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728" yWindow="72" windowWidth="6336" windowHeight="7032" firstSheet="1" activeTab="3"/>
  </bookViews>
  <sheets>
    <sheet name="GearMotor_ID_CMM original" sheetId="6" r:id="rId1"/>
    <sheet name="GearMotor_ID_CMM  Arbeitskopie" sheetId="7" r:id="rId2"/>
    <sheet name="Alggemeine Info_Ergebnis" sheetId="8" r:id="rId3"/>
    <sheet name="Grafik LS (gauss)" sheetId="9" r:id="rId4"/>
    <sheet name="Tabelle4" sheetId="10" r:id="rId5"/>
    <sheet name="Grafik MI" sheetId="11" r:id="rId6"/>
  </sheets>
  <calcPr calcId="125725"/>
</workbook>
</file>

<file path=xl/calcChain.xml><?xml version="1.0" encoding="utf-8"?>
<calcChain xmlns="http://schemas.openxmlformats.org/spreadsheetml/2006/main">
  <c r="U58" i="9"/>
  <c r="T58"/>
  <c r="S58"/>
  <c r="R58"/>
  <c r="U57"/>
  <c r="T57"/>
  <c r="S57"/>
  <c r="R57"/>
  <c r="U56"/>
  <c r="T56"/>
  <c r="S56"/>
  <c r="R56"/>
  <c r="U55"/>
  <c r="T55"/>
  <c r="S55"/>
  <c r="R55"/>
  <c r="U54"/>
  <c r="T54"/>
  <c r="S54"/>
  <c r="R54"/>
  <c r="U53"/>
  <c r="T53"/>
  <c r="S53"/>
  <c r="R53"/>
  <c r="U52"/>
  <c r="T52"/>
  <c r="S52"/>
  <c r="R52"/>
  <c r="U51"/>
  <c r="T51"/>
  <c r="S51"/>
  <c r="R51"/>
  <c r="U50"/>
  <c r="T50"/>
  <c r="S50"/>
  <c r="R50"/>
  <c r="U49"/>
  <c r="T49"/>
  <c r="S49"/>
  <c r="R49"/>
  <c r="U48"/>
  <c r="T48"/>
  <c r="S48"/>
  <c r="R48"/>
  <c r="U47"/>
  <c r="T47"/>
  <c r="S47"/>
  <c r="R47"/>
  <c r="U46"/>
  <c r="T46"/>
  <c r="S46"/>
  <c r="R46"/>
  <c r="U45"/>
  <c r="T45"/>
  <c r="S45"/>
  <c r="R45"/>
  <c r="U44"/>
  <c r="T44"/>
  <c r="S44"/>
  <c r="R44"/>
  <c r="U43"/>
  <c r="T43"/>
  <c r="S43"/>
  <c r="R43"/>
  <c r="U42"/>
  <c r="T42"/>
  <c r="S42"/>
  <c r="R42"/>
  <c r="U41"/>
  <c r="T41"/>
  <c r="S41"/>
  <c r="R41"/>
  <c r="U40"/>
  <c r="T40"/>
  <c r="S40"/>
  <c r="R40"/>
  <c r="U39"/>
  <c r="T39"/>
  <c r="S39"/>
  <c r="R39"/>
  <c r="U38"/>
  <c r="T38"/>
  <c r="S38"/>
  <c r="R38"/>
  <c r="U37"/>
  <c r="T37"/>
  <c r="S37"/>
  <c r="R37"/>
  <c r="U36"/>
  <c r="T36"/>
  <c r="S36"/>
  <c r="R36"/>
  <c r="U35"/>
  <c r="T35"/>
  <c r="S35"/>
  <c r="R35"/>
  <c r="Q30"/>
  <c r="P30"/>
  <c r="O30"/>
  <c r="N30"/>
  <c r="M30"/>
  <c r="L30"/>
  <c r="K30"/>
  <c r="J30"/>
  <c r="I30"/>
  <c r="H30"/>
  <c r="G30"/>
  <c r="F30"/>
  <c r="E30"/>
  <c r="D30"/>
  <c r="C30"/>
  <c r="Q29"/>
  <c r="P29"/>
  <c r="O29"/>
  <c r="N29"/>
  <c r="M29"/>
  <c r="L29"/>
  <c r="K29"/>
  <c r="K31" s="1"/>
  <c r="J29"/>
  <c r="I29"/>
  <c r="H29"/>
  <c r="G29"/>
  <c r="G31" s="1"/>
  <c r="F29"/>
  <c r="E29"/>
  <c r="D29"/>
  <c r="C29"/>
  <c r="C31" s="1"/>
  <c r="Q26"/>
  <c r="P26"/>
  <c r="O26"/>
  <c r="N26"/>
  <c r="M26"/>
  <c r="L26"/>
  <c r="K26"/>
  <c r="J26"/>
  <c r="I26"/>
  <c r="H26"/>
  <c r="G26"/>
  <c r="F26"/>
  <c r="E26"/>
  <c r="D26"/>
  <c r="C26"/>
  <c r="Q25"/>
  <c r="P25"/>
  <c r="O25"/>
  <c r="N25"/>
  <c r="M25"/>
  <c r="L25"/>
  <c r="K25"/>
  <c r="J25"/>
  <c r="I25"/>
  <c r="H25"/>
  <c r="G25"/>
  <c r="F25"/>
  <c r="E25"/>
  <c r="D25"/>
  <c r="C25"/>
  <c r="Q24"/>
  <c r="P24"/>
  <c r="O24"/>
  <c r="N24"/>
  <c r="M24"/>
  <c r="L24"/>
  <c r="K24"/>
  <c r="J24"/>
  <c r="I24"/>
  <c r="H24"/>
  <c r="G24"/>
  <c r="F24"/>
  <c r="E24"/>
  <c r="D24"/>
  <c r="C24"/>
  <c r="Q23"/>
  <c r="P23"/>
  <c r="O23"/>
  <c r="N23"/>
  <c r="M23"/>
  <c r="L23"/>
  <c r="K23"/>
  <c r="J23"/>
  <c r="I23"/>
  <c r="H23"/>
  <c r="G23"/>
  <c r="F23"/>
  <c r="E23"/>
  <c r="D23"/>
  <c r="C23"/>
  <c r="Q22"/>
  <c r="P22"/>
  <c r="O22"/>
  <c r="N22"/>
  <c r="M22"/>
  <c r="L22"/>
  <c r="K22"/>
  <c r="J22"/>
  <c r="I22"/>
  <c r="H22"/>
  <c r="G22"/>
  <c r="F22"/>
  <c r="E22"/>
  <c r="D22"/>
  <c r="C22"/>
  <c r="M31" l="1"/>
  <c r="Q31"/>
  <c r="E31"/>
  <c r="I31"/>
  <c r="O31"/>
  <c r="J31"/>
  <c r="J27"/>
  <c r="D32"/>
  <c r="H32"/>
  <c r="L32"/>
  <c r="P32"/>
  <c r="C27"/>
  <c r="I28"/>
  <c r="M28"/>
  <c r="Q28"/>
  <c r="E28"/>
  <c r="J28"/>
  <c r="C32"/>
  <c r="G32"/>
  <c r="K32"/>
  <c r="O32"/>
  <c r="D28"/>
  <c r="F27"/>
  <c r="N27"/>
  <c r="D31"/>
  <c r="F31"/>
  <c r="N31"/>
  <c r="E33"/>
  <c r="I33"/>
  <c r="M33"/>
  <c r="Q33"/>
  <c r="J32"/>
  <c r="H28"/>
  <c r="L28"/>
  <c r="P28"/>
  <c r="H31"/>
  <c r="L31"/>
  <c r="P31"/>
  <c r="F34"/>
  <c r="J34"/>
  <c r="N34"/>
  <c r="G27"/>
  <c r="K27"/>
  <c r="O27"/>
  <c r="E27"/>
  <c r="M27"/>
  <c r="F28"/>
  <c r="F32"/>
  <c r="I27"/>
  <c r="Q27"/>
  <c r="N28"/>
  <c r="N32"/>
  <c r="G33"/>
  <c r="D34"/>
  <c r="L34"/>
  <c r="D27"/>
  <c r="H27"/>
  <c r="L27"/>
  <c r="P27"/>
  <c r="E32"/>
  <c r="I32"/>
  <c r="M32"/>
  <c r="Q32"/>
  <c r="F33"/>
  <c r="J33"/>
  <c r="N33"/>
  <c r="C34"/>
  <c r="G34"/>
  <c r="K34"/>
  <c r="O34"/>
  <c r="O33"/>
  <c r="C33"/>
  <c r="K33"/>
  <c r="H34"/>
  <c r="P34"/>
  <c r="C28"/>
  <c r="G28"/>
  <c r="K28"/>
  <c r="O28"/>
  <c r="D33"/>
  <c r="H33"/>
  <c r="L33"/>
  <c r="P33"/>
  <c r="E34"/>
  <c r="I34"/>
  <c r="M34"/>
  <c r="Q34"/>
  <c r="AY47" i="7"/>
  <c r="AY48"/>
  <c r="AY49"/>
  <c r="AY50"/>
  <c r="AY51"/>
  <c r="AY52"/>
  <c r="AY53"/>
  <c r="AY54"/>
  <c r="AY55"/>
  <c r="AY56"/>
  <c r="AY57"/>
  <c r="AY58"/>
  <c r="AY36"/>
  <c r="AY37"/>
  <c r="AY38"/>
  <c r="AY39"/>
  <c r="AY40"/>
  <c r="AY41"/>
  <c r="AY42"/>
  <c r="AY43"/>
  <c r="AY44"/>
  <c r="AY45"/>
  <c r="AY46"/>
  <c r="AY35"/>
  <c r="AV36"/>
  <c r="AW36"/>
  <c r="AX36"/>
  <c r="AV37"/>
  <c r="AW37"/>
  <c r="AX37"/>
  <c r="AV38"/>
  <c r="AW38"/>
  <c r="AX38"/>
  <c r="AV39"/>
  <c r="AW39"/>
  <c r="AX39"/>
  <c r="AV40"/>
  <c r="AW40"/>
  <c r="AX40"/>
  <c r="AV41"/>
  <c r="AW41"/>
  <c r="AX41"/>
  <c r="AV42"/>
  <c r="AW42"/>
  <c r="AX42"/>
  <c r="AV43"/>
  <c r="AW43"/>
  <c r="AX43"/>
  <c r="AV44"/>
  <c r="AW44"/>
  <c r="AX44"/>
  <c r="AV45"/>
  <c r="AW45"/>
  <c r="AX45"/>
  <c r="AV46"/>
  <c r="AW46"/>
  <c r="AX46"/>
  <c r="AV47"/>
  <c r="AW47"/>
  <c r="AX47"/>
  <c r="AV48"/>
  <c r="AW48"/>
  <c r="AX48"/>
  <c r="AV49"/>
  <c r="AW49"/>
  <c r="AX49"/>
  <c r="AV50"/>
  <c r="AW50"/>
  <c r="AX50"/>
  <c r="AV51"/>
  <c r="AW51"/>
  <c r="AX51"/>
  <c r="AV52"/>
  <c r="AW52"/>
  <c r="AX52"/>
  <c r="AV53"/>
  <c r="AW53"/>
  <c r="AX53"/>
  <c r="AV54"/>
  <c r="AW54"/>
  <c r="AX54"/>
  <c r="AV55"/>
  <c r="AW55"/>
  <c r="AX55"/>
  <c r="AV56"/>
  <c r="AW56"/>
  <c r="AX56"/>
  <c r="AV57"/>
  <c r="AW57"/>
  <c r="AX57"/>
  <c r="AV58"/>
  <c r="AW58"/>
  <c r="AX58"/>
  <c r="AX35"/>
  <c r="AW35"/>
  <c r="AV35"/>
  <c r="AU30"/>
  <c r="AT30"/>
  <c r="AS30"/>
  <c r="AR30"/>
  <c r="AR31" s="1"/>
  <c r="AQ30"/>
  <c r="AP30"/>
  <c r="AO30"/>
  <c r="AN30"/>
  <c r="AN31" s="1"/>
  <c r="AM30"/>
  <c r="AL30"/>
  <c r="AK30"/>
  <c r="AJ30"/>
  <c r="AJ31" s="1"/>
  <c r="AI30"/>
  <c r="AH30"/>
  <c r="AG30"/>
  <c r="AF30"/>
  <c r="AF31" s="1"/>
  <c r="AE30"/>
  <c r="AD30"/>
  <c r="AC30"/>
  <c r="AB30"/>
  <c r="AB31" s="1"/>
  <c r="AA30"/>
  <c r="Z30"/>
  <c r="Y30"/>
  <c r="X30"/>
  <c r="X31" s="1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U29"/>
  <c r="AU31" s="1"/>
  <c r="AT29"/>
  <c r="AT31" s="1"/>
  <c r="AS29"/>
  <c r="AS31" s="1"/>
  <c r="AR29"/>
  <c r="AQ29"/>
  <c r="AQ31" s="1"/>
  <c r="AP29"/>
  <c r="AP31" s="1"/>
  <c r="AO29"/>
  <c r="AO31" s="1"/>
  <c r="AN29"/>
  <c r="AM29"/>
  <c r="AM31" s="1"/>
  <c r="AL29"/>
  <c r="AL31" s="1"/>
  <c r="AK29"/>
  <c r="AK31" s="1"/>
  <c r="AJ29"/>
  <c r="AI29"/>
  <c r="AI31" s="1"/>
  <c r="AH29"/>
  <c r="AH31" s="1"/>
  <c r="AG29"/>
  <c r="AG31" s="1"/>
  <c r="AF29"/>
  <c r="AE29"/>
  <c r="AE31" s="1"/>
  <c r="AD29"/>
  <c r="AD31" s="1"/>
  <c r="AC29"/>
  <c r="AC31" s="1"/>
  <c r="AB29"/>
  <c r="AA29"/>
  <c r="AA31" s="1"/>
  <c r="Z29"/>
  <c r="Z31" s="1"/>
  <c r="Y29"/>
  <c r="Y31" s="1"/>
  <c r="X29"/>
  <c r="W29"/>
  <c r="W31" s="1"/>
  <c r="V29"/>
  <c r="V31" s="1"/>
  <c r="U29"/>
  <c r="U31" s="1"/>
  <c r="T29"/>
  <c r="T31" s="1"/>
  <c r="S29"/>
  <c r="S31" s="1"/>
  <c r="R29"/>
  <c r="R31" s="1"/>
  <c r="Q29"/>
  <c r="Q31" s="1"/>
  <c r="P29"/>
  <c r="P31" s="1"/>
  <c r="O29"/>
  <c r="O31" s="1"/>
  <c r="N29"/>
  <c r="N31" s="1"/>
  <c r="M29"/>
  <c r="M31" s="1"/>
  <c r="L29"/>
  <c r="L31" s="1"/>
  <c r="K29"/>
  <c r="K31" s="1"/>
  <c r="J29"/>
  <c r="J31" s="1"/>
  <c r="I29"/>
  <c r="I31" s="1"/>
  <c r="H29"/>
  <c r="H31" s="1"/>
  <c r="G29"/>
  <c r="G31" s="1"/>
  <c r="F29"/>
  <c r="F31" s="1"/>
  <c r="E29"/>
  <c r="E31" s="1"/>
  <c r="D29"/>
  <c r="D31" s="1"/>
  <c r="C29"/>
  <c r="C31" s="1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U25"/>
  <c r="AU27" s="1"/>
  <c r="AT25"/>
  <c r="AT28" s="1"/>
  <c r="AS25"/>
  <c r="AS27" s="1"/>
  <c r="AR25"/>
  <c r="AR27" s="1"/>
  <c r="AQ25"/>
  <c r="AQ27" s="1"/>
  <c r="AP25"/>
  <c r="AP28" s="1"/>
  <c r="AO25"/>
  <c r="AO27" s="1"/>
  <c r="AN25"/>
  <c r="AN27" s="1"/>
  <c r="AM25"/>
  <c r="AM27" s="1"/>
  <c r="AL25"/>
  <c r="AL28" s="1"/>
  <c r="AK25"/>
  <c r="AK27" s="1"/>
  <c r="AJ25"/>
  <c r="AJ27" s="1"/>
  <c r="AI25"/>
  <c r="AI27" s="1"/>
  <c r="AH25"/>
  <c r="AH28" s="1"/>
  <c r="AG25"/>
  <c r="AG27" s="1"/>
  <c r="AF25"/>
  <c r="AF27" s="1"/>
  <c r="AE25"/>
  <c r="AE27" s="1"/>
  <c r="AD25"/>
  <c r="AD28" s="1"/>
  <c r="AC25"/>
  <c r="AC27" s="1"/>
  <c r="AB25"/>
  <c r="AB27" s="1"/>
  <c r="AA25"/>
  <c r="AA27" s="1"/>
  <c r="Z25"/>
  <c r="Z28" s="1"/>
  <c r="Y25"/>
  <c r="Y27" s="1"/>
  <c r="X25"/>
  <c r="X27" s="1"/>
  <c r="W25"/>
  <c r="W27" s="1"/>
  <c r="V25"/>
  <c r="V28" s="1"/>
  <c r="U25"/>
  <c r="U27" s="1"/>
  <c r="T25"/>
  <c r="T27" s="1"/>
  <c r="S25"/>
  <c r="S27" s="1"/>
  <c r="R25"/>
  <c r="R28" s="1"/>
  <c r="Q25"/>
  <c r="Q27" s="1"/>
  <c r="P25"/>
  <c r="P27" s="1"/>
  <c r="O25"/>
  <c r="O27" s="1"/>
  <c r="N25"/>
  <c r="N28" s="1"/>
  <c r="M25"/>
  <c r="M27" s="1"/>
  <c r="L25"/>
  <c r="L27" s="1"/>
  <c r="K25"/>
  <c r="K27" s="1"/>
  <c r="J25"/>
  <c r="J28" s="1"/>
  <c r="I25"/>
  <c r="I27" s="1"/>
  <c r="H25"/>
  <c r="H27" s="1"/>
  <c r="G25"/>
  <c r="G27" s="1"/>
  <c r="F25"/>
  <c r="F28" s="1"/>
  <c r="E25"/>
  <c r="E27" s="1"/>
  <c r="D25"/>
  <c r="D27" s="1"/>
  <c r="C25"/>
  <c r="C27" s="1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U22"/>
  <c r="AU32" s="1"/>
  <c r="AT22"/>
  <c r="AT32" s="1"/>
  <c r="AS22"/>
  <c r="AS33" s="1"/>
  <c r="AR22"/>
  <c r="AR34" s="1"/>
  <c r="AQ22"/>
  <c r="AQ32" s="1"/>
  <c r="AP22"/>
  <c r="AP32" s="1"/>
  <c r="AO22"/>
  <c r="AO33" s="1"/>
  <c r="AN22"/>
  <c r="AN34" s="1"/>
  <c r="AM22"/>
  <c r="AM32" s="1"/>
  <c r="AL22"/>
  <c r="AL32" s="1"/>
  <c r="AK22"/>
  <c r="AK33" s="1"/>
  <c r="AJ22"/>
  <c r="AJ34" s="1"/>
  <c r="AI22"/>
  <c r="AI32" s="1"/>
  <c r="AH22"/>
  <c r="AH32" s="1"/>
  <c r="AG22"/>
  <c r="AG33" s="1"/>
  <c r="AF22"/>
  <c r="AF34" s="1"/>
  <c r="AE22"/>
  <c r="AE32" s="1"/>
  <c r="AD22"/>
  <c r="AD32" s="1"/>
  <c r="AC22"/>
  <c r="AC33" s="1"/>
  <c r="AB22"/>
  <c r="AB34" s="1"/>
  <c r="AA22"/>
  <c r="AA32" s="1"/>
  <c r="Z22"/>
  <c r="Z32" s="1"/>
  <c r="Y22"/>
  <c r="Y33" s="1"/>
  <c r="X22"/>
  <c r="X34" s="1"/>
  <c r="W22"/>
  <c r="W32" s="1"/>
  <c r="V22"/>
  <c r="V32" s="1"/>
  <c r="U22"/>
  <c r="U33" s="1"/>
  <c r="T22"/>
  <c r="T34" s="1"/>
  <c r="S22"/>
  <c r="S32" s="1"/>
  <c r="R22"/>
  <c r="R32" s="1"/>
  <c r="Q22"/>
  <c r="Q33" s="1"/>
  <c r="P22"/>
  <c r="P34" s="1"/>
  <c r="O22"/>
  <c r="O32" s="1"/>
  <c r="N22"/>
  <c r="N32" s="1"/>
  <c r="M22"/>
  <c r="M33" s="1"/>
  <c r="L22"/>
  <c r="L34" s="1"/>
  <c r="K22"/>
  <c r="K32" s="1"/>
  <c r="J22"/>
  <c r="J32" s="1"/>
  <c r="I22"/>
  <c r="I33" s="1"/>
  <c r="H22"/>
  <c r="H34" s="1"/>
  <c r="G22"/>
  <c r="G32" s="1"/>
  <c r="F22"/>
  <c r="F32" s="1"/>
  <c r="E22"/>
  <c r="E33" s="1"/>
  <c r="D22"/>
  <c r="D34" s="1"/>
  <c r="C22"/>
  <c r="C32" s="1"/>
  <c r="D24" i="6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C24"/>
  <c r="S25"/>
  <c r="AF22"/>
  <c r="AG22"/>
  <c r="AH22"/>
  <c r="AI22"/>
  <c r="AJ22"/>
  <c r="AK22"/>
  <c r="AL22"/>
  <c r="AM22"/>
  <c r="AN22"/>
  <c r="AO22"/>
  <c r="AP22"/>
  <c r="AQ22"/>
  <c r="AR22"/>
  <c r="AS22"/>
  <c r="AT22"/>
  <c r="AU22"/>
  <c r="AF23"/>
  <c r="AG23"/>
  <c r="AH23"/>
  <c r="AI23"/>
  <c r="AJ23"/>
  <c r="AK23"/>
  <c r="AL23"/>
  <c r="AM23"/>
  <c r="AN23"/>
  <c r="AO23"/>
  <c r="AP23"/>
  <c r="AQ23"/>
  <c r="AR23"/>
  <c r="AS23"/>
  <c r="AT23"/>
  <c r="AU23"/>
  <c r="AF25"/>
  <c r="AG25"/>
  <c r="AH25"/>
  <c r="AI25"/>
  <c r="AJ25"/>
  <c r="AK25"/>
  <c r="AL25"/>
  <c r="AM25"/>
  <c r="AN25"/>
  <c r="AO25"/>
  <c r="AP25"/>
  <c r="AQ25"/>
  <c r="AR25"/>
  <c r="AS25"/>
  <c r="AT25"/>
  <c r="AU25"/>
  <c r="AF26"/>
  <c r="AF32" s="1"/>
  <c r="AG26"/>
  <c r="AG32" s="1"/>
  <c r="AH26"/>
  <c r="AH32" s="1"/>
  <c r="AI26"/>
  <c r="AI32" s="1"/>
  <c r="AJ26"/>
  <c r="AJ32" s="1"/>
  <c r="AK26"/>
  <c r="AK32" s="1"/>
  <c r="AL26"/>
  <c r="AL32" s="1"/>
  <c r="AM26"/>
  <c r="AM32" s="1"/>
  <c r="AN26"/>
  <c r="AN32" s="1"/>
  <c r="AO26"/>
  <c r="AO32" s="1"/>
  <c r="AP26"/>
  <c r="AP32" s="1"/>
  <c r="AQ26"/>
  <c r="AQ27" s="1"/>
  <c r="AR26"/>
  <c r="AR28" s="1"/>
  <c r="AS26"/>
  <c r="AS28" s="1"/>
  <c r="AT26"/>
  <c r="AT32" s="1"/>
  <c r="AU26"/>
  <c r="AU27" s="1"/>
  <c r="AF27"/>
  <c r="AG27"/>
  <c r="AH27"/>
  <c r="AI27"/>
  <c r="AJ27"/>
  <c r="AK27"/>
  <c r="AL27"/>
  <c r="AM27"/>
  <c r="AF29"/>
  <c r="AG29"/>
  <c r="AH29"/>
  <c r="AI29"/>
  <c r="AJ29"/>
  <c r="AK29"/>
  <c r="AL29"/>
  <c r="AM29"/>
  <c r="AN29"/>
  <c r="AO29"/>
  <c r="AP29"/>
  <c r="AQ29"/>
  <c r="AR29"/>
  <c r="AS29"/>
  <c r="AT29"/>
  <c r="AU29"/>
  <c r="AF30"/>
  <c r="AF34" s="1"/>
  <c r="AG30"/>
  <c r="AG34" s="1"/>
  <c r="AH30"/>
  <c r="AH34" s="1"/>
  <c r="AI30"/>
  <c r="AI34" s="1"/>
  <c r="AJ30"/>
  <c r="AJ34" s="1"/>
  <c r="AK30"/>
  <c r="AK34" s="1"/>
  <c r="AL30"/>
  <c r="AL34" s="1"/>
  <c r="AM30"/>
  <c r="AM34" s="1"/>
  <c r="AN30"/>
  <c r="AN34" s="1"/>
  <c r="AO30"/>
  <c r="AP30"/>
  <c r="AP34" s="1"/>
  <c r="AQ30"/>
  <c r="AQ34" s="1"/>
  <c r="AR30"/>
  <c r="AR34" s="1"/>
  <c r="AS30"/>
  <c r="AS34" s="1"/>
  <c r="AT30"/>
  <c r="AT31" s="1"/>
  <c r="AU30"/>
  <c r="AU34" s="1"/>
  <c r="AF31"/>
  <c r="AG31"/>
  <c r="AH31"/>
  <c r="AM31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AE25"/>
  <c r="AD25"/>
  <c r="AC25"/>
  <c r="AB25"/>
  <c r="AA25"/>
  <c r="Z25"/>
  <c r="Y25"/>
  <c r="X25"/>
  <c r="W25"/>
  <c r="V25"/>
  <c r="U25"/>
  <c r="T25"/>
  <c r="R25"/>
  <c r="Q25"/>
  <c r="P25"/>
  <c r="O25"/>
  <c r="N25"/>
  <c r="M25"/>
  <c r="L25"/>
  <c r="K25"/>
  <c r="J25"/>
  <c r="I25"/>
  <c r="H25"/>
  <c r="G25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30"/>
  <c r="E30"/>
  <c r="D30"/>
  <c r="C30"/>
  <c r="F29"/>
  <c r="E29"/>
  <c r="E31" s="1"/>
  <c r="D29"/>
  <c r="C29"/>
  <c r="F26"/>
  <c r="E26"/>
  <c r="D26"/>
  <c r="C26"/>
  <c r="F25"/>
  <c r="E25"/>
  <c r="D25"/>
  <c r="C25"/>
  <c r="F23"/>
  <c r="E23"/>
  <c r="D23"/>
  <c r="C23"/>
  <c r="F22"/>
  <c r="E22"/>
  <c r="E34" s="1"/>
  <c r="D22"/>
  <c r="D34" s="1"/>
  <c r="C22"/>
  <c r="F27" i="7" l="1"/>
  <c r="J27"/>
  <c r="N27"/>
  <c r="R27"/>
  <c r="V27"/>
  <c r="Z27"/>
  <c r="AD27"/>
  <c r="AH27"/>
  <c r="AL27"/>
  <c r="AP27"/>
  <c r="AT27"/>
  <c r="E28"/>
  <c r="I28"/>
  <c r="M28"/>
  <c r="Q28"/>
  <c r="U28"/>
  <c r="Y28"/>
  <c r="AC28"/>
  <c r="AG28"/>
  <c r="AK28"/>
  <c r="AO28"/>
  <c r="AS28"/>
  <c r="E32"/>
  <c r="I32"/>
  <c r="M32"/>
  <c r="Q32"/>
  <c r="U32"/>
  <c r="Y32"/>
  <c r="AC32"/>
  <c r="AG32"/>
  <c r="AK32"/>
  <c r="AO32"/>
  <c r="AS32"/>
  <c r="D33"/>
  <c r="H33"/>
  <c r="L33"/>
  <c r="P33"/>
  <c r="T33"/>
  <c r="X33"/>
  <c r="AB33"/>
  <c r="AF33"/>
  <c r="AJ33"/>
  <c r="AN33"/>
  <c r="AR33"/>
  <c r="C34"/>
  <c r="G34"/>
  <c r="K34"/>
  <c r="O34"/>
  <c r="S34"/>
  <c r="W34"/>
  <c r="AA34"/>
  <c r="AE34"/>
  <c r="AI34"/>
  <c r="AM34"/>
  <c r="AQ34"/>
  <c r="AU34"/>
  <c r="D28"/>
  <c r="H28"/>
  <c r="L28"/>
  <c r="P28"/>
  <c r="T28"/>
  <c r="X28"/>
  <c r="AB28"/>
  <c r="AF28"/>
  <c r="AJ28"/>
  <c r="AN28"/>
  <c r="AR28"/>
  <c r="D32"/>
  <c r="H32"/>
  <c r="L32"/>
  <c r="P32"/>
  <c r="T32"/>
  <c r="X32"/>
  <c r="AB32"/>
  <c r="AF32"/>
  <c r="AJ32"/>
  <c r="AN32"/>
  <c r="AR32"/>
  <c r="C33"/>
  <c r="G33"/>
  <c r="K33"/>
  <c r="O33"/>
  <c r="S33"/>
  <c r="W33"/>
  <c r="AA33"/>
  <c r="AE33"/>
  <c r="AI33"/>
  <c r="AM33"/>
  <c r="AQ33"/>
  <c r="AU33"/>
  <c r="F34"/>
  <c r="J34"/>
  <c r="N34"/>
  <c r="R34"/>
  <c r="V34"/>
  <c r="Z34"/>
  <c r="AD34"/>
  <c r="AH34"/>
  <c r="AL34"/>
  <c r="AP34"/>
  <c r="AT34"/>
  <c r="C28"/>
  <c r="G28"/>
  <c r="K28"/>
  <c r="O28"/>
  <c r="S28"/>
  <c r="W28"/>
  <c r="AA28"/>
  <c r="AE28"/>
  <c r="AI28"/>
  <c r="AM28"/>
  <c r="AQ28"/>
  <c r="AU28"/>
  <c r="F33"/>
  <c r="J33"/>
  <c r="N33"/>
  <c r="R33"/>
  <c r="V33"/>
  <c r="Z33"/>
  <c r="AD33"/>
  <c r="AH33"/>
  <c r="AL33"/>
  <c r="AP33"/>
  <c r="AT33"/>
  <c r="E34"/>
  <c r="I34"/>
  <c r="M34"/>
  <c r="Q34"/>
  <c r="U34"/>
  <c r="Y34"/>
  <c r="AC34"/>
  <c r="AG34"/>
  <c r="AK34"/>
  <c r="AO34"/>
  <c r="AS34"/>
  <c r="AO34" i="6"/>
  <c r="F31"/>
  <c r="AQ33"/>
  <c r="D31"/>
  <c r="C31"/>
  <c r="AM33"/>
  <c r="AI33"/>
  <c r="AA32"/>
  <c r="D28"/>
  <c r="J32"/>
  <c r="N32"/>
  <c r="R32"/>
  <c r="V32"/>
  <c r="Z32"/>
  <c r="AD32"/>
  <c r="AQ32"/>
  <c r="AU33"/>
  <c r="AS32"/>
  <c r="AG33"/>
  <c r="AT34"/>
  <c r="AQ28"/>
  <c r="C34"/>
  <c r="AR33"/>
  <c r="AH28"/>
  <c r="AR32"/>
  <c r="AT33"/>
  <c r="AL33"/>
  <c r="AH33"/>
  <c r="I33"/>
  <c r="M33"/>
  <c r="AC33"/>
  <c r="J28"/>
  <c r="N28"/>
  <c r="V28"/>
  <c r="AD28"/>
  <c r="AL28"/>
  <c r="AG28"/>
  <c r="AU31"/>
  <c r="AQ31"/>
  <c r="AM28"/>
  <c r="AI28"/>
  <c r="AK28"/>
  <c r="T34"/>
  <c r="AB34"/>
  <c r="AK33"/>
  <c r="AU32"/>
  <c r="C28"/>
  <c r="AK31"/>
  <c r="P28"/>
  <c r="T28"/>
  <c r="X28"/>
  <c r="AU28"/>
  <c r="E28"/>
  <c r="G31"/>
  <c r="K31"/>
  <c r="O31"/>
  <c r="S31"/>
  <c r="W31"/>
  <c r="AA31"/>
  <c r="AE31"/>
  <c r="AS31"/>
  <c r="AL31"/>
  <c r="AR27"/>
  <c r="AJ28"/>
  <c r="AF28"/>
  <c r="AR31"/>
  <c r="AP31"/>
  <c r="G27"/>
  <c r="S27"/>
  <c r="AA27"/>
  <c r="AE27"/>
  <c r="AJ33"/>
  <c r="AF33"/>
  <c r="L28"/>
  <c r="AB28"/>
  <c r="I27"/>
  <c r="M27"/>
  <c r="Q28"/>
  <c r="U28"/>
  <c r="Y28"/>
  <c r="H27"/>
  <c r="L27"/>
  <c r="P27"/>
  <c r="T27"/>
  <c r="AB27"/>
  <c r="J31"/>
  <c r="N31"/>
  <c r="R31"/>
  <c r="V31"/>
  <c r="Z31"/>
  <c r="AD31"/>
  <c r="AT28"/>
  <c r="AO28"/>
  <c r="AO27"/>
  <c r="AN27"/>
  <c r="H31"/>
  <c r="L31"/>
  <c r="P31"/>
  <c r="T31"/>
  <c r="X31"/>
  <c r="AB31"/>
  <c r="AI31"/>
  <c r="AS27"/>
  <c r="AO33"/>
  <c r="AN31"/>
  <c r="AJ31"/>
  <c r="AT27"/>
  <c r="AP27"/>
  <c r="AO31"/>
  <c r="AS33"/>
  <c r="AP33"/>
  <c r="AP28"/>
  <c r="AN33"/>
  <c r="AN28"/>
  <c r="AC28"/>
  <c r="AC27"/>
  <c r="AC31"/>
  <c r="Z28"/>
  <c r="X27"/>
  <c r="Y27"/>
  <c r="Y31"/>
  <c r="W27"/>
  <c r="U27"/>
  <c r="U31"/>
  <c r="R28"/>
  <c r="Q33"/>
  <c r="Q27"/>
  <c r="O27"/>
  <c r="Q31"/>
  <c r="M31"/>
  <c r="K27"/>
  <c r="I31"/>
  <c r="F28"/>
  <c r="H28"/>
  <c r="AE32"/>
  <c r="Y33"/>
  <c r="X34"/>
  <c r="U33"/>
  <c r="W32"/>
  <c r="S32"/>
  <c r="O32"/>
  <c r="P34"/>
  <c r="L34"/>
  <c r="K32"/>
  <c r="F34"/>
  <c r="H34"/>
  <c r="G32"/>
  <c r="J27"/>
  <c r="N27"/>
  <c r="R27"/>
  <c r="V27"/>
  <c r="Z27"/>
  <c r="AD27"/>
  <c r="I28"/>
  <c r="M28"/>
  <c r="I32"/>
  <c r="M32"/>
  <c r="Q32"/>
  <c r="U32"/>
  <c r="Y32"/>
  <c r="AC32"/>
  <c r="H33"/>
  <c r="L33"/>
  <c r="P33"/>
  <c r="T33"/>
  <c r="X33"/>
  <c r="AB33"/>
  <c r="G34"/>
  <c r="K34"/>
  <c r="O34"/>
  <c r="S34"/>
  <c r="W34"/>
  <c r="AA34"/>
  <c r="AE34"/>
  <c r="H32"/>
  <c r="L32"/>
  <c r="P32"/>
  <c r="T32"/>
  <c r="X32"/>
  <c r="AB32"/>
  <c r="G33"/>
  <c r="K33"/>
  <c r="O33"/>
  <c r="S33"/>
  <c r="W33"/>
  <c r="AA33"/>
  <c r="AE33"/>
  <c r="J34"/>
  <c r="N34"/>
  <c r="R34"/>
  <c r="V34"/>
  <c r="Z34"/>
  <c r="AD34"/>
  <c r="G28"/>
  <c r="K28"/>
  <c r="O28"/>
  <c r="S28"/>
  <c r="W28"/>
  <c r="AA28"/>
  <c r="AE28"/>
  <c r="J33"/>
  <c r="N33"/>
  <c r="R33"/>
  <c r="V33"/>
  <c r="Z33"/>
  <c r="AD33"/>
  <c r="I34"/>
  <c r="M34"/>
  <c r="Q34"/>
  <c r="U34"/>
  <c r="Y34"/>
  <c r="AC34"/>
  <c r="C27"/>
  <c r="F27"/>
  <c r="F32"/>
  <c r="F33"/>
  <c r="E27"/>
  <c r="E32"/>
  <c r="E33"/>
  <c r="D27"/>
  <c r="D32"/>
  <c r="D33"/>
  <c r="C32"/>
  <c r="C33"/>
</calcChain>
</file>

<file path=xl/sharedStrings.xml><?xml version="1.0" encoding="utf-8"?>
<sst xmlns="http://schemas.openxmlformats.org/spreadsheetml/2006/main" count="1265" uniqueCount="114">
  <si>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</si>
  <si>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</si>
  <si>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</si>
  <si>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</si>
  <si>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</si>
  <si>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</si>
  <si>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</si>
  <si>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</si>
  <si>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</si>
  <si>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</si>
  <si>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</si>
  <si>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</si>
  <si>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</si>
  <si>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</si>
  <si>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</si>
  <si>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</si>
  <si>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</si>
  <si>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</si>
  <si>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</si>
  <si>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</si>
  <si>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</si>
  <si>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</si>
  <si>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</si>
  <si>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</si>
  <si>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</si>
  <si>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</si>
  <si>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Symbol</t>
  </si>
  <si>
    <t>avg + 5s</t>
  </si>
  <si>
    <t>avg - 5s</t>
  </si>
  <si>
    <t>REMARKS: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</si>
  <si>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</si>
  <si>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</si>
  <si>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TEAMLEADER:</t>
  </si>
  <si>
    <t>Ali Dogan</t>
  </si>
  <si>
    <t>w/o</t>
  </si>
  <si>
    <t>Untersuchung 100pcs. Nach Zeichnungsvorgabe</t>
  </si>
  <si>
    <t>n</t>
  </si>
  <si>
    <t>Gear+Magnet assy</t>
  </si>
  <si>
    <t>ID measurement on CMM</t>
  </si>
  <si>
    <t>2mm</t>
  </si>
  <si>
    <t>3mm</t>
  </si>
  <si>
    <t>LS Value</t>
  </si>
  <si>
    <t>MI Value</t>
  </si>
  <si>
    <t>MC Value</t>
  </si>
  <si>
    <t>10mm</t>
  </si>
  <si>
    <t>4mm</t>
  </si>
  <si>
    <t>5mm</t>
  </si>
  <si>
    <t>6mm</t>
  </si>
  <si>
    <t>7mm</t>
  </si>
  <si>
    <t>8mm</t>
  </si>
  <si>
    <t>9mm</t>
  </si>
  <si>
    <t>11mm</t>
  </si>
  <si>
    <t>12mm</t>
  </si>
  <si>
    <t>13mm</t>
  </si>
  <si>
    <t>14mm</t>
  </si>
  <si>
    <t>15mm</t>
  </si>
  <si>
    <t>16mm</t>
  </si>
  <si>
    <t>Part.no.:</t>
  </si>
  <si>
    <t>Cavity.no.:</t>
  </si>
  <si>
    <t>Taster 1,2mm  (Gribi-Taster)</t>
  </si>
  <si>
    <t>Messkraft 50mN = 5gr.</t>
  </si>
  <si>
    <t>Kreisbahnscan 499Punkte</t>
  </si>
  <si>
    <t>Filter 1/15 W/U_Gauss</t>
  </si>
  <si>
    <t>after</t>
  </si>
  <si>
    <t>before</t>
  </si>
  <si>
    <t>20a</t>
  </si>
  <si>
    <t>20b</t>
  </si>
  <si>
    <t>20c</t>
  </si>
  <si>
    <t>30a</t>
  </si>
  <si>
    <t>30b</t>
  </si>
  <si>
    <t>30c</t>
  </si>
  <si>
    <t>40a</t>
  </si>
  <si>
    <t>40b</t>
  </si>
  <si>
    <t>40c</t>
  </si>
  <si>
    <t>50a</t>
  </si>
  <si>
    <t>50b</t>
  </si>
  <si>
    <t>50c</t>
  </si>
  <si>
    <t>G. Bania</t>
  </si>
  <si>
    <t>Max</t>
  </si>
  <si>
    <t>Avg</t>
  </si>
  <si>
    <t>Median</t>
  </si>
  <si>
    <t>12 Rotoren a 3 Stück</t>
  </si>
  <si>
    <t>RRO grösser</t>
  </si>
  <si>
    <t>ID Scan vor laufen lassen</t>
  </si>
  <si>
    <t>ID Scan nach laufen lassen</t>
  </si>
  <si>
    <t>Untersuchung: Änder sich Rotor ID durch laufen lassen</t>
  </si>
  <si>
    <t>2018/08/12 ca</t>
  </si>
  <si>
    <t xml:space="preserve"> </t>
  </si>
  <si>
    <t>Elmar Mattes</t>
  </si>
  <si>
    <t>Versuch: Run in , 100 Zyklen laufen lassen (ca. 15 Minuten) cw/ccw in Metall fixture mit offener Welle</t>
  </si>
  <si>
    <t xml:space="preserve">Messaufgabe: </t>
  </si>
  <si>
    <t xml:space="preserve">Ergebnis: </t>
  </si>
  <si>
    <t>a) ID ändert sich nicht nach 100 Zyklen</t>
  </si>
  <si>
    <t>Min</t>
  </si>
  <si>
    <t>Ausertung:</t>
  </si>
  <si>
    <t>ID Betrachtung</t>
  </si>
  <si>
    <t>Daten von Gregor Bania am 16.08.2018 11:13</t>
  </si>
  <si>
    <t>x</t>
  </si>
  <si>
    <t xml:space="preserve">Conclusion: </t>
  </si>
  <si>
    <t xml:space="preserve">Rotoren enger machen, Mind. 10µ, eher 20µ, ansonsten machen alle anderen Aktionen wenig Sinn </t>
  </si>
  <si>
    <t>( z.B. Rotor RRO sortieren, Stator scheifstellung sortieren, Stator richtig einklicken)</t>
  </si>
  <si>
    <t xml:space="preserve">Fixture zum Lehren muss anders gehandhabt werden:  </t>
  </si>
  <si>
    <t>Unterteilung in untere 5mm, und obere 5mm sowie ID gesamt (beinhaltet Ges.-Geradheit mit Engstellen)</t>
  </si>
  <si>
    <t xml:space="preserve">Hinergrundfarbe: </t>
  </si>
  <si>
    <t>nicht</t>
  </si>
  <si>
    <t>wenig</t>
  </si>
  <si>
    <t>viel</t>
  </si>
  <si>
    <t>sehr viel</t>
  </si>
  <si>
    <t>rel. Klackerwert  im Metallfixture</t>
  </si>
  <si>
    <t>Nur manchmal ist die Einschnürung in der Mitte oder am Ende nahe der Spec</t>
  </si>
  <si>
    <t>b) Rotoren sind generell weit  außer Spec (s. Median bzw Mittelwert), z.B. 20 bis 30 µm</t>
  </si>
  <si>
    <t>(offene Welle)über viele Zyklen</t>
  </si>
  <si>
    <t>Der Rotor ID hat generell oft nur eine definierte Lagerstelle, was  das "Klackern" mit fördert</t>
  </si>
  <si>
    <t>Auswertung: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</si>
</sst>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GDT"/>
    </font>
    <font>
      <i/>
      <sz val="10"/>
      <name val="Arial"/>
      <family val="2"/>
    </font>
    <font>
      <b/>
      <sz val="10"/>
      <name val="Pview Symbol"/>
      <family val="3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sz val="12"/>
      <color rgb="FF222222"/>
      <name val="Arial"/>
      <family val="2"/>
    </font>
    <font>
      <sz val="12"/>
      <color theme="1"/>
      <name val="Arial"/>
      <family val="2"/>
    </font>
    <font>
      <b/>
      <sz val="14"/>
      <color rgb="FF0070C0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14" fontId="6" fillId="0" borderId="3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9" fillId="0" borderId="8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164" fontId="9" fillId="8" borderId="11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7" fillId="10" borderId="6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vertical="center"/>
    </xf>
    <xf numFmtId="0" fontId="6" fillId="10" borderId="7" xfId="0" applyFont="1" applyFill="1" applyBorder="1" applyAlignment="1">
      <alignment vertical="center"/>
    </xf>
    <xf numFmtId="0" fontId="7" fillId="0" borderId="3" xfId="0" quotePrefix="1" applyFont="1" applyBorder="1" applyAlignment="1">
      <alignment horizontal="right" vertical="center"/>
    </xf>
    <xf numFmtId="0" fontId="6" fillId="10" borderId="9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Continuous" vertical="center"/>
    </xf>
    <xf numFmtId="0" fontId="5" fillId="10" borderId="0" xfId="0" applyFont="1" applyFill="1" applyBorder="1" applyAlignment="1">
      <alignment vertical="center"/>
    </xf>
    <xf numFmtId="0" fontId="11" fillId="0" borderId="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7" xfId="0" applyFont="1" applyBorder="1"/>
    <xf numFmtId="0" fontId="1" fillId="0" borderId="7" xfId="0" quotePrefix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164" fontId="9" fillId="8" borderId="9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6" fillId="10" borderId="1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left" vertical="center"/>
    </xf>
    <xf numFmtId="0" fontId="16" fillId="0" borderId="0" xfId="0" applyFont="1" applyAlignment="1">
      <alignment wrapText="1"/>
    </xf>
    <xf numFmtId="0" fontId="15" fillId="0" borderId="0" xfId="0" applyFont="1"/>
    <xf numFmtId="0" fontId="9" fillId="0" borderId="7" xfId="0" applyFont="1" applyFill="1" applyBorder="1" applyAlignment="1">
      <alignment horizontal="center" vertical="center"/>
    </xf>
    <xf numFmtId="164" fontId="0" fillId="0" borderId="3" xfId="0" applyNumberFormat="1" applyBorder="1"/>
    <xf numFmtId="0" fontId="14" fillId="0" borderId="6" xfId="0" applyFont="1" applyFill="1" applyBorder="1" applyAlignment="1">
      <alignment horizontal="center" vertical="center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" xfId="0" applyNumberFormat="1" applyBorder="1"/>
    <xf numFmtId="164" fontId="0" fillId="0" borderId="21" xfId="0" applyNumberFormat="1" applyBorder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 textRotation="90"/>
    </xf>
    <xf numFmtId="0" fontId="17" fillId="0" borderId="26" xfId="0" applyFont="1" applyBorder="1" applyAlignment="1">
      <alignment horizontal="center" vertical="center" textRotation="90"/>
    </xf>
    <xf numFmtId="0" fontId="17" fillId="0" borderId="27" xfId="0" applyFont="1" applyBorder="1" applyAlignment="1">
      <alignment horizontal="center" vertical="center" textRotation="90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/>
    </xf>
    <xf numFmtId="164" fontId="0" fillId="0" borderId="28" xfId="0" applyNumberFormat="1" applyBorder="1"/>
    <xf numFmtId="164" fontId="0" fillId="0" borderId="1" xfId="0" applyNumberFormat="1" applyBorder="1"/>
    <xf numFmtId="164" fontId="0" fillId="0" borderId="29" xfId="0" applyNumberFormat="1" applyBorder="1"/>
    <xf numFmtId="164" fontId="0" fillId="11" borderId="30" xfId="0" applyNumberFormat="1" applyFill="1" applyBorder="1"/>
    <xf numFmtId="164" fontId="0" fillId="11" borderId="31" xfId="0" applyNumberFormat="1" applyFill="1" applyBorder="1"/>
    <xf numFmtId="164" fontId="0" fillId="11" borderId="32" xfId="0" applyNumberFormat="1" applyFill="1" applyBorder="1"/>
    <xf numFmtId="164" fontId="0" fillId="11" borderId="33" xfId="0" applyNumberFormat="1" applyFill="1" applyBorder="1"/>
    <xf numFmtId="164" fontId="0" fillId="11" borderId="34" xfId="0" applyNumberFormat="1" applyFill="1" applyBorder="1"/>
    <xf numFmtId="164" fontId="0" fillId="11" borderId="35" xfId="0" applyNumberFormat="1" applyFill="1" applyBorder="1"/>
    <xf numFmtId="164" fontId="0" fillId="11" borderId="36" xfId="0" applyNumberFormat="1" applyFill="1" applyBorder="1"/>
    <xf numFmtId="164" fontId="0" fillId="11" borderId="37" xfId="0" applyNumberFormat="1" applyFill="1" applyBorder="1"/>
    <xf numFmtId="164" fontId="0" fillId="11" borderId="38" xfId="0" applyNumberFormat="1" applyFill="1" applyBorder="1"/>
    <xf numFmtId="0" fontId="18" fillId="0" borderId="0" xfId="0" applyFont="1"/>
    <xf numFmtId="0" fontId="0" fillId="0" borderId="0" xfId="0" applyFont="1"/>
    <xf numFmtId="164" fontId="1" fillId="13" borderId="0" xfId="0" applyNumberFormat="1" applyFont="1" applyFill="1" applyBorder="1" applyAlignment="1">
      <alignment horizontal="center"/>
    </xf>
    <xf numFmtId="164" fontId="1" fillId="15" borderId="0" xfId="0" applyNumberFormat="1" applyFont="1" applyFill="1" applyBorder="1" applyAlignment="1">
      <alignment horizontal="center"/>
    </xf>
    <xf numFmtId="164" fontId="1" fillId="14" borderId="0" xfId="0" applyNumberFormat="1" applyFont="1" applyFill="1" applyBorder="1" applyAlignment="1">
      <alignment horizontal="center"/>
    </xf>
    <xf numFmtId="164" fontId="1" fillId="16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Alignment="1">
      <alignment horizontal="left" vertical="top"/>
    </xf>
  </cellXfs>
  <cellStyles count="1">
    <cellStyle name="Standard" xfId="0" builtinId="0"/>
  </cellStyles>
  <dxfs count="6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CC99"/>
      <color rgb="FFFFFF66"/>
      <color rgb="FFFFFF99"/>
      <color rgb="FFFF3399"/>
      <color rgb="FF00CC00"/>
      <color rgb="FFFF7C80"/>
      <color rgb="FFFFCC66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(gauss)'!$B$38</c:f>
              <c:strCache>
                <c:ptCount val="1"/>
                <c:pt idx="0">
                  <c:v>30a</c:v>
                </c:pt>
              </c:strCache>
            </c:strRef>
          </c:tx>
          <c:yVal>
            <c:numRef>
              <c:f>'Grafik LS (gauss)'!$C$38:$Q$38</c:f>
              <c:numCache>
                <c:formatCode>0.000</c:formatCode>
                <c:ptCount val="15"/>
                <c:pt idx="0">
                  <c:v>1.5359081999999999</c:v>
                </c:pt>
                <c:pt idx="1">
                  <c:v>1.5335293999999999</c:v>
                </c:pt>
                <c:pt idx="2">
                  <c:v>1.5340210999999999</c:v>
                </c:pt>
                <c:pt idx="3">
                  <c:v>1.534321</c:v>
                </c:pt>
                <c:pt idx="4">
                  <c:v>1.5309022999999999</c:v>
                </c:pt>
                <c:pt idx="5">
                  <c:v>1.5295356</c:v>
                </c:pt>
                <c:pt idx="6">
                  <c:v>1.5412121999999999</c:v>
                </c:pt>
                <c:pt idx="7">
                  <c:v>1.5472068000000001</c:v>
                </c:pt>
                <c:pt idx="8">
                  <c:v>1.5308284999999999</c:v>
                </c:pt>
                <c:pt idx="9">
                  <c:v>1.5381083</c:v>
                </c:pt>
                <c:pt idx="10">
                  <c:v>1.5327679000000001</c:v>
                </c:pt>
                <c:pt idx="11">
                  <c:v>1.5248204000000001</c:v>
                </c:pt>
                <c:pt idx="12">
                  <c:v>1.5151698</c:v>
                </c:pt>
                <c:pt idx="13">
                  <c:v>1.5081304</c:v>
                </c:pt>
                <c:pt idx="14">
                  <c:v>1.5032201999999999</c:v>
                </c:pt>
              </c:numCache>
            </c:numRef>
          </c:yVal>
        </c:ser>
        <c:axId val="80257408"/>
        <c:axId val="110217856"/>
      </c:scatterChart>
      <c:valAx>
        <c:axId val="80257408"/>
        <c:scaling>
          <c:orientation val="minMax"/>
        </c:scaling>
        <c:axPos val="b"/>
        <c:tickLblPos val="nextTo"/>
        <c:crossAx val="110217856"/>
        <c:crosses val="autoZero"/>
        <c:crossBetween val="midCat"/>
      </c:valAx>
      <c:valAx>
        <c:axId val="110217856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80257408"/>
        <c:crosses val="autoZero"/>
        <c:crossBetween val="midCat"/>
        <c:majorUnit val="1.0000000000000002E-2"/>
      </c:valAx>
    </c:plotArea>
    <c:legend>
      <c:legendPos val="r"/>
      <c:layout/>
    </c:legend>
    <c:plotVisOnly val="1"/>
  </c:chart>
  <c:spPr>
    <a:solidFill>
      <a:srgbClr val="FF0000"/>
    </a:solidFill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(gauss)'!$B$44</c:f>
              <c:strCache>
                <c:ptCount val="1"/>
                <c:pt idx="0">
                  <c:v>50a</c:v>
                </c:pt>
              </c:strCache>
            </c:strRef>
          </c:tx>
          <c:yVal>
            <c:numRef>
              <c:f>'Grafik LS (gauss)'!$C$44:$Q$44</c:f>
              <c:numCache>
                <c:formatCode>0.000</c:formatCode>
                <c:ptCount val="15"/>
                <c:pt idx="0">
                  <c:v>1.5318134000000001</c:v>
                </c:pt>
                <c:pt idx="1">
                  <c:v>1.5340335</c:v>
                </c:pt>
                <c:pt idx="2">
                  <c:v>1.5368360000000001</c:v>
                </c:pt>
                <c:pt idx="3">
                  <c:v>1.5361164</c:v>
                </c:pt>
                <c:pt idx="4">
                  <c:v>1.5321707</c:v>
                </c:pt>
                <c:pt idx="5">
                  <c:v>1.5293156000000001</c:v>
                </c:pt>
                <c:pt idx="6">
                  <c:v>1.5642240999999999</c:v>
                </c:pt>
                <c:pt idx="7">
                  <c:v>1.5445777000000001</c:v>
                </c:pt>
                <c:pt idx="8">
                  <c:v>1.5302694999999999</c:v>
                </c:pt>
                <c:pt idx="9">
                  <c:v>1.5349492</c:v>
                </c:pt>
                <c:pt idx="10">
                  <c:v>1.5348816000000001</c:v>
                </c:pt>
                <c:pt idx="11">
                  <c:v>1.5352702</c:v>
                </c:pt>
                <c:pt idx="12">
                  <c:v>1.5334867000000001</c:v>
                </c:pt>
                <c:pt idx="13">
                  <c:v>1.5326896000000001</c:v>
                </c:pt>
                <c:pt idx="14">
                  <c:v>1.5321091</c:v>
                </c:pt>
              </c:numCache>
            </c:numRef>
          </c:yVal>
        </c:ser>
        <c:axId val="148474112"/>
        <c:axId val="148708352"/>
      </c:scatterChart>
      <c:valAx>
        <c:axId val="148474112"/>
        <c:scaling>
          <c:orientation val="minMax"/>
        </c:scaling>
        <c:axPos val="b"/>
        <c:tickLblPos val="nextTo"/>
        <c:crossAx val="148708352"/>
        <c:crosses val="autoZero"/>
        <c:crossBetween val="midCat"/>
      </c:valAx>
      <c:valAx>
        <c:axId val="148708352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48474112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C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(gauss)'!$B$45</c:f>
              <c:strCache>
                <c:ptCount val="1"/>
                <c:pt idx="0">
                  <c:v>50b</c:v>
                </c:pt>
              </c:strCache>
            </c:strRef>
          </c:tx>
          <c:yVal>
            <c:numRef>
              <c:f>'Grafik LS (gauss)'!$C$45:$Q$45</c:f>
              <c:numCache>
                <c:formatCode>0.000</c:formatCode>
                <c:ptCount val="15"/>
                <c:pt idx="0">
                  <c:v>1.5345232</c:v>
                </c:pt>
                <c:pt idx="1">
                  <c:v>1.5344892000000001</c:v>
                </c:pt>
                <c:pt idx="2">
                  <c:v>1.5339834000000001</c:v>
                </c:pt>
                <c:pt idx="3">
                  <c:v>1.5347409999999999</c:v>
                </c:pt>
                <c:pt idx="4">
                  <c:v>1.5340456</c:v>
                </c:pt>
                <c:pt idx="5">
                  <c:v>1.5277303</c:v>
                </c:pt>
                <c:pt idx="6">
                  <c:v>1.5174068000000001</c:v>
                </c:pt>
                <c:pt idx="7">
                  <c:v>1.5198547</c:v>
                </c:pt>
                <c:pt idx="8">
                  <c:v>1.5289421000000001</c:v>
                </c:pt>
                <c:pt idx="9">
                  <c:v>1.5336989999999999</c:v>
                </c:pt>
                <c:pt idx="10">
                  <c:v>1.5345213</c:v>
                </c:pt>
                <c:pt idx="11">
                  <c:v>1.5334867999999999</c:v>
                </c:pt>
                <c:pt idx="12">
                  <c:v>1.5299997999999999</c:v>
                </c:pt>
                <c:pt idx="13">
                  <c:v>1.5272074</c:v>
                </c:pt>
                <c:pt idx="14">
                  <c:v>1.5241963000000001</c:v>
                </c:pt>
              </c:numCache>
            </c:numRef>
          </c:yVal>
        </c:ser>
        <c:axId val="110263680"/>
        <c:axId val="148474880"/>
      </c:scatterChart>
      <c:valAx>
        <c:axId val="110263680"/>
        <c:scaling>
          <c:orientation val="minMax"/>
        </c:scaling>
        <c:axPos val="b"/>
        <c:tickLblPos val="nextTo"/>
        <c:crossAx val="148474880"/>
        <c:crosses val="autoZero"/>
        <c:crossBetween val="midCat"/>
      </c:valAx>
      <c:valAx>
        <c:axId val="148474880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10263680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0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(gauss)'!$B$46</c:f>
              <c:strCache>
                <c:ptCount val="1"/>
                <c:pt idx="0">
                  <c:v>50c</c:v>
                </c:pt>
              </c:strCache>
            </c:strRef>
          </c:tx>
          <c:yVal>
            <c:numRef>
              <c:f>'Grafik LS (gauss)'!$C$46:$Q$46</c:f>
              <c:numCache>
                <c:formatCode>0.000</c:formatCode>
                <c:ptCount val="15"/>
                <c:pt idx="0">
                  <c:v>1.5338404000000001</c:v>
                </c:pt>
                <c:pt idx="1">
                  <c:v>1.5329625</c:v>
                </c:pt>
                <c:pt idx="2">
                  <c:v>1.5356812</c:v>
                </c:pt>
                <c:pt idx="3">
                  <c:v>1.5348774999999999</c:v>
                </c:pt>
                <c:pt idx="4">
                  <c:v>1.5347381</c:v>
                </c:pt>
                <c:pt idx="5">
                  <c:v>1.5293009</c:v>
                </c:pt>
                <c:pt idx="6">
                  <c:v>1.5217681999999999</c:v>
                </c:pt>
                <c:pt idx="7">
                  <c:v>1.5175973</c:v>
                </c:pt>
                <c:pt idx="8">
                  <c:v>1.5189195</c:v>
                </c:pt>
                <c:pt idx="9">
                  <c:v>1.5324057</c:v>
                </c:pt>
                <c:pt idx="10">
                  <c:v>1.5344861999999999</c:v>
                </c:pt>
                <c:pt idx="11">
                  <c:v>1.5343989</c:v>
                </c:pt>
                <c:pt idx="12">
                  <c:v>1.5305731</c:v>
                </c:pt>
                <c:pt idx="13">
                  <c:v>1.5288744000000001</c:v>
                </c:pt>
                <c:pt idx="14">
                  <c:v>1.5254154</c:v>
                </c:pt>
              </c:numCache>
            </c:numRef>
          </c:yVal>
        </c:ser>
        <c:axId val="15191424"/>
        <c:axId val="80725888"/>
      </c:scatterChart>
      <c:valAx>
        <c:axId val="15191424"/>
        <c:scaling>
          <c:orientation val="minMax"/>
        </c:scaling>
        <c:axPos val="b"/>
        <c:tickLblPos val="nextTo"/>
        <c:crossAx val="80725888"/>
        <c:crosses val="autoZero"/>
        <c:crossBetween val="midCat"/>
      </c:valAx>
      <c:valAx>
        <c:axId val="80725888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5191424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C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'Grafik MI'!$G$55</c:f>
              <c:strCache>
                <c:ptCount val="1"/>
                <c:pt idx="0">
                  <c:v>20a</c:v>
                </c:pt>
              </c:strCache>
            </c:strRef>
          </c:tx>
          <c:yVal>
            <c:numRef>
              <c:f>'Grafik MI'!$G$56:$G$70</c:f>
              <c:numCache>
                <c:formatCode>0.000</c:formatCode>
                <c:ptCount val="15"/>
                <c:pt idx="0">
                  <c:v>1.5315148000000001</c:v>
                </c:pt>
                <c:pt idx="1">
                  <c:v>1.5310501000000001</c:v>
                </c:pt>
                <c:pt idx="2">
                  <c:v>1.5324312</c:v>
                </c:pt>
                <c:pt idx="3">
                  <c:v>1.532659</c:v>
                </c:pt>
                <c:pt idx="4">
                  <c:v>1.5289889000000001</c:v>
                </c:pt>
                <c:pt idx="5">
                  <c:v>1.5167055</c:v>
                </c:pt>
                <c:pt idx="6">
                  <c:v>1.5089439</c:v>
                </c:pt>
                <c:pt idx="7">
                  <c:v>1.508238</c:v>
                </c:pt>
                <c:pt idx="8">
                  <c:v>1.5154547</c:v>
                </c:pt>
                <c:pt idx="9">
                  <c:v>1.5309393</c:v>
                </c:pt>
                <c:pt idx="10">
                  <c:v>1.5205572000000001</c:v>
                </c:pt>
                <c:pt idx="11">
                  <c:v>1.5101553000000001</c:v>
                </c:pt>
                <c:pt idx="12">
                  <c:v>1.4971749000000001</c:v>
                </c:pt>
                <c:pt idx="13">
                  <c:v>1.4842059000000001</c:v>
                </c:pt>
                <c:pt idx="14">
                  <c:v>1.4759169999999999</c:v>
                </c:pt>
              </c:numCache>
            </c:numRef>
          </c:yVal>
        </c:ser>
        <c:ser>
          <c:idx val="1"/>
          <c:order val="1"/>
          <c:tx>
            <c:strRef>
              <c:f>'Grafik MI'!$H$55</c:f>
              <c:strCache>
                <c:ptCount val="1"/>
                <c:pt idx="0">
                  <c:v>20b</c:v>
                </c:pt>
              </c:strCache>
            </c:strRef>
          </c:tx>
          <c:yVal>
            <c:numRef>
              <c:f>'Grafik MI'!$H$56:$H$70</c:f>
              <c:numCache>
                <c:formatCode>0.000</c:formatCode>
                <c:ptCount val="15"/>
                <c:pt idx="0">
                  <c:v>1.5310846</c:v>
                </c:pt>
                <c:pt idx="1">
                  <c:v>1.5315418000000001</c:v>
                </c:pt>
                <c:pt idx="2">
                  <c:v>1.5303515000000001</c:v>
                </c:pt>
                <c:pt idx="3">
                  <c:v>1.5302857000000001</c:v>
                </c:pt>
                <c:pt idx="4">
                  <c:v>1.5227687999999999</c:v>
                </c:pt>
                <c:pt idx="5">
                  <c:v>1.5161325000000001</c:v>
                </c:pt>
                <c:pt idx="6">
                  <c:v>1.5224494</c:v>
                </c:pt>
                <c:pt idx="7">
                  <c:v>1.5078317999999999</c:v>
                </c:pt>
                <c:pt idx="8">
                  <c:v>1.5176707</c:v>
                </c:pt>
                <c:pt idx="9">
                  <c:v>1.5254833999999999</c:v>
                </c:pt>
                <c:pt idx="10">
                  <c:v>1.5295703</c:v>
                </c:pt>
                <c:pt idx="11">
                  <c:v>1.5304291000000001</c:v>
                </c:pt>
                <c:pt idx="12">
                  <c:v>1.5273488</c:v>
                </c:pt>
                <c:pt idx="13">
                  <c:v>1.5245439999999999</c:v>
                </c:pt>
                <c:pt idx="14">
                  <c:v>1.5257693000000001</c:v>
                </c:pt>
              </c:numCache>
            </c:numRef>
          </c:yVal>
        </c:ser>
        <c:ser>
          <c:idx val="2"/>
          <c:order val="2"/>
          <c:tx>
            <c:strRef>
              <c:f>'Grafik MI'!$I$55</c:f>
              <c:strCache>
                <c:ptCount val="1"/>
                <c:pt idx="0">
                  <c:v>20c</c:v>
                </c:pt>
              </c:strCache>
            </c:strRef>
          </c:tx>
          <c:yVal>
            <c:numRef>
              <c:f>'Grafik MI'!$I$56:$I$70</c:f>
              <c:numCache>
                <c:formatCode>0.000</c:formatCode>
                <c:ptCount val="15"/>
                <c:pt idx="0">
                  <c:v>1.5319282999999999</c:v>
                </c:pt>
                <c:pt idx="1">
                  <c:v>1.5321933999999999</c:v>
                </c:pt>
                <c:pt idx="2">
                  <c:v>1.5321032999999999</c:v>
                </c:pt>
                <c:pt idx="3">
                  <c:v>1.5314325</c:v>
                </c:pt>
                <c:pt idx="4">
                  <c:v>1.5291709</c:v>
                </c:pt>
                <c:pt idx="5">
                  <c:v>1.5233874000000001</c:v>
                </c:pt>
                <c:pt idx="6">
                  <c:v>1.5161340999999999</c:v>
                </c:pt>
                <c:pt idx="7">
                  <c:v>1.5043222000000001</c:v>
                </c:pt>
                <c:pt idx="8">
                  <c:v>1.5249634999999999</c:v>
                </c:pt>
                <c:pt idx="9">
                  <c:v>1.5344225</c:v>
                </c:pt>
                <c:pt idx="10">
                  <c:v>1.5305198</c:v>
                </c:pt>
                <c:pt idx="11">
                  <c:v>1.5321015</c:v>
                </c:pt>
                <c:pt idx="12">
                  <c:v>1.5287767000000001</c:v>
                </c:pt>
                <c:pt idx="13">
                  <c:v>1.5272277000000001</c:v>
                </c:pt>
                <c:pt idx="14">
                  <c:v>1.5290239999999999</c:v>
                </c:pt>
              </c:numCache>
            </c:numRef>
          </c:yVal>
        </c:ser>
        <c:axId val="80260096"/>
        <c:axId val="80231040"/>
      </c:scatterChart>
      <c:valAx>
        <c:axId val="80260096"/>
        <c:scaling>
          <c:orientation val="minMax"/>
        </c:scaling>
        <c:axPos val="b"/>
        <c:tickLblPos val="nextTo"/>
        <c:crossAx val="80231040"/>
        <c:crosses val="autoZero"/>
        <c:crossBetween val="midCat"/>
      </c:valAx>
      <c:valAx>
        <c:axId val="80231040"/>
        <c:scaling>
          <c:orientation val="minMax"/>
          <c:max val="1.544"/>
          <c:min val="1.444"/>
        </c:scaling>
        <c:axPos val="l"/>
        <c:majorGridlines/>
        <c:numFmt formatCode="0.000" sourceLinked="1"/>
        <c:tickLblPos val="nextTo"/>
        <c:crossAx val="8026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'Grafik MI'!$J$55</c:f>
              <c:strCache>
                <c:ptCount val="1"/>
                <c:pt idx="0">
                  <c:v>30a</c:v>
                </c:pt>
              </c:strCache>
            </c:strRef>
          </c:tx>
          <c:yVal>
            <c:numRef>
              <c:f>'Grafik MI'!$J$56:$J$70</c:f>
              <c:numCache>
                <c:formatCode>0.000</c:formatCode>
                <c:ptCount val="15"/>
                <c:pt idx="0">
                  <c:v>1.5338780999999999</c:v>
                </c:pt>
                <c:pt idx="1">
                  <c:v>1.5304361</c:v>
                </c:pt>
                <c:pt idx="2">
                  <c:v>1.5311916999999999</c:v>
                </c:pt>
                <c:pt idx="3">
                  <c:v>1.5317346000000001</c:v>
                </c:pt>
                <c:pt idx="4">
                  <c:v>1.5234681000000001</c:v>
                </c:pt>
                <c:pt idx="5">
                  <c:v>1.5175371</c:v>
                </c:pt>
                <c:pt idx="6">
                  <c:v>1.5268963</c:v>
                </c:pt>
                <c:pt idx="7">
                  <c:v>1.5237115999999999</c:v>
                </c:pt>
                <c:pt idx="8">
                  <c:v>1.5195915</c:v>
                </c:pt>
                <c:pt idx="9">
                  <c:v>1.5314141999999999</c:v>
                </c:pt>
                <c:pt idx="10">
                  <c:v>1.5209021</c:v>
                </c:pt>
                <c:pt idx="11">
                  <c:v>1.5093475000000001</c:v>
                </c:pt>
                <c:pt idx="12">
                  <c:v>1.4940182</c:v>
                </c:pt>
                <c:pt idx="13">
                  <c:v>1.4791977000000001</c:v>
                </c:pt>
                <c:pt idx="14">
                  <c:v>1.4689521000000001</c:v>
                </c:pt>
              </c:numCache>
            </c:numRef>
          </c:yVal>
        </c:ser>
        <c:ser>
          <c:idx val="1"/>
          <c:order val="1"/>
          <c:tx>
            <c:strRef>
              <c:f>'Grafik MI'!$K$55</c:f>
              <c:strCache>
                <c:ptCount val="1"/>
                <c:pt idx="0">
                  <c:v>30b</c:v>
                </c:pt>
              </c:strCache>
            </c:strRef>
          </c:tx>
          <c:yVal>
            <c:numRef>
              <c:f>'Grafik MI'!$K$56:$K$70</c:f>
              <c:numCache>
                <c:formatCode>0.000</c:formatCode>
                <c:ptCount val="15"/>
                <c:pt idx="0">
                  <c:v>1.5270676000000001</c:v>
                </c:pt>
                <c:pt idx="1">
                  <c:v>1.5321290999999999</c:v>
                </c:pt>
                <c:pt idx="2">
                  <c:v>1.5330302</c:v>
                </c:pt>
                <c:pt idx="3">
                  <c:v>1.5325192000000001</c:v>
                </c:pt>
                <c:pt idx="4">
                  <c:v>1.5259807000000001</c:v>
                </c:pt>
                <c:pt idx="5">
                  <c:v>1.5150912000000001</c:v>
                </c:pt>
                <c:pt idx="6">
                  <c:v>1.5024705</c:v>
                </c:pt>
                <c:pt idx="7">
                  <c:v>1.4991992000000001</c:v>
                </c:pt>
                <c:pt idx="8">
                  <c:v>1.5271266999999999</c:v>
                </c:pt>
                <c:pt idx="9">
                  <c:v>1.530851</c:v>
                </c:pt>
                <c:pt idx="10">
                  <c:v>1.52159</c:v>
                </c:pt>
                <c:pt idx="11">
                  <c:v>1.5085352999999999</c:v>
                </c:pt>
                <c:pt idx="12">
                  <c:v>1.4950524999999999</c:v>
                </c:pt>
                <c:pt idx="13">
                  <c:v>1.4811581</c:v>
                </c:pt>
                <c:pt idx="14">
                  <c:v>1.4703567</c:v>
                </c:pt>
              </c:numCache>
            </c:numRef>
          </c:yVal>
        </c:ser>
        <c:ser>
          <c:idx val="2"/>
          <c:order val="2"/>
          <c:tx>
            <c:strRef>
              <c:f>'Grafik MI'!$L$55</c:f>
              <c:strCache>
                <c:ptCount val="1"/>
                <c:pt idx="0">
                  <c:v>30c</c:v>
                </c:pt>
              </c:strCache>
            </c:strRef>
          </c:tx>
          <c:yVal>
            <c:numRef>
              <c:f>'Grafik MI'!$L$56:$L$70</c:f>
              <c:numCache>
                <c:formatCode>0.000</c:formatCode>
                <c:ptCount val="15"/>
                <c:pt idx="0">
                  <c:v>1.5305951</c:v>
                </c:pt>
                <c:pt idx="1">
                  <c:v>1.5301483</c:v>
                </c:pt>
                <c:pt idx="2">
                  <c:v>1.5287723</c:v>
                </c:pt>
                <c:pt idx="3">
                  <c:v>1.5300171</c:v>
                </c:pt>
                <c:pt idx="4">
                  <c:v>1.5203993</c:v>
                </c:pt>
                <c:pt idx="5">
                  <c:v>1.4748106000000001</c:v>
                </c:pt>
                <c:pt idx="6">
                  <c:v>1.5047534</c:v>
                </c:pt>
                <c:pt idx="7">
                  <c:v>1.5311425999999999</c:v>
                </c:pt>
                <c:pt idx="8">
                  <c:v>1.5030842</c:v>
                </c:pt>
                <c:pt idx="9">
                  <c:v>1.5303931</c:v>
                </c:pt>
                <c:pt idx="10">
                  <c:v>1.5279248999999999</c:v>
                </c:pt>
                <c:pt idx="11">
                  <c:v>1.5181751000000001</c:v>
                </c:pt>
                <c:pt idx="12">
                  <c:v>1.5034753000000001</c:v>
                </c:pt>
                <c:pt idx="13">
                  <c:v>1.4915301000000001</c:v>
                </c:pt>
                <c:pt idx="14">
                  <c:v>1.4831523</c:v>
                </c:pt>
              </c:numCache>
            </c:numRef>
          </c:yVal>
        </c:ser>
        <c:axId val="173735296"/>
        <c:axId val="173703936"/>
      </c:scatterChart>
      <c:valAx>
        <c:axId val="173735296"/>
        <c:scaling>
          <c:orientation val="minMax"/>
        </c:scaling>
        <c:axPos val="b"/>
        <c:tickLblPos val="nextTo"/>
        <c:crossAx val="173703936"/>
        <c:crosses val="autoZero"/>
        <c:crossBetween val="midCat"/>
      </c:valAx>
      <c:valAx>
        <c:axId val="173703936"/>
        <c:scaling>
          <c:orientation val="minMax"/>
          <c:max val="1.544"/>
          <c:min val="1.464"/>
        </c:scaling>
        <c:axPos val="l"/>
        <c:majorGridlines/>
        <c:numFmt formatCode="0.000" sourceLinked="1"/>
        <c:tickLblPos val="nextTo"/>
        <c:crossAx val="17373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'Grafik MI'!$M$55</c:f>
              <c:strCache>
                <c:ptCount val="1"/>
                <c:pt idx="0">
                  <c:v>40a</c:v>
                </c:pt>
              </c:strCache>
            </c:strRef>
          </c:tx>
          <c:yVal>
            <c:numRef>
              <c:f>'Grafik MI'!$M$56:$M$70</c:f>
              <c:numCache>
                <c:formatCode>0.000</c:formatCode>
                <c:ptCount val="15"/>
                <c:pt idx="0">
                  <c:v>1.5301655999999999</c:v>
                </c:pt>
                <c:pt idx="1">
                  <c:v>1.5313203</c:v>
                </c:pt>
                <c:pt idx="2">
                  <c:v>1.5291603</c:v>
                </c:pt>
                <c:pt idx="3">
                  <c:v>1.5290979</c:v>
                </c:pt>
                <c:pt idx="4">
                  <c:v>1.5291948</c:v>
                </c:pt>
                <c:pt idx="5">
                  <c:v>1.5170101</c:v>
                </c:pt>
                <c:pt idx="6">
                  <c:v>1.5151520999999999</c:v>
                </c:pt>
                <c:pt idx="7">
                  <c:v>1.5048490999999999</c:v>
                </c:pt>
                <c:pt idx="8">
                  <c:v>1.5163598</c:v>
                </c:pt>
                <c:pt idx="9">
                  <c:v>1.5326515000000001</c:v>
                </c:pt>
                <c:pt idx="10">
                  <c:v>1.5319832</c:v>
                </c:pt>
                <c:pt idx="11">
                  <c:v>1.5318970999999999</c:v>
                </c:pt>
                <c:pt idx="12">
                  <c:v>1.5272029</c:v>
                </c:pt>
                <c:pt idx="13">
                  <c:v>1.5184610999999999</c:v>
                </c:pt>
                <c:pt idx="14">
                  <c:v>1.5083260999999999</c:v>
                </c:pt>
              </c:numCache>
            </c:numRef>
          </c:yVal>
        </c:ser>
        <c:ser>
          <c:idx val="1"/>
          <c:order val="1"/>
          <c:tx>
            <c:strRef>
              <c:f>'Grafik MI'!$N$55</c:f>
              <c:strCache>
                <c:ptCount val="1"/>
                <c:pt idx="0">
                  <c:v>40b</c:v>
                </c:pt>
              </c:strCache>
            </c:strRef>
          </c:tx>
          <c:yVal>
            <c:numRef>
              <c:f>'Grafik MI'!$N$56:$N$70</c:f>
              <c:numCache>
                <c:formatCode>0.000</c:formatCode>
                <c:ptCount val="15"/>
                <c:pt idx="0">
                  <c:v>1.5300005000000001</c:v>
                </c:pt>
                <c:pt idx="1">
                  <c:v>1.5316285000000001</c:v>
                </c:pt>
                <c:pt idx="2">
                  <c:v>1.5327276000000001</c:v>
                </c:pt>
                <c:pt idx="3">
                  <c:v>1.5307286</c:v>
                </c:pt>
                <c:pt idx="4">
                  <c:v>1.5204963</c:v>
                </c:pt>
                <c:pt idx="5">
                  <c:v>1.5134748</c:v>
                </c:pt>
                <c:pt idx="6">
                  <c:v>1.5282374000000001</c:v>
                </c:pt>
                <c:pt idx="7">
                  <c:v>1.5240298000000001</c:v>
                </c:pt>
                <c:pt idx="8">
                  <c:v>1.5216795999999999</c:v>
                </c:pt>
                <c:pt idx="9">
                  <c:v>1.5179246</c:v>
                </c:pt>
                <c:pt idx="10">
                  <c:v>1.5069364000000001</c:v>
                </c:pt>
                <c:pt idx="11">
                  <c:v>1.4911015000000001</c:v>
                </c:pt>
                <c:pt idx="12">
                  <c:v>1.4774970000000001</c:v>
                </c:pt>
                <c:pt idx="13">
                  <c:v>1.4653442000000001</c:v>
                </c:pt>
                <c:pt idx="14">
                  <c:v>1.4580109000000001</c:v>
                </c:pt>
              </c:numCache>
            </c:numRef>
          </c:yVal>
        </c:ser>
        <c:ser>
          <c:idx val="2"/>
          <c:order val="2"/>
          <c:tx>
            <c:strRef>
              <c:f>'Grafik MI'!$O$55</c:f>
              <c:strCache>
                <c:ptCount val="1"/>
                <c:pt idx="0">
                  <c:v>40c</c:v>
                </c:pt>
              </c:strCache>
            </c:strRef>
          </c:tx>
          <c:yVal>
            <c:numRef>
              <c:f>'Grafik MI'!$O$56:$O$70</c:f>
              <c:numCache>
                <c:formatCode>0.000</c:formatCode>
                <c:ptCount val="15"/>
                <c:pt idx="0">
                  <c:v>1.5340393999999999</c:v>
                </c:pt>
                <c:pt idx="1">
                  <c:v>1.5331421000000001</c:v>
                </c:pt>
                <c:pt idx="2">
                  <c:v>1.5331477</c:v>
                </c:pt>
                <c:pt idx="3">
                  <c:v>1.5344214</c:v>
                </c:pt>
                <c:pt idx="4">
                  <c:v>1.5350722999999999</c:v>
                </c:pt>
                <c:pt idx="5">
                  <c:v>1.5278076</c:v>
                </c:pt>
                <c:pt idx="6">
                  <c:v>1.5106329000000001</c:v>
                </c:pt>
                <c:pt idx="7">
                  <c:v>1.5082765</c:v>
                </c:pt>
                <c:pt idx="8">
                  <c:v>1.5268478000000001</c:v>
                </c:pt>
                <c:pt idx="9">
                  <c:v>1.5328283</c:v>
                </c:pt>
                <c:pt idx="10">
                  <c:v>1.5314805</c:v>
                </c:pt>
                <c:pt idx="11">
                  <c:v>1.5288735</c:v>
                </c:pt>
                <c:pt idx="12">
                  <c:v>1.5283127999999999</c:v>
                </c:pt>
                <c:pt idx="13">
                  <c:v>1.5264123999999999</c:v>
                </c:pt>
                <c:pt idx="14">
                  <c:v>1.5302587000000001</c:v>
                </c:pt>
              </c:numCache>
            </c:numRef>
          </c:yVal>
        </c:ser>
        <c:axId val="173682048"/>
        <c:axId val="173785856"/>
      </c:scatterChart>
      <c:valAx>
        <c:axId val="173682048"/>
        <c:scaling>
          <c:orientation val="minMax"/>
        </c:scaling>
        <c:axPos val="b"/>
        <c:tickLblPos val="nextTo"/>
        <c:crossAx val="173785856"/>
        <c:crosses val="autoZero"/>
        <c:crossBetween val="midCat"/>
      </c:valAx>
      <c:valAx>
        <c:axId val="173785856"/>
        <c:scaling>
          <c:orientation val="minMax"/>
          <c:max val="1.544"/>
          <c:min val="1.454"/>
        </c:scaling>
        <c:axPos val="l"/>
        <c:majorGridlines/>
        <c:numFmt formatCode="0.000" sourceLinked="1"/>
        <c:tickLblPos val="nextTo"/>
        <c:crossAx val="17368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'Grafik MI'!$P$55</c:f>
              <c:strCache>
                <c:ptCount val="1"/>
                <c:pt idx="0">
                  <c:v>50a</c:v>
                </c:pt>
              </c:strCache>
            </c:strRef>
          </c:tx>
          <c:yVal>
            <c:numRef>
              <c:f>'Grafik MI'!$P$56:$P$70</c:f>
              <c:numCache>
                <c:formatCode>0.000</c:formatCode>
                <c:ptCount val="15"/>
                <c:pt idx="0">
                  <c:v>1.5267667</c:v>
                </c:pt>
                <c:pt idx="1">
                  <c:v>1.5309766</c:v>
                </c:pt>
                <c:pt idx="2">
                  <c:v>1.5319151</c:v>
                </c:pt>
                <c:pt idx="3">
                  <c:v>1.5300328000000001</c:v>
                </c:pt>
                <c:pt idx="4">
                  <c:v>1.5256985999999999</c:v>
                </c:pt>
                <c:pt idx="5">
                  <c:v>1.5197574</c:v>
                </c:pt>
                <c:pt idx="6">
                  <c:v>1.5032022</c:v>
                </c:pt>
                <c:pt idx="7">
                  <c:v>1.4978502</c:v>
                </c:pt>
                <c:pt idx="8">
                  <c:v>1.5207029000000001</c:v>
                </c:pt>
                <c:pt idx="9">
                  <c:v>1.5305186</c:v>
                </c:pt>
                <c:pt idx="10">
                  <c:v>1.5328259</c:v>
                </c:pt>
                <c:pt idx="11">
                  <c:v>1.5296978000000001</c:v>
                </c:pt>
                <c:pt idx="12">
                  <c:v>1.5279711</c:v>
                </c:pt>
                <c:pt idx="13">
                  <c:v>1.5261568999999999</c:v>
                </c:pt>
                <c:pt idx="14">
                  <c:v>1.5212467999999999</c:v>
                </c:pt>
              </c:numCache>
            </c:numRef>
          </c:yVal>
        </c:ser>
        <c:ser>
          <c:idx val="1"/>
          <c:order val="1"/>
          <c:tx>
            <c:strRef>
              <c:f>'Grafik MI'!$Q$55</c:f>
              <c:strCache>
                <c:ptCount val="1"/>
                <c:pt idx="0">
                  <c:v>50b</c:v>
                </c:pt>
              </c:strCache>
            </c:strRef>
          </c:tx>
          <c:yVal>
            <c:numRef>
              <c:f>'Grafik MI'!$Q$56:$Q$70</c:f>
              <c:numCache>
                <c:formatCode>0.000</c:formatCode>
                <c:ptCount val="15"/>
                <c:pt idx="0">
                  <c:v>1.5322682999999999</c:v>
                </c:pt>
                <c:pt idx="1">
                  <c:v>1.5322064</c:v>
                </c:pt>
                <c:pt idx="2">
                  <c:v>1.5319109</c:v>
                </c:pt>
                <c:pt idx="3">
                  <c:v>1.5328755000000001</c:v>
                </c:pt>
                <c:pt idx="4">
                  <c:v>1.5299582</c:v>
                </c:pt>
                <c:pt idx="5">
                  <c:v>1.5180765000000001</c:v>
                </c:pt>
                <c:pt idx="6">
                  <c:v>1.5079578</c:v>
                </c:pt>
                <c:pt idx="7">
                  <c:v>1.5143956999999999</c:v>
                </c:pt>
                <c:pt idx="8">
                  <c:v>1.5175546</c:v>
                </c:pt>
                <c:pt idx="9">
                  <c:v>1.5289263</c:v>
                </c:pt>
                <c:pt idx="10">
                  <c:v>1.5317704999999999</c:v>
                </c:pt>
                <c:pt idx="11">
                  <c:v>1.5293372000000001</c:v>
                </c:pt>
                <c:pt idx="12">
                  <c:v>1.5255698</c:v>
                </c:pt>
                <c:pt idx="13">
                  <c:v>1.5215514000000001</c:v>
                </c:pt>
                <c:pt idx="14">
                  <c:v>1.5135155</c:v>
                </c:pt>
              </c:numCache>
            </c:numRef>
          </c:yVal>
        </c:ser>
        <c:ser>
          <c:idx val="2"/>
          <c:order val="2"/>
          <c:tx>
            <c:strRef>
              <c:f>'Grafik MI'!$R$55</c:f>
              <c:strCache>
                <c:ptCount val="1"/>
                <c:pt idx="0">
                  <c:v>50c</c:v>
                </c:pt>
              </c:strCache>
            </c:strRef>
          </c:tx>
          <c:yVal>
            <c:numRef>
              <c:f>'Grafik MI'!$R$56:$R$70</c:f>
              <c:numCache>
                <c:formatCode>0.000</c:formatCode>
                <c:ptCount val="15"/>
                <c:pt idx="0">
                  <c:v>1.5301822</c:v>
                </c:pt>
                <c:pt idx="1">
                  <c:v>1.5300644999999999</c:v>
                </c:pt>
                <c:pt idx="2">
                  <c:v>1.5310177</c:v>
                </c:pt>
                <c:pt idx="3">
                  <c:v>1.5296913999999999</c:v>
                </c:pt>
                <c:pt idx="4">
                  <c:v>1.5312893000000001</c:v>
                </c:pt>
                <c:pt idx="5">
                  <c:v>1.5192158</c:v>
                </c:pt>
                <c:pt idx="6">
                  <c:v>1.5108391000000001</c:v>
                </c:pt>
                <c:pt idx="7">
                  <c:v>1.5054234</c:v>
                </c:pt>
                <c:pt idx="8">
                  <c:v>1.5140237000000001</c:v>
                </c:pt>
                <c:pt idx="9">
                  <c:v>1.5292357000000001</c:v>
                </c:pt>
                <c:pt idx="10">
                  <c:v>1.5322505</c:v>
                </c:pt>
                <c:pt idx="11">
                  <c:v>1.5313291</c:v>
                </c:pt>
                <c:pt idx="12">
                  <c:v>1.5268520000000001</c:v>
                </c:pt>
                <c:pt idx="13">
                  <c:v>1.5202522999999999</c:v>
                </c:pt>
                <c:pt idx="14">
                  <c:v>1.5097415999999999</c:v>
                </c:pt>
              </c:numCache>
            </c:numRef>
          </c:yVal>
        </c:ser>
        <c:axId val="173076480"/>
        <c:axId val="173705856"/>
      </c:scatterChart>
      <c:valAx>
        <c:axId val="173076480"/>
        <c:scaling>
          <c:orientation val="minMax"/>
        </c:scaling>
        <c:axPos val="b"/>
        <c:tickLblPos val="nextTo"/>
        <c:crossAx val="173705856"/>
        <c:crosses val="autoZero"/>
        <c:crossBetween val="midCat"/>
      </c:valAx>
      <c:valAx>
        <c:axId val="173705856"/>
        <c:scaling>
          <c:orientation val="minMax"/>
          <c:max val="1.534"/>
          <c:min val="1.454"/>
        </c:scaling>
        <c:axPos val="l"/>
        <c:majorGridlines/>
        <c:numFmt formatCode="0.000" sourceLinked="1"/>
        <c:tickLblPos val="nextTo"/>
        <c:crossAx val="173076480"/>
        <c:crosses val="autoZero"/>
        <c:crossBetween val="midCat"/>
        <c:majorUnit val="1.0000000000000002E-2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(gauss)'!$B$35</c:f>
              <c:strCache>
                <c:ptCount val="1"/>
                <c:pt idx="0">
                  <c:v>20a</c:v>
                </c:pt>
              </c:strCache>
            </c:strRef>
          </c:tx>
          <c:yVal>
            <c:numRef>
              <c:f>'Grafik LS (gauss)'!$C$35:$Q$35</c:f>
              <c:numCache>
                <c:formatCode>0.000</c:formatCode>
                <c:ptCount val="15"/>
                <c:pt idx="0">
                  <c:v>1.5340243</c:v>
                </c:pt>
                <c:pt idx="1">
                  <c:v>1.5326407</c:v>
                </c:pt>
                <c:pt idx="2">
                  <c:v>1.5331553</c:v>
                </c:pt>
                <c:pt idx="3">
                  <c:v>1.5338988</c:v>
                </c:pt>
                <c:pt idx="4">
                  <c:v>1.5333752</c:v>
                </c:pt>
                <c:pt idx="5">
                  <c:v>1.5276524</c:v>
                </c:pt>
                <c:pt idx="6">
                  <c:v>1.5144706999999999</c:v>
                </c:pt>
                <c:pt idx="7">
                  <c:v>1.5123485000000001</c:v>
                </c:pt>
                <c:pt idx="8">
                  <c:v>1.5232155999999999</c:v>
                </c:pt>
                <c:pt idx="9">
                  <c:v>1.5343872000000001</c:v>
                </c:pt>
                <c:pt idx="10">
                  <c:v>1.5316225999999999</c:v>
                </c:pt>
                <c:pt idx="11">
                  <c:v>1.5261646</c:v>
                </c:pt>
                <c:pt idx="12">
                  <c:v>1.5174350000000001</c:v>
                </c:pt>
                <c:pt idx="13">
                  <c:v>1.5114007</c:v>
                </c:pt>
                <c:pt idx="14">
                  <c:v>1.5078505</c:v>
                </c:pt>
              </c:numCache>
            </c:numRef>
          </c:yVal>
        </c:ser>
        <c:axId val="77371264"/>
        <c:axId val="77372800"/>
      </c:scatterChart>
      <c:valAx>
        <c:axId val="77371264"/>
        <c:scaling>
          <c:orientation val="minMax"/>
        </c:scaling>
        <c:axPos val="b"/>
        <c:tickLblPos val="nextTo"/>
        <c:crossAx val="77372800"/>
        <c:crosses val="autoZero"/>
        <c:crossBetween val="midCat"/>
      </c:valAx>
      <c:valAx>
        <c:axId val="77372800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77371264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C000"/>
    </a:solidFill>
  </c:sp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(gauss)'!$B$36</c:f>
              <c:strCache>
                <c:ptCount val="1"/>
                <c:pt idx="0">
                  <c:v>20b</c:v>
                </c:pt>
              </c:strCache>
            </c:strRef>
          </c:tx>
          <c:yVal>
            <c:numRef>
              <c:f>'Grafik LS (gauss)'!$C$36:$Q$36</c:f>
              <c:numCache>
                <c:formatCode>0.000</c:formatCode>
                <c:ptCount val="15"/>
                <c:pt idx="0">
                  <c:v>1.5330248</c:v>
                </c:pt>
                <c:pt idx="1">
                  <c:v>1.5334063</c:v>
                </c:pt>
                <c:pt idx="2">
                  <c:v>1.5329158000000001</c:v>
                </c:pt>
                <c:pt idx="3">
                  <c:v>1.5323282</c:v>
                </c:pt>
                <c:pt idx="4">
                  <c:v>1.5291219</c:v>
                </c:pt>
                <c:pt idx="5">
                  <c:v>1.5247872</c:v>
                </c:pt>
                <c:pt idx="6">
                  <c:v>1.5383659999999999</c:v>
                </c:pt>
                <c:pt idx="7">
                  <c:v>1.5178777000000001</c:v>
                </c:pt>
                <c:pt idx="8">
                  <c:v>1.5237476999999999</c:v>
                </c:pt>
                <c:pt idx="9">
                  <c:v>1.5299282000000001</c:v>
                </c:pt>
                <c:pt idx="10">
                  <c:v>1.5333581000000001</c:v>
                </c:pt>
                <c:pt idx="11">
                  <c:v>1.5334441999999999</c:v>
                </c:pt>
                <c:pt idx="12">
                  <c:v>1.5296964</c:v>
                </c:pt>
                <c:pt idx="13">
                  <c:v>1.5287477</c:v>
                </c:pt>
                <c:pt idx="14">
                  <c:v>1.5313265</c:v>
                </c:pt>
              </c:numCache>
            </c:numRef>
          </c:yVal>
        </c:ser>
        <c:axId val="107400192"/>
        <c:axId val="108325504"/>
      </c:scatterChart>
      <c:valAx>
        <c:axId val="107400192"/>
        <c:scaling>
          <c:orientation val="minMax"/>
        </c:scaling>
        <c:axPos val="b"/>
        <c:tickLblPos val="nextTo"/>
        <c:crossAx val="108325504"/>
        <c:crosses val="autoZero"/>
        <c:crossBetween val="midCat"/>
      </c:valAx>
      <c:valAx>
        <c:axId val="108325504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07400192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C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(gauss)'!$B$37</c:f>
              <c:strCache>
                <c:ptCount val="1"/>
                <c:pt idx="0">
                  <c:v>20c</c:v>
                </c:pt>
              </c:strCache>
            </c:strRef>
          </c:tx>
          <c:yVal>
            <c:numRef>
              <c:f>'Grafik LS (gauss)'!$C$37:$Q$37</c:f>
              <c:numCache>
                <c:formatCode>0.000</c:formatCode>
                <c:ptCount val="15"/>
                <c:pt idx="0">
                  <c:v>1.5344572000000001</c:v>
                </c:pt>
                <c:pt idx="1">
                  <c:v>1.5348507</c:v>
                </c:pt>
                <c:pt idx="2">
                  <c:v>1.5338681999999999</c:v>
                </c:pt>
                <c:pt idx="3">
                  <c:v>1.5335502999999999</c:v>
                </c:pt>
                <c:pt idx="4">
                  <c:v>1.5323179</c:v>
                </c:pt>
                <c:pt idx="5">
                  <c:v>1.5289508000000001</c:v>
                </c:pt>
                <c:pt idx="6">
                  <c:v>1.521895</c:v>
                </c:pt>
                <c:pt idx="7">
                  <c:v>1.5230184</c:v>
                </c:pt>
                <c:pt idx="8">
                  <c:v>1.5312460999999999</c:v>
                </c:pt>
                <c:pt idx="9">
                  <c:v>1.5395711999999999</c:v>
                </c:pt>
                <c:pt idx="10">
                  <c:v>1.5395909000000001</c:v>
                </c:pt>
                <c:pt idx="11">
                  <c:v>1.5395741999999999</c:v>
                </c:pt>
                <c:pt idx="12">
                  <c:v>1.5413889000000001</c:v>
                </c:pt>
                <c:pt idx="13">
                  <c:v>1.5420225999999999</c:v>
                </c:pt>
                <c:pt idx="14">
                  <c:v>1.5443418</c:v>
                </c:pt>
              </c:numCache>
            </c:numRef>
          </c:yVal>
        </c:ser>
        <c:axId val="109740416"/>
        <c:axId val="109744896"/>
      </c:scatterChart>
      <c:valAx>
        <c:axId val="109740416"/>
        <c:scaling>
          <c:orientation val="minMax"/>
        </c:scaling>
        <c:axPos val="b"/>
        <c:tickLblPos val="nextTo"/>
        <c:crossAx val="109744896"/>
        <c:crosses val="autoZero"/>
        <c:crossBetween val="midCat"/>
      </c:valAx>
      <c:valAx>
        <c:axId val="109744896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09740416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C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(gauss)'!$B$39</c:f>
              <c:strCache>
                <c:ptCount val="1"/>
                <c:pt idx="0">
                  <c:v>30b</c:v>
                </c:pt>
              </c:strCache>
            </c:strRef>
          </c:tx>
          <c:yVal>
            <c:numRef>
              <c:f>'Grafik LS (gauss)'!$C$39:$Q$39</c:f>
              <c:numCache>
                <c:formatCode>0.000</c:formatCode>
                <c:ptCount val="15"/>
                <c:pt idx="0">
                  <c:v>1.5290807</c:v>
                </c:pt>
                <c:pt idx="1">
                  <c:v>1.5327778000000001</c:v>
                </c:pt>
                <c:pt idx="2">
                  <c:v>1.5338754999999999</c:v>
                </c:pt>
                <c:pt idx="3">
                  <c:v>1.5347194</c:v>
                </c:pt>
                <c:pt idx="4">
                  <c:v>1.5318669</c:v>
                </c:pt>
                <c:pt idx="5">
                  <c:v>1.5266686</c:v>
                </c:pt>
                <c:pt idx="6">
                  <c:v>1.527058</c:v>
                </c:pt>
                <c:pt idx="7">
                  <c:v>1.5142252</c:v>
                </c:pt>
                <c:pt idx="8">
                  <c:v>1.5300482</c:v>
                </c:pt>
                <c:pt idx="9">
                  <c:v>1.5343145</c:v>
                </c:pt>
                <c:pt idx="10">
                  <c:v>1.5312802999999999</c:v>
                </c:pt>
                <c:pt idx="11">
                  <c:v>1.5244755000000001</c:v>
                </c:pt>
                <c:pt idx="12">
                  <c:v>1.5159853999999999</c:v>
                </c:pt>
                <c:pt idx="13">
                  <c:v>1.5087832000000001</c:v>
                </c:pt>
                <c:pt idx="14">
                  <c:v>1.5048598</c:v>
                </c:pt>
              </c:numCache>
            </c:numRef>
          </c:yVal>
        </c:ser>
        <c:axId val="109868160"/>
        <c:axId val="110920064"/>
      </c:scatterChart>
      <c:valAx>
        <c:axId val="109868160"/>
        <c:scaling>
          <c:orientation val="minMax"/>
        </c:scaling>
        <c:axPos val="b"/>
        <c:tickLblPos val="nextTo"/>
        <c:crossAx val="110920064"/>
        <c:crosses val="autoZero"/>
        <c:crossBetween val="midCat"/>
      </c:valAx>
      <c:valAx>
        <c:axId val="110920064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09868160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FF00"/>
    </a:solidFill>
  </c:sp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(gauss)'!$B$40</c:f>
              <c:strCache>
                <c:ptCount val="1"/>
                <c:pt idx="0">
                  <c:v>30c</c:v>
                </c:pt>
              </c:strCache>
            </c:strRef>
          </c:tx>
          <c:yVal>
            <c:numRef>
              <c:f>'Grafik LS (gauss)'!$C$40:$Q$40</c:f>
              <c:numCache>
                <c:formatCode>0.000</c:formatCode>
                <c:ptCount val="15"/>
                <c:pt idx="0">
                  <c:v>1.5336643000000001</c:v>
                </c:pt>
                <c:pt idx="1">
                  <c:v>1.5333933</c:v>
                </c:pt>
                <c:pt idx="2">
                  <c:v>1.5333272</c:v>
                </c:pt>
                <c:pt idx="3">
                  <c:v>1.5328443</c:v>
                </c:pt>
                <c:pt idx="4">
                  <c:v>1.5286953000000001</c:v>
                </c:pt>
                <c:pt idx="5">
                  <c:v>1.5084677</c:v>
                </c:pt>
                <c:pt idx="6">
                  <c:v>1.5276217000000001</c:v>
                </c:pt>
                <c:pt idx="7">
                  <c:v>1.5547652999999999</c:v>
                </c:pt>
                <c:pt idx="8">
                  <c:v>1.5276689000000001</c:v>
                </c:pt>
                <c:pt idx="9">
                  <c:v>1.5358251999999999</c:v>
                </c:pt>
                <c:pt idx="10">
                  <c:v>1.5354467000000001</c:v>
                </c:pt>
                <c:pt idx="11">
                  <c:v>1.5327499</c:v>
                </c:pt>
                <c:pt idx="12">
                  <c:v>1.5269343</c:v>
                </c:pt>
                <c:pt idx="13">
                  <c:v>1.5200266</c:v>
                </c:pt>
                <c:pt idx="14">
                  <c:v>1.5165181000000001</c:v>
                </c:pt>
              </c:numCache>
            </c:numRef>
          </c:yVal>
        </c:ser>
        <c:axId val="154673920"/>
        <c:axId val="161302016"/>
      </c:scatterChart>
      <c:valAx>
        <c:axId val="154673920"/>
        <c:scaling>
          <c:orientation val="minMax"/>
        </c:scaling>
        <c:axPos val="b"/>
        <c:tickLblPos val="nextTo"/>
        <c:crossAx val="161302016"/>
        <c:crosses val="autoZero"/>
        <c:crossBetween val="midCat"/>
      </c:valAx>
      <c:valAx>
        <c:axId val="161302016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54673920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92D05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(gauss)'!$B$41</c:f>
              <c:strCache>
                <c:ptCount val="1"/>
                <c:pt idx="0">
                  <c:v>40a</c:v>
                </c:pt>
              </c:strCache>
            </c:strRef>
          </c:tx>
          <c:yVal>
            <c:numRef>
              <c:f>'Grafik LS (gauss)'!$C$41:$Q$41</c:f>
              <c:numCache>
                <c:formatCode>0.000</c:formatCode>
                <c:ptCount val="15"/>
                <c:pt idx="0">
                  <c:v>1.5327753</c:v>
                </c:pt>
                <c:pt idx="1">
                  <c:v>1.5345081</c:v>
                </c:pt>
                <c:pt idx="2">
                  <c:v>1.5324176</c:v>
                </c:pt>
                <c:pt idx="3">
                  <c:v>1.5326017999999999</c:v>
                </c:pt>
                <c:pt idx="4">
                  <c:v>1.5323841</c:v>
                </c:pt>
                <c:pt idx="5">
                  <c:v>1.5261795</c:v>
                </c:pt>
                <c:pt idx="6">
                  <c:v>1.5194072999999999</c:v>
                </c:pt>
                <c:pt idx="7">
                  <c:v>1.5159175</c:v>
                </c:pt>
                <c:pt idx="8">
                  <c:v>1.5244702999999999</c:v>
                </c:pt>
                <c:pt idx="9">
                  <c:v>1.5353498000000001</c:v>
                </c:pt>
                <c:pt idx="10">
                  <c:v>1.5357095000000001</c:v>
                </c:pt>
                <c:pt idx="11">
                  <c:v>1.5359095</c:v>
                </c:pt>
                <c:pt idx="12">
                  <c:v>1.5328001</c:v>
                </c:pt>
                <c:pt idx="13">
                  <c:v>1.5296088000000001</c:v>
                </c:pt>
                <c:pt idx="14">
                  <c:v>1.5285971</c:v>
                </c:pt>
              </c:numCache>
            </c:numRef>
          </c:yVal>
        </c:ser>
        <c:axId val="151608320"/>
        <c:axId val="161316864"/>
      </c:scatterChart>
      <c:valAx>
        <c:axId val="151608320"/>
        <c:scaling>
          <c:orientation val="minMax"/>
        </c:scaling>
        <c:axPos val="b"/>
        <c:tickLblPos val="nextTo"/>
        <c:crossAx val="161316864"/>
        <c:crosses val="autoZero"/>
        <c:crossBetween val="midCat"/>
      </c:valAx>
      <c:valAx>
        <c:axId val="161316864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51608320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0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(gauss)'!$B$42</c:f>
              <c:strCache>
                <c:ptCount val="1"/>
                <c:pt idx="0">
                  <c:v>40b</c:v>
                </c:pt>
              </c:strCache>
            </c:strRef>
          </c:tx>
          <c:yVal>
            <c:numRef>
              <c:f>'Grafik LS (gauss)'!$C$42:$Q$42</c:f>
              <c:numCache>
                <c:formatCode>0.000</c:formatCode>
                <c:ptCount val="15"/>
                <c:pt idx="0">
                  <c:v>1.5322416000000001</c:v>
                </c:pt>
                <c:pt idx="1">
                  <c:v>1.5331516000000001</c:v>
                </c:pt>
                <c:pt idx="2">
                  <c:v>1.5341453</c:v>
                </c:pt>
                <c:pt idx="3">
                  <c:v>1.5333542</c:v>
                </c:pt>
                <c:pt idx="4">
                  <c:v>1.5287895</c:v>
                </c:pt>
                <c:pt idx="5">
                  <c:v>1.5271903</c:v>
                </c:pt>
                <c:pt idx="6">
                  <c:v>1.5548017999999999</c:v>
                </c:pt>
                <c:pt idx="7">
                  <c:v>1.5529227999999999</c:v>
                </c:pt>
                <c:pt idx="8">
                  <c:v>1.5283248</c:v>
                </c:pt>
                <c:pt idx="9">
                  <c:v>1.5318092000000001</c:v>
                </c:pt>
                <c:pt idx="10">
                  <c:v>1.5266884000000001</c:v>
                </c:pt>
                <c:pt idx="11">
                  <c:v>1.5188111</c:v>
                </c:pt>
                <c:pt idx="12">
                  <c:v>1.5090542</c:v>
                </c:pt>
                <c:pt idx="13">
                  <c:v>1.5021137</c:v>
                </c:pt>
                <c:pt idx="14">
                  <c:v>1.4956404999999999</c:v>
                </c:pt>
              </c:numCache>
            </c:numRef>
          </c:yVal>
        </c:ser>
        <c:axId val="78257536"/>
        <c:axId val="107540480"/>
      </c:scatterChart>
      <c:valAx>
        <c:axId val="78257536"/>
        <c:scaling>
          <c:orientation val="minMax"/>
        </c:scaling>
        <c:axPos val="b"/>
        <c:tickLblPos val="nextTo"/>
        <c:crossAx val="107540480"/>
        <c:crosses val="autoZero"/>
        <c:crossBetween val="midCat"/>
      </c:valAx>
      <c:valAx>
        <c:axId val="107540480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78257536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C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'Grafik LS (gauss)'!$B$43</c:f>
              <c:strCache>
                <c:ptCount val="1"/>
                <c:pt idx="0">
                  <c:v>40c</c:v>
                </c:pt>
              </c:strCache>
            </c:strRef>
          </c:tx>
          <c:yVal>
            <c:numRef>
              <c:f>'Grafik LS (gauss)'!$C$43:$Q$43</c:f>
              <c:numCache>
                <c:formatCode>0.000</c:formatCode>
                <c:ptCount val="15"/>
                <c:pt idx="0">
                  <c:v>1.5381328999999999</c:v>
                </c:pt>
                <c:pt idx="1">
                  <c:v>1.5358494</c:v>
                </c:pt>
                <c:pt idx="2">
                  <c:v>1.5390728</c:v>
                </c:pt>
                <c:pt idx="3">
                  <c:v>1.5398669</c:v>
                </c:pt>
                <c:pt idx="4">
                  <c:v>1.539736</c:v>
                </c:pt>
                <c:pt idx="5">
                  <c:v>1.5403111</c:v>
                </c:pt>
                <c:pt idx="6">
                  <c:v>1.5373559999999999</c:v>
                </c:pt>
                <c:pt idx="7">
                  <c:v>1.5346664000000001</c:v>
                </c:pt>
                <c:pt idx="8">
                  <c:v>1.5399596</c:v>
                </c:pt>
                <c:pt idx="9">
                  <c:v>1.5421929000000001</c:v>
                </c:pt>
                <c:pt idx="10">
                  <c:v>1.5395258999999999</c:v>
                </c:pt>
                <c:pt idx="11">
                  <c:v>1.5359977</c:v>
                </c:pt>
                <c:pt idx="12">
                  <c:v>1.5343329999999999</c:v>
                </c:pt>
                <c:pt idx="13">
                  <c:v>1.5341053</c:v>
                </c:pt>
                <c:pt idx="14">
                  <c:v>1.5366793999999999</c:v>
                </c:pt>
              </c:numCache>
            </c:numRef>
          </c:yVal>
        </c:ser>
        <c:axId val="107479808"/>
        <c:axId val="107481344"/>
      </c:scatterChart>
      <c:valAx>
        <c:axId val="107479808"/>
        <c:scaling>
          <c:orientation val="minMax"/>
        </c:scaling>
        <c:axPos val="b"/>
        <c:tickLblPos val="nextTo"/>
        <c:crossAx val="107481344"/>
        <c:crosses val="autoZero"/>
        <c:crossBetween val="midCat"/>
      </c:valAx>
      <c:valAx>
        <c:axId val="107481344"/>
        <c:scaling>
          <c:orientation val="minMax"/>
          <c:max val="1.554"/>
          <c:min val="1.504"/>
        </c:scaling>
        <c:axPos val="l"/>
        <c:majorGridlines/>
        <c:numFmt formatCode="0.000" sourceLinked="1"/>
        <c:tickLblPos val="nextTo"/>
        <c:crossAx val="107479808"/>
        <c:crosses val="autoZero"/>
        <c:crossBetween val="midCat"/>
        <c:majorUnit val="1.0000000000000005E-2"/>
      </c:valAx>
    </c:plotArea>
    <c:legend>
      <c:legendPos val="r"/>
      <c:layout/>
    </c:legend>
    <c:plotVisOnly val="1"/>
  </c:chart>
  <c:spPr>
    <a:solidFill>
      <a:srgbClr val="FFC000"/>
    </a:solidFill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1</xdr:rowOff>
    </xdr:from>
    <xdr:to>
      <xdr:col>7</xdr:col>
      <xdr:colOff>9524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29300" y="1"/>
          <a:ext cx="1343024" cy="445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95250</xdr:colOff>
      <xdr:row>58</xdr:row>
      <xdr:rowOff>171449</xdr:rowOff>
    </xdr:from>
    <xdr:to>
      <xdr:col>3</xdr:col>
      <xdr:colOff>285750</xdr:colOff>
      <xdr:row>93</xdr:row>
      <xdr:rowOff>57149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174" t="16667" r="34380" b="14021"/>
        <a:stretch>
          <a:fillRect/>
        </a:stretch>
      </xdr:blipFill>
      <xdr:spPr bwMode="auto">
        <a:xfrm>
          <a:off x="95250" y="10991849"/>
          <a:ext cx="3810000" cy="6238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438150</xdr:colOff>
      <xdr:row>58</xdr:row>
      <xdr:rowOff>171450</xdr:rowOff>
    </xdr:from>
    <xdr:to>
      <xdr:col>7</xdr:col>
      <xdr:colOff>581025</xdr:colOff>
      <xdr:row>93</xdr:row>
      <xdr:rowOff>121852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9174" t="10317" r="32892" b="13228"/>
        <a:stretch>
          <a:fillRect/>
        </a:stretch>
      </xdr:blipFill>
      <xdr:spPr bwMode="auto">
        <a:xfrm>
          <a:off x="4057650" y="10991850"/>
          <a:ext cx="3686175" cy="63035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1</xdr:rowOff>
    </xdr:from>
    <xdr:to>
      <xdr:col>7</xdr:col>
      <xdr:colOff>9524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7870" y="1"/>
          <a:ext cx="1339214" cy="43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95250</xdr:colOff>
      <xdr:row>58</xdr:row>
      <xdr:rowOff>171449</xdr:rowOff>
    </xdr:from>
    <xdr:to>
      <xdr:col>3</xdr:col>
      <xdr:colOff>285750</xdr:colOff>
      <xdr:row>93</xdr:row>
      <xdr:rowOff>57149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174" t="16667" r="34380" b="14021"/>
        <a:stretch>
          <a:fillRect/>
        </a:stretch>
      </xdr:blipFill>
      <xdr:spPr bwMode="auto">
        <a:xfrm>
          <a:off x="95250" y="10557509"/>
          <a:ext cx="3802380" cy="6050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438150</xdr:colOff>
      <xdr:row>58</xdr:row>
      <xdr:rowOff>171450</xdr:rowOff>
    </xdr:from>
    <xdr:to>
      <xdr:col>7</xdr:col>
      <xdr:colOff>581025</xdr:colOff>
      <xdr:row>93</xdr:row>
      <xdr:rowOff>121852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9174" t="10317" r="32892" b="13228"/>
        <a:stretch>
          <a:fillRect/>
        </a:stretch>
      </xdr:blipFill>
      <xdr:spPr bwMode="auto">
        <a:xfrm>
          <a:off x="4050030" y="10557510"/>
          <a:ext cx="3678555" cy="61149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</xdr:rowOff>
    </xdr:from>
    <xdr:to>
      <xdr:col>4</xdr:col>
      <xdr:colOff>832484</xdr:colOff>
      <xdr:row>2</xdr:row>
      <xdr:rowOff>12744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7870" y="1"/>
          <a:ext cx="1339214" cy="43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95250</xdr:colOff>
      <xdr:row>58</xdr:row>
      <xdr:rowOff>171449</xdr:rowOff>
    </xdr:from>
    <xdr:to>
      <xdr:col>3</xdr:col>
      <xdr:colOff>0</xdr:colOff>
      <xdr:row>93</xdr:row>
      <xdr:rowOff>57149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174" t="16667" r="34380" b="14021"/>
        <a:stretch>
          <a:fillRect/>
        </a:stretch>
      </xdr:blipFill>
      <xdr:spPr bwMode="auto">
        <a:xfrm>
          <a:off x="95250" y="10580369"/>
          <a:ext cx="3802380" cy="6050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0</xdr:colOff>
      <xdr:row>58</xdr:row>
      <xdr:rowOff>171450</xdr:rowOff>
    </xdr:from>
    <xdr:to>
      <xdr:col>4</xdr:col>
      <xdr:colOff>0</xdr:colOff>
      <xdr:row>93</xdr:row>
      <xdr:rowOff>121852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9174" t="10317" r="32892" b="13228"/>
        <a:stretch>
          <a:fillRect/>
        </a:stretch>
      </xdr:blipFill>
      <xdr:spPr bwMode="auto">
        <a:xfrm>
          <a:off x="4050030" y="10580370"/>
          <a:ext cx="3678555" cy="61149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548640</xdr:colOff>
      <xdr:row>22</xdr:row>
      <xdr:rowOff>167640</xdr:rowOff>
    </xdr:from>
    <xdr:to>
      <xdr:col>33</xdr:col>
      <xdr:colOff>0</xdr:colOff>
      <xdr:row>31</xdr:row>
      <xdr:rowOff>99060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152400</xdr:colOff>
      <xdr:row>22</xdr:row>
      <xdr:rowOff>144780</xdr:rowOff>
    </xdr:from>
    <xdr:to>
      <xdr:col>27</xdr:col>
      <xdr:colOff>457200</xdr:colOff>
      <xdr:row>31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152400</xdr:colOff>
      <xdr:row>32</xdr:row>
      <xdr:rowOff>22860</xdr:rowOff>
    </xdr:from>
    <xdr:to>
      <xdr:col>27</xdr:col>
      <xdr:colOff>457200</xdr:colOff>
      <xdr:row>40</xdr:row>
      <xdr:rowOff>99060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144780</xdr:colOff>
      <xdr:row>41</xdr:row>
      <xdr:rowOff>76200</xdr:rowOff>
    </xdr:from>
    <xdr:to>
      <xdr:col>27</xdr:col>
      <xdr:colOff>449580</xdr:colOff>
      <xdr:row>50</xdr:row>
      <xdr:rowOff>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594360</xdr:colOff>
      <xdr:row>31</xdr:row>
      <xdr:rowOff>167640</xdr:rowOff>
    </xdr:from>
    <xdr:to>
      <xdr:col>33</xdr:col>
      <xdr:colOff>45720</xdr:colOff>
      <xdr:row>40</xdr:row>
      <xdr:rowOff>68580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586740</xdr:colOff>
      <xdr:row>41</xdr:row>
      <xdr:rowOff>83820</xdr:rowOff>
    </xdr:from>
    <xdr:to>
      <xdr:col>33</xdr:col>
      <xdr:colOff>38100</xdr:colOff>
      <xdr:row>50</xdr:row>
      <xdr:rowOff>7620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228600</xdr:colOff>
      <xdr:row>23</xdr:row>
      <xdr:rowOff>22860</xdr:rowOff>
    </xdr:from>
    <xdr:to>
      <xdr:col>38</xdr:col>
      <xdr:colOff>533400</xdr:colOff>
      <xdr:row>31</xdr:row>
      <xdr:rowOff>129540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213360</xdr:colOff>
      <xdr:row>32</xdr:row>
      <xdr:rowOff>106680</xdr:rowOff>
    </xdr:from>
    <xdr:to>
      <xdr:col>38</xdr:col>
      <xdr:colOff>518160</xdr:colOff>
      <xdr:row>41</xdr:row>
      <xdr:rowOff>7620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182880</xdr:colOff>
      <xdr:row>41</xdr:row>
      <xdr:rowOff>99060</xdr:rowOff>
    </xdr:from>
    <xdr:to>
      <xdr:col>38</xdr:col>
      <xdr:colOff>487680</xdr:colOff>
      <xdr:row>50</xdr:row>
      <xdr:rowOff>22860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15240</xdr:colOff>
      <xdr:row>23</xdr:row>
      <xdr:rowOff>38100</xdr:rowOff>
    </xdr:from>
    <xdr:to>
      <xdr:col>44</xdr:col>
      <xdr:colOff>320040</xdr:colOff>
      <xdr:row>31</xdr:row>
      <xdr:rowOff>144780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830580</xdr:colOff>
      <xdr:row>32</xdr:row>
      <xdr:rowOff>83820</xdr:rowOff>
    </xdr:from>
    <xdr:to>
      <xdr:col>44</xdr:col>
      <xdr:colOff>281940</xdr:colOff>
      <xdr:row>40</xdr:row>
      <xdr:rowOff>160020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822960</xdr:colOff>
      <xdr:row>41</xdr:row>
      <xdr:rowOff>121920</xdr:rowOff>
    </xdr:from>
    <xdr:to>
      <xdr:col>44</xdr:col>
      <xdr:colOff>274320</xdr:colOff>
      <xdr:row>50</xdr:row>
      <xdr:rowOff>45720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662940</xdr:colOff>
      <xdr:row>28</xdr:row>
      <xdr:rowOff>152400</xdr:rowOff>
    </xdr:from>
    <xdr:to>
      <xdr:col>26</xdr:col>
      <xdr:colOff>464820</xdr:colOff>
      <xdr:row>29</xdr:row>
      <xdr:rowOff>99060</xdr:rowOff>
    </xdr:to>
    <xdr:sp macro="" textlink="">
      <xdr:nvSpPr>
        <xdr:cNvPr id="27" name="Rechteck 26"/>
        <xdr:cNvSpPr/>
      </xdr:nvSpPr>
      <xdr:spPr>
        <a:xfrm>
          <a:off x="20642580" y="5234940"/>
          <a:ext cx="3215640" cy="121920"/>
        </a:xfrm>
        <a:prstGeom prst="rect">
          <a:avLst/>
        </a:prstGeom>
        <a:solidFill>
          <a:schemeClr val="accent6">
            <a:alpha val="23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22</xdr:col>
      <xdr:colOff>640080</xdr:colOff>
      <xdr:row>38</xdr:row>
      <xdr:rowOff>15240</xdr:rowOff>
    </xdr:from>
    <xdr:to>
      <xdr:col>26</xdr:col>
      <xdr:colOff>441960</xdr:colOff>
      <xdr:row>38</xdr:row>
      <xdr:rowOff>137160</xdr:rowOff>
    </xdr:to>
    <xdr:sp macro="" textlink="">
      <xdr:nvSpPr>
        <xdr:cNvPr id="28" name="Rechteck 27"/>
        <xdr:cNvSpPr/>
      </xdr:nvSpPr>
      <xdr:spPr>
        <a:xfrm>
          <a:off x="20619720" y="6880860"/>
          <a:ext cx="3215640" cy="121920"/>
        </a:xfrm>
        <a:prstGeom prst="rect">
          <a:avLst/>
        </a:prstGeom>
        <a:solidFill>
          <a:schemeClr val="accent6">
            <a:alpha val="23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22</xdr:col>
      <xdr:colOff>624840</xdr:colOff>
      <xdr:row>47</xdr:row>
      <xdr:rowOff>83820</xdr:rowOff>
    </xdr:from>
    <xdr:to>
      <xdr:col>26</xdr:col>
      <xdr:colOff>426720</xdr:colOff>
      <xdr:row>48</xdr:row>
      <xdr:rowOff>30480</xdr:rowOff>
    </xdr:to>
    <xdr:sp macro="" textlink="">
      <xdr:nvSpPr>
        <xdr:cNvPr id="29" name="Rechteck 28"/>
        <xdr:cNvSpPr/>
      </xdr:nvSpPr>
      <xdr:spPr>
        <a:xfrm>
          <a:off x="20604480" y="853440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28</xdr:col>
      <xdr:colOff>213360</xdr:colOff>
      <xdr:row>47</xdr:row>
      <xdr:rowOff>83820</xdr:rowOff>
    </xdr:from>
    <xdr:to>
      <xdr:col>32</xdr:col>
      <xdr:colOff>15240</xdr:colOff>
      <xdr:row>48</xdr:row>
      <xdr:rowOff>30480</xdr:rowOff>
    </xdr:to>
    <xdr:sp macro="" textlink="">
      <xdr:nvSpPr>
        <xdr:cNvPr id="30" name="Rechteck 29"/>
        <xdr:cNvSpPr/>
      </xdr:nvSpPr>
      <xdr:spPr>
        <a:xfrm>
          <a:off x="25313640" y="853440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28</xdr:col>
      <xdr:colOff>220980</xdr:colOff>
      <xdr:row>37</xdr:row>
      <xdr:rowOff>167640</xdr:rowOff>
    </xdr:from>
    <xdr:to>
      <xdr:col>32</xdr:col>
      <xdr:colOff>22860</xdr:colOff>
      <xdr:row>38</xdr:row>
      <xdr:rowOff>114300</xdr:rowOff>
    </xdr:to>
    <xdr:sp macro="" textlink="">
      <xdr:nvSpPr>
        <xdr:cNvPr id="31" name="Rechteck 30"/>
        <xdr:cNvSpPr/>
      </xdr:nvSpPr>
      <xdr:spPr>
        <a:xfrm>
          <a:off x="25321260" y="685800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28</xdr:col>
      <xdr:colOff>182880</xdr:colOff>
      <xdr:row>29</xdr:row>
      <xdr:rowOff>22860</xdr:rowOff>
    </xdr:from>
    <xdr:to>
      <xdr:col>31</xdr:col>
      <xdr:colOff>838200</xdr:colOff>
      <xdr:row>29</xdr:row>
      <xdr:rowOff>144780</xdr:rowOff>
    </xdr:to>
    <xdr:sp macro="" textlink="">
      <xdr:nvSpPr>
        <xdr:cNvPr id="32" name="Rechteck 31"/>
        <xdr:cNvSpPr/>
      </xdr:nvSpPr>
      <xdr:spPr>
        <a:xfrm>
          <a:off x="25283160" y="528066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39</xdr:col>
      <xdr:colOff>518160</xdr:colOff>
      <xdr:row>29</xdr:row>
      <xdr:rowOff>60960</xdr:rowOff>
    </xdr:from>
    <xdr:to>
      <xdr:col>43</xdr:col>
      <xdr:colOff>320040</xdr:colOff>
      <xdr:row>30</xdr:row>
      <xdr:rowOff>7620</xdr:rowOff>
    </xdr:to>
    <xdr:sp macro="" textlink="">
      <xdr:nvSpPr>
        <xdr:cNvPr id="33" name="Rechteck 32"/>
        <xdr:cNvSpPr/>
      </xdr:nvSpPr>
      <xdr:spPr>
        <a:xfrm>
          <a:off x="35006280" y="531876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39</xdr:col>
      <xdr:colOff>464820</xdr:colOff>
      <xdr:row>38</xdr:row>
      <xdr:rowOff>68580</xdr:rowOff>
    </xdr:from>
    <xdr:to>
      <xdr:col>43</xdr:col>
      <xdr:colOff>266700</xdr:colOff>
      <xdr:row>39</xdr:row>
      <xdr:rowOff>15240</xdr:rowOff>
    </xdr:to>
    <xdr:sp macro="" textlink="">
      <xdr:nvSpPr>
        <xdr:cNvPr id="34" name="Rechteck 33"/>
        <xdr:cNvSpPr/>
      </xdr:nvSpPr>
      <xdr:spPr>
        <a:xfrm>
          <a:off x="34952940" y="693420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39</xdr:col>
      <xdr:colOff>449580</xdr:colOff>
      <xdr:row>47</xdr:row>
      <xdr:rowOff>129540</xdr:rowOff>
    </xdr:from>
    <xdr:to>
      <xdr:col>43</xdr:col>
      <xdr:colOff>251460</xdr:colOff>
      <xdr:row>48</xdr:row>
      <xdr:rowOff>76200</xdr:rowOff>
    </xdr:to>
    <xdr:sp macro="" textlink="">
      <xdr:nvSpPr>
        <xdr:cNvPr id="35" name="Rechteck 34"/>
        <xdr:cNvSpPr/>
      </xdr:nvSpPr>
      <xdr:spPr>
        <a:xfrm>
          <a:off x="34937700" y="858012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33</xdr:col>
      <xdr:colOff>739140</xdr:colOff>
      <xdr:row>29</xdr:row>
      <xdr:rowOff>38100</xdr:rowOff>
    </xdr:from>
    <xdr:to>
      <xdr:col>37</xdr:col>
      <xdr:colOff>541020</xdr:colOff>
      <xdr:row>29</xdr:row>
      <xdr:rowOff>160020</xdr:rowOff>
    </xdr:to>
    <xdr:sp macro="" textlink="">
      <xdr:nvSpPr>
        <xdr:cNvPr id="36" name="Rechteck 35"/>
        <xdr:cNvSpPr/>
      </xdr:nvSpPr>
      <xdr:spPr>
        <a:xfrm>
          <a:off x="30106620" y="529590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33</xdr:col>
      <xdr:colOff>701040</xdr:colOff>
      <xdr:row>38</xdr:row>
      <xdr:rowOff>99060</xdr:rowOff>
    </xdr:from>
    <xdr:to>
      <xdr:col>37</xdr:col>
      <xdr:colOff>502920</xdr:colOff>
      <xdr:row>39</xdr:row>
      <xdr:rowOff>45720</xdr:rowOff>
    </xdr:to>
    <xdr:sp macro="" textlink="">
      <xdr:nvSpPr>
        <xdr:cNvPr id="37" name="Rechteck 36"/>
        <xdr:cNvSpPr/>
      </xdr:nvSpPr>
      <xdr:spPr>
        <a:xfrm>
          <a:off x="30068520" y="696468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33</xdr:col>
      <xdr:colOff>678180</xdr:colOff>
      <xdr:row>47</xdr:row>
      <xdr:rowOff>114300</xdr:rowOff>
    </xdr:from>
    <xdr:to>
      <xdr:col>37</xdr:col>
      <xdr:colOff>480060</xdr:colOff>
      <xdr:row>48</xdr:row>
      <xdr:rowOff>60960</xdr:rowOff>
    </xdr:to>
    <xdr:sp macro="" textlink="">
      <xdr:nvSpPr>
        <xdr:cNvPr id="38" name="Rechteck 37"/>
        <xdr:cNvSpPr/>
      </xdr:nvSpPr>
      <xdr:spPr>
        <a:xfrm>
          <a:off x="30045660" y="8564880"/>
          <a:ext cx="3215640" cy="121920"/>
        </a:xfrm>
        <a:prstGeom prst="rect">
          <a:avLst/>
        </a:prstGeom>
        <a:solidFill>
          <a:srgbClr val="F79646">
            <a:alpha val="23000"/>
          </a:srgbClr>
        </a:solidFill>
        <a:ln w="25400" cap="flat" cmpd="sng" algn="ctr">
          <a:solidFill>
            <a:srgbClr val="F79646">
              <a:shade val="50000"/>
            </a:srgbClr>
          </a:solidFill>
          <a:prstDash val="solid"/>
        </a:ln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 sz="1100"/>
        </a:p>
      </xdr:txBody>
    </xdr:sp>
    <xdr:clientData/>
  </xdr:twoCellAnchor>
  <xdr:twoCellAnchor>
    <xdr:from>
      <xdr:col>26</xdr:col>
      <xdr:colOff>575733</xdr:colOff>
      <xdr:row>51</xdr:row>
      <xdr:rowOff>25401</xdr:rowOff>
    </xdr:from>
    <xdr:to>
      <xdr:col>28</xdr:col>
      <xdr:colOff>770466</xdr:colOff>
      <xdr:row>56</xdr:row>
      <xdr:rowOff>59267</xdr:rowOff>
    </xdr:to>
    <xdr:sp macro="" textlink="">
      <xdr:nvSpPr>
        <xdr:cNvPr id="39" name="Textfeld 38"/>
        <xdr:cNvSpPr txBox="1"/>
      </xdr:nvSpPr>
      <xdr:spPr>
        <a:xfrm>
          <a:off x="23994533" y="9296401"/>
          <a:ext cx="1905000" cy="922866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/>
            <a:t>Erlaubte Toleranz lt Zeichnung ( massstäblich)</a:t>
          </a:r>
        </a:p>
      </xdr:txBody>
    </xdr:sp>
    <xdr:clientData/>
  </xdr:twoCellAnchor>
  <xdr:twoCellAnchor>
    <xdr:from>
      <xdr:col>26</xdr:col>
      <xdr:colOff>67733</xdr:colOff>
      <xdr:row>47</xdr:row>
      <xdr:rowOff>143933</xdr:rowOff>
    </xdr:from>
    <xdr:to>
      <xdr:col>26</xdr:col>
      <xdr:colOff>753533</xdr:colOff>
      <xdr:row>51</xdr:row>
      <xdr:rowOff>42333</xdr:rowOff>
    </xdr:to>
    <xdr:cxnSp macro="">
      <xdr:nvCxnSpPr>
        <xdr:cNvPr id="41" name="Gerade Verbindung 40"/>
        <xdr:cNvCxnSpPr/>
      </xdr:nvCxnSpPr>
      <xdr:spPr>
        <a:xfrm>
          <a:off x="23486533" y="8703733"/>
          <a:ext cx="685800" cy="609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550334</xdr:colOff>
      <xdr:row>18</xdr:row>
      <xdr:rowOff>59267</xdr:rowOff>
    </xdr:from>
    <xdr:to>
      <xdr:col>26</xdr:col>
      <xdr:colOff>143933</xdr:colOff>
      <xdr:row>21</xdr:row>
      <xdr:rowOff>135467</xdr:rowOff>
    </xdr:to>
    <xdr:sp macro="" textlink="">
      <xdr:nvSpPr>
        <xdr:cNvPr id="42" name="Textfeld 41"/>
        <xdr:cNvSpPr txBox="1"/>
      </xdr:nvSpPr>
      <xdr:spPr>
        <a:xfrm>
          <a:off x="22258867" y="3429000"/>
          <a:ext cx="1303866" cy="6096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222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 b="1"/>
            <a:t>Rortor RRO-</a:t>
          </a:r>
          <a:r>
            <a:rPr lang="de-DE" sz="1100" b="1" baseline="0"/>
            <a:t> Klasse </a:t>
          </a:r>
        </a:p>
        <a:p>
          <a:r>
            <a:rPr lang="de-DE" sz="1100" b="1" baseline="0"/>
            <a:t>(bis xµm)</a:t>
          </a:r>
          <a:endParaRPr lang="de-DE" sz="1100" b="1"/>
        </a:p>
      </xdr:txBody>
    </xdr:sp>
    <xdr:clientData/>
  </xdr:twoCellAnchor>
  <xdr:twoCellAnchor>
    <xdr:from>
      <xdr:col>25</xdr:col>
      <xdr:colOff>16933</xdr:colOff>
      <xdr:row>20</xdr:row>
      <xdr:rowOff>110067</xdr:rowOff>
    </xdr:from>
    <xdr:to>
      <xdr:col>25</xdr:col>
      <xdr:colOff>491066</xdr:colOff>
      <xdr:row>23</xdr:row>
      <xdr:rowOff>76200</xdr:rowOff>
    </xdr:to>
    <xdr:cxnSp macro="">
      <xdr:nvCxnSpPr>
        <xdr:cNvPr id="44" name="Gerade Verbindung 43"/>
        <xdr:cNvCxnSpPr/>
      </xdr:nvCxnSpPr>
      <xdr:spPr>
        <a:xfrm flipH="1">
          <a:off x="22580600" y="3835400"/>
          <a:ext cx="474133" cy="49953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797858</xdr:colOff>
      <xdr:row>70</xdr:row>
      <xdr:rowOff>71717</xdr:rowOff>
    </xdr:from>
    <xdr:to>
      <xdr:col>11</xdr:col>
      <xdr:colOff>259975</xdr:colOff>
      <xdr:row>85</xdr:row>
      <xdr:rowOff>125505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439270</xdr:colOff>
      <xdr:row>70</xdr:row>
      <xdr:rowOff>80683</xdr:rowOff>
    </xdr:from>
    <xdr:to>
      <xdr:col>16</xdr:col>
      <xdr:colOff>753035</xdr:colOff>
      <xdr:row>85</xdr:row>
      <xdr:rowOff>134471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22</xdr:col>
      <xdr:colOff>313765</xdr:colOff>
      <xdr:row>85</xdr:row>
      <xdr:rowOff>53788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528918</xdr:colOff>
      <xdr:row>70</xdr:row>
      <xdr:rowOff>26894</xdr:rowOff>
    </xdr:from>
    <xdr:to>
      <xdr:col>27</xdr:col>
      <xdr:colOff>842682</xdr:colOff>
      <xdr:row>85</xdr:row>
      <xdr:rowOff>80682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BN63"/>
  <sheetViews>
    <sheetView topLeftCell="AI10" zoomScale="80" zoomScaleNormal="80" workbookViewId="0">
      <selection activeCell="AY37" sqref="AY37"/>
    </sheetView>
  </sheetViews>
  <sheetFormatPr baseColWidth="10" defaultRowHeight="13.8"/>
  <cols>
    <col min="1" max="1" width="16.59765625" customWidth="1"/>
    <col min="2" max="2" width="19.19921875" bestFit="1" customWidth="1"/>
    <col min="3" max="7" width="11.59765625" customWidth="1"/>
  </cols>
  <sheetData>
    <row r="1" spans="1:66" ht="20.25" customHeight="1">
      <c r="A1" s="97" t="s">
        <v>0</v>
      </c>
      <c r="B1" s="98"/>
      <c r="C1" s="29"/>
      <c r="D1" s="29"/>
      <c r="E1" s="29"/>
      <c r="F1" s="29"/>
      <c r="G1" s="29"/>
    </row>
    <row r="2" spans="1:66" ht="15.6">
      <c r="A2" s="30"/>
      <c r="B2" s="30"/>
      <c r="C2" s="1"/>
      <c r="D2" s="1"/>
      <c r="E2" s="2"/>
      <c r="F2" s="1"/>
      <c r="G2" s="1"/>
    </row>
    <row r="3" spans="1:66">
      <c r="A3" s="31" t="s">
        <v>1</v>
      </c>
      <c r="B3" s="4"/>
      <c r="C3" s="3"/>
      <c r="D3" s="32" t="s">
        <v>29</v>
      </c>
      <c r="E3" s="33"/>
      <c r="F3" s="33"/>
      <c r="G3" s="34"/>
    </row>
    <row r="4" spans="1:66">
      <c r="A4" s="35" t="s">
        <v>2</v>
      </c>
      <c r="B4" s="58"/>
      <c r="C4" s="3"/>
      <c r="D4" s="36" t="s">
        <v>35</v>
      </c>
      <c r="E4" s="37"/>
      <c r="F4" s="37"/>
      <c r="G4" s="38"/>
    </row>
    <row r="5" spans="1:66">
      <c r="A5" s="35" t="s">
        <v>3</v>
      </c>
      <c r="B5" s="5" t="s">
        <v>37</v>
      </c>
      <c r="C5" s="6"/>
      <c r="D5" s="36" t="s">
        <v>38</v>
      </c>
      <c r="E5" s="37"/>
      <c r="F5" s="37"/>
      <c r="G5" s="38"/>
    </row>
    <row r="6" spans="1:66">
      <c r="A6" s="35" t="s">
        <v>4</v>
      </c>
      <c r="B6" s="59"/>
      <c r="C6" s="6"/>
      <c r="D6" s="36" t="s">
        <v>59</v>
      </c>
      <c r="E6" s="37"/>
      <c r="F6" s="37"/>
      <c r="G6" s="38"/>
    </row>
    <row r="7" spans="1:66">
      <c r="A7" s="35" t="s">
        <v>5</v>
      </c>
      <c r="B7" s="7"/>
      <c r="C7" s="8"/>
      <c r="D7" s="36" t="s">
        <v>60</v>
      </c>
      <c r="E7" s="39"/>
      <c r="F7" s="39"/>
      <c r="G7" s="40"/>
    </row>
    <row r="8" spans="1:66">
      <c r="A8" s="35" t="s">
        <v>6</v>
      </c>
      <c r="B8" s="9">
        <v>43328</v>
      </c>
      <c r="C8" s="10"/>
      <c r="D8" s="36" t="s">
        <v>61</v>
      </c>
      <c r="E8" s="37"/>
      <c r="F8" s="39"/>
      <c r="G8" s="40"/>
    </row>
    <row r="9" spans="1:66" ht="15.6">
      <c r="A9" s="31" t="s">
        <v>30</v>
      </c>
      <c r="B9" s="7" t="s">
        <v>34</v>
      </c>
      <c r="C9" s="11"/>
      <c r="D9" s="72" t="s">
        <v>62</v>
      </c>
      <c r="E9" s="37"/>
      <c r="F9" s="42"/>
      <c r="G9" s="38"/>
    </row>
    <row r="10" spans="1:66">
      <c r="A10" s="31" t="s">
        <v>31</v>
      </c>
      <c r="B10" s="7" t="s">
        <v>77</v>
      </c>
      <c r="C10" s="11"/>
      <c r="D10" s="41"/>
      <c r="E10" s="37"/>
      <c r="F10" s="37"/>
      <c r="G10" s="38"/>
    </row>
    <row r="11" spans="1:66">
      <c r="A11" s="31" t="s">
        <v>32</v>
      </c>
      <c r="B11" s="43" t="s">
        <v>33</v>
      </c>
      <c r="C11" s="44"/>
      <c r="D11" s="68"/>
      <c r="E11" s="69"/>
      <c r="F11" s="37"/>
      <c r="G11" s="38"/>
    </row>
    <row r="12" spans="1:66" ht="20.100000000000001" customHeight="1">
      <c r="A12" s="12"/>
      <c r="B12" s="12"/>
      <c r="C12" s="70" t="s">
        <v>41</v>
      </c>
      <c r="D12" s="71" t="s">
        <v>42</v>
      </c>
      <c r="E12" s="71" t="s">
        <v>43</v>
      </c>
      <c r="F12" s="70" t="s">
        <v>41</v>
      </c>
      <c r="G12" s="70" t="s">
        <v>42</v>
      </c>
      <c r="H12" s="70" t="s">
        <v>43</v>
      </c>
      <c r="I12" s="70" t="s">
        <v>41</v>
      </c>
      <c r="J12" s="70" t="s">
        <v>42</v>
      </c>
      <c r="K12" s="70" t="s">
        <v>43</v>
      </c>
      <c r="L12" s="70" t="s">
        <v>41</v>
      </c>
      <c r="M12" s="70" t="s">
        <v>42</v>
      </c>
      <c r="N12" s="70" t="s">
        <v>43</v>
      </c>
      <c r="O12" s="70" t="s">
        <v>41</v>
      </c>
      <c r="P12" s="70" t="s">
        <v>42</v>
      </c>
      <c r="Q12" s="70" t="s">
        <v>43</v>
      </c>
      <c r="R12" s="70" t="s">
        <v>41</v>
      </c>
      <c r="S12" s="70" t="s">
        <v>42</v>
      </c>
      <c r="T12" s="70" t="s">
        <v>43</v>
      </c>
      <c r="U12" s="70" t="s">
        <v>41</v>
      </c>
      <c r="V12" s="70" t="s">
        <v>42</v>
      </c>
      <c r="W12" s="70" t="s">
        <v>43</v>
      </c>
      <c r="X12" s="70" t="s">
        <v>41</v>
      </c>
      <c r="Y12" s="70" t="s">
        <v>42</v>
      </c>
      <c r="Z12" s="70" t="s">
        <v>43</v>
      </c>
      <c r="AA12" s="70" t="s">
        <v>41</v>
      </c>
      <c r="AB12" s="70" t="s">
        <v>42</v>
      </c>
      <c r="AC12" s="70" t="s">
        <v>43</v>
      </c>
      <c r="AD12" s="70" t="s">
        <v>41</v>
      </c>
      <c r="AE12" s="70" t="s">
        <v>42</v>
      </c>
      <c r="AF12" s="70" t="s">
        <v>43</v>
      </c>
      <c r="AG12" s="70" t="s">
        <v>41</v>
      </c>
      <c r="AH12" s="70" t="s">
        <v>42</v>
      </c>
      <c r="AI12" s="70" t="s">
        <v>43</v>
      </c>
      <c r="AJ12" s="70" t="s">
        <v>41</v>
      </c>
      <c r="AK12" s="70" t="s">
        <v>42</v>
      </c>
      <c r="AL12" s="70" t="s">
        <v>43</v>
      </c>
      <c r="AM12" s="70" t="s">
        <v>41</v>
      </c>
      <c r="AN12" s="70" t="s">
        <v>42</v>
      </c>
      <c r="AO12" s="70" t="s">
        <v>43</v>
      </c>
      <c r="AP12" s="70" t="s">
        <v>41</v>
      </c>
      <c r="AQ12" s="70" t="s">
        <v>42</v>
      </c>
      <c r="AR12" s="70" t="s">
        <v>43</v>
      </c>
      <c r="AS12" s="70" t="s">
        <v>41</v>
      </c>
      <c r="AT12" s="70" t="s">
        <v>42</v>
      </c>
      <c r="AU12" s="70" t="s">
        <v>43</v>
      </c>
      <c r="AV12" s="119" t="s">
        <v>78</v>
      </c>
    </row>
    <row r="13" spans="1:66">
      <c r="A13" s="99" t="s">
        <v>7</v>
      </c>
      <c r="B13" s="100"/>
      <c r="C13" s="17" t="s">
        <v>8</v>
      </c>
      <c r="D13" s="17" t="s">
        <v>8</v>
      </c>
      <c r="E13" s="17" t="s">
        <v>8</v>
      </c>
      <c r="F13" s="17" t="s">
        <v>8</v>
      </c>
      <c r="G13" s="17" t="s">
        <v>8</v>
      </c>
      <c r="H13" s="17" t="s">
        <v>8</v>
      </c>
      <c r="I13" s="17" t="s">
        <v>8</v>
      </c>
      <c r="J13" s="17" t="s">
        <v>8</v>
      </c>
      <c r="K13" s="17" t="s">
        <v>8</v>
      </c>
      <c r="L13" s="17" t="s">
        <v>8</v>
      </c>
      <c r="M13" s="17" t="s">
        <v>8</v>
      </c>
      <c r="N13" s="17" t="s">
        <v>8</v>
      </c>
      <c r="O13" s="17" t="s">
        <v>8</v>
      </c>
      <c r="P13" s="17" t="s">
        <v>8</v>
      </c>
      <c r="Q13" s="17" t="s">
        <v>8</v>
      </c>
      <c r="R13" s="17" t="s">
        <v>8</v>
      </c>
      <c r="S13" s="17" t="s">
        <v>8</v>
      </c>
      <c r="T13" s="17" t="s">
        <v>8</v>
      </c>
      <c r="U13" s="17" t="s">
        <v>8</v>
      </c>
      <c r="V13" s="17" t="s">
        <v>8</v>
      </c>
      <c r="W13" s="17" t="s">
        <v>8</v>
      </c>
      <c r="X13" s="17" t="s">
        <v>8</v>
      </c>
      <c r="Y13" s="17" t="s">
        <v>8</v>
      </c>
      <c r="Z13" s="17" t="s">
        <v>8</v>
      </c>
      <c r="AA13" s="17" t="s">
        <v>8</v>
      </c>
      <c r="AB13" s="17" t="s">
        <v>8</v>
      </c>
      <c r="AC13" s="17" t="s">
        <v>8</v>
      </c>
      <c r="AD13" s="17" t="s">
        <v>8</v>
      </c>
      <c r="AE13" s="17" t="s">
        <v>8</v>
      </c>
      <c r="AF13" s="17" t="s">
        <v>8</v>
      </c>
      <c r="AG13" s="17" t="s">
        <v>8</v>
      </c>
      <c r="AH13" s="17" t="s">
        <v>8</v>
      </c>
      <c r="AI13" s="17" t="s">
        <v>8</v>
      </c>
      <c r="AJ13" s="17" t="s">
        <v>8</v>
      </c>
      <c r="AK13" s="17" t="s">
        <v>8</v>
      </c>
      <c r="AL13" s="17" t="s">
        <v>8</v>
      </c>
      <c r="AM13" s="17" t="s">
        <v>8</v>
      </c>
      <c r="AN13" s="17" t="s">
        <v>8</v>
      </c>
      <c r="AO13" s="17" t="s">
        <v>8</v>
      </c>
      <c r="AP13" s="17" t="s">
        <v>8</v>
      </c>
      <c r="AQ13" s="17" t="s">
        <v>8</v>
      </c>
      <c r="AR13" s="17" t="s">
        <v>8</v>
      </c>
      <c r="AS13" s="17" t="s">
        <v>8</v>
      </c>
      <c r="AT13" s="17" t="s">
        <v>8</v>
      </c>
      <c r="AU13" s="17" t="s">
        <v>8</v>
      </c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</row>
    <row r="14" spans="1:66">
      <c r="A14" s="99" t="s">
        <v>9</v>
      </c>
      <c r="B14" s="100"/>
      <c r="C14" s="18">
        <v>62061</v>
      </c>
      <c r="D14" s="18">
        <v>62061</v>
      </c>
      <c r="E14" s="18">
        <v>62061</v>
      </c>
      <c r="F14" s="18">
        <v>62061</v>
      </c>
      <c r="G14" s="18">
        <v>62061</v>
      </c>
      <c r="H14" s="18">
        <v>62061</v>
      </c>
      <c r="I14" s="18">
        <v>62061</v>
      </c>
      <c r="J14" s="18">
        <v>62061</v>
      </c>
      <c r="K14" s="18">
        <v>62061</v>
      </c>
      <c r="L14" s="18">
        <v>62061</v>
      </c>
      <c r="M14" s="18">
        <v>62061</v>
      </c>
      <c r="N14" s="18">
        <v>62061</v>
      </c>
      <c r="O14" s="18">
        <v>62061</v>
      </c>
      <c r="P14" s="18">
        <v>62061</v>
      </c>
      <c r="Q14" s="18">
        <v>62061</v>
      </c>
      <c r="R14" s="18">
        <v>62061</v>
      </c>
      <c r="S14" s="18">
        <v>62061</v>
      </c>
      <c r="T14" s="18">
        <v>62061</v>
      </c>
      <c r="U14" s="18">
        <v>62061</v>
      </c>
      <c r="V14" s="18">
        <v>62061</v>
      </c>
      <c r="W14" s="18">
        <v>62061</v>
      </c>
      <c r="X14" s="18">
        <v>62061</v>
      </c>
      <c r="Y14" s="18">
        <v>62061</v>
      </c>
      <c r="Z14" s="18">
        <v>62061</v>
      </c>
      <c r="AA14" s="18">
        <v>62061</v>
      </c>
      <c r="AB14" s="18">
        <v>62061</v>
      </c>
      <c r="AC14" s="18">
        <v>62061</v>
      </c>
      <c r="AD14" s="18">
        <v>62061</v>
      </c>
      <c r="AE14" s="18">
        <v>62061</v>
      </c>
      <c r="AF14" s="18">
        <v>62061</v>
      </c>
      <c r="AG14" s="18">
        <v>62061</v>
      </c>
      <c r="AH14" s="18">
        <v>62061</v>
      </c>
      <c r="AI14" s="18">
        <v>62061</v>
      </c>
      <c r="AJ14" s="18">
        <v>62061</v>
      </c>
      <c r="AK14" s="18">
        <v>62061</v>
      </c>
      <c r="AL14" s="18">
        <v>62061</v>
      </c>
      <c r="AM14" s="18">
        <v>62061</v>
      </c>
      <c r="AN14" s="18">
        <v>62061</v>
      </c>
      <c r="AO14" s="18">
        <v>62061</v>
      </c>
      <c r="AP14" s="18">
        <v>62061</v>
      </c>
      <c r="AQ14" s="18">
        <v>62061</v>
      </c>
      <c r="AR14" s="18">
        <v>62061</v>
      </c>
      <c r="AS14" s="18">
        <v>62061</v>
      </c>
      <c r="AT14" s="18">
        <v>62061</v>
      </c>
      <c r="AU14" s="18">
        <v>62061</v>
      </c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>
      <c r="A15" s="101" t="s">
        <v>10</v>
      </c>
      <c r="B15" s="102"/>
      <c r="C15" s="19" t="s">
        <v>39</v>
      </c>
      <c r="D15" s="19" t="s">
        <v>39</v>
      </c>
      <c r="E15" s="19" t="s">
        <v>39</v>
      </c>
      <c r="F15" s="19" t="s">
        <v>40</v>
      </c>
      <c r="G15" s="19" t="s">
        <v>40</v>
      </c>
      <c r="H15" s="19" t="s">
        <v>40</v>
      </c>
      <c r="I15" s="19" t="s">
        <v>45</v>
      </c>
      <c r="J15" s="19" t="s">
        <v>45</v>
      </c>
      <c r="K15" s="19" t="s">
        <v>45</v>
      </c>
      <c r="L15" s="19" t="s">
        <v>46</v>
      </c>
      <c r="M15" s="19" t="s">
        <v>46</v>
      </c>
      <c r="N15" s="19" t="s">
        <v>46</v>
      </c>
      <c r="O15" s="19" t="s">
        <v>47</v>
      </c>
      <c r="P15" s="19" t="s">
        <v>47</v>
      </c>
      <c r="Q15" s="19" t="s">
        <v>47</v>
      </c>
      <c r="R15" s="19" t="s">
        <v>48</v>
      </c>
      <c r="S15" s="19" t="s">
        <v>48</v>
      </c>
      <c r="T15" s="19" t="s">
        <v>48</v>
      </c>
      <c r="U15" s="19" t="s">
        <v>49</v>
      </c>
      <c r="V15" s="19" t="s">
        <v>49</v>
      </c>
      <c r="W15" s="19" t="s">
        <v>49</v>
      </c>
      <c r="X15" s="19" t="s">
        <v>50</v>
      </c>
      <c r="Y15" s="19" t="s">
        <v>50</v>
      </c>
      <c r="Z15" s="19" t="s">
        <v>50</v>
      </c>
      <c r="AA15" s="19" t="s">
        <v>44</v>
      </c>
      <c r="AB15" s="19" t="s">
        <v>44</v>
      </c>
      <c r="AC15" s="19" t="s">
        <v>44</v>
      </c>
      <c r="AD15" s="19" t="s">
        <v>51</v>
      </c>
      <c r="AE15" s="19" t="s">
        <v>51</v>
      </c>
      <c r="AF15" s="19" t="s">
        <v>51</v>
      </c>
      <c r="AG15" s="19" t="s">
        <v>52</v>
      </c>
      <c r="AH15" s="19" t="s">
        <v>52</v>
      </c>
      <c r="AI15" s="19" t="s">
        <v>52</v>
      </c>
      <c r="AJ15" s="19" t="s">
        <v>53</v>
      </c>
      <c r="AK15" s="19" t="s">
        <v>53</v>
      </c>
      <c r="AL15" s="19" t="s">
        <v>53</v>
      </c>
      <c r="AM15" s="19" t="s">
        <v>54</v>
      </c>
      <c r="AN15" s="19" t="s">
        <v>54</v>
      </c>
      <c r="AO15" s="19" t="s">
        <v>54</v>
      </c>
      <c r="AP15" s="19" t="s">
        <v>55</v>
      </c>
      <c r="AQ15" s="19" t="s">
        <v>55</v>
      </c>
      <c r="AR15" s="19" t="s">
        <v>55</v>
      </c>
      <c r="AS15" s="19" t="s">
        <v>56</v>
      </c>
      <c r="AT15" s="19" t="s">
        <v>56</v>
      </c>
      <c r="AU15" s="19" t="s">
        <v>56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>
      <c r="A16" s="101" t="s">
        <v>26</v>
      </c>
      <c r="B16" s="102"/>
      <c r="C16" s="55" t="s">
        <v>36</v>
      </c>
      <c r="D16" s="55" t="s">
        <v>36</v>
      </c>
      <c r="E16" s="55" t="s">
        <v>36</v>
      </c>
      <c r="F16" s="55" t="s">
        <v>36</v>
      </c>
      <c r="G16" s="55" t="s">
        <v>36</v>
      </c>
      <c r="H16" s="55" t="s">
        <v>36</v>
      </c>
      <c r="I16" s="55" t="s">
        <v>36</v>
      </c>
      <c r="J16" s="55" t="s">
        <v>36</v>
      </c>
      <c r="K16" s="55" t="s">
        <v>36</v>
      </c>
      <c r="L16" s="55" t="s">
        <v>36</v>
      </c>
      <c r="M16" s="55" t="s">
        <v>36</v>
      </c>
      <c r="N16" s="55" t="s">
        <v>36</v>
      </c>
      <c r="O16" s="55" t="s">
        <v>36</v>
      </c>
      <c r="P16" s="55" t="s">
        <v>36</v>
      </c>
      <c r="Q16" s="55" t="s">
        <v>36</v>
      </c>
      <c r="R16" s="55" t="s">
        <v>36</v>
      </c>
      <c r="S16" s="55" t="s">
        <v>36</v>
      </c>
      <c r="T16" s="55" t="s">
        <v>36</v>
      </c>
      <c r="U16" s="55" t="s">
        <v>36</v>
      </c>
      <c r="V16" s="55" t="s">
        <v>36</v>
      </c>
      <c r="W16" s="55" t="s">
        <v>36</v>
      </c>
      <c r="X16" s="55" t="s">
        <v>36</v>
      </c>
      <c r="Y16" s="55" t="s">
        <v>36</v>
      </c>
      <c r="Z16" s="55" t="s">
        <v>36</v>
      </c>
      <c r="AA16" s="55" t="s">
        <v>36</v>
      </c>
      <c r="AB16" s="55" t="s">
        <v>36</v>
      </c>
      <c r="AC16" s="55" t="s">
        <v>36</v>
      </c>
      <c r="AD16" s="55" t="s">
        <v>36</v>
      </c>
      <c r="AE16" s="55" t="s">
        <v>36</v>
      </c>
      <c r="AF16" s="55" t="s">
        <v>36</v>
      </c>
      <c r="AG16" s="55" t="s">
        <v>36</v>
      </c>
      <c r="AH16" s="55" t="s">
        <v>36</v>
      </c>
      <c r="AI16" s="55" t="s">
        <v>36</v>
      </c>
      <c r="AJ16" s="55" t="s">
        <v>36</v>
      </c>
      <c r="AK16" s="55" t="s">
        <v>36</v>
      </c>
      <c r="AL16" s="55" t="s">
        <v>36</v>
      </c>
      <c r="AM16" s="55" t="s">
        <v>36</v>
      </c>
      <c r="AN16" s="55" t="s">
        <v>36</v>
      </c>
      <c r="AO16" s="55" t="s">
        <v>36</v>
      </c>
      <c r="AP16" s="55" t="s">
        <v>36</v>
      </c>
      <c r="AQ16" s="55" t="s">
        <v>36</v>
      </c>
      <c r="AR16" s="55" t="s">
        <v>36</v>
      </c>
      <c r="AS16" s="55" t="s">
        <v>36</v>
      </c>
      <c r="AT16" s="55" t="s">
        <v>36</v>
      </c>
      <c r="AU16" s="55" t="s">
        <v>36</v>
      </c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1:66">
      <c r="A17" s="95" t="s">
        <v>11</v>
      </c>
      <c r="B17" s="96"/>
      <c r="C17" s="20">
        <v>1.504</v>
      </c>
      <c r="D17" s="20">
        <v>1.504</v>
      </c>
      <c r="E17" s="20">
        <v>1.504</v>
      </c>
      <c r="F17" s="20">
        <v>1.504</v>
      </c>
      <c r="G17" s="20">
        <v>1.504</v>
      </c>
      <c r="H17" s="20">
        <v>1.504</v>
      </c>
      <c r="I17" s="20">
        <v>1.504</v>
      </c>
      <c r="J17" s="20">
        <v>1.504</v>
      </c>
      <c r="K17" s="20">
        <v>1.504</v>
      </c>
      <c r="L17" s="20">
        <v>1.504</v>
      </c>
      <c r="M17" s="20">
        <v>1.504</v>
      </c>
      <c r="N17" s="20">
        <v>1.504</v>
      </c>
      <c r="O17" s="20">
        <v>1.504</v>
      </c>
      <c r="P17" s="20">
        <v>1.504</v>
      </c>
      <c r="Q17" s="20">
        <v>1.504</v>
      </c>
      <c r="R17" s="20">
        <v>1.504</v>
      </c>
      <c r="S17" s="20">
        <v>1.504</v>
      </c>
      <c r="T17" s="20">
        <v>1.504</v>
      </c>
      <c r="U17" s="20">
        <v>1.504</v>
      </c>
      <c r="V17" s="20">
        <v>1.504</v>
      </c>
      <c r="W17" s="20">
        <v>1.504</v>
      </c>
      <c r="X17" s="20">
        <v>1.504</v>
      </c>
      <c r="Y17" s="20">
        <v>1.504</v>
      </c>
      <c r="Z17" s="20">
        <v>1.504</v>
      </c>
      <c r="AA17" s="20">
        <v>1.504</v>
      </c>
      <c r="AB17" s="20">
        <v>1.504</v>
      </c>
      <c r="AC17" s="20">
        <v>1.504</v>
      </c>
      <c r="AD17" s="20">
        <v>1.504</v>
      </c>
      <c r="AE17" s="20">
        <v>1.504</v>
      </c>
      <c r="AF17" s="20">
        <v>1.504</v>
      </c>
      <c r="AG17" s="20">
        <v>1.504</v>
      </c>
      <c r="AH17" s="20">
        <v>1.504</v>
      </c>
      <c r="AI17" s="20">
        <v>1.504</v>
      </c>
      <c r="AJ17" s="20">
        <v>1.504</v>
      </c>
      <c r="AK17" s="20">
        <v>1.504</v>
      </c>
      <c r="AL17" s="20">
        <v>1.504</v>
      </c>
      <c r="AM17" s="20">
        <v>1.504</v>
      </c>
      <c r="AN17" s="20">
        <v>1.504</v>
      </c>
      <c r="AO17" s="20">
        <v>1.504</v>
      </c>
      <c r="AP17" s="20">
        <v>1.504</v>
      </c>
      <c r="AQ17" s="20">
        <v>1.504</v>
      </c>
      <c r="AR17" s="20">
        <v>1.504</v>
      </c>
      <c r="AS17" s="20">
        <v>1.504</v>
      </c>
      <c r="AT17" s="20">
        <v>1.504</v>
      </c>
      <c r="AU17" s="20">
        <v>1.504</v>
      </c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</row>
    <row r="18" spans="1:66">
      <c r="A18" s="107"/>
      <c r="B18" s="108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</row>
    <row r="19" spans="1:66">
      <c r="A19" s="107" t="s">
        <v>12</v>
      </c>
      <c r="B19" s="108"/>
      <c r="C19" s="21">
        <v>0.01</v>
      </c>
      <c r="D19" s="21">
        <v>0.01</v>
      </c>
      <c r="E19" s="21">
        <v>0.01</v>
      </c>
      <c r="F19" s="21">
        <v>0.01</v>
      </c>
      <c r="G19" s="21">
        <v>0.01</v>
      </c>
      <c r="H19" s="21">
        <v>0.01</v>
      </c>
      <c r="I19" s="21">
        <v>0.01</v>
      </c>
      <c r="J19" s="21">
        <v>0.01</v>
      </c>
      <c r="K19" s="21">
        <v>0.01</v>
      </c>
      <c r="L19" s="21">
        <v>0.01</v>
      </c>
      <c r="M19" s="21">
        <v>0.01</v>
      </c>
      <c r="N19" s="21">
        <v>0.01</v>
      </c>
      <c r="O19" s="21">
        <v>0.01</v>
      </c>
      <c r="P19" s="21">
        <v>0.01</v>
      </c>
      <c r="Q19" s="21">
        <v>0.01</v>
      </c>
      <c r="R19" s="21">
        <v>0.01</v>
      </c>
      <c r="S19" s="21">
        <v>0.01</v>
      </c>
      <c r="T19" s="21">
        <v>0.01</v>
      </c>
      <c r="U19" s="21">
        <v>0.01</v>
      </c>
      <c r="V19" s="21">
        <v>0.01</v>
      </c>
      <c r="W19" s="21">
        <v>0.01</v>
      </c>
      <c r="X19" s="21">
        <v>0.01</v>
      </c>
      <c r="Y19" s="21">
        <v>0.01</v>
      </c>
      <c r="Z19" s="21">
        <v>0.01</v>
      </c>
      <c r="AA19" s="21">
        <v>0.01</v>
      </c>
      <c r="AB19" s="21">
        <v>0.01</v>
      </c>
      <c r="AC19" s="21">
        <v>0.01</v>
      </c>
      <c r="AD19" s="21">
        <v>0.01</v>
      </c>
      <c r="AE19" s="21">
        <v>0.01</v>
      </c>
      <c r="AF19" s="21">
        <v>0.01</v>
      </c>
      <c r="AG19" s="21">
        <v>0.01</v>
      </c>
      <c r="AH19" s="21">
        <v>0.01</v>
      </c>
      <c r="AI19" s="21">
        <v>0.01</v>
      </c>
      <c r="AJ19" s="21">
        <v>0.01</v>
      </c>
      <c r="AK19" s="21">
        <v>0.01</v>
      </c>
      <c r="AL19" s="21">
        <v>0.01</v>
      </c>
      <c r="AM19" s="21">
        <v>0.01</v>
      </c>
      <c r="AN19" s="21">
        <v>0.01</v>
      </c>
      <c r="AO19" s="21">
        <v>0.01</v>
      </c>
      <c r="AP19" s="21">
        <v>0.01</v>
      </c>
      <c r="AQ19" s="21">
        <v>0.01</v>
      </c>
      <c r="AR19" s="21">
        <v>0.01</v>
      </c>
      <c r="AS19" s="21">
        <v>0.01</v>
      </c>
      <c r="AT19" s="21">
        <v>0.01</v>
      </c>
      <c r="AU19" s="21">
        <v>0.01</v>
      </c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</row>
    <row r="20" spans="1:66">
      <c r="A20" s="103" t="s">
        <v>13</v>
      </c>
      <c r="B20" s="104"/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</row>
    <row r="21" spans="1:66">
      <c r="A21" s="115" t="s">
        <v>14</v>
      </c>
      <c r="B21" s="116"/>
      <c r="C21" s="22" t="s">
        <v>15</v>
      </c>
      <c r="D21" s="22" t="s">
        <v>15</v>
      </c>
      <c r="E21" s="22" t="s">
        <v>15</v>
      </c>
      <c r="F21" s="22" t="s">
        <v>15</v>
      </c>
      <c r="G21" s="22" t="s">
        <v>15</v>
      </c>
      <c r="H21" s="22" t="s">
        <v>15</v>
      </c>
      <c r="I21" s="22" t="s">
        <v>15</v>
      </c>
      <c r="J21" s="22" t="s">
        <v>15</v>
      </c>
      <c r="K21" s="22" t="s">
        <v>15</v>
      </c>
      <c r="L21" s="22" t="s">
        <v>15</v>
      </c>
      <c r="M21" s="22" t="s">
        <v>15</v>
      </c>
      <c r="N21" s="22" t="s">
        <v>15</v>
      </c>
      <c r="O21" s="22" t="s">
        <v>15</v>
      </c>
      <c r="P21" s="22" t="s">
        <v>15</v>
      </c>
      <c r="Q21" s="22" t="s">
        <v>15</v>
      </c>
      <c r="R21" s="22" t="s">
        <v>15</v>
      </c>
      <c r="S21" s="22" t="s">
        <v>15</v>
      </c>
      <c r="T21" s="22" t="s">
        <v>15</v>
      </c>
      <c r="U21" s="22" t="s">
        <v>15</v>
      </c>
      <c r="V21" s="22" t="s">
        <v>15</v>
      </c>
      <c r="W21" s="22" t="s">
        <v>15</v>
      </c>
      <c r="X21" s="22" t="s">
        <v>15</v>
      </c>
      <c r="Y21" s="22" t="s">
        <v>15</v>
      </c>
      <c r="Z21" s="22" t="s">
        <v>15</v>
      </c>
      <c r="AA21" s="22" t="s">
        <v>15</v>
      </c>
      <c r="AB21" s="22" t="s">
        <v>15</v>
      </c>
      <c r="AC21" s="22" t="s">
        <v>15</v>
      </c>
      <c r="AD21" s="22" t="s">
        <v>15</v>
      </c>
      <c r="AE21" s="22" t="s">
        <v>15</v>
      </c>
      <c r="AF21" s="22" t="s">
        <v>15</v>
      </c>
      <c r="AG21" s="22" t="s">
        <v>15</v>
      </c>
      <c r="AH21" s="22" t="s">
        <v>15</v>
      </c>
      <c r="AI21" s="22" t="s">
        <v>15</v>
      </c>
      <c r="AJ21" s="22" t="s">
        <v>15</v>
      </c>
      <c r="AK21" s="22" t="s">
        <v>15</v>
      </c>
      <c r="AL21" s="22" t="s">
        <v>15</v>
      </c>
      <c r="AM21" s="22" t="s">
        <v>15</v>
      </c>
      <c r="AN21" s="22" t="s">
        <v>15</v>
      </c>
      <c r="AO21" s="22" t="s">
        <v>15</v>
      </c>
      <c r="AP21" s="22" t="s">
        <v>15</v>
      </c>
      <c r="AQ21" s="22" t="s">
        <v>15</v>
      </c>
      <c r="AR21" s="22" t="s">
        <v>15</v>
      </c>
      <c r="AS21" s="22" t="s">
        <v>15</v>
      </c>
      <c r="AT21" s="22" t="s">
        <v>15</v>
      </c>
      <c r="AU21" s="22" t="s">
        <v>15</v>
      </c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</row>
    <row r="22" spans="1:66">
      <c r="A22" s="95" t="s">
        <v>16</v>
      </c>
      <c r="B22" s="96"/>
      <c r="C22" s="23">
        <f t="shared" ref="C22:F22" si="0">C17+C19</f>
        <v>1.514</v>
      </c>
      <c r="D22" s="23">
        <f t="shared" si="0"/>
        <v>1.514</v>
      </c>
      <c r="E22" s="23">
        <f t="shared" si="0"/>
        <v>1.514</v>
      </c>
      <c r="F22" s="46">
        <f t="shared" si="0"/>
        <v>1.514</v>
      </c>
      <c r="G22" s="46">
        <f t="shared" ref="G22:AE22" si="1">G17+G19</f>
        <v>1.514</v>
      </c>
      <c r="H22" s="46">
        <f t="shared" si="1"/>
        <v>1.514</v>
      </c>
      <c r="I22" s="46">
        <f t="shared" si="1"/>
        <v>1.514</v>
      </c>
      <c r="J22" s="46">
        <f t="shared" si="1"/>
        <v>1.514</v>
      </c>
      <c r="K22" s="46">
        <f t="shared" si="1"/>
        <v>1.514</v>
      </c>
      <c r="L22" s="46">
        <f t="shared" si="1"/>
        <v>1.514</v>
      </c>
      <c r="M22" s="46">
        <f t="shared" si="1"/>
        <v>1.514</v>
      </c>
      <c r="N22" s="46">
        <f t="shared" si="1"/>
        <v>1.514</v>
      </c>
      <c r="O22" s="46">
        <f t="shared" si="1"/>
        <v>1.514</v>
      </c>
      <c r="P22" s="46">
        <f t="shared" si="1"/>
        <v>1.514</v>
      </c>
      <c r="Q22" s="46">
        <f t="shared" si="1"/>
        <v>1.514</v>
      </c>
      <c r="R22" s="46">
        <f t="shared" si="1"/>
        <v>1.514</v>
      </c>
      <c r="S22" s="46">
        <f t="shared" si="1"/>
        <v>1.514</v>
      </c>
      <c r="T22" s="46">
        <f t="shared" si="1"/>
        <v>1.514</v>
      </c>
      <c r="U22" s="46">
        <f t="shared" si="1"/>
        <v>1.514</v>
      </c>
      <c r="V22" s="46">
        <f t="shared" si="1"/>
        <v>1.514</v>
      </c>
      <c r="W22" s="46">
        <f t="shared" si="1"/>
        <v>1.514</v>
      </c>
      <c r="X22" s="46">
        <f t="shared" si="1"/>
        <v>1.514</v>
      </c>
      <c r="Y22" s="46">
        <f t="shared" si="1"/>
        <v>1.514</v>
      </c>
      <c r="Z22" s="46">
        <f t="shared" si="1"/>
        <v>1.514</v>
      </c>
      <c r="AA22" s="46">
        <f t="shared" si="1"/>
        <v>1.514</v>
      </c>
      <c r="AB22" s="46">
        <f t="shared" si="1"/>
        <v>1.514</v>
      </c>
      <c r="AC22" s="46">
        <f t="shared" si="1"/>
        <v>1.514</v>
      </c>
      <c r="AD22" s="46">
        <f t="shared" si="1"/>
        <v>1.514</v>
      </c>
      <c r="AE22" s="46">
        <f t="shared" si="1"/>
        <v>1.514</v>
      </c>
      <c r="AF22" s="46">
        <f t="shared" ref="AF22:AU22" si="2">AF17+AF19</f>
        <v>1.514</v>
      </c>
      <c r="AG22" s="46">
        <f t="shared" si="2"/>
        <v>1.514</v>
      </c>
      <c r="AH22" s="46">
        <f t="shared" si="2"/>
        <v>1.514</v>
      </c>
      <c r="AI22" s="46">
        <f t="shared" si="2"/>
        <v>1.514</v>
      </c>
      <c r="AJ22" s="46">
        <f t="shared" si="2"/>
        <v>1.514</v>
      </c>
      <c r="AK22" s="46">
        <f t="shared" si="2"/>
        <v>1.514</v>
      </c>
      <c r="AL22" s="46">
        <f t="shared" si="2"/>
        <v>1.514</v>
      </c>
      <c r="AM22" s="46">
        <f t="shared" si="2"/>
        <v>1.514</v>
      </c>
      <c r="AN22" s="46">
        <f t="shared" si="2"/>
        <v>1.514</v>
      </c>
      <c r="AO22" s="46">
        <f t="shared" si="2"/>
        <v>1.514</v>
      </c>
      <c r="AP22" s="46">
        <f t="shared" si="2"/>
        <v>1.514</v>
      </c>
      <c r="AQ22" s="46">
        <f t="shared" si="2"/>
        <v>1.514</v>
      </c>
      <c r="AR22" s="46">
        <f t="shared" si="2"/>
        <v>1.514</v>
      </c>
      <c r="AS22" s="46">
        <f t="shared" si="2"/>
        <v>1.514</v>
      </c>
      <c r="AT22" s="46">
        <f t="shared" si="2"/>
        <v>1.514</v>
      </c>
      <c r="AU22" s="23">
        <f t="shared" si="2"/>
        <v>1.514</v>
      </c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</row>
    <row r="23" spans="1:66">
      <c r="A23" s="103" t="s">
        <v>17</v>
      </c>
      <c r="B23" s="104"/>
      <c r="C23" s="22">
        <f t="shared" ref="C23:F23" si="3">C17+C20</f>
        <v>1.504</v>
      </c>
      <c r="D23" s="22">
        <f t="shared" si="3"/>
        <v>1.504</v>
      </c>
      <c r="E23" s="22">
        <f t="shared" si="3"/>
        <v>1.504</v>
      </c>
      <c r="F23" s="45">
        <f t="shared" si="3"/>
        <v>1.504</v>
      </c>
      <c r="G23" s="45">
        <f t="shared" ref="G23:AE23" si="4">G17+G20</f>
        <v>1.504</v>
      </c>
      <c r="H23" s="45">
        <f t="shared" si="4"/>
        <v>1.504</v>
      </c>
      <c r="I23" s="45">
        <f t="shared" si="4"/>
        <v>1.504</v>
      </c>
      <c r="J23" s="45">
        <f t="shared" si="4"/>
        <v>1.504</v>
      </c>
      <c r="K23" s="45">
        <f t="shared" si="4"/>
        <v>1.504</v>
      </c>
      <c r="L23" s="45">
        <f t="shared" si="4"/>
        <v>1.504</v>
      </c>
      <c r="M23" s="45">
        <f t="shared" si="4"/>
        <v>1.504</v>
      </c>
      <c r="N23" s="45">
        <f t="shared" si="4"/>
        <v>1.504</v>
      </c>
      <c r="O23" s="45">
        <f t="shared" si="4"/>
        <v>1.504</v>
      </c>
      <c r="P23" s="45">
        <f t="shared" si="4"/>
        <v>1.504</v>
      </c>
      <c r="Q23" s="45">
        <f t="shared" si="4"/>
        <v>1.504</v>
      </c>
      <c r="R23" s="45">
        <f t="shared" si="4"/>
        <v>1.504</v>
      </c>
      <c r="S23" s="45">
        <f t="shared" si="4"/>
        <v>1.504</v>
      </c>
      <c r="T23" s="45">
        <f t="shared" si="4"/>
        <v>1.504</v>
      </c>
      <c r="U23" s="45">
        <f t="shared" si="4"/>
        <v>1.504</v>
      </c>
      <c r="V23" s="45">
        <f t="shared" si="4"/>
        <v>1.504</v>
      </c>
      <c r="W23" s="45">
        <f t="shared" si="4"/>
        <v>1.504</v>
      </c>
      <c r="X23" s="45">
        <f t="shared" si="4"/>
        <v>1.504</v>
      </c>
      <c r="Y23" s="45">
        <f t="shared" si="4"/>
        <v>1.504</v>
      </c>
      <c r="Z23" s="45">
        <f t="shared" si="4"/>
        <v>1.504</v>
      </c>
      <c r="AA23" s="45">
        <f t="shared" si="4"/>
        <v>1.504</v>
      </c>
      <c r="AB23" s="45">
        <f t="shared" si="4"/>
        <v>1.504</v>
      </c>
      <c r="AC23" s="45">
        <f t="shared" si="4"/>
        <v>1.504</v>
      </c>
      <c r="AD23" s="45">
        <f t="shared" si="4"/>
        <v>1.504</v>
      </c>
      <c r="AE23" s="45">
        <f t="shared" si="4"/>
        <v>1.504</v>
      </c>
      <c r="AF23" s="45">
        <f t="shared" ref="AF23:AU23" si="5">AF17+AF20</f>
        <v>1.504</v>
      </c>
      <c r="AG23" s="45">
        <f t="shared" si="5"/>
        <v>1.504</v>
      </c>
      <c r="AH23" s="45">
        <f t="shared" si="5"/>
        <v>1.504</v>
      </c>
      <c r="AI23" s="45">
        <f t="shared" si="5"/>
        <v>1.504</v>
      </c>
      <c r="AJ23" s="45">
        <f t="shared" si="5"/>
        <v>1.504</v>
      </c>
      <c r="AK23" s="45">
        <f t="shared" si="5"/>
        <v>1.504</v>
      </c>
      <c r="AL23" s="45">
        <f t="shared" si="5"/>
        <v>1.504</v>
      </c>
      <c r="AM23" s="45">
        <f t="shared" si="5"/>
        <v>1.504</v>
      </c>
      <c r="AN23" s="45">
        <f t="shared" si="5"/>
        <v>1.504</v>
      </c>
      <c r="AO23" s="45">
        <f t="shared" si="5"/>
        <v>1.504</v>
      </c>
      <c r="AP23" s="45">
        <f t="shared" si="5"/>
        <v>1.504</v>
      </c>
      <c r="AQ23" s="45">
        <f t="shared" si="5"/>
        <v>1.504</v>
      </c>
      <c r="AR23" s="45">
        <f t="shared" si="5"/>
        <v>1.504</v>
      </c>
      <c r="AS23" s="45">
        <f t="shared" si="5"/>
        <v>1.504</v>
      </c>
      <c r="AT23" s="45">
        <f t="shared" si="5"/>
        <v>1.504</v>
      </c>
      <c r="AU23" s="22">
        <f t="shared" si="5"/>
        <v>1.504</v>
      </c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</row>
    <row r="24" spans="1:66">
      <c r="A24" s="95" t="s">
        <v>18</v>
      </c>
      <c r="B24" s="96"/>
      <c r="C24" s="13">
        <f t="shared" ref="C24:AU24" si="6">COUNT(C35:C59)</f>
        <v>24</v>
      </c>
      <c r="D24" s="13">
        <f t="shared" si="6"/>
        <v>24</v>
      </c>
      <c r="E24" s="13">
        <f t="shared" si="6"/>
        <v>24</v>
      </c>
      <c r="F24" s="13">
        <f t="shared" si="6"/>
        <v>24</v>
      </c>
      <c r="G24" s="13">
        <f t="shared" si="6"/>
        <v>24</v>
      </c>
      <c r="H24" s="13">
        <f t="shared" si="6"/>
        <v>24</v>
      </c>
      <c r="I24" s="13">
        <f t="shared" si="6"/>
        <v>24</v>
      </c>
      <c r="J24" s="13">
        <f t="shared" si="6"/>
        <v>24</v>
      </c>
      <c r="K24" s="13">
        <f t="shared" si="6"/>
        <v>24</v>
      </c>
      <c r="L24" s="13">
        <f t="shared" si="6"/>
        <v>24</v>
      </c>
      <c r="M24" s="13">
        <f t="shared" si="6"/>
        <v>24</v>
      </c>
      <c r="N24" s="13">
        <f t="shared" si="6"/>
        <v>24</v>
      </c>
      <c r="O24" s="13">
        <f t="shared" si="6"/>
        <v>24</v>
      </c>
      <c r="P24" s="13">
        <f t="shared" si="6"/>
        <v>24</v>
      </c>
      <c r="Q24" s="13">
        <f t="shared" si="6"/>
        <v>24</v>
      </c>
      <c r="R24" s="13">
        <f t="shared" si="6"/>
        <v>24</v>
      </c>
      <c r="S24" s="13">
        <f t="shared" si="6"/>
        <v>24</v>
      </c>
      <c r="T24" s="13">
        <f t="shared" si="6"/>
        <v>24</v>
      </c>
      <c r="U24" s="13">
        <f t="shared" si="6"/>
        <v>24</v>
      </c>
      <c r="V24" s="13">
        <f t="shared" si="6"/>
        <v>24</v>
      </c>
      <c r="W24" s="13">
        <f t="shared" si="6"/>
        <v>24</v>
      </c>
      <c r="X24" s="13">
        <f t="shared" si="6"/>
        <v>24</v>
      </c>
      <c r="Y24" s="13">
        <f t="shared" si="6"/>
        <v>24</v>
      </c>
      <c r="Z24" s="13">
        <f t="shared" si="6"/>
        <v>24</v>
      </c>
      <c r="AA24" s="13">
        <f t="shared" si="6"/>
        <v>24</v>
      </c>
      <c r="AB24" s="13">
        <f t="shared" si="6"/>
        <v>24</v>
      </c>
      <c r="AC24" s="13">
        <f t="shared" si="6"/>
        <v>24</v>
      </c>
      <c r="AD24" s="13">
        <f t="shared" si="6"/>
        <v>24</v>
      </c>
      <c r="AE24" s="13">
        <f t="shared" si="6"/>
        <v>24</v>
      </c>
      <c r="AF24" s="13">
        <f t="shared" si="6"/>
        <v>24</v>
      </c>
      <c r="AG24" s="13">
        <f t="shared" si="6"/>
        <v>24</v>
      </c>
      <c r="AH24" s="13">
        <f t="shared" si="6"/>
        <v>24</v>
      </c>
      <c r="AI24" s="13">
        <f t="shared" si="6"/>
        <v>24</v>
      </c>
      <c r="AJ24" s="13">
        <f t="shared" si="6"/>
        <v>24</v>
      </c>
      <c r="AK24" s="13">
        <f t="shared" si="6"/>
        <v>24</v>
      </c>
      <c r="AL24" s="13">
        <f t="shared" si="6"/>
        <v>24</v>
      </c>
      <c r="AM24" s="13">
        <f t="shared" si="6"/>
        <v>24</v>
      </c>
      <c r="AN24" s="13">
        <f t="shared" si="6"/>
        <v>24</v>
      </c>
      <c r="AO24" s="13">
        <f t="shared" si="6"/>
        <v>24</v>
      </c>
      <c r="AP24" s="13">
        <f t="shared" si="6"/>
        <v>24</v>
      </c>
      <c r="AQ24" s="13">
        <f t="shared" si="6"/>
        <v>24</v>
      </c>
      <c r="AR24" s="13">
        <f t="shared" si="6"/>
        <v>24</v>
      </c>
      <c r="AS24" s="13">
        <f t="shared" si="6"/>
        <v>24</v>
      </c>
      <c r="AT24" s="13">
        <f t="shared" si="6"/>
        <v>24</v>
      </c>
      <c r="AU24" s="13">
        <f t="shared" si="6"/>
        <v>24</v>
      </c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</row>
    <row r="25" spans="1:66">
      <c r="A25" s="105" t="s">
        <v>19</v>
      </c>
      <c r="B25" s="106"/>
      <c r="C25" s="24">
        <f>AVERAGE(C35:C59)</f>
        <v>1.5332435333333334</v>
      </c>
      <c r="D25" s="24">
        <f t="shared" ref="D25:AU25" si="7">AVERAGE(D35:D58)</f>
        <v>1.5304666666666664</v>
      </c>
      <c r="E25" s="24">
        <f t="shared" si="7"/>
        <v>1.5364011541666667</v>
      </c>
      <c r="F25" s="61">
        <f t="shared" si="7"/>
        <v>1.5333918499999999</v>
      </c>
      <c r="G25" s="61">
        <f t="shared" si="7"/>
        <v>1.5309817583333334</v>
      </c>
      <c r="H25" s="61">
        <f t="shared" si="7"/>
        <v>1.5357415541666668</v>
      </c>
      <c r="I25" s="61">
        <f t="shared" si="7"/>
        <v>1.5340724458333332</v>
      </c>
      <c r="J25" s="61">
        <f t="shared" si="7"/>
        <v>1.5312289000000003</v>
      </c>
      <c r="K25" s="61">
        <f t="shared" si="7"/>
        <v>1.537396691666667</v>
      </c>
      <c r="L25" s="61">
        <f t="shared" si="7"/>
        <v>1.5340891541666668</v>
      </c>
      <c r="M25" s="61">
        <f t="shared" si="7"/>
        <v>1.5309479625000002</v>
      </c>
      <c r="N25" s="61">
        <f t="shared" si="7"/>
        <v>1.5372759791666668</v>
      </c>
      <c r="O25" s="61">
        <f t="shared" si="7"/>
        <v>1.5320130750000001</v>
      </c>
      <c r="P25" s="61">
        <f t="shared" si="7"/>
        <v>1.5264214791666664</v>
      </c>
      <c r="Q25" s="61">
        <f t="shared" si="7"/>
        <v>1.5366409374999999</v>
      </c>
      <c r="R25" s="61">
        <f t="shared" si="7"/>
        <v>1.5272350416666665</v>
      </c>
      <c r="S25" s="61">
        <f t="shared" si="7"/>
        <v>1.5158816416666669</v>
      </c>
      <c r="T25" s="61">
        <f t="shared" si="7"/>
        <v>1.5375385291666668</v>
      </c>
      <c r="U25" s="61">
        <f t="shared" si="7"/>
        <v>1.5310091458333333</v>
      </c>
      <c r="V25" s="61">
        <f t="shared" si="7"/>
        <v>1.5130100458333333</v>
      </c>
      <c r="W25" s="61">
        <f t="shared" si="7"/>
        <v>1.5570896124999998</v>
      </c>
      <c r="X25" s="61">
        <f t="shared" si="7"/>
        <v>1.5314219708333334</v>
      </c>
      <c r="Y25" s="61">
        <f t="shared" si="7"/>
        <v>1.5118806416666668</v>
      </c>
      <c r="Z25" s="61">
        <f t="shared" si="7"/>
        <v>1.5561239958333337</v>
      </c>
      <c r="AA25" s="61">
        <f t="shared" si="7"/>
        <v>1.5275211250000005</v>
      </c>
      <c r="AB25" s="61">
        <f t="shared" si="7"/>
        <v>1.5191440208333333</v>
      </c>
      <c r="AC25" s="61">
        <f t="shared" si="7"/>
        <v>1.5357401374999997</v>
      </c>
      <c r="AD25" s="61">
        <f t="shared" si="7"/>
        <v>1.5343572833333337</v>
      </c>
      <c r="AE25" s="61">
        <f t="shared" si="7"/>
        <v>1.5290018708333337</v>
      </c>
      <c r="AF25" s="61">
        <f t="shared" si="7"/>
        <v>1.5395545541666664</v>
      </c>
      <c r="AG25" s="61">
        <f t="shared" si="7"/>
        <v>1.5339171833333332</v>
      </c>
      <c r="AH25" s="61">
        <f t="shared" si="7"/>
        <v>1.5273687333333335</v>
      </c>
      <c r="AI25" s="61">
        <f t="shared" si="7"/>
        <v>1.5391266291666668</v>
      </c>
      <c r="AJ25" s="61">
        <f t="shared" si="7"/>
        <v>1.5313884291666671</v>
      </c>
      <c r="AK25" s="61">
        <f t="shared" si="7"/>
        <v>1.5224630375000003</v>
      </c>
      <c r="AL25" s="61">
        <f t="shared" si="7"/>
        <v>1.5381369583333333</v>
      </c>
      <c r="AM25" s="61">
        <f t="shared" si="7"/>
        <v>1.5268047124999997</v>
      </c>
      <c r="AN25" s="61">
        <f t="shared" si="7"/>
        <v>1.5152817958333331</v>
      </c>
      <c r="AO25" s="61">
        <f t="shared" si="7"/>
        <v>1.5361233333333335</v>
      </c>
      <c r="AP25" s="61">
        <f t="shared" si="7"/>
        <v>1.5238633166666666</v>
      </c>
      <c r="AQ25" s="61">
        <f t="shared" si="7"/>
        <v>1.5089081458333335</v>
      </c>
      <c r="AR25" s="61">
        <f t="shared" si="7"/>
        <v>1.5356589375</v>
      </c>
      <c r="AS25" s="61">
        <f t="shared" si="7"/>
        <v>1.5229273875</v>
      </c>
      <c r="AT25" s="61">
        <f t="shared" si="7"/>
        <v>1.5042429499999994</v>
      </c>
      <c r="AU25" s="24">
        <f t="shared" si="7"/>
        <v>1.5383590708333337</v>
      </c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</row>
    <row r="26" spans="1:66">
      <c r="A26" s="107" t="s">
        <v>20</v>
      </c>
      <c r="B26" s="108"/>
      <c r="C26" s="23">
        <f>STDEV(C35:C59)</f>
        <v>2.2393026196382759E-3</v>
      </c>
      <c r="D26" s="23">
        <f t="shared" ref="D26:AU26" si="8">STDEV(D35:D58)</f>
        <v>2.2730836709989742E-3</v>
      </c>
      <c r="E26" s="23">
        <f t="shared" si="8"/>
        <v>3.1694633015673214E-3</v>
      </c>
      <c r="F26" s="46">
        <f t="shared" si="8"/>
        <v>1.0001560773851561E-3</v>
      </c>
      <c r="G26" s="46">
        <f t="shared" si="8"/>
        <v>1.0384043716481525E-3</v>
      </c>
      <c r="H26" s="46">
        <f t="shared" si="8"/>
        <v>2.7781211137368721E-3</v>
      </c>
      <c r="I26" s="46">
        <f t="shared" si="8"/>
        <v>1.884832088007285E-3</v>
      </c>
      <c r="J26" s="46">
        <f t="shared" si="8"/>
        <v>1.4260515519067573E-3</v>
      </c>
      <c r="K26" s="46">
        <f t="shared" si="8"/>
        <v>4.8987279250235797E-3</v>
      </c>
      <c r="L26" s="46">
        <f t="shared" si="8"/>
        <v>2.0513382442093283E-3</v>
      </c>
      <c r="M26" s="46">
        <f t="shared" si="8"/>
        <v>1.5028642496514742E-3</v>
      </c>
      <c r="N26" s="46">
        <f t="shared" si="8"/>
        <v>4.8061496979507779E-3</v>
      </c>
      <c r="O26" s="46">
        <f t="shared" si="8"/>
        <v>2.999873295476495E-3</v>
      </c>
      <c r="P26" s="46">
        <f t="shared" si="8"/>
        <v>4.5293374497706465E-3</v>
      </c>
      <c r="Q26" s="46">
        <f t="shared" si="8"/>
        <v>4.161518047938185E-3</v>
      </c>
      <c r="R26" s="46">
        <f t="shared" si="8"/>
        <v>5.9288445057903722E-3</v>
      </c>
      <c r="S26" s="46">
        <f t="shared" si="8"/>
        <v>9.7343439146468907E-3</v>
      </c>
      <c r="T26" s="46">
        <f t="shared" si="8"/>
        <v>8.0153832519224456E-3</v>
      </c>
      <c r="U26" s="46">
        <f t="shared" si="8"/>
        <v>1.4027157941866505E-2</v>
      </c>
      <c r="V26" s="46">
        <f t="shared" si="8"/>
        <v>8.308344616995875E-3</v>
      </c>
      <c r="W26" s="46">
        <f t="shared" si="8"/>
        <v>3.5712545666210092E-2</v>
      </c>
      <c r="X26" s="46">
        <f t="shared" si="8"/>
        <v>2.1007963925874645E-2</v>
      </c>
      <c r="Y26" s="46">
        <f t="shared" si="8"/>
        <v>9.8750378997144676E-3</v>
      </c>
      <c r="Z26" s="46">
        <f t="shared" si="8"/>
        <v>4.3509636725624252E-2</v>
      </c>
      <c r="AA26" s="46">
        <f t="shared" si="8"/>
        <v>5.4922973653028801E-3</v>
      </c>
      <c r="AB26" s="46">
        <f t="shared" si="8"/>
        <v>5.8073573800810586E-3</v>
      </c>
      <c r="AC26" s="46">
        <f t="shared" si="8"/>
        <v>7.9018685946295811E-3</v>
      </c>
      <c r="AD26" s="46">
        <f t="shared" si="8"/>
        <v>3.5851757814726478E-3</v>
      </c>
      <c r="AE26" s="46">
        <f t="shared" si="8"/>
        <v>3.6027876064151317E-3</v>
      </c>
      <c r="AF26" s="46">
        <f t="shared" si="8"/>
        <v>6.1676177622904714E-3</v>
      </c>
      <c r="AG26" s="46">
        <f t="shared" si="8"/>
        <v>3.042744602959736E-3</v>
      </c>
      <c r="AH26" s="46">
        <f t="shared" si="8"/>
        <v>5.9266559407965972E-3</v>
      </c>
      <c r="AI26" s="46">
        <f t="shared" si="8"/>
        <v>5.1487160017332093E-3</v>
      </c>
      <c r="AJ26" s="46">
        <f t="shared" si="8"/>
        <v>5.0638028295874995E-3</v>
      </c>
      <c r="AK26" s="46">
        <f t="shared" si="8"/>
        <v>1.0892967281085216E-2</v>
      </c>
      <c r="AL26" s="46">
        <f t="shared" si="8"/>
        <v>5.0162219117333273E-3</v>
      </c>
      <c r="AM26" s="46">
        <f t="shared" si="8"/>
        <v>8.1705607071343184E-3</v>
      </c>
      <c r="AN26" s="46">
        <f t="shared" si="8"/>
        <v>1.5275118785889214E-2</v>
      </c>
      <c r="AO26" s="46">
        <f t="shared" si="8"/>
        <v>7.1443277486205794E-3</v>
      </c>
      <c r="AP26" s="46">
        <f t="shared" si="8"/>
        <v>1.0646766421074864E-2</v>
      </c>
      <c r="AQ26" s="46">
        <f t="shared" si="8"/>
        <v>1.9756763378034174E-2</v>
      </c>
      <c r="AR26" s="46">
        <f t="shared" si="8"/>
        <v>7.710656228195013E-3</v>
      </c>
      <c r="AS26" s="46">
        <f t="shared" si="8"/>
        <v>1.314299397273044E-2</v>
      </c>
      <c r="AT26" s="46">
        <f t="shared" si="8"/>
        <v>2.3255787560313563E-2</v>
      </c>
      <c r="AU26" s="23">
        <f t="shared" si="8"/>
        <v>8.8967883621723989E-3</v>
      </c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</row>
    <row r="27" spans="1:66">
      <c r="A27" s="109" t="s">
        <v>27</v>
      </c>
      <c r="B27" s="110"/>
      <c r="C27" s="25">
        <f>C25+5*C26</f>
        <v>1.5444400464315249</v>
      </c>
      <c r="D27" s="25">
        <f t="shared" ref="D27:F27" si="9">D25+5*D26</f>
        <v>1.5418320850216614</v>
      </c>
      <c r="E27" s="25">
        <f t="shared" si="9"/>
        <v>1.5522484706745032</v>
      </c>
      <c r="F27" s="62">
        <f t="shared" si="9"/>
        <v>1.5383926303869258</v>
      </c>
      <c r="G27" s="62">
        <f t="shared" ref="G27:AE27" si="10">G25+5*G26</f>
        <v>1.5361737801915742</v>
      </c>
      <c r="H27" s="62">
        <f t="shared" si="10"/>
        <v>1.5496321597353511</v>
      </c>
      <c r="I27" s="62">
        <f t="shared" si="10"/>
        <v>1.5434966062733697</v>
      </c>
      <c r="J27" s="62">
        <f t="shared" si="10"/>
        <v>1.5383591577595341</v>
      </c>
      <c r="K27" s="62">
        <f t="shared" si="10"/>
        <v>1.5618903312917849</v>
      </c>
      <c r="L27" s="62">
        <f t="shared" si="10"/>
        <v>1.5443458453877135</v>
      </c>
      <c r="M27" s="62">
        <f t="shared" si="10"/>
        <v>1.5384622837482576</v>
      </c>
      <c r="N27" s="62">
        <f t="shared" si="10"/>
        <v>1.5613067276564208</v>
      </c>
      <c r="O27" s="62">
        <f t="shared" si="10"/>
        <v>1.5470124414773825</v>
      </c>
      <c r="P27" s="62">
        <f t="shared" si="10"/>
        <v>1.5490681664155197</v>
      </c>
      <c r="Q27" s="62">
        <f t="shared" si="10"/>
        <v>1.5574485277396908</v>
      </c>
      <c r="R27" s="62">
        <f t="shared" si="10"/>
        <v>1.5568792641956184</v>
      </c>
      <c r="S27" s="62">
        <f t="shared" si="10"/>
        <v>1.5645533612399014</v>
      </c>
      <c r="T27" s="62">
        <f t="shared" si="10"/>
        <v>1.577615445426279</v>
      </c>
      <c r="U27" s="62">
        <f t="shared" si="10"/>
        <v>1.6011449355426657</v>
      </c>
      <c r="V27" s="62">
        <f t="shared" si="10"/>
        <v>1.5545517689183126</v>
      </c>
      <c r="W27" s="62">
        <f t="shared" si="10"/>
        <v>1.7356523408310502</v>
      </c>
      <c r="X27" s="62">
        <f t="shared" si="10"/>
        <v>1.6364617904627066</v>
      </c>
      <c r="Y27" s="62">
        <f t="shared" si="10"/>
        <v>1.5612558311652391</v>
      </c>
      <c r="Z27" s="62">
        <f t="shared" si="10"/>
        <v>1.7736721794614549</v>
      </c>
      <c r="AA27" s="62">
        <f t="shared" si="10"/>
        <v>1.5549826118265149</v>
      </c>
      <c r="AB27" s="62">
        <f t="shared" si="10"/>
        <v>1.5481808077337387</v>
      </c>
      <c r="AC27" s="62">
        <f t="shared" si="10"/>
        <v>1.5752494804731476</v>
      </c>
      <c r="AD27" s="62">
        <f t="shared" si="10"/>
        <v>1.552283162240697</v>
      </c>
      <c r="AE27" s="62">
        <f t="shared" si="10"/>
        <v>1.5470158088654093</v>
      </c>
      <c r="AF27" s="62">
        <f t="shared" ref="AF27:AU27" si="11">AF25+5*AF26</f>
        <v>1.5703926429781188</v>
      </c>
      <c r="AG27" s="62">
        <f t="shared" si="11"/>
        <v>1.5491309063481318</v>
      </c>
      <c r="AH27" s="62">
        <f t="shared" si="11"/>
        <v>1.5570020130373163</v>
      </c>
      <c r="AI27" s="62">
        <f t="shared" si="11"/>
        <v>1.5648702091753328</v>
      </c>
      <c r="AJ27" s="62">
        <f t="shared" si="11"/>
        <v>1.5567074433146046</v>
      </c>
      <c r="AK27" s="62">
        <f t="shared" si="11"/>
        <v>1.5769278739054264</v>
      </c>
      <c r="AL27" s="62">
        <f t="shared" si="11"/>
        <v>1.563218067892</v>
      </c>
      <c r="AM27" s="62">
        <f t="shared" si="11"/>
        <v>1.5676575160356714</v>
      </c>
      <c r="AN27" s="62">
        <f t="shared" si="11"/>
        <v>1.5916573897627793</v>
      </c>
      <c r="AO27" s="62">
        <f t="shared" si="11"/>
        <v>1.5718449720764365</v>
      </c>
      <c r="AP27" s="62">
        <f t="shared" si="11"/>
        <v>1.5770971487720409</v>
      </c>
      <c r="AQ27" s="62">
        <f t="shared" si="11"/>
        <v>1.6076919627235045</v>
      </c>
      <c r="AR27" s="62">
        <f t="shared" si="11"/>
        <v>1.574212218640975</v>
      </c>
      <c r="AS27" s="62">
        <f t="shared" si="11"/>
        <v>1.5886423573636521</v>
      </c>
      <c r="AT27" s="62">
        <f t="shared" si="11"/>
        <v>1.6205218878015673</v>
      </c>
      <c r="AU27" s="25">
        <f t="shared" si="11"/>
        <v>1.5828430126441957</v>
      </c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</row>
    <row r="28" spans="1:66">
      <c r="A28" s="93" t="s">
        <v>28</v>
      </c>
      <c r="B28" s="94"/>
      <c r="C28" s="26">
        <f>C25-5*C26</f>
        <v>1.5220470202351419</v>
      </c>
      <c r="D28" s="26">
        <f t="shared" ref="D28:F28" si="12">D25-5*D26</f>
        <v>1.5191012483116715</v>
      </c>
      <c r="E28" s="26">
        <f t="shared" si="12"/>
        <v>1.5205538376588301</v>
      </c>
      <c r="F28" s="63">
        <f t="shared" si="12"/>
        <v>1.528391069613074</v>
      </c>
      <c r="G28" s="63">
        <f t="shared" ref="G28:AE28" si="13">G25-5*G26</f>
        <v>1.5257897364750925</v>
      </c>
      <c r="H28" s="63">
        <f t="shared" si="13"/>
        <v>1.5218509485979825</v>
      </c>
      <c r="I28" s="63">
        <f t="shared" si="13"/>
        <v>1.5246482853932968</v>
      </c>
      <c r="J28" s="63">
        <f t="shared" si="13"/>
        <v>1.5240986422404665</v>
      </c>
      <c r="K28" s="63">
        <f t="shared" si="13"/>
        <v>1.5129030520415492</v>
      </c>
      <c r="L28" s="63">
        <f t="shared" si="13"/>
        <v>1.5238324629456201</v>
      </c>
      <c r="M28" s="63">
        <f t="shared" si="13"/>
        <v>1.5234336412517429</v>
      </c>
      <c r="N28" s="63">
        <f t="shared" si="13"/>
        <v>1.5132452306769129</v>
      </c>
      <c r="O28" s="63">
        <f t="shared" si="13"/>
        <v>1.5170137085226176</v>
      </c>
      <c r="P28" s="63">
        <f t="shared" si="13"/>
        <v>1.503774791917813</v>
      </c>
      <c r="Q28" s="63">
        <f t="shared" si="13"/>
        <v>1.5158333472603089</v>
      </c>
      <c r="R28" s="63">
        <f t="shared" si="13"/>
        <v>1.4975908191377145</v>
      </c>
      <c r="S28" s="63">
        <f t="shared" si="13"/>
        <v>1.4672099220934325</v>
      </c>
      <c r="T28" s="63">
        <f t="shared" si="13"/>
        <v>1.4974616129070546</v>
      </c>
      <c r="U28" s="63">
        <f t="shared" si="13"/>
        <v>1.4608733561240008</v>
      </c>
      <c r="V28" s="63">
        <f t="shared" si="13"/>
        <v>1.471468322748354</v>
      </c>
      <c r="W28" s="63">
        <f t="shared" si="13"/>
        <v>1.3785268841689493</v>
      </c>
      <c r="X28" s="63">
        <f t="shared" si="13"/>
        <v>1.4263821512039603</v>
      </c>
      <c r="Y28" s="63">
        <f t="shared" si="13"/>
        <v>1.4625054521680945</v>
      </c>
      <c r="Z28" s="63">
        <f t="shared" si="13"/>
        <v>1.3385758122052125</v>
      </c>
      <c r="AA28" s="63">
        <f t="shared" si="13"/>
        <v>1.5000596381734861</v>
      </c>
      <c r="AB28" s="63">
        <f t="shared" si="13"/>
        <v>1.490107233932928</v>
      </c>
      <c r="AC28" s="63">
        <f t="shared" si="13"/>
        <v>1.4962307945268518</v>
      </c>
      <c r="AD28" s="63">
        <f t="shared" si="13"/>
        <v>1.5164314044259704</v>
      </c>
      <c r="AE28" s="63">
        <f t="shared" si="13"/>
        <v>1.5109879328012581</v>
      </c>
      <c r="AF28" s="63">
        <f t="shared" ref="AF28:AU28" si="14">AF25-5*AF26</f>
        <v>1.5087164653552141</v>
      </c>
      <c r="AG28" s="63">
        <f t="shared" si="14"/>
        <v>1.5187034603185345</v>
      </c>
      <c r="AH28" s="63">
        <f t="shared" si="14"/>
        <v>1.4977354536293506</v>
      </c>
      <c r="AI28" s="63">
        <f t="shared" si="14"/>
        <v>1.5133830491580007</v>
      </c>
      <c r="AJ28" s="63">
        <f t="shared" si="14"/>
        <v>1.5060694150187295</v>
      </c>
      <c r="AK28" s="63">
        <f t="shared" si="14"/>
        <v>1.4679982010945742</v>
      </c>
      <c r="AL28" s="63">
        <f t="shared" si="14"/>
        <v>1.5130558487746666</v>
      </c>
      <c r="AM28" s="63">
        <f t="shared" si="14"/>
        <v>1.485951908964328</v>
      </c>
      <c r="AN28" s="63">
        <f t="shared" si="14"/>
        <v>1.438906201903887</v>
      </c>
      <c r="AO28" s="63">
        <f t="shared" si="14"/>
        <v>1.5004016945902305</v>
      </c>
      <c r="AP28" s="63">
        <f t="shared" si="14"/>
        <v>1.4706294845612924</v>
      </c>
      <c r="AQ28" s="63">
        <f t="shared" si="14"/>
        <v>1.4101243289431626</v>
      </c>
      <c r="AR28" s="63">
        <f t="shared" si="14"/>
        <v>1.497105656359025</v>
      </c>
      <c r="AS28" s="63">
        <f t="shared" si="14"/>
        <v>1.4572124176363479</v>
      </c>
      <c r="AT28" s="63">
        <f t="shared" si="14"/>
        <v>1.3879640121984316</v>
      </c>
      <c r="AU28" s="26">
        <f t="shared" si="14"/>
        <v>1.4938751290224717</v>
      </c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</row>
    <row r="29" spans="1:66">
      <c r="A29" s="113" t="s">
        <v>21</v>
      </c>
      <c r="B29" s="114"/>
      <c r="C29" s="27">
        <f>MAX(C35:C59)</f>
        <v>1.5381328999999999</v>
      </c>
      <c r="D29" s="27">
        <f t="shared" ref="D29:AU29" si="15">MAX(D35:D58)</f>
        <v>1.5341229999999999</v>
      </c>
      <c r="E29" s="27">
        <f t="shared" si="15"/>
        <v>1.5451007000000001</v>
      </c>
      <c r="F29" s="64">
        <f t="shared" si="15"/>
        <v>1.5358494</v>
      </c>
      <c r="G29" s="64">
        <f t="shared" si="15"/>
        <v>1.5331421000000001</v>
      </c>
      <c r="H29" s="64">
        <f t="shared" si="15"/>
        <v>1.5442990000000001</v>
      </c>
      <c r="I29" s="64">
        <f t="shared" si="15"/>
        <v>1.5390728</v>
      </c>
      <c r="J29" s="64">
        <f t="shared" si="15"/>
        <v>1.5331477</v>
      </c>
      <c r="K29" s="64">
        <f t="shared" si="15"/>
        <v>1.552025</v>
      </c>
      <c r="L29" s="64">
        <f t="shared" si="15"/>
        <v>1.5398669</v>
      </c>
      <c r="M29" s="64">
        <f t="shared" si="15"/>
        <v>1.5344214</v>
      </c>
      <c r="N29" s="64">
        <f t="shared" si="15"/>
        <v>1.5515551000000001</v>
      </c>
      <c r="O29" s="64">
        <f t="shared" si="15"/>
        <v>1.539736</v>
      </c>
      <c r="P29" s="64">
        <f t="shared" si="15"/>
        <v>1.5350722999999999</v>
      </c>
      <c r="Q29" s="64">
        <f t="shared" si="15"/>
        <v>1.5497322</v>
      </c>
      <c r="R29" s="64">
        <f t="shared" si="15"/>
        <v>1.5403111</v>
      </c>
      <c r="S29" s="64">
        <f t="shared" si="15"/>
        <v>1.5279801</v>
      </c>
      <c r="T29" s="64">
        <f t="shared" si="15"/>
        <v>1.5629854999999999</v>
      </c>
      <c r="U29" s="64">
        <f t="shared" si="15"/>
        <v>1.5642240999999999</v>
      </c>
      <c r="V29" s="64">
        <f t="shared" si="15"/>
        <v>1.5282374000000001</v>
      </c>
      <c r="W29" s="64">
        <f t="shared" si="15"/>
        <v>1.6760147999999999</v>
      </c>
      <c r="X29" s="64">
        <f t="shared" si="15"/>
        <v>1.5938178999999999</v>
      </c>
      <c r="Y29" s="64">
        <f t="shared" si="15"/>
        <v>1.5324795</v>
      </c>
      <c r="Z29" s="64">
        <f t="shared" si="15"/>
        <v>1.6683292999999999</v>
      </c>
      <c r="AA29" s="64">
        <f t="shared" si="15"/>
        <v>1.5399596</v>
      </c>
      <c r="AB29" s="64">
        <f t="shared" si="15"/>
        <v>1.5278631</v>
      </c>
      <c r="AC29" s="64">
        <f t="shared" si="15"/>
        <v>1.5560563999999999</v>
      </c>
      <c r="AD29" s="64">
        <f t="shared" si="15"/>
        <v>1.5421929000000001</v>
      </c>
      <c r="AE29" s="64">
        <f t="shared" si="15"/>
        <v>1.5344225</v>
      </c>
      <c r="AF29" s="64">
        <f t="shared" si="15"/>
        <v>1.5546719</v>
      </c>
      <c r="AG29" s="64">
        <f t="shared" si="15"/>
        <v>1.5395909000000001</v>
      </c>
      <c r="AH29" s="64">
        <f t="shared" si="15"/>
        <v>1.5328259</v>
      </c>
      <c r="AI29" s="64">
        <f t="shared" si="15"/>
        <v>1.5516346000000001</v>
      </c>
      <c r="AJ29" s="64">
        <f t="shared" si="15"/>
        <v>1.5395741999999999</v>
      </c>
      <c r="AK29" s="64">
        <f t="shared" si="15"/>
        <v>1.5321015</v>
      </c>
      <c r="AL29" s="64">
        <f t="shared" si="15"/>
        <v>1.5522357</v>
      </c>
      <c r="AM29" s="64">
        <f t="shared" si="15"/>
        <v>1.5413889000000001</v>
      </c>
      <c r="AN29" s="64">
        <f t="shared" si="15"/>
        <v>1.5287767000000001</v>
      </c>
      <c r="AO29" s="64">
        <f t="shared" si="15"/>
        <v>1.5559695</v>
      </c>
      <c r="AP29" s="64">
        <f t="shared" si="15"/>
        <v>1.5420225999999999</v>
      </c>
      <c r="AQ29" s="64">
        <f t="shared" si="15"/>
        <v>1.5272277000000001</v>
      </c>
      <c r="AR29" s="64">
        <f t="shared" si="15"/>
        <v>1.5563469000000001</v>
      </c>
      <c r="AS29" s="64">
        <f t="shared" si="15"/>
        <v>1.5443418</v>
      </c>
      <c r="AT29" s="64">
        <f t="shared" si="15"/>
        <v>1.5302587000000001</v>
      </c>
      <c r="AU29" s="27">
        <f t="shared" si="15"/>
        <v>1.5623262</v>
      </c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</row>
    <row r="30" spans="1:66">
      <c r="A30" s="117" t="s">
        <v>22</v>
      </c>
      <c r="B30" s="118"/>
      <c r="C30" s="28">
        <f>MIN(C35:C59)</f>
        <v>1.5284643</v>
      </c>
      <c r="D30" s="28">
        <f t="shared" ref="D30:AU30" si="16">MIN(D35:D58)</f>
        <v>1.5260176000000001</v>
      </c>
      <c r="E30" s="28">
        <f t="shared" si="16"/>
        <v>1.5313614</v>
      </c>
      <c r="F30" s="65">
        <f t="shared" si="16"/>
        <v>1.5318756</v>
      </c>
      <c r="G30" s="65">
        <f t="shared" si="16"/>
        <v>1.5289968</v>
      </c>
      <c r="H30" s="65">
        <f t="shared" si="16"/>
        <v>1.5326033999999999</v>
      </c>
      <c r="I30" s="65">
        <f t="shared" si="16"/>
        <v>1.5315243999999999</v>
      </c>
      <c r="J30" s="65">
        <f t="shared" si="16"/>
        <v>1.5281963999999999</v>
      </c>
      <c r="K30" s="65">
        <f t="shared" si="16"/>
        <v>1.5334566000000001</v>
      </c>
      <c r="L30" s="65">
        <f t="shared" si="16"/>
        <v>1.5316637</v>
      </c>
      <c r="M30" s="65">
        <f t="shared" si="16"/>
        <v>1.5283589</v>
      </c>
      <c r="N30" s="65">
        <f t="shared" si="16"/>
        <v>1.5334635000000001</v>
      </c>
      <c r="O30" s="65">
        <f t="shared" si="16"/>
        <v>1.5278932999999999</v>
      </c>
      <c r="P30" s="65">
        <f t="shared" si="16"/>
        <v>1.5190248</v>
      </c>
      <c r="Q30" s="65">
        <f t="shared" si="16"/>
        <v>1.5324066000000001</v>
      </c>
      <c r="R30" s="65">
        <f t="shared" si="16"/>
        <v>1.5084677</v>
      </c>
      <c r="S30" s="65">
        <f t="shared" si="16"/>
        <v>1.4748106000000001</v>
      </c>
      <c r="T30" s="65">
        <f t="shared" si="16"/>
        <v>1.5288752000000001</v>
      </c>
      <c r="U30" s="65">
        <f t="shared" si="16"/>
        <v>1.5133821999999999</v>
      </c>
      <c r="V30" s="65">
        <f t="shared" si="16"/>
        <v>1.5024705</v>
      </c>
      <c r="W30" s="65">
        <f t="shared" si="16"/>
        <v>1.5181921</v>
      </c>
      <c r="X30" s="65">
        <f t="shared" si="16"/>
        <v>1.5107546999999999</v>
      </c>
      <c r="Y30" s="65">
        <f t="shared" si="16"/>
        <v>1.4978502</v>
      </c>
      <c r="Z30" s="65">
        <f t="shared" si="16"/>
        <v>1.5147927000000001</v>
      </c>
      <c r="AA30" s="65">
        <f t="shared" si="16"/>
        <v>1.5175449000000001</v>
      </c>
      <c r="AB30" s="65">
        <f t="shared" si="16"/>
        <v>1.5030842</v>
      </c>
      <c r="AC30" s="65">
        <f t="shared" si="16"/>
        <v>1.5230668000000001</v>
      </c>
      <c r="AD30" s="65">
        <f t="shared" si="16"/>
        <v>1.5273570999999999</v>
      </c>
      <c r="AE30" s="65">
        <f t="shared" si="16"/>
        <v>1.5179246</v>
      </c>
      <c r="AF30" s="65">
        <f t="shared" si="16"/>
        <v>1.5300441</v>
      </c>
      <c r="AG30" s="65">
        <f t="shared" si="16"/>
        <v>1.5266884000000001</v>
      </c>
      <c r="AH30" s="65">
        <f t="shared" si="16"/>
        <v>1.5069364000000001</v>
      </c>
      <c r="AI30" s="65">
        <f t="shared" si="16"/>
        <v>1.5347846999999999</v>
      </c>
      <c r="AJ30" s="65">
        <f t="shared" si="16"/>
        <v>1.5188111</v>
      </c>
      <c r="AK30" s="65">
        <f t="shared" si="16"/>
        <v>1.4911015000000001</v>
      </c>
      <c r="AL30" s="65">
        <f t="shared" si="16"/>
        <v>1.5322609</v>
      </c>
      <c r="AM30" s="65">
        <f t="shared" si="16"/>
        <v>1.5090542</v>
      </c>
      <c r="AN30" s="65">
        <f t="shared" si="16"/>
        <v>1.4774970000000001</v>
      </c>
      <c r="AO30" s="65">
        <f t="shared" si="16"/>
        <v>1.5286811</v>
      </c>
      <c r="AP30" s="65">
        <f t="shared" si="16"/>
        <v>1.5021137</v>
      </c>
      <c r="AQ30" s="65">
        <f t="shared" si="16"/>
        <v>1.4653442000000001</v>
      </c>
      <c r="AR30" s="65">
        <f t="shared" si="16"/>
        <v>1.5282023</v>
      </c>
      <c r="AS30" s="65">
        <f t="shared" si="16"/>
        <v>1.4956404999999999</v>
      </c>
      <c r="AT30" s="65">
        <f t="shared" si="16"/>
        <v>1.4580109000000001</v>
      </c>
      <c r="AU30" s="28">
        <f t="shared" si="16"/>
        <v>1.5289303999999999</v>
      </c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</row>
    <row r="31" spans="1:66">
      <c r="A31" s="107" t="s">
        <v>23</v>
      </c>
      <c r="B31" s="108"/>
      <c r="C31" s="23">
        <f t="shared" ref="C31:F31" si="17">C29-C30</f>
        <v>9.6685999999999162E-3</v>
      </c>
      <c r="D31" s="23">
        <f t="shared" si="17"/>
        <v>8.1053999999998183E-3</v>
      </c>
      <c r="E31" s="23">
        <f t="shared" si="17"/>
        <v>1.3739300000000121E-2</v>
      </c>
      <c r="F31" s="46">
        <f t="shared" si="17"/>
        <v>3.9738000000000273E-3</v>
      </c>
      <c r="G31" s="46">
        <f t="shared" ref="G31:AE31" si="18">G29-G30</f>
        <v>4.1453000000000184E-3</v>
      </c>
      <c r="H31" s="46">
        <f t="shared" si="18"/>
        <v>1.1695600000000139E-2</v>
      </c>
      <c r="I31" s="46">
        <f t="shared" si="18"/>
        <v>7.5484000000001217E-3</v>
      </c>
      <c r="J31" s="46">
        <f t="shared" si="18"/>
        <v>4.9513000000001028E-3</v>
      </c>
      <c r="K31" s="46">
        <f t="shared" si="18"/>
        <v>1.8568399999999929E-2</v>
      </c>
      <c r="L31" s="46">
        <f t="shared" si="18"/>
        <v>8.2032000000000771E-3</v>
      </c>
      <c r="M31" s="46">
        <f t="shared" si="18"/>
        <v>6.0625000000000817E-3</v>
      </c>
      <c r="N31" s="46">
        <f t="shared" si="18"/>
        <v>1.8091599999999985E-2</v>
      </c>
      <c r="O31" s="46">
        <f t="shared" si="18"/>
        <v>1.1842700000000095E-2</v>
      </c>
      <c r="P31" s="46">
        <f t="shared" si="18"/>
        <v>1.6047499999999992E-2</v>
      </c>
      <c r="Q31" s="46">
        <f t="shared" si="18"/>
        <v>1.7325599999999941E-2</v>
      </c>
      <c r="R31" s="46">
        <f t="shared" si="18"/>
        <v>3.1843400000000077E-2</v>
      </c>
      <c r="S31" s="46">
        <f t="shared" si="18"/>
        <v>5.316949999999987E-2</v>
      </c>
      <c r="T31" s="46">
        <f t="shared" si="18"/>
        <v>3.4110299999999816E-2</v>
      </c>
      <c r="U31" s="46">
        <f t="shared" si="18"/>
        <v>5.0841899999999995E-2</v>
      </c>
      <c r="V31" s="46">
        <f t="shared" si="18"/>
        <v>2.5766900000000037E-2</v>
      </c>
      <c r="W31" s="46">
        <f t="shared" si="18"/>
        <v>0.15782269999999987</v>
      </c>
      <c r="X31" s="46">
        <f t="shared" si="18"/>
        <v>8.3063200000000004E-2</v>
      </c>
      <c r="Y31" s="46">
        <f t="shared" si="18"/>
        <v>3.4629299999999974E-2</v>
      </c>
      <c r="Z31" s="46">
        <f t="shared" si="18"/>
        <v>0.1535365999999998</v>
      </c>
      <c r="AA31" s="46">
        <f t="shared" si="18"/>
        <v>2.2414699999999899E-2</v>
      </c>
      <c r="AB31" s="46">
        <f t="shared" si="18"/>
        <v>2.4778900000000048E-2</v>
      </c>
      <c r="AC31" s="46">
        <f t="shared" si="18"/>
        <v>3.2989599999999841E-2</v>
      </c>
      <c r="AD31" s="46">
        <f t="shared" si="18"/>
        <v>1.4835800000000177E-2</v>
      </c>
      <c r="AE31" s="46">
        <f t="shared" si="18"/>
        <v>1.6497900000000065E-2</v>
      </c>
      <c r="AF31" s="46">
        <f t="shared" ref="AF31:AU31" si="19">AF29-AF30</f>
        <v>2.4627799999999977E-2</v>
      </c>
      <c r="AG31" s="46">
        <f t="shared" si="19"/>
        <v>1.2902500000000039E-2</v>
      </c>
      <c r="AH31" s="46">
        <f t="shared" si="19"/>
        <v>2.5889499999999899E-2</v>
      </c>
      <c r="AI31" s="46">
        <f t="shared" si="19"/>
        <v>1.6849900000000195E-2</v>
      </c>
      <c r="AJ31" s="46">
        <f t="shared" si="19"/>
        <v>2.0763099999999923E-2</v>
      </c>
      <c r="AK31" s="46">
        <f t="shared" si="19"/>
        <v>4.0999999999999925E-2</v>
      </c>
      <c r="AL31" s="46">
        <f t="shared" si="19"/>
        <v>1.9974799999999959E-2</v>
      </c>
      <c r="AM31" s="46">
        <f t="shared" si="19"/>
        <v>3.233470000000005E-2</v>
      </c>
      <c r="AN31" s="46">
        <f t="shared" si="19"/>
        <v>5.1279700000000039E-2</v>
      </c>
      <c r="AO31" s="46">
        <f t="shared" si="19"/>
        <v>2.728839999999999E-2</v>
      </c>
      <c r="AP31" s="46">
        <f t="shared" si="19"/>
        <v>3.9908899999999914E-2</v>
      </c>
      <c r="AQ31" s="46">
        <f t="shared" si="19"/>
        <v>6.188349999999998E-2</v>
      </c>
      <c r="AR31" s="46">
        <f t="shared" si="19"/>
        <v>2.8144600000000075E-2</v>
      </c>
      <c r="AS31" s="46">
        <f t="shared" si="19"/>
        <v>4.8701300000000058E-2</v>
      </c>
      <c r="AT31" s="46">
        <f t="shared" si="19"/>
        <v>7.2247799999999973E-2</v>
      </c>
      <c r="AU31" s="23">
        <f t="shared" si="19"/>
        <v>3.3395800000000087E-2</v>
      </c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</row>
    <row r="32" spans="1:66">
      <c r="A32" s="107" t="s">
        <v>24</v>
      </c>
      <c r="B32" s="108"/>
      <c r="C32" s="14">
        <f t="shared" ref="C32:F32" si="20">IF(OR(ISBLANK(C22),ISBLANK(C23))," ",(C22-C23)/6/C26)</f>
        <v>0.74427933591927464</v>
      </c>
      <c r="D32" s="14">
        <f t="shared" si="20"/>
        <v>0.73321835352158504</v>
      </c>
      <c r="E32" s="14">
        <f t="shared" si="20"/>
        <v>0.52585138494662165</v>
      </c>
      <c r="F32" s="47">
        <f t="shared" si="20"/>
        <v>1.6664065782853223</v>
      </c>
      <c r="G32" s="47">
        <f t="shared" ref="G32:AE32" si="21">IF(OR(ISBLANK(G22),ISBLANK(G23))," ",(G22-G23)/6/G26)</f>
        <v>1.6050266275567959</v>
      </c>
      <c r="H32" s="47">
        <f t="shared" si="21"/>
        <v>0.59992584859801956</v>
      </c>
      <c r="I32" s="47">
        <f t="shared" si="21"/>
        <v>0.88425206535438949</v>
      </c>
      <c r="J32" s="47">
        <f t="shared" si="21"/>
        <v>1.1687282023137151</v>
      </c>
      <c r="K32" s="47">
        <f t="shared" si="21"/>
        <v>0.34022437909912001</v>
      </c>
      <c r="L32" s="47">
        <f t="shared" si="21"/>
        <v>0.81247774294242303</v>
      </c>
      <c r="M32" s="47">
        <f t="shared" si="21"/>
        <v>1.1089934883028729</v>
      </c>
      <c r="N32" s="47">
        <f t="shared" si="21"/>
        <v>0.34677793481490871</v>
      </c>
      <c r="O32" s="47">
        <f t="shared" si="21"/>
        <v>0.55557902034723683</v>
      </c>
      <c r="P32" s="47">
        <f t="shared" si="21"/>
        <v>0.36797140534341588</v>
      </c>
      <c r="Q32" s="47">
        <f t="shared" si="21"/>
        <v>0.40049487890420526</v>
      </c>
      <c r="R32" s="47">
        <f t="shared" si="21"/>
        <v>0.28111154965169477</v>
      </c>
      <c r="S32" s="47">
        <f t="shared" si="21"/>
        <v>0.17121509998828985</v>
      </c>
      <c r="T32" s="47">
        <f t="shared" si="21"/>
        <v>0.20793349666304817</v>
      </c>
      <c r="U32" s="47">
        <f t="shared" si="21"/>
        <v>0.11881713128018685</v>
      </c>
      <c r="V32" s="47">
        <f t="shared" si="21"/>
        <v>0.20060153297652936</v>
      </c>
      <c r="W32" s="47">
        <f t="shared" si="21"/>
        <v>4.6668940440266829E-2</v>
      </c>
      <c r="X32" s="47">
        <f t="shared" si="21"/>
        <v>7.9334992793561654E-2</v>
      </c>
      <c r="Y32" s="47">
        <f t="shared" si="21"/>
        <v>0.16877572355594292</v>
      </c>
      <c r="Z32" s="47">
        <f t="shared" si="21"/>
        <v>3.8305690235402805E-2</v>
      </c>
      <c r="AA32" s="47">
        <f t="shared" si="21"/>
        <v>0.30345528579637593</v>
      </c>
      <c r="AB32" s="47">
        <f t="shared" si="21"/>
        <v>0.28699226818436391</v>
      </c>
      <c r="AC32" s="47">
        <f t="shared" si="21"/>
        <v>0.21092057488774238</v>
      </c>
      <c r="AD32" s="47">
        <f t="shared" si="21"/>
        <v>0.46487725240129441</v>
      </c>
      <c r="AE32" s="47">
        <f t="shared" si="21"/>
        <v>0.46260475185908756</v>
      </c>
      <c r="AF32" s="47">
        <f t="shared" ref="AF32:AU32" si="22">IF(OR(ISBLANK(AF22),ISBLANK(AF23))," ",(AF22-AF23)/6/AF26)</f>
        <v>0.2702285924489129</v>
      </c>
      <c r="AG32" s="47">
        <f t="shared" si="22"/>
        <v>0.54775108796363303</v>
      </c>
      <c r="AH32" s="47">
        <f t="shared" si="22"/>
        <v>0.28121535707751116</v>
      </c>
      <c r="AI32" s="47">
        <f t="shared" si="22"/>
        <v>0.32370530169184297</v>
      </c>
      <c r="AJ32" s="47">
        <f t="shared" si="22"/>
        <v>0.32913340482540782</v>
      </c>
      <c r="AK32" s="47">
        <f t="shared" si="22"/>
        <v>0.15300391745054667</v>
      </c>
      <c r="AL32" s="47">
        <f t="shared" si="22"/>
        <v>0.33225536987672077</v>
      </c>
      <c r="AM32" s="47">
        <f t="shared" si="22"/>
        <v>0.20398436856498461</v>
      </c>
      <c r="AN32" s="47">
        <f t="shared" si="22"/>
        <v>0.10910989891655012</v>
      </c>
      <c r="AO32" s="47">
        <f t="shared" si="22"/>
        <v>0.23328530343368789</v>
      </c>
      <c r="AP32" s="47">
        <f t="shared" si="22"/>
        <v>0.1565420523707147</v>
      </c>
      <c r="AQ32" s="47">
        <f t="shared" si="22"/>
        <v>8.435929685323304E-2</v>
      </c>
      <c r="AR32" s="47">
        <f t="shared" si="22"/>
        <v>0.21615107940777928</v>
      </c>
      <c r="AS32" s="47">
        <f t="shared" si="22"/>
        <v>0.12681027398511546</v>
      </c>
      <c r="AT32" s="47">
        <f t="shared" si="22"/>
        <v>7.1666748001726066E-2</v>
      </c>
      <c r="AU32" s="14">
        <f t="shared" si="22"/>
        <v>0.18733351843605112</v>
      </c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</row>
    <row r="33" spans="1:66">
      <c r="A33" s="111" t="s">
        <v>25</v>
      </c>
      <c r="B33" s="112"/>
      <c r="C33" s="16">
        <f t="shared" ref="C33:F33" si="23">IF(AND(ISBLANK(C22),ISBLANK(C23)),"",IF(ISBLANK(C23),((C22-C25)/3/C26),IF(ISBLANK(C22),((C25-C23)/3/C26),MIN((C22-C25)/3/C26,(C25-C23)/3/C26))))</f>
        <v>-2.8645128420147588</v>
      </c>
      <c r="D33" s="16">
        <f t="shared" si="23"/>
        <v>-2.4147324442643798</v>
      </c>
      <c r="E33" s="16">
        <f t="shared" si="23"/>
        <v>-2.3559355885888875</v>
      </c>
      <c r="F33" s="66">
        <f t="shared" si="23"/>
        <v>-6.4629412810243991</v>
      </c>
      <c r="G33" s="66">
        <f t="shared" ref="G33:AE33" si="24">IF(AND(ISBLANK(G22),ISBLANK(G23)),"",IF(ISBLANK(G23),((G22-G25)/3/G26),IF(ISBLANK(G22),((G25-G23)/3/G26),MIN((G22-G25)/3/G26,(G25-G23)/3/G26))))</f>
        <v>-5.4512348615469124</v>
      </c>
      <c r="H33" s="66">
        <f t="shared" si="24"/>
        <v>-2.6086640666554737</v>
      </c>
      <c r="I33" s="66">
        <f t="shared" si="24"/>
        <v>-3.5498203369678007</v>
      </c>
      <c r="J33" s="66">
        <f t="shared" si="24"/>
        <v>-4.0271802649686261</v>
      </c>
      <c r="K33" s="66">
        <f t="shared" si="24"/>
        <v>-1.5920249790530674</v>
      </c>
      <c r="L33" s="66">
        <f t="shared" si="24"/>
        <v>-3.2643981269911588</v>
      </c>
      <c r="M33" s="66">
        <f t="shared" si="24"/>
        <v>-3.7590360105002953</v>
      </c>
      <c r="N33" s="66">
        <f t="shared" si="24"/>
        <v>-1.6143191972423088</v>
      </c>
      <c r="O33" s="66">
        <f t="shared" si="24"/>
        <v>-2.001537312388264</v>
      </c>
      <c r="P33" s="66">
        <f t="shared" si="24"/>
        <v>-0.91414982908043585</v>
      </c>
      <c r="Q33" s="66">
        <f t="shared" si="24"/>
        <v>-1.8135159044680222</v>
      </c>
      <c r="R33" s="66">
        <f t="shared" si="24"/>
        <v>-0.74410461452427024</v>
      </c>
      <c r="S33" s="66">
        <f t="shared" si="24"/>
        <v>-6.4433093220102211E-2</v>
      </c>
      <c r="T33" s="66">
        <f t="shared" si="24"/>
        <v>-0.97888973518603251</v>
      </c>
      <c r="U33" s="66">
        <f t="shared" si="24"/>
        <v>-0.4041955826885994</v>
      </c>
      <c r="V33" s="66">
        <f t="shared" si="24"/>
        <v>3.9717264681968317E-2</v>
      </c>
      <c r="W33" s="66">
        <f t="shared" si="24"/>
        <v>-0.40218931187133289</v>
      </c>
      <c r="X33" s="66">
        <f t="shared" si="24"/>
        <v>-0.27643438610242926</v>
      </c>
      <c r="Y33" s="66">
        <f t="shared" si="24"/>
        <v>7.1539247236525882E-2</v>
      </c>
      <c r="Z33" s="66">
        <f t="shared" si="24"/>
        <v>-0.32271774717381557</v>
      </c>
      <c r="AA33" s="66">
        <f t="shared" si="24"/>
        <v>-0.82061137023273234</v>
      </c>
      <c r="AB33" s="66">
        <f t="shared" si="24"/>
        <v>-0.29525884130918989</v>
      </c>
      <c r="AC33" s="66">
        <f t="shared" si="24"/>
        <v>-0.91708845992769983</v>
      </c>
      <c r="AD33" s="66">
        <f t="shared" si="24"/>
        <v>-1.89272758847096</v>
      </c>
      <c r="AE33" s="66">
        <f t="shared" si="24"/>
        <v>-1.3879873468552835</v>
      </c>
      <c r="AF33" s="66">
        <f t="shared" ref="AF33:AU33" si="25">IF(AND(ISBLANK(AF22),ISBLANK(AF23)),"",IF(ISBLANK(AF23),((AF22-AF25)/3/AF26),IF(ISBLANK(AF22),((AF25-AF23)/3/AF26),MIN((AF22-AF25)/3/AF26,(AF25-AF23)/3/AF26))))</f>
        <v>-1.3811142406235521</v>
      </c>
      <c r="AG33" s="66">
        <f t="shared" si="25"/>
        <v>-2.1819317680008723</v>
      </c>
      <c r="AH33" s="66">
        <f t="shared" si="25"/>
        <v>-0.75189862360147719</v>
      </c>
      <c r="AI33" s="66">
        <f t="shared" si="25"/>
        <v>-1.6267246149789827</v>
      </c>
      <c r="AJ33" s="66">
        <f t="shared" si="25"/>
        <v>-1.1446225792381102</v>
      </c>
      <c r="AK33" s="66">
        <f t="shared" si="25"/>
        <v>-0.25897557820618589</v>
      </c>
      <c r="AL33" s="66">
        <f t="shared" si="25"/>
        <v>-1.6039268037481289</v>
      </c>
      <c r="AM33" s="66">
        <f t="shared" si="25"/>
        <v>-0.52239223879372054</v>
      </c>
      <c r="AN33" s="66">
        <f t="shared" si="25"/>
        <v>-2.7971322761325895E-2</v>
      </c>
      <c r="AO33" s="66">
        <f t="shared" si="25"/>
        <v>-1.0322097059262643</v>
      </c>
      <c r="AP33" s="66">
        <f t="shared" si="25"/>
        <v>-0.30880476683645364</v>
      </c>
      <c r="AQ33" s="66">
        <f t="shared" si="25"/>
        <v>8.2809546270628587E-2</v>
      </c>
      <c r="AR33" s="66">
        <f t="shared" si="25"/>
        <v>-0.9363205438901262</v>
      </c>
      <c r="AS33" s="66">
        <f t="shared" si="25"/>
        <v>-0.22641689096925863</v>
      </c>
      <c r="AT33" s="66">
        <f t="shared" si="25"/>
        <v>3.4822872853953945E-3</v>
      </c>
      <c r="AU33" s="16">
        <f t="shared" si="25"/>
        <v>-0.9126540890082766</v>
      </c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</row>
    <row r="34" spans="1:66" ht="14.4" thickBot="1">
      <c r="A34" s="77" t="s">
        <v>58</v>
      </c>
      <c r="B34" s="75" t="s">
        <v>57</v>
      </c>
      <c r="C34" s="15" t="str">
        <f t="shared" ref="C34:F34" si="26">IF(AND(ISBLANK(C22),ISBLANK(C23)),"",IF(ISBLANK(C23),IF(C29&gt;C22,"FAIL","O.K."),IF(ISBLANK(C22),IF(C30&lt;C23,"FAIL","O.K."),IF(OR(C30&lt;C23,C29&gt;C22),"FAIL","O.K."))))</f>
        <v>FAIL</v>
      </c>
      <c r="D34" s="15" t="str">
        <f t="shared" si="26"/>
        <v>FAIL</v>
      </c>
      <c r="E34" s="15" t="str">
        <f t="shared" si="26"/>
        <v>FAIL</v>
      </c>
      <c r="F34" s="67" t="str">
        <f t="shared" si="26"/>
        <v>FAIL</v>
      </c>
      <c r="G34" s="67" t="str">
        <f t="shared" ref="G34:AE34" si="27">IF(AND(ISBLANK(G22),ISBLANK(G23)),"",IF(ISBLANK(G23),IF(G29&gt;G22,"FAIL","O.K."),IF(ISBLANK(G22),IF(G30&lt;G23,"FAIL","O.K."),IF(OR(G30&lt;G23,G29&gt;G22),"FAIL","O.K."))))</f>
        <v>FAIL</v>
      </c>
      <c r="H34" s="67" t="str">
        <f t="shared" si="27"/>
        <v>FAIL</v>
      </c>
      <c r="I34" s="67" t="str">
        <f t="shared" si="27"/>
        <v>FAIL</v>
      </c>
      <c r="J34" s="67" t="str">
        <f t="shared" si="27"/>
        <v>FAIL</v>
      </c>
      <c r="K34" s="67" t="str">
        <f t="shared" si="27"/>
        <v>FAIL</v>
      </c>
      <c r="L34" s="67" t="str">
        <f t="shared" si="27"/>
        <v>FAIL</v>
      </c>
      <c r="M34" s="67" t="str">
        <f t="shared" si="27"/>
        <v>FAIL</v>
      </c>
      <c r="N34" s="67" t="str">
        <f t="shared" si="27"/>
        <v>FAIL</v>
      </c>
      <c r="O34" s="67" t="str">
        <f t="shared" si="27"/>
        <v>FAIL</v>
      </c>
      <c r="P34" s="67" t="str">
        <f t="shared" si="27"/>
        <v>FAIL</v>
      </c>
      <c r="Q34" s="67" t="str">
        <f t="shared" si="27"/>
        <v>FAIL</v>
      </c>
      <c r="R34" s="67" t="str">
        <f t="shared" si="27"/>
        <v>FAIL</v>
      </c>
      <c r="S34" s="67" t="str">
        <f t="shared" si="27"/>
        <v>FAIL</v>
      </c>
      <c r="T34" s="67" t="str">
        <f t="shared" si="27"/>
        <v>FAIL</v>
      </c>
      <c r="U34" s="67" t="str">
        <f t="shared" si="27"/>
        <v>FAIL</v>
      </c>
      <c r="V34" s="67" t="str">
        <f t="shared" si="27"/>
        <v>FAIL</v>
      </c>
      <c r="W34" s="67" t="str">
        <f t="shared" si="27"/>
        <v>FAIL</v>
      </c>
      <c r="X34" s="67" t="str">
        <f t="shared" si="27"/>
        <v>FAIL</v>
      </c>
      <c r="Y34" s="67" t="str">
        <f t="shared" si="27"/>
        <v>FAIL</v>
      </c>
      <c r="Z34" s="67" t="str">
        <f t="shared" si="27"/>
        <v>FAIL</v>
      </c>
      <c r="AA34" s="67" t="str">
        <f t="shared" si="27"/>
        <v>FAIL</v>
      </c>
      <c r="AB34" s="67" t="str">
        <f t="shared" si="27"/>
        <v>FAIL</v>
      </c>
      <c r="AC34" s="67" t="str">
        <f t="shared" si="27"/>
        <v>FAIL</v>
      </c>
      <c r="AD34" s="67" t="str">
        <f t="shared" si="27"/>
        <v>FAIL</v>
      </c>
      <c r="AE34" s="67" t="str">
        <f t="shared" si="27"/>
        <v>FAIL</v>
      </c>
      <c r="AF34" s="67" t="str">
        <f t="shared" ref="AF34:AU34" si="28">IF(AND(ISBLANK(AF22),ISBLANK(AF23)),"",IF(ISBLANK(AF23),IF(AF29&gt;AF22,"FAIL","O.K."),IF(ISBLANK(AF22),IF(AF30&lt;AF23,"FAIL","O.K."),IF(OR(AF30&lt;AF23,AF29&gt;AF22),"FAIL","O.K."))))</f>
        <v>FAIL</v>
      </c>
      <c r="AG34" s="67" t="str">
        <f t="shared" si="28"/>
        <v>FAIL</v>
      </c>
      <c r="AH34" s="67" t="str">
        <f t="shared" si="28"/>
        <v>FAIL</v>
      </c>
      <c r="AI34" s="67" t="str">
        <f t="shared" si="28"/>
        <v>FAIL</v>
      </c>
      <c r="AJ34" s="67" t="str">
        <f t="shared" si="28"/>
        <v>FAIL</v>
      </c>
      <c r="AK34" s="67" t="str">
        <f t="shared" si="28"/>
        <v>FAIL</v>
      </c>
      <c r="AL34" s="67" t="str">
        <f t="shared" si="28"/>
        <v>FAIL</v>
      </c>
      <c r="AM34" s="67" t="str">
        <f t="shared" si="28"/>
        <v>FAIL</v>
      </c>
      <c r="AN34" s="67" t="str">
        <f t="shared" si="28"/>
        <v>FAIL</v>
      </c>
      <c r="AO34" s="67" t="str">
        <f t="shared" si="28"/>
        <v>FAIL</v>
      </c>
      <c r="AP34" s="67" t="str">
        <f t="shared" si="28"/>
        <v>FAIL</v>
      </c>
      <c r="AQ34" s="67" t="str">
        <f t="shared" si="28"/>
        <v>FAIL</v>
      </c>
      <c r="AR34" s="67" t="str">
        <f t="shared" si="28"/>
        <v>FAIL</v>
      </c>
      <c r="AS34" s="67" t="str">
        <f t="shared" si="28"/>
        <v>FAIL</v>
      </c>
      <c r="AT34" s="67" t="str">
        <f t="shared" si="28"/>
        <v>FAIL</v>
      </c>
      <c r="AU34" s="15" t="str">
        <f t="shared" si="28"/>
        <v>FAIL</v>
      </c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</row>
    <row r="35" spans="1:66">
      <c r="A35" s="90" t="s">
        <v>64</v>
      </c>
      <c r="B35" s="86" t="s">
        <v>65</v>
      </c>
      <c r="C35" s="83">
        <v>1.5340243</v>
      </c>
      <c r="D35" s="78">
        <v>1.5315148000000001</v>
      </c>
      <c r="E35" s="78">
        <v>1.5373611</v>
      </c>
      <c r="F35" s="78">
        <v>1.5326407</v>
      </c>
      <c r="G35" s="78">
        <v>1.5310501000000001</v>
      </c>
      <c r="H35" s="78">
        <v>1.533444</v>
      </c>
      <c r="I35" s="78">
        <v>1.5331553</v>
      </c>
      <c r="J35" s="78">
        <v>1.5324312</v>
      </c>
      <c r="K35" s="78">
        <v>1.5343087</v>
      </c>
      <c r="L35" s="78">
        <v>1.5338988</v>
      </c>
      <c r="M35" s="78">
        <v>1.532659</v>
      </c>
      <c r="N35" s="78">
        <v>1.5349980999999999</v>
      </c>
      <c r="O35" s="78">
        <v>1.5333752</v>
      </c>
      <c r="P35" s="78">
        <v>1.5289889000000001</v>
      </c>
      <c r="Q35" s="78">
        <v>1.5360735999999999</v>
      </c>
      <c r="R35" s="78">
        <v>1.5276524</v>
      </c>
      <c r="S35" s="78">
        <v>1.5167055</v>
      </c>
      <c r="T35" s="78">
        <v>1.5360764</v>
      </c>
      <c r="U35" s="78">
        <v>1.5144706999999999</v>
      </c>
      <c r="V35" s="78">
        <v>1.5089439</v>
      </c>
      <c r="W35" s="78">
        <v>1.5190024</v>
      </c>
      <c r="X35" s="78">
        <v>1.5123485000000001</v>
      </c>
      <c r="Y35" s="78">
        <v>1.508238</v>
      </c>
      <c r="Z35" s="78">
        <v>1.516324</v>
      </c>
      <c r="AA35" s="78">
        <v>1.5232155999999999</v>
      </c>
      <c r="AB35" s="78">
        <v>1.5154547</v>
      </c>
      <c r="AC35" s="78">
        <v>1.5314643999999999</v>
      </c>
      <c r="AD35" s="78">
        <v>1.5343872000000001</v>
      </c>
      <c r="AE35" s="78">
        <v>1.5309393</v>
      </c>
      <c r="AF35" s="78">
        <v>1.5366439000000001</v>
      </c>
      <c r="AG35" s="78">
        <v>1.5316225999999999</v>
      </c>
      <c r="AH35" s="78">
        <v>1.5205572000000001</v>
      </c>
      <c r="AI35" s="78">
        <v>1.5361642</v>
      </c>
      <c r="AJ35" s="78">
        <v>1.5261646</v>
      </c>
      <c r="AK35" s="78">
        <v>1.5101553000000001</v>
      </c>
      <c r="AL35" s="78">
        <v>1.5361248000000001</v>
      </c>
      <c r="AM35" s="78">
        <v>1.5174350000000001</v>
      </c>
      <c r="AN35" s="78">
        <v>1.4971749000000001</v>
      </c>
      <c r="AO35" s="78">
        <v>1.5307508000000001</v>
      </c>
      <c r="AP35" s="78">
        <v>1.5114007</v>
      </c>
      <c r="AQ35" s="78">
        <v>1.4842059000000001</v>
      </c>
      <c r="AR35" s="78">
        <v>1.5291884</v>
      </c>
      <c r="AS35" s="78">
        <v>1.5078505</v>
      </c>
      <c r="AT35" s="78">
        <v>1.4759169999999999</v>
      </c>
      <c r="AU35" s="79">
        <v>1.5308648</v>
      </c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</row>
    <row r="36" spans="1:66">
      <c r="A36" s="91"/>
      <c r="B36" s="87" t="s">
        <v>66</v>
      </c>
      <c r="C36" s="84">
        <v>1.5330248</v>
      </c>
      <c r="D36" s="76">
        <v>1.5310846</v>
      </c>
      <c r="E36" s="76">
        <v>1.5346234000000001</v>
      </c>
      <c r="F36" s="76">
        <v>1.5334063</v>
      </c>
      <c r="G36" s="76">
        <v>1.5315418000000001</v>
      </c>
      <c r="H36" s="76">
        <v>1.5355392999999999</v>
      </c>
      <c r="I36" s="76">
        <v>1.5329158000000001</v>
      </c>
      <c r="J36" s="76">
        <v>1.5303515000000001</v>
      </c>
      <c r="K36" s="76">
        <v>1.5343221</v>
      </c>
      <c r="L36" s="76">
        <v>1.5323282</v>
      </c>
      <c r="M36" s="76">
        <v>1.5302857000000001</v>
      </c>
      <c r="N36" s="76">
        <v>1.534213</v>
      </c>
      <c r="O36" s="76">
        <v>1.5291219</v>
      </c>
      <c r="P36" s="76">
        <v>1.5227687999999999</v>
      </c>
      <c r="Q36" s="76">
        <v>1.5334365000000001</v>
      </c>
      <c r="R36" s="76">
        <v>1.5247872</v>
      </c>
      <c r="S36" s="76">
        <v>1.5161325000000001</v>
      </c>
      <c r="T36" s="76">
        <v>1.5341861000000001</v>
      </c>
      <c r="U36" s="76">
        <v>1.5383659999999999</v>
      </c>
      <c r="V36" s="76">
        <v>1.5224494</v>
      </c>
      <c r="W36" s="76">
        <v>1.5674258000000001</v>
      </c>
      <c r="X36" s="76">
        <v>1.5178777000000001</v>
      </c>
      <c r="Y36" s="76">
        <v>1.5078317999999999</v>
      </c>
      <c r="Z36" s="76">
        <v>1.5262216</v>
      </c>
      <c r="AA36" s="76">
        <v>1.5237476999999999</v>
      </c>
      <c r="AB36" s="76">
        <v>1.5176707</v>
      </c>
      <c r="AC36" s="76">
        <v>1.5312927000000001</v>
      </c>
      <c r="AD36" s="76">
        <v>1.5299282000000001</v>
      </c>
      <c r="AE36" s="76">
        <v>1.5254833999999999</v>
      </c>
      <c r="AF36" s="76">
        <v>1.5341183</v>
      </c>
      <c r="AG36" s="76">
        <v>1.5333581000000001</v>
      </c>
      <c r="AH36" s="76">
        <v>1.5295703</v>
      </c>
      <c r="AI36" s="76">
        <v>1.5358186</v>
      </c>
      <c r="AJ36" s="76">
        <v>1.5334441999999999</v>
      </c>
      <c r="AK36" s="76">
        <v>1.5304291000000001</v>
      </c>
      <c r="AL36" s="76">
        <v>1.5355487999999999</v>
      </c>
      <c r="AM36" s="76">
        <v>1.5296964</v>
      </c>
      <c r="AN36" s="76">
        <v>1.5273488</v>
      </c>
      <c r="AO36" s="76">
        <v>1.5321822</v>
      </c>
      <c r="AP36" s="76">
        <v>1.5287477</v>
      </c>
      <c r="AQ36" s="76">
        <v>1.5245439999999999</v>
      </c>
      <c r="AR36" s="76">
        <v>1.5308382</v>
      </c>
      <c r="AS36" s="76">
        <v>1.5313265</v>
      </c>
      <c r="AT36" s="76">
        <v>1.5257693000000001</v>
      </c>
      <c r="AU36" s="80">
        <v>1.5344884999999999</v>
      </c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</row>
    <row r="37" spans="1:66">
      <c r="A37" s="91"/>
      <c r="B37" s="87" t="s">
        <v>67</v>
      </c>
      <c r="C37" s="84">
        <v>1.5344572000000001</v>
      </c>
      <c r="D37" s="76">
        <v>1.5319282999999999</v>
      </c>
      <c r="E37" s="76">
        <v>1.5363872999999999</v>
      </c>
      <c r="F37" s="76">
        <v>1.5348507</v>
      </c>
      <c r="G37" s="76">
        <v>1.5321933999999999</v>
      </c>
      <c r="H37" s="76">
        <v>1.5374682</v>
      </c>
      <c r="I37" s="76">
        <v>1.5338681999999999</v>
      </c>
      <c r="J37" s="76">
        <v>1.5321032999999999</v>
      </c>
      <c r="K37" s="76">
        <v>1.5365800999999999</v>
      </c>
      <c r="L37" s="76">
        <v>1.5335502999999999</v>
      </c>
      <c r="M37" s="76">
        <v>1.5314325</v>
      </c>
      <c r="N37" s="76">
        <v>1.5350686</v>
      </c>
      <c r="O37" s="76">
        <v>1.5323179</v>
      </c>
      <c r="P37" s="76">
        <v>1.5291709</v>
      </c>
      <c r="Q37" s="76">
        <v>1.5344864</v>
      </c>
      <c r="R37" s="76">
        <v>1.5289508000000001</v>
      </c>
      <c r="S37" s="76">
        <v>1.5233874000000001</v>
      </c>
      <c r="T37" s="76">
        <v>1.5333464999999999</v>
      </c>
      <c r="U37" s="76">
        <v>1.521895</v>
      </c>
      <c r="V37" s="76">
        <v>1.5161340999999999</v>
      </c>
      <c r="W37" s="76">
        <v>1.5271041000000001</v>
      </c>
      <c r="X37" s="76">
        <v>1.5230184</v>
      </c>
      <c r="Y37" s="76">
        <v>1.5043222000000001</v>
      </c>
      <c r="Z37" s="76">
        <v>1.5350353000000001</v>
      </c>
      <c r="AA37" s="76">
        <v>1.5312460999999999</v>
      </c>
      <c r="AB37" s="76">
        <v>1.5249634999999999</v>
      </c>
      <c r="AC37" s="76">
        <v>1.5363343</v>
      </c>
      <c r="AD37" s="76">
        <v>1.5395711999999999</v>
      </c>
      <c r="AE37" s="76">
        <v>1.5344225</v>
      </c>
      <c r="AF37" s="76">
        <v>1.5474703999999999</v>
      </c>
      <c r="AG37" s="76">
        <v>1.5395909000000001</v>
      </c>
      <c r="AH37" s="76">
        <v>1.5305198</v>
      </c>
      <c r="AI37" s="76">
        <v>1.5486717999999999</v>
      </c>
      <c r="AJ37" s="76">
        <v>1.5395741999999999</v>
      </c>
      <c r="AK37" s="76">
        <v>1.5321015</v>
      </c>
      <c r="AL37" s="76">
        <v>1.5522357</v>
      </c>
      <c r="AM37" s="76">
        <v>1.5413889000000001</v>
      </c>
      <c r="AN37" s="76">
        <v>1.5287767000000001</v>
      </c>
      <c r="AO37" s="76">
        <v>1.5559695</v>
      </c>
      <c r="AP37" s="76">
        <v>1.5420225999999999</v>
      </c>
      <c r="AQ37" s="76">
        <v>1.5272277000000001</v>
      </c>
      <c r="AR37" s="76">
        <v>1.5563469000000001</v>
      </c>
      <c r="AS37" s="76">
        <v>1.5443418</v>
      </c>
      <c r="AT37" s="76">
        <v>1.5290239999999999</v>
      </c>
      <c r="AU37" s="80">
        <v>1.5623262</v>
      </c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</row>
    <row r="38" spans="1:66">
      <c r="A38" s="91"/>
      <c r="B38" s="87" t="s">
        <v>68</v>
      </c>
      <c r="C38" s="84">
        <v>1.5359081999999999</v>
      </c>
      <c r="D38" s="76">
        <v>1.5338780999999999</v>
      </c>
      <c r="E38" s="76">
        <v>1.5376439</v>
      </c>
      <c r="F38" s="76">
        <v>1.5335293999999999</v>
      </c>
      <c r="G38" s="76">
        <v>1.5304361</v>
      </c>
      <c r="H38" s="76">
        <v>1.5359172999999999</v>
      </c>
      <c r="I38" s="76">
        <v>1.5340210999999999</v>
      </c>
      <c r="J38" s="76">
        <v>1.5311916999999999</v>
      </c>
      <c r="K38" s="76">
        <v>1.5361639</v>
      </c>
      <c r="L38" s="76">
        <v>1.534321</v>
      </c>
      <c r="M38" s="76">
        <v>1.5317346000000001</v>
      </c>
      <c r="N38" s="76">
        <v>1.5356993999999999</v>
      </c>
      <c r="O38" s="76">
        <v>1.5309022999999999</v>
      </c>
      <c r="P38" s="76">
        <v>1.5234681000000001</v>
      </c>
      <c r="Q38" s="76">
        <v>1.5360967000000001</v>
      </c>
      <c r="R38" s="76">
        <v>1.5295356</v>
      </c>
      <c r="S38" s="76">
        <v>1.5175371</v>
      </c>
      <c r="T38" s="76">
        <v>1.5378479</v>
      </c>
      <c r="U38" s="76">
        <v>1.5412121999999999</v>
      </c>
      <c r="V38" s="76">
        <v>1.5268963</v>
      </c>
      <c r="W38" s="76">
        <v>1.5691428000000001</v>
      </c>
      <c r="X38" s="76">
        <v>1.5472068000000001</v>
      </c>
      <c r="Y38" s="76">
        <v>1.5237115999999999</v>
      </c>
      <c r="Z38" s="76">
        <v>1.5809070000000001</v>
      </c>
      <c r="AA38" s="76">
        <v>1.5308284999999999</v>
      </c>
      <c r="AB38" s="76">
        <v>1.5195915</v>
      </c>
      <c r="AC38" s="76">
        <v>1.5445578</v>
      </c>
      <c r="AD38" s="76">
        <v>1.5381083</v>
      </c>
      <c r="AE38" s="76">
        <v>1.5314141999999999</v>
      </c>
      <c r="AF38" s="76">
        <v>1.5459438999999999</v>
      </c>
      <c r="AG38" s="76">
        <v>1.5327679000000001</v>
      </c>
      <c r="AH38" s="76">
        <v>1.5209021</v>
      </c>
      <c r="AI38" s="76">
        <v>1.5413467000000001</v>
      </c>
      <c r="AJ38" s="76">
        <v>1.5248204000000001</v>
      </c>
      <c r="AK38" s="76">
        <v>1.5093475000000001</v>
      </c>
      <c r="AL38" s="76">
        <v>1.5366157</v>
      </c>
      <c r="AM38" s="76">
        <v>1.5151698</v>
      </c>
      <c r="AN38" s="76">
        <v>1.4940182</v>
      </c>
      <c r="AO38" s="76">
        <v>1.5312068999999999</v>
      </c>
      <c r="AP38" s="76">
        <v>1.5081304</v>
      </c>
      <c r="AQ38" s="76">
        <v>1.4791977000000001</v>
      </c>
      <c r="AR38" s="76">
        <v>1.5309984000000001</v>
      </c>
      <c r="AS38" s="76">
        <v>1.5032201999999999</v>
      </c>
      <c r="AT38" s="76">
        <v>1.4689521000000001</v>
      </c>
      <c r="AU38" s="80">
        <v>1.5338689000000001</v>
      </c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</row>
    <row r="39" spans="1:66">
      <c r="A39" s="91"/>
      <c r="B39" s="87" t="s">
        <v>69</v>
      </c>
      <c r="C39" s="84">
        <v>1.5290807</v>
      </c>
      <c r="D39" s="76">
        <v>1.5270676000000001</v>
      </c>
      <c r="E39" s="76">
        <v>1.5320932</v>
      </c>
      <c r="F39" s="76">
        <v>1.5327778000000001</v>
      </c>
      <c r="G39" s="76">
        <v>1.5321290999999999</v>
      </c>
      <c r="H39" s="76">
        <v>1.5333832999999999</v>
      </c>
      <c r="I39" s="76">
        <v>1.5338754999999999</v>
      </c>
      <c r="J39" s="76">
        <v>1.5330302</v>
      </c>
      <c r="K39" s="76">
        <v>1.5345347</v>
      </c>
      <c r="L39" s="76">
        <v>1.5347194</v>
      </c>
      <c r="M39" s="76">
        <v>1.5325192000000001</v>
      </c>
      <c r="N39" s="76">
        <v>1.5360436</v>
      </c>
      <c r="O39" s="76">
        <v>1.5318669</v>
      </c>
      <c r="P39" s="76">
        <v>1.5259807000000001</v>
      </c>
      <c r="Q39" s="76">
        <v>1.5364081000000001</v>
      </c>
      <c r="R39" s="76">
        <v>1.5266686</v>
      </c>
      <c r="S39" s="76">
        <v>1.5150912000000001</v>
      </c>
      <c r="T39" s="76">
        <v>1.5358981</v>
      </c>
      <c r="U39" s="76">
        <v>1.527058</v>
      </c>
      <c r="V39" s="76">
        <v>1.5024705</v>
      </c>
      <c r="W39" s="76">
        <v>1.5621019</v>
      </c>
      <c r="X39" s="76">
        <v>1.5142252</v>
      </c>
      <c r="Y39" s="76">
        <v>1.4991992000000001</v>
      </c>
      <c r="Z39" s="76">
        <v>1.522413</v>
      </c>
      <c r="AA39" s="76">
        <v>1.5300482</v>
      </c>
      <c r="AB39" s="76">
        <v>1.5271266999999999</v>
      </c>
      <c r="AC39" s="76">
        <v>1.5323709999999999</v>
      </c>
      <c r="AD39" s="76">
        <v>1.5343145</v>
      </c>
      <c r="AE39" s="76">
        <v>1.530851</v>
      </c>
      <c r="AF39" s="76">
        <v>1.5378109</v>
      </c>
      <c r="AG39" s="76">
        <v>1.5312802999999999</v>
      </c>
      <c r="AH39" s="76">
        <v>1.52159</v>
      </c>
      <c r="AI39" s="76">
        <v>1.5354886000000001</v>
      </c>
      <c r="AJ39" s="76">
        <v>1.5244755000000001</v>
      </c>
      <c r="AK39" s="76">
        <v>1.5085352999999999</v>
      </c>
      <c r="AL39" s="76">
        <v>1.5334965</v>
      </c>
      <c r="AM39" s="76">
        <v>1.5159853999999999</v>
      </c>
      <c r="AN39" s="76">
        <v>1.4950524999999999</v>
      </c>
      <c r="AO39" s="76">
        <v>1.5335494999999999</v>
      </c>
      <c r="AP39" s="76">
        <v>1.5087832000000001</v>
      </c>
      <c r="AQ39" s="76">
        <v>1.4811581</v>
      </c>
      <c r="AR39" s="76">
        <v>1.5296523</v>
      </c>
      <c r="AS39" s="76">
        <v>1.5048598</v>
      </c>
      <c r="AT39" s="76">
        <v>1.4703567</v>
      </c>
      <c r="AU39" s="80">
        <v>1.5318528</v>
      </c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</row>
    <row r="40" spans="1:66">
      <c r="A40" s="91"/>
      <c r="B40" s="87" t="s">
        <v>70</v>
      </c>
      <c r="C40" s="84">
        <v>1.5336643000000001</v>
      </c>
      <c r="D40" s="76">
        <v>1.5305951</v>
      </c>
      <c r="E40" s="76">
        <v>1.5360262</v>
      </c>
      <c r="F40" s="76">
        <v>1.5333933</v>
      </c>
      <c r="G40" s="76">
        <v>1.5301483</v>
      </c>
      <c r="H40" s="76">
        <v>1.5352859000000001</v>
      </c>
      <c r="I40" s="76">
        <v>1.5333272</v>
      </c>
      <c r="J40" s="76">
        <v>1.5287723</v>
      </c>
      <c r="K40" s="76">
        <v>1.5366953999999999</v>
      </c>
      <c r="L40" s="76">
        <v>1.5328443</v>
      </c>
      <c r="M40" s="76">
        <v>1.5300171</v>
      </c>
      <c r="N40" s="76">
        <v>1.5347173000000001</v>
      </c>
      <c r="O40" s="76">
        <v>1.5286953000000001</v>
      </c>
      <c r="P40" s="76">
        <v>1.5203993</v>
      </c>
      <c r="Q40" s="76">
        <v>1.5341256000000001</v>
      </c>
      <c r="R40" s="76">
        <v>1.5084677</v>
      </c>
      <c r="S40" s="76">
        <v>1.4748106000000001</v>
      </c>
      <c r="T40" s="76">
        <v>1.5294668</v>
      </c>
      <c r="U40" s="76">
        <v>1.5276217000000001</v>
      </c>
      <c r="V40" s="76">
        <v>1.5047534</v>
      </c>
      <c r="W40" s="76">
        <v>1.5592321</v>
      </c>
      <c r="X40" s="76">
        <v>1.5547652999999999</v>
      </c>
      <c r="Y40" s="76">
        <v>1.5311425999999999</v>
      </c>
      <c r="Z40" s="76">
        <v>1.5876323999999999</v>
      </c>
      <c r="AA40" s="76">
        <v>1.5276689000000001</v>
      </c>
      <c r="AB40" s="76">
        <v>1.5030842</v>
      </c>
      <c r="AC40" s="76">
        <v>1.5376322</v>
      </c>
      <c r="AD40" s="76">
        <v>1.5358251999999999</v>
      </c>
      <c r="AE40" s="76">
        <v>1.5303931</v>
      </c>
      <c r="AF40" s="76">
        <v>1.5385960999999999</v>
      </c>
      <c r="AG40" s="76">
        <v>1.5354467000000001</v>
      </c>
      <c r="AH40" s="76">
        <v>1.5279248999999999</v>
      </c>
      <c r="AI40" s="76">
        <v>1.5394741000000001</v>
      </c>
      <c r="AJ40" s="76">
        <v>1.5327499</v>
      </c>
      <c r="AK40" s="76">
        <v>1.5181751000000001</v>
      </c>
      <c r="AL40" s="76">
        <v>1.5417641</v>
      </c>
      <c r="AM40" s="76">
        <v>1.5269343</v>
      </c>
      <c r="AN40" s="76">
        <v>1.5034753000000001</v>
      </c>
      <c r="AO40" s="76">
        <v>1.5421373</v>
      </c>
      <c r="AP40" s="76">
        <v>1.5200266</v>
      </c>
      <c r="AQ40" s="76">
        <v>1.4915301000000001</v>
      </c>
      <c r="AR40" s="76">
        <v>1.5418015</v>
      </c>
      <c r="AS40" s="76">
        <v>1.5165181000000001</v>
      </c>
      <c r="AT40" s="76">
        <v>1.4831523</v>
      </c>
      <c r="AU40" s="80">
        <v>1.5404264000000001</v>
      </c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</row>
    <row r="41" spans="1:66">
      <c r="A41" s="91"/>
      <c r="B41" s="87" t="s">
        <v>71</v>
      </c>
      <c r="C41" s="84">
        <v>1.5327753</v>
      </c>
      <c r="D41" s="76">
        <v>1.5301655999999999</v>
      </c>
      <c r="E41" s="76">
        <v>1.5359313999999999</v>
      </c>
      <c r="F41" s="76">
        <v>1.5345081</v>
      </c>
      <c r="G41" s="76">
        <v>1.5313203</v>
      </c>
      <c r="H41" s="76">
        <v>1.5361545999999999</v>
      </c>
      <c r="I41" s="76">
        <v>1.5324176</v>
      </c>
      <c r="J41" s="76">
        <v>1.5291603</v>
      </c>
      <c r="K41" s="76">
        <v>1.5351637</v>
      </c>
      <c r="L41" s="76">
        <v>1.5326017999999999</v>
      </c>
      <c r="M41" s="76">
        <v>1.5290979</v>
      </c>
      <c r="N41" s="76">
        <v>1.5349816999999999</v>
      </c>
      <c r="O41" s="76">
        <v>1.5323841</v>
      </c>
      <c r="P41" s="76">
        <v>1.5291948</v>
      </c>
      <c r="Q41" s="76">
        <v>1.5346534999999999</v>
      </c>
      <c r="R41" s="76">
        <v>1.5261795</v>
      </c>
      <c r="S41" s="76">
        <v>1.5170101</v>
      </c>
      <c r="T41" s="76">
        <v>1.5345567</v>
      </c>
      <c r="U41" s="76">
        <v>1.5194072999999999</v>
      </c>
      <c r="V41" s="76">
        <v>1.5151520999999999</v>
      </c>
      <c r="W41" s="76">
        <v>1.5243618999999999</v>
      </c>
      <c r="X41" s="76">
        <v>1.5159175</v>
      </c>
      <c r="Y41" s="76">
        <v>1.5048490999999999</v>
      </c>
      <c r="Z41" s="76">
        <v>1.5264974</v>
      </c>
      <c r="AA41" s="76">
        <v>1.5244702999999999</v>
      </c>
      <c r="AB41" s="76">
        <v>1.5163598</v>
      </c>
      <c r="AC41" s="76">
        <v>1.5345873999999999</v>
      </c>
      <c r="AD41" s="76">
        <v>1.5353498000000001</v>
      </c>
      <c r="AE41" s="76">
        <v>1.5326515000000001</v>
      </c>
      <c r="AF41" s="76">
        <v>1.5377685000000001</v>
      </c>
      <c r="AG41" s="76">
        <v>1.5357095000000001</v>
      </c>
      <c r="AH41" s="76">
        <v>1.5319832</v>
      </c>
      <c r="AI41" s="76">
        <v>1.5388587</v>
      </c>
      <c r="AJ41" s="76">
        <v>1.5359095</v>
      </c>
      <c r="AK41" s="76">
        <v>1.5318970999999999</v>
      </c>
      <c r="AL41" s="76">
        <v>1.5394962999999999</v>
      </c>
      <c r="AM41" s="76">
        <v>1.5328001</v>
      </c>
      <c r="AN41" s="76">
        <v>1.5272029</v>
      </c>
      <c r="AO41" s="76">
        <v>1.5378461000000001</v>
      </c>
      <c r="AP41" s="76">
        <v>1.5296088000000001</v>
      </c>
      <c r="AQ41" s="76">
        <v>1.5184610999999999</v>
      </c>
      <c r="AR41" s="76">
        <v>1.5385899999999999</v>
      </c>
      <c r="AS41" s="76">
        <v>1.5285971</v>
      </c>
      <c r="AT41" s="76">
        <v>1.5083260999999999</v>
      </c>
      <c r="AU41" s="80">
        <v>1.5417263000000001</v>
      </c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</row>
    <row r="42" spans="1:66">
      <c r="A42" s="91"/>
      <c r="B42" s="87" t="s">
        <v>72</v>
      </c>
      <c r="C42" s="84">
        <v>1.5322416000000001</v>
      </c>
      <c r="D42" s="76">
        <v>1.5300005000000001</v>
      </c>
      <c r="E42" s="76">
        <v>1.5347116000000001</v>
      </c>
      <c r="F42" s="76">
        <v>1.5331516000000001</v>
      </c>
      <c r="G42" s="76">
        <v>1.5316285000000001</v>
      </c>
      <c r="H42" s="76">
        <v>1.5346587</v>
      </c>
      <c r="I42" s="76">
        <v>1.5341453</v>
      </c>
      <c r="J42" s="76">
        <v>1.5327276000000001</v>
      </c>
      <c r="K42" s="76">
        <v>1.5356913000000001</v>
      </c>
      <c r="L42" s="76">
        <v>1.5333542</v>
      </c>
      <c r="M42" s="76">
        <v>1.5307286</v>
      </c>
      <c r="N42" s="76">
        <v>1.5361248000000001</v>
      </c>
      <c r="O42" s="76">
        <v>1.5287895</v>
      </c>
      <c r="P42" s="76">
        <v>1.5204963</v>
      </c>
      <c r="Q42" s="76">
        <v>1.535282</v>
      </c>
      <c r="R42" s="76">
        <v>1.5271903</v>
      </c>
      <c r="S42" s="76">
        <v>1.5134748</v>
      </c>
      <c r="T42" s="76">
        <v>1.5374169</v>
      </c>
      <c r="U42" s="76">
        <v>1.5548017999999999</v>
      </c>
      <c r="V42" s="76">
        <v>1.5282374000000001</v>
      </c>
      <c r="W42" s="76">
        <v>1.594392</v>
      </c>
      <c r="X42" s="76">
        <v>1.5529227999999999</v>
      </c>
      <c r="Y42" s="76">
        <v>1.5240298000000001</v>
      </c>
      <c r="Z42" s="76">
        <v>1.6002554</v>
      </c>
      <c r="AA42" s="76">
        <v>1.5283248</v>
      </c>
      <c r="AB42" s="76">
        <v>1.5216795999999999</v>
      </c>
      <c r="AC42" s="76">
        <v>1.5343842999999999</v>
      </c>
      <c r="AD42" s="76">
        <v>1.5318092000000001</v>
      </c>
      <c r="AE42" s="76">
        <v>1.5179246</v>
      </c>
      <c r="AF42" s="76">
        <v>1.5384500000000001</v>
      </c>
      <c r="AG42" s="76">
        <v>1.5266884000000001</v>
      </c>
      <c r="AH42" s="76">
        <v>1.5069364000000001</v>
      </c>
      <c r="AI42" s="76">
        <v>1.5364365</v>
      </c>
      <c r="AJ42" s="76">
        <v>1.5188111</v>
      </c>
      <c r="AK42" s="76">
        <v>1.4911015000000001</v>
      </c>
      <c r="AL42" s="76">
        <v>1.5339647999999999</v>
      </c>
      <c r="AM42" s="76">
        <v>1.5090542</v>
      </c>
      <c r="AN42" s="76">
        <v>1.4774970000000001</v>
      </c>
      <c r="AO42" s="76">
        <v>1.5288580000000001</v>
      </c>
      <c r="AP42" s="76">
        <v>1.5021137</v>
      </c>
      <c r="AQ42" s="76">
        <v>1.4653442000000001</v>
      </c>
      <c r="AR42" s="76">
        <v>1.5290842</v>
      </c>
      <c r="AS42" s="76">
        <v>1.4956404999999999</v>
      </c>
      <c r="AT42" s="76">
        <v>1.4580109000000001</v>
      </c>
      <c r="AU42" s="80">
        <v>1.5310614</v>
      </c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</row>
    <row r="43" spans="1:66">
      <c r="A43" s="91"/>
      <c r="B43" s="87" t="s">
        <v>73</v>
      </c>
      <c r="C43" s="84">
        <v>1.5381328999999999</v>
      </c>
      <c r="D43" s="76">
        <v>1.5340393999999999</v>
      </c>
      <c r="E43" s="76">
        <v>1.5451007000000001</v>
      </c>
      <c r="F43" s="76">
        <v>1.5358494</v>
      </c>
      <c r="G43" s="76">
        <v>1.5331421000000001</v>
      </c>
      <c r="H43" s="76">
        <v>1.5442990000000001</v>
      </c>
      <c r="I43" s="76">
        <v>1.5390728</v>
      </c>
      <c r="J43" s="76">
        <v>1.5331477</v>
      </c>
      <c r="K43" s="76">
        <v>1.552025</v>
      </c>
      <c r="L43" s="76">
        <v>1.5398669</v>
      </c>
      <c r="M43" s="76">
        <v>1.5344214</v>
      </c>
      <c r="N43" s="76">
        <v>1.5515551000000001</v>
      </c>
      <c r="O43" s="76">
        <v>1.539736</v>
      </c>
      <c r="P43" s="76">
        <v>1.5350722999999999</v>
      </c>
      <c r="Q43" s="76">
        <v>1.5497322</v>
      </c>
      <c r="R43" s="76">
        <v>1.5403111</v>
      </c>
      <c r="S43" s="76">
        <v>1.5278076</v>
      </c>
      <c r="T43" s="76">
        <v>1.5629854999999999</v>
      </c>
      <c r="U43" s="76">
        <v>1.5373559999999999</v>
      </c>
      <c r="V43" s="76">
        <v>1.5106329000000001</v>
      </c>
      <c r="W43" s="76">
        <v>1.5715555000000001</v>
      </c>
      <c r="X43" s="76">
        <v>1.5346664000000001</v>
      </c>
      <c r="Y43" s="76">
        <v>1.5082765</v>
      </c>
      <c r="Z43" s="76">
        <v>1.5611934000000001</v>
      </c>
      <c r="AA43" s="76">
        <v>1.5399596</v>
      </c>
      <c r="AB43" s="76">
        <v>1.5268478000000001</v>
      </c>
      <c r="AC43" s="76">
        <v>1.5560563999999999</v>
      </c>
      <c r="AD43" s="76">
        <v>1.5421929000000001</v>
      </c>
      <c r="AE43" s="76">
        <v>1.5328283</v>
      </c>
      <c r="AF43" s="76">
        <v>1.5546719</v>
      </c>
      <c r="AG43" s="76">
        <v>1.5395258999999999</v>
      </c>
      <c r="AH43" s="76">
        <v>1.5314805</v>
      </c>
      <c r="AI43" s="76">
        <v>1.5516346000000001</v>
      </c>
      <c r="AJ43" s="76">
        <v>1.5359977</v>
      </c>
      <c r="AK43" s="76">
        <v>1.5288735</v>
      </c>
      <c r="AL43" s="76">
        <v>1.5425004</v>
      </c>
      <c r="AM43" s="76">
        <v>1.5343329999999999</v>
      </c>
      <c r="AN43" s="76">
        <v>1.5283127999999999</v>
      </c>
      <c r="AO43" s="76">
        <v>1.5409575</v>
      </c>
      <c r="AP43" s="76">
        <v>1.5341053</v>
      </c>
      <c r="AQ43" s="76">
        <v>1.5264123999999999</v>
      </c>
      <c r="AR43" s="76">
        <v>1.5422739000000001</v>
      </c>
      <c r="AS43" s="76">
        <v>1.5366793999999999</v>
      </c>
      <c r="AT43" s="76">
        <v>1.5302587000000001</v>
      </c>
      <c r="AU43" s="80">
        <v>1.5454071</v>
      </c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</row>
    <row r="44" spans="1:66">
      <c r="A44" s="91"/>
      <c r="B44" s="87" t="s">
        <v>74</v>
      </c>
      <c r="C44" s="84">
        <v>1.5318134000000001</v>
      </c>
      <c r="D44" s="76">
        <v>1.5267667</v>
      </c>
      <c r="E44" s="76">
        <v>1.5398167</v>
      </c>
      <c r="F44" s="76">
        <v>1.5340335</v>
      </c>
      <c r="G44" s="76">
        <v>1.5309766</v>
      </c>
      <c r="H44" s="76">
        <v>1.5372414999999999</v>
      </c>
      <c r="I44" s="76">
        <v>1.5368360000000001</v>
      </c>
      <c r="J44" s="76">
        <v>1.5319151</v>
      </c>
      <c r="K44" s="76">
        <v>1.5420463</v>
      </c>
      <c r="L44" s="76">
        <v>1.5361164</v>
      </c>
      <c r="M44" s="76">
        <v>1.5300328000000001</v>
      </c>
      <c r="N44" s="76">
        <v>1.5421743999999999</v>
      </c>
      <c r="O44" s="76">
        <v>1.5321707</v>
      </c>
      <c r="P44" s="76">
        <v>1.5256985999999999</v>
      </c>
      <c r="Q44" s="76">
        <v>1.5381779</v>
      </c>
      <c r="R44" s="76">
        <v>1.5293156000000001</v>
      </c>
      <c r="S44" s="76">
        <v>1.5197574</v>
      </c>
      <c r="T44" s="76">
        <v>1.5386337000000001</v>
      </c>
      <c r="U44" s="76">
        <v>1.5642240999999999</v>
      </c>
      <c r="V44" s="76">
        <v>1.5032022</v>
      </c>
      <c r="W44" s="76">
        <v>1.6760147999999999</v>
      </c>
      <c r="X44" s="76">
        <v>1.5445777000000001</v>
      </c>
      <c r="Y44" s="76">
        <v>1.4978502</v>
      </c>
      <c r="Z44" s="76">
        <v>1.6232521</v>
      </c>
      <c r="AA44" s="76">
        <v>1.5302694999999999</v>
      </c>
      <c r="AB44" s="76">
        <v>1.5207029000000001</v>
      </c>
      <c r="AC44" s="76">
        <v>1.5403690999999999</v>
      </c>
      <c r="AD44" s="76">
        <v>1.5349492</v>
      </c>
      <c r="AE44" s="76">
        <v>1.5305186</v>
      </c>
      <c r="AF44" s="76">
        <v>1.5406142</v>
      </c>
      <c r="AG44" s="76">
        <v>1.5348816000000001</v>
      </c>
      <c r="AH44" s="76">
        <v>1.5328259</v>
      </c>
      <c r="AI44" s="76">
        <v>1.5374684000000001</v>
      </c>
      <c r="AJ44" s="76">
        <v>1.5352702</v>
      </c>
      <c r="AK44" s="76">
        <v>1.5296978000000001</v>
      </c>
      <c r="AL44" s="76">
        <v>1.5396656</v>
      </c>
      <c r="AM44" s="76">
        <v>1.5334867000000001</v>
      </c>
      <c r="AN44" s="76">
        <v>1.5279711</v>
      </c>
      <c r="AO44" s="76">
        <v>1.5392368999999999</v>
      </c>
      <c r="AP44" s="76">
        <v>1.5326896000000001</v>
      </c>
      <c r="AQ44" s="76">
        <v>1.5261568999999999</v>
      </c>
      <c r="AR44" s="76">
        <v>1.5390001</v>
      </c>
      <c r="AS44" s="76">
        <v>1.5321091</v>
      </c>
      <c r="AT44" s="76">
        <v>1.5212467999999999</v>
      </c>
      <c r="AU44" s="80">
        <v>1.5410956</v>
      </c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</row>
    <row r="45" spans="1:66">
      <c r="A45" s="91"/>
      <c r="B45" s="87" t="s">
        <v>75</v>
      </c>
      <c r="C45" s="84">
        <v>1.5345232</v>
      </c>
      <c r="D45" s="76">
        <v>1.5322682999999999</v>
      </c>
      <c r="E45" s="76">
        <v>1.5363633999999999</v>
      </c>
      <c r="F45" s="76">
        <v>1.5344892000000001</v>
      </c>
      <c r="G45" s="76">
        <v>1.5322064</v>
      </c>
      <c r="H45" s="76">
        <v>1.5355532999999999</v>
      </c>
      <c r="I45" s="76">
        <v>1.5339834000000001</v>
      </c>
      <c r="J45" s="76">
        <v>1.5319109</v>
      </c>
      <c r="K45" s="76">
        <v>1.5363476</v>
      </c>
      <c r="L45" s="76">
        <v>1.5347409999999999</v>
      </c>
      <c r="M45" s="76">
        <v>1.5328755000000001</v>
      </c>
      <c r="N45" s="76">
        <v>1.5368546000000001</v>
      </c>
      <c r="O45" s="76">
        <v>1.5340456</v>
      </c>
      <c r="P45" s="76">
        <v>1.5299582</v>
      </c>
      <c r="Q45" s="76">
        <v>1.5366899000000001</v>
      </c>
      <c r="R45" s="76">
        <v>1.5277303</v>
      </c>
      <c r="S45" s="76">
        <v>1.5180765000000001</v>
      </c>
      <c r="T45" s="76">
        <v>1.5366979000000001</v>
      </c>
      <c r="U45" s="76">
        <v>1.5174068000000001</v>
      </c>
      <c r="V45" s="76">
        <v>1.5079578</v>
      </c>
      <c r="W45" s="76">
        <v>1.5258061999999999</v>
      </c>
      <c r="X45" s="76">
        <v>1.5198547</v>
      </c>
      <c r="Y45" s="76">
        <v>1.5143956999999999</v>
      </c>
      <c r="Z45" s="76">
        <v>1.526405</v>
      </c>
      <c r="AA45" s="76">
        <v>1.5289421000000001</v>
      </c>
      <c r="AB45" s="76">
        <v>1.5175546</v>
      </c>
      <c r="AC45" s="76">
        <v>1.5379046999999999</v>
      </c>
      <c r="AD45" s="76">
        <v>1.5336989999999999</v>
      </c>
      <c r="AE45" s="76">
        <v>1.5289263</v>
      </c>
      <c r="AF45" s="76">
        <v>1.5370421999999999</v>
      </c>
      <c r="AG45" s="76">
        <v>1.5345213</v>
      </c>
      <c r="AH45" s="76">
        <v>1.5317704999999999</v>
      </c>
      <c r="AI45" s="76">
        <v>1.5378866</v>
      </c>
      <c r="AJ45" s="76">
        <v>1.5334867999999999</v>
      </c>
      <c r="AK45" s="76">
        <v>1.5293372000000001</v>
      </c>
      <c r="AL45" s="76">
        <v>1.5375019000000001</v>
      </c>
      <c r="AM45" s="76">
        <v>1.5299997999999999</v>
      </c>
      <c r="AN45" s="76">
        <v>1.5255698</v>
      </c>
      <c r="AO45" s="76">
        <v>1.5331394</v>
      </c>
      <c r="AP45" s="76">
        <v>1.5272074</v>
      </c>
      <c r="AQ45" s="76">
        <v>1.5215514000000001</v>
      </c>
      <c r="AR45" s="76">
        <v>1.5314923</v>
      </c>
      <c r="AS45" s="76">
        <v>1.5241963000000001</v>
      </c>
      <c r="AT45" s="76">
        <v>1.5135155</v>
      </c>
      <c r="AU45" s="80">
        <v>1.5295179999999999</v>
      </c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</row>
    <row r="46" spans="1:66" ht="14.4" thickBot="1">
      <c r="A46" s="92"/>
      <c r="B46" s="88" t="s">
        <v>76</v>
      </c>
      <c r="C46" s="85">
        <v>1.5338404000000001</v>
      </c>
      <c r="D46" s="81">
        <v>1.5301822</v>
      </c>
      <c r="E46" s="81">
        <v>1.5366</v>
      </c>
      <c r="F46" s="81">
        <v>1.5329625</v>
      </c>
      <c r="G46" s="81">
        <v>1.5300644999999999</v>
      </c>
      <c r="H46" s="81">
        <v>1.5354318</v>
      </c>
      <c r="I46" s="81">
        <v>1.5356812</v>
      </c>
      <c r="J46" s="81">
        <v>1.5310177</v>
      </c>
      <c r="K46" s="81">
        <v>1.5401643</v>
      </c>
      <c r="L46" s="81">
        <v>1.5348774999999999</v>
      </c>
      <c r="M46" s="81">
        <v>1.5296913999999999</v>
      </c>
      <c r="N46" s="81">
        <v>1.5397183000000001</v>
      </c>
      <c r="O46" s="81">
        <v>1.5347381</v>
      </c>
      <c r="P46" s="81">
        <v>1.5312893000000001</v>
      </c>
      <c r="Q46" s="81">
        <v>1.5382309999999999</v>
      </c>
      <c r="R46" s="81">
        <v>1.5293009</v>
      </c>
      <c r="S46" s="81">
        <v>1.5192158</v>
      </c>
      <c r="T46" s="81">
        <v>1.5373469</v>
      </c>
      <c r="U46" s="81">
        <v>1.5217681999999999</v>
      </c>
      <c r="V46" s="81">
        <v>1.5108391000000001</v>
      </c>
      <c r="W46" s="81">
        <v>1.5328326000000001</v>
      </c>
      <c r="X46" s="81">
        <v>1.5175973</v>
      </c>
      <c r="Y46" s="81">
        <v>1.5054234</v>
      </c>
      <c r="Z46" s="81">
        <v>1.5284196999999999</v>
      </c>
      <c r="AA46" s="81">
        <v>1.5189195</v>
      </c>
      <c r="AB46" s="81">
        <v>1.5140237000000001</v>
      </c>
      <c r="AC46" s="81">
        <v>1.5240585</v>
      </c>
      <c r="AD46" s="81">
        <v>1.5324057</v>
      </c>
      <c r="AE46" s="81">
        <v>1.5292357000000001</v>
      </c>
      <c r="AF46" s="81">
        <v>1.5356080999999999</v>
      </c>
      <c r="AG46" s="81">
        <v>1.5344861999999999</v>
      </c>
      <c r="AH46" s="81">
        <v>1.5322505</v>
      </c>
      <c r="AI46" s="81">
        <v>1.5369618</v>
      </c>
      <c r="AJ46" s="81">
        <v>1.5343989</v>
      </c>
      <c r="AK46" s="81">
        <v>1.5313291</v>
      </c>
      <c r="AL46" s="81">
        <v>1.5367398999999999</v>
      </c>
      <c r="AM46" s="81">
        <v>1.5305731</v>
      </c>
      <c r="AN46" s="81">
        <v>1.5268520000000001</v>
      </c>
      <c r="AO46" s="81">
        <v>1.5347062</v>
      </c>
      <c r="AP46" s="81">
        <v>1.5288744000000001</v>
      </c>
      <c r="AQ46" s="81">
        <v>1.5202522999999999</v>
      </c>
      <c r="AR46" s="81">
        <v>1.5345647</v>
      </c>
      <c r="AS46" s="81">
        <v>1.5254154</v>
      </c>
      <c r="AT46" s="81">
        <v>1.5097415999999999</v>
      </c>
      <c r="AU46" s="82">
        <v>1.5357673999999999</v>
      </c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</row>
    <row r="47" spans="1:66">
      <c r="A47" s="90" t="s">
        <v>63</v>
      </c>
      <c r="B47" s="86" t="s">
        <v>65</v>
      </c>
      <c r="C47" s="83">
        <v>1.5331006</v>
      </c>
      <c r="D47" s="78">
        <v>1.5302673</v>
      </c>
      <c r="E47" s="78">
        <v>1.5366793999999999</v>
      </c>
      <c r="F47" s="78">
        <v>1.5318756</v>
      </c>
      <c r="G47" s="78">
        <v>1.5300676</v>
      </c>
      <c r="H47" s="78">
        <v>1.5326952</v>
      </c>
      <c r="I47" s="78">
        <v>1.532373</v>
      </c>
      <c r="J47" s="78">
        <v>1.5316726000000001</v>
      </c>
      <c r="K47" s="78">
        <v>1.5334566000000001</v>
      </c>
      <c r="L47" s="78">
        <v>1.5332341</v>
      </c>
      <c r="M47" s="78">
        <v>1.5320009000000001</v>
      </c>
      <c r="N47" s="78">
        <v>1.5342718</v>
      </c>
      <c r="O47" s="78">
        <v>1.5326731</v>
      </c>
      <c r="P47" s="78">
        <v>1.5281769999999999</v>
      </c>
      <c r="Q47" s="78">
        <v>1.5355125999999999</v>
      </c>
      <c r="R47" s="78">
        <v>1.5266635</v>
      </c>
      <c r="S47" s="78">
        <v>1.5157252999999999</v>
      </c>
      <c r="T47" s="78">
        <v>1.5352622</v>
      </c>
      <c r="U47" s="78">
        <v>1.5133821999999999</v>
      </c>
      <c r="V47" s="78">
        <v>1.5074444</v>
      </c>
      <c r="W47" s="78">
        <v>1.5181921</v>
      </c>
      <c r="X47" s="78">
        <v>1.5107546999999999</v>
      </c>
      <c r="Y47" s="78">
        <v>1.5062966</v>
      </c>
      <c r="Z47" s="78">
        <v>1.5147927000000001</v>
      </c>
      <c r="AA47" s="78">
        <v>1.5204572999999999</v>
      </c>
      <c r="AB47" s="78">
        <v>1.5144051999999999</v>
      </c>
      <c r="AC47" s="78">
        <v>1.5275949</v>
      </c>
      <c r="AD47" s="78">
        <v>1.5319471</v>
      </c>
      <c r="AE47" s="78">
        <v>1.5278967999999999</v>
      </c>
      <c r="AF47" s="78">
        <v>1.5349105000000001</v>
      </c>
      <c r="AG47" s="78">
        <v>1.5324759999999999</v>
      </c>
      <c r="AH47" s="78">
        <v>1.5280943</v>
      </c>
      <c r="AI47" s="78">
        <v>1.5353699999999999</v>
      </c>
      <c r="AJ47" s="78">
        <v>1.5302259</v>
      </c>
      <c r="AK47" s="78">
        <v>1.5240400999999999</v>
      </c>
      <c r="AL47" s="78">
        <v>1.535102</v>
      </c>
      <c r="AM47" s="78">
        <v>1.5231539000000001</v>
      </c>
      <c r="AN47" s="78">
        <v>1.5122802</v>
      </c>
      <c r="AO47" s="78">
        <v>1.5307599000000001</v>
      </c>
      <c r="AP47" s="78">
        <v>1.5193985999999999</v>
      </c>
      <c r="AQ47" s="78">
        <v>1.5025539000000001</v>
      </c>
      <c r="AR47" s="78">
        <v>1.5311064999999999</v>
      </c>
      <c r="AS47" s="78">
        <v>1.5164120000000001</v>
      </c>
      <c r="AT47" s="78">
        <v>1.4950559999999999</v>
      </c>
      <c r="AU47" s="79">
        <v>1.5306778000000001</v>
      </c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</row>
    <row r="48" spans="1:66">
      <c r="A48" s="91"/>
      <c r="B48" s="87" t="s">
        <v>66</v>
      </c>
      <c r="C48" s="84">
        <v>1.532041</v>
      </c>
      <c r="D48" s="76">
        <v>1.5304485999999999</v>
      </c>
      <c r="E48" s="76">
        <v>1.5334874999999999</v>
      </c>
      <c r="F48" s="76">
        <v>1.5328679000000001</v>
      </c>
      <c r="G48" s="76">
        <v>1.5311595</v>
      </c>
      <c r="H48" s="76">
        <v>1.5346412</v>
      </c>
      <c r="I48" s="76">
        <v>1.5324722</v>
      </c>
      <c r="J48" s="76">
        <v>1.5310105000000001</v>
      </c>
      <c r="K48" s="76">
        <v>1.5338088000000001</v>
      </c>
      <c r="L48" s="76">
        <v>1.5316637</v>
      </c>
      <c r="M48" s="76">
        <v>1.5297075</v>
      </c>
      <c r="N48" s="76">
        <v>1.5334635000000001</v>
      </c>
      <c r="O48" s="76">
        <v>1.5286914</v>
      </c>
      <c r="P48" s="76">
        <v>1.522349</v>
      </c>
      <c r="Q48" s="76">
        <v>1.5324066000000001</v>
      </c>
      <c r="R48" s="76">
        <v>1.5225420999999999</v>
      </c>
      <c r="S48" s="76">
        <v>1.5137069000000001</v>
      </c>
      <c r="T48" s="76">
        <v>1.5326340000000001</v>
      </c>
      <c r="U48" s="76">
        <v>1.5375080999999999</v>
      </c>
      <c r="V48" s="76">
        <v>1.5214730000000001</v>
      </c>
      <c r="W48" s="76">
        <v>1.5675231999999999</v>
      </c>
      <c r="X48" s="76">
        <v>1.5174856000000001</v>
      </c>
      <c r="Y48" s="76">
        <v>1.5106679000000001</v>
      </c>
      <c r="Z48" s="76">
        <v>1.5246386000000001</v>
      </c>
      <c r="AA48" s="76">
        <v>1.5217331000000001</v>
      </c>
      <c r="AB48" s="76">
        <v>1.5170751</v>
      </c>
      <c r="AC48" s="76">
        <v>1.5268611999999999</v>
      </c>
      <c r="AD48" s="76">
        <v>1.5273570999999999</v>
      </c>
      <c r="AE48" s="76">
        <v>1.5248600999999999</v>
      </c>
      <c r="AF48" s="76">
        <v>1.5300441</v>
      </c>
      <c r="AG48" s="76">
        <v>1.531498</v>
      </c>
      <c r="AH48" s="76">
        <v>1.5275095000000001</v>
      </c>
      <c r="AI48" s="76">
        <v>1.5351584</v>
      </c>
      <c r="AJ48" s="76">
        <v>1.5304139000000001</v>
      </c>
      <c r="AK48" s="76">
        <v>1.5245396</v>
      </c>
      <c r="AL48" s="76">
        <v>1.5332222</v>
      </c>
      <c r="AM48" s="76">
        <v>1.5248309</v>
      </c>
      <c r="AN48" s="76">
        <v>1.5147439</v>
      </c>
      <c r="AO48" s="76">
        <v>1.5305508000000001</v>
      </c>
      <c r="AP48" s="76">
        <v>1.5217841000000001</v>
      </c>
      <c r="AQ48" s="76">
        <v>1.5077309999999999</v>
      </c>
      <c r="AR48" s="76">
        <v>1.5296006</v>
      </c>
      <c r="AS48" s="76">
        <v>1.5213399000000001</v>
      </c>
      <c r="AT48" s="76">
        <v>1.501463</v>
      </c>
      <c r="AU48" s="80">
        <v>1.5341024999999999</v>
      </c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</row>
    <row r="49" spans="1:66">
      <c r="A49" s="91"/>
      <c r="B49" s="87" t="s">
        <v>67</v>
      </c>
      <c r="C49" s="84">
        <v>1.5335639000000001</v>
      </c>
      <c r="D49" s="76">
        <v>1.5309733999999999</v>
      </c>
      <c r="E49" s="76">
        <v>1.535738</v>
      </c>
      <c r="F49" s="76">
        <v>1.5339514000000001</v>
      </c>
      <c r="G49" s="76">
        <v>1.5314331000000001</v>
      </c>
      <c r="H49" s="76">
        <v>1.5364796000000001</v>
      </c>
      <c r="I49" s="76">
        <v>1.5330357999999999</v>
      </c>
      <c r="J49" s="76">
        <v>1.5313517999999999</v>
      </c>
      <c r="K49" s="76">
        <v>1.5356631000000001</v>
      </c>
      <c r="L49" s="76">
        <v>1.5327877000000001</v>
      </c>
      <c r="M49" s="76">
        <v>1.5307345000000001</v>
      </c>
      <c r="N49" s="76">
        <v>1.5341532</v>
      </c>
      <c r="O49" s="76">
        <v>1.5315996999999999</v>
      </c>
      <c r="P49" s="76">
        <v>1.5279887999999999</v>
      </c>
      <c r="Q49" s="76">
        <v>1.5340210999999999</v>
      </c>
      <c r="R49" s="76">
        <v>1.5281077999999999</v>
      </c>
      <c r="S49" s="76">
        <v>1.5215242</v>
      </c>
      <c r="T49" s="76">
        <v>1.5328264</v>
      </c>
      <c r="U49" s="76">
        <v>1.5210699999999999</v>
      </c>
      <c r="V49" s="76">
        <v>1.5152256</v>
      </c>
      <c r="W49" s="76">
        <v>1.5258095</v>
      </c>
      <c r="X49" s="76">
        <v>1.5224496999999999</v>
      </c>
      <c r="Y49" s="76">
        <v>1.5044641999999999</v>
      </c>
      <c r="Z49" s="76">
        <v>1.5349216000000001</v>
      </c>
      <c r="AA49" s="76">
        <v>1.5302233999999999</v>
      </c>
      <c r="AB49" s="76">
        <v>1.5238263000000001</v>
      </c>
      <c r="AC49" s="76">
        <v>1.5353158</v>
      </c>
      <c r="AD49" s="76">
        <v>1.5381397999999999</v>
      </c>
      <c r="AE49" s="76">
        <v>1.5333583</v>
      </c>
      <c r="AF49" s="76">
        <v>1.5465305</v>
      </c>
      <c r="AG49" s="76">
        <v>1.5383343</v>
      </c>
      <c r="AH49" s="76">
        <v>1.5296536000000001</v>
      </c>
      <c r="AI49" s="76">
        <v>1.5478367</v>
      </c>
      <c r="AJ49" s="76">
        <v>1.5381536</v>
      </c>
      <c r="AK49" s="76">
        <v>1.5303720999999999</v>
      </c>
      <c r="AL49" s="76">
        <v>1.5508983999999999</v>
      </c>
      <c r="AM49" s="76">
        <v>1.5401133</v>
      </c>
      <c r="AN49" s="76">
        <v>1.5276497</v>
      </c>
      <c r="AO49" s="76">
        <v>1.5545599999999999</v>
      </c>
      <c r="AP49" s="76">
        <v>1.5413387999999999</v>
      </c>
      <c r="AQ49" s="76">
        <v>1.5262871</v>
      </c>
      <c r="AR49" s="76">
        <v>1.5555143</v>
      </c>
      <c r="AS49" s="76">
        <v>1.5436109</v>
      </c>
      <c r="AT49" s="76">
        <v>1.5279933000000001</v>
      </c>
      <c r="AU49" s="80">
        <v>1.5616949</v>
      </c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</row>
    <row r="50" spans="1:66">
      <c r="A50" s="91"/>
      <c r="B50" s="87" t="s">
        <v>68</v>
      </c>
      <c r="C50" s="84">
        <v>1.535263</v>
      </c>
      <c r="D50" s="76">
        <v>1.5338665</v>
      </c>
      <c r="E50" s="76">
        <v>1.5368659</v>
      </c>
      <c r="F50" s="76">
        <v>1.5329701</v>
      </c>
      <c r="G50" s="76">
        <v>1.5298176999999999</v>
      </c>
      <c r="H50" s="76">
        <v>1.5352517000000001</v>
      </c>
      <c r="I50" s="76">
        <v>1.5335901000000001</v>
      </c>
      <c r="J50" s="76">
        <v>1.5304534999999999</v>
      </c>
      <c r="K50" s="76">
        <v>1.5354161</v>
      </c>
      <c r="L50" s="76">
        <v>1.5336156000000001</v>
      </c>
      <c r="M50" s="76">
        <v>1.5309747</v>
      </c>
      <c r="N50" s="76">
        <v>1.5351557</v>
      </c>
      <c r="O50" s="76">
        <v>1.5302107</v>
      </c>
      <c r="P50" s="76">
        <v>1.5225204999999999</v>
      </c>
      <c r="Q50" s="76">
        <v>1.5357533000000001</v>
      </c>
      <c r="R50" s="76">
        <v>1.5295155</v>
      </c>
      <c r="S50" s="76">
        <v>1.5162727</v>
      </c>
      <c r="T50" s="76">
        <v>1.5385046</v>
      </c>
      <c r="U50" s="76">
        <v>1.5418501</v>
      </c>
      <c r="V50" s="76">
        <v>1.5258784000000001</v>
      </c>
      <c r="W50" s="76">
        <v>1.5701769000000001</v>
      </c>
      <c r="X50" s="76">
        <v>1.5643704</v>
      </c>
      <c r="Y50" s="76">
        <v>1.5282115000000001</v>
      </c>
      <c r="Z50" s="76">
        <v>1.6348819999999999</v>
      </c>
      <c r="AA50" s="76">
        <v>1.5301638</v>
      </c>
      <c r="AB50" s="76">
        <v>1.5194106000000001</v>
      </c>
      <c r="AC50" s="76">
        <v>1.5423173999999999</v>
      </c>
      <c r="AD50" s="76">
        <v>1.537296</v>
      </c>
      <c r="AE50" s="76">
        <v>1.5300605</v>
      </c>
      <c r="AF50" s="76">
        <v>1.5456346000000001</v>
      </c>
      <c r="AG50" s="76">
        <v>1.5353408</v>
      </c>
      <c r="AH50" s="76">
        <v>1.5308980000000001</v>
      </c>
      <c r="AI50" s="76">
        <v>1.5401792999999999</v>
      </c>
      <c r="AJ50" s="76">
        <v>1.5328109000000001</v>
      </c>
      <c r="AK50" s="76">
        <v>1.5288035</v>
      </c>
      <c r="AL50" s="76">
        <v>1.5364016</v>
      </c>
      <c r="AM50" s="76">
        <v>1.5286989</v>
      </c>
      <c r="AN50" s="76">
        <v>1.5248717000000001</v>
      </c>
      <c r="AO50" s="76">
        <v>1.5329155000000001</v>
      </c>
      <c r="AP50" s="76">
        <v>1.5285903999999999</v>
      </c>
      <c r="AQ50" s="76">
        <v>1.5255890999999999</v>
      </c>
      <c r="AR50" s="76">
        <v>1.5309801999999999</v>
      </c>
      <c r="AS50" s="76">
        <v>1.5320499000000001</v>
      </c>
      <c r="AT50" s="76">
        <v>1.5290068000000001</v>
      </c>
      <c r="AU50" s="80">
        <v>1.5357240999999999</v>
      </c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</row>
    <row r="51" spans="1:66">
      <c r="A51" s="91"/>
      <c r="B51" s="87" t="s">
        <v>69</v>
      </c>
      <c r="C51" s="84">
        <v>1.5284643</v>
      </c>
      <c r="D51" s="76">
        <v>1.5260176000000001</v>
      </c>
      <c r="E51" s="76">
        <v>1.5313614</v>
      </c>
      <c r="F51" s="76">
        <v>1.5321422</v>
      </c>
      <c r="G51" s="76">
        <v>1.5316228000000001</v>
      </c>
      <c r="H51" s="76">
        <v>1.5326033999999999</v>
      </c>
      <c r="I51" s="76">
        <v>1.5332072000000001</v>
      </c>
      <c r="J51" s="76">
        <v>1.5322941999999999</v>
      </c>
      <c r="K51" s="76">
        <v>1.5337833000000001</v>
      </c>
      <c r="L51" s="76">
        <v>1.5341480999999999</v>
      </c>
      <c r="M51" s="76">
        <v>1.5321317000000001</v>
      </c>
      <c r="N51" s="76">
        <v>1.5354791999999999</v>
      </c>
      <c r="O51" s="76">
        <v>1.5313014</v>
      </c>
      <c r="P51" s="76">
        <v>1.5251618</v>
      </c>
      <c r="Q51" s="76">
        <v>1.5362254</v>
      </c>
      <c r="R51" s="76">
        <v>1.5261863</v>
      </c>
      <c r="S51" s="76">
        <v>1.5141724999999999</v>
      </c>
      <c r="T51" s="76">
        <v>1.536033</v>
      </c>
      <c r="U51" s="76">
        <v>1.5280012000000001</v>
      </c>
      <c r="V51" s="76">
        <v>1.5027642000000001</v>
      </c>
      <c r="W51" s="76">
        <v>1.5641049</v>
      </c>
      <c r="X51" s="76">
        <v>1.5160111000000001</v>
      </c>
      <c r="Y51" s="76">
        <v>1.5114843</v>
      </c>
      <c r="Z51" s="76">
        <v>1.521415</v>
      </c>
      <c r="AA51" s="76">
        <v>1.5281321000000001</v>
      </c>
      <c r="AB51" s="76">
        <v>1.5247918</v>
      </c>
      <c r="AC51" s="76">
        <v>1.5317168999999999</v>
      </c>
      <c r="AD51" s="76">
        <v>1.5329135</v>
      </c>
      <c r="AE51" s="76">
        <v>1.5296778</v>
      </c>
      <c r="AF51" s="76">
        <v>1.5360412000000001</v>
      </c>
      <c r="AG51" s="76">
        <v>1.5332208000000001</v>
      </c>
      <c r="AH51" s="76">
        <v>1.5305872</v>
      </c>
      <c r="AI51" s="76">
        <v>1.5348652</v>
      </c>
      <c r="AJ51" s="76">
        <v>1.5305470000000001</v>
      </c>
      <c r="AK51" s="76">
        <v>1.5278719000000001</v>
      </c>
      <c r="AL51" s="76">
        <v>1.5327390999999999</v>
      </c>
      <c r="AM51" s="76">
        <v>1.5264751999999999</v>
      </c>
      <c r="AN51" s="76">
        <v>1.5239529999999999</v>
      </c>
      <c r="AO51" s="76">
        <v>1.5296552999999999</v>
      </c>
      <c r="AP51" s="76">
        <v>1.5255072000000001</v>
      </c>
      <c r="AQ51" s="76">
        <v>1.5223845</v>
      </c>
      <c r="AR51" s="76">
        <v>1.5289777</v>
      </c>
      <c r="AS51" s="76">
        <v>1.5240632999999999</v>
      </c>
      <c r="AT51" s="76">
        <v>1.5152474</v>
      </c>
      <c r="AU51" s="80">
        <v>1.5289303999999999</v>
      </c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</row>
    <row r="52" spans="1:66">
      <c r="A52" s="91"/>
      <c r="B52" s="87" t="s">
        <v>70</v>
      </c>
      <c r="C52" s="84">
        <v>1.5331218</v>
      </c>
      <c r="D52" s="76">
        <v>1.5302427000000001</v>
      </c>
      <c r="E52" s="76">
        <v>1.5352599</v>
      </c>
      <c r="F52" s="76">
        <v>1.5326598</v>
      </c>
      <c r="G52" s="76">
        <v>1.5294403999999999</v>
      </c>
      <c r="H52" s="76">
        <v>1.5345036000000001</v>
      </c>
      <c r="I52" s="76">
        <v>1.5326081</v>
      </c>
      <c r="J52" s="76">
        <v>1.5281963999999999</v>
      </c>
      <c r="K52" s="76">
        <v>1.5357506000000001</v>
      </c>
      <c r="L52" s="76">
        <v>1.5320851</v>
      </c>
      <c r="M52" s="76">
        <v>1.5294435</v>
      </c>
      <c r="N52" s="76">
        <v>1.5339320999999999</v>
      </c>
      <c r="O52" s="76">
        <v>1.5279681000000001</v>
      </c>
      <c r="P52" s="76">
        <v>1.5190248</v>
      </c>
      <c r="Q52" s="76">
        <v>1.5334371</v>
      </c>
      <c r="R52" s="76">
        <v>1.5190760000000001</v>
      </c>
      <c r="S52" s="76">
        <v>1.5096191999999999</v>
      </c>
      <c r="T52" s="76">
        <v>1.5288752000000001</v>
      </c>
      <c r="U52" s="76">
        <v>1.5278882</v>
      </c>
      <c r="V52" s="76">
        <v>1.5063154999999999</v>
      </c>
      <c r="W52" s="76">
        <v>1.5608571</v>
      </c>
      <c r="X52" s="76">
        <v>1.5938178999999999</v>
      </c>
      <c r="Y52" s="76">
        <v>1.5324795</v>
      </c>
      <c r="Z52" s="76">
        <v>1.6683292999999999</v>
      </c>
      <c r="AA52" s="76">
        <v>1.5322053</v>
      </c>
      <c r="AB52" s="76">
        <v>1.5278631</v>
      </c>
      <c r="AC52" s="76">
        <v>1.5364268999999999</v>
      </c>
      <c r="AD52" s="76">
        <v>1.5339484999999999</v>
      </c>
      <c r="AE52" s="76">
        <v>1.528033</v>
      </c>
      <c r="AF52" s="76">
        <v>1.5380444</v>
      </c>
      <c r="AG52" s="76">
        <v>1.5347230000000001</v>
      </c>
      <c r="AH52" s="76">
        <v>1.5291121999999999</v>
      </c>
      <c r="AI52" s="76">
        <v>1.5387275</v>
      </c>
      <c r="AJ52" s="76">
        <v>1.5345295000000001</v>
      </c>
      <c r="AK52" s="76">
        <v>1.5275133999999999</v>
      </c>
      <c r="AL52" s="76">
        <v>1.5395619</v>
      </c>
      <c r="AM52" s="76">
        <v>1.5325394999999999</v>
      </c>
      <c r="AN52" s="76">
        <v>1.5260807000000001</v>
      </c>
      <c r="AO52" s="76">
        <v>1.5403804999999999</v>
      </c>
      <c r="AP52" s="76">
        <v>1.5293675</v>
      </c>
      <c r="AQ52" s="76">
        <v>1.5193270000000001</v>
      </c>
      <c r="AR52" s="76">
        <v>1.5406352000000001</v>
      </c>
      <c r="AS52" s="76">
        <v>1.5313953</v>
      </c>
      <c r="AT52" s="76">
        <v>1.5171185</v>
      </c>
      <c r="AU52" s="80">
        <v>1.5437683</v>
      </c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</row>
    <row r="53" spans="1:66">
      <c r="A53" s="91"/>
      <c r="B53" s="87" t="s">
        <v>71</v>
      </c>
      <c r="C53" s="84">
        <v>1.5317422999999999</v>
      </c>
      <c r="D53" s="76">
        <v>1.5295048</v>
      </c>
      <c r="E53" s="76">
        <v>1.5346575</v>
      </c>
      <c r="F53" s="76">
        <v>1.5335388999999999</v>
      </c>
      <c r="G53" s="76">
        <v>1.5305875</v>
      </c>
      <c r="H53" s="76">
        <v>1.5351414999999999</v>
      </c>
      <c r="I53" s="76">
        <v>1.5315243999999999</v>
      </c>
      <c r="J53" s="76">
        <v>1.5283689</v>
      </c>
      <c r="K53" s="76">
        <v>1.5339932999999999</v>
      </c>
      <c r="L53" s="76">
        <v>1.5317692000000001</v>
      </c>
      <c r="M53" s="76">
        <v>1.5283589</v>
      </c>
      <c r="N53" s="76">
        <v>1.5340669</v>
      </c>
      <c r="O53" s="76">
        <v>1.5315395999999999</v>
      </c>
      <c r="P53" s="76">
        <v>1.5277444</v>
      </c>
      <c r="Q53" s="76">
        <v>1.5340955000000001</v>
      </c>
      <c r="R53" s="76">
        <v>1.5254095999999999</v>
      </c>
      <c r="S53" s="76">
        <v>1.5153141000000001</v>
      </c>
      <c r="T53" s="76">
        <v>1.5346340000000001</v>
      </c>
      <c r="U53" s="76">
        <v>1.518508</v>
      </c>
      <c r="V53" s="76">
        <v>1.5139176000000001</v>
      </c>
      <c r="W53" s="76">
        <v>1.5235221000000001</v>
      </c>
      <c r="X53" s="76">
        <v>1.5146066</v>
      </c>
      <c r="Y53" s="76">
        <v>1.5046282</v>
      </c>
      <c r="Z53" s="76">
        <v>1.5242305</v>
      </c>
      <c r="AA53" s="76">
        <v>1.5226420000000001</v>
      </c>
      <c r="AB53" s="76">
        <v>1.5156274000000001</v>
      </c>
      <c r="AC53" s="76">
        <v>1.5315080999999999</v>
      </c>
      <c r="AD53" s="76">
        <v>1.5326367000000001</v>
      </c>
      <c r="AE53" s="76">
        <v>1.5294166</v>
      </c>
      <c r="AF53" s="76">
        <v>1.5361871</v>
      </c>
      <c r="AG53" s="76">
        <v>1.5336045</v>
      </c>
      <c r="AH53" s="76">
        <v>1.5309995000000001</v>
      </c>
      <c r="AI53" s="76">
        <v>1.5368773</v>
      </c>
      <c r="AJ53" s="76">
        <v>1.5335748</v>
      </c>
      <c r="AK53" s="76">
        <v>1.5293147</v>
      </c>
      <c r="AL53" s="76">
        <v>1.5378115000000001</v>
      </c>
      <c r="AM53" s="76">
        <v>1.5305658</v>
      </c>
      <c r="AN53" s="76">
        <v>1.5247729999999999</v>
      </c>
      <c r="AO53" s="76">
        <v>1.5358315</v>
      </c>
      <c r="AP53" s="76">
        <v>1.5294825000000001</v>
      </c>
      <c r="AQ53" s="76">
        <v>1.5249826</v>
      </c>
      <c r="AR53" s="76">
        <v>1.5373665000000001</v>
      </c>
      <c r="AS53" s="76">
        <v>1.5334254</v>
      </c>
      <c r="AT53" s="76">
        <v>1.5269022000000001</v>
      </c>
      <c r="AU53" s="80">
        <v>1.5411360000000001</v>
      </c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</row>
    <row r="54" spans="1:66">
      <c r="A54" s="91"/>
      <c r="B54" s="87" t="s">
        <v>72</v>
      </c>
      <c r="C54" s="84">
        <v>1.531277</v>
      </c>
      <c r="D54" s="76">
        <v>1.5289964</v>
      </c>
      <c r="E54" s="76">
        <v>1.5337129</v>
      </c>
      <c r="F54" s="76">
        <v>1.5322100999999999</v>
      </c>
      <c r="G54" s="76">
        <v>1.530813</v>
      </c>
      <c r="H54" s="76">
        <v>1.5334209000000001</v>
      </c>
      <c r="I54" s="76">
        <v>1.5332425000000001</v>
      </c>
      <c r="J54" s="76">
        <v>1.5319441</v>
      </c>
      <c r="K54" s="76">
        <v>1.5346656000000001</v>
      </c>
      <c r="L54" s="76">
        <v>1.5325043</v>
      </c>
      <c r="M54" s="76">
        <v>1.5299138999999999</v>
      </c>
      <c r="N54" s="76">
        <v>1.5352319999999999</v>
      </c>
      <c r="O54" s="76">
        <v>1.5278932999999999</v>
      </c>
      <c r="P54" s="76">
        <v>1.5194859000000001</v>
      </c>
      <c r="Q54" s="76">
        <v>1.5345578</v>
      </c>
      <c r="R54" s="76">
        <v>1.5265546999999999</v>
      </c>
      <c r="S54" s="76">
        <v>1.5134194999999999</v>
      </c>
      <c r="T54" s="76">
        <v>1.5367086000000001</v>
      </c>
      <c r="U54" s="76">
        <v>1.5568943</v>
      </c>
      <c r="V54" s="76">
        <v>1.52779</v>
      </c>
      <c r="W54" s="76">
        <v>1.5982533000000001</v>
      </c>
      <c r="X54" s="76">
        <v>1.5561242</v>
      </c>
      <c r="Y54" s="76">
        <v>1.5229963</v>
      </c>
      <c r="Z54" s="76">
        <v>1.6045682999999999</v>
      </c>
      <c r="AA54" s="76">
        <v>1.5273405</v>
      </c>
      <c r="AB54" s="76">
        <v>1.5200623</v>
      </c>
      <c r="AC54" s="76">
        <v>1.5329288000000001</v>
      </c>
      <c r="AD54" s="76">
        <v>1.53335</v>
      </c>
      <c r="AE54" s="76">
        <v>1.5283872000000001</v>
      </c>
      <c r="AF54" s="76">
        <v>1.5372790999999999</v>
      </c>
      <c r="AG54" s="76">
        <v>1.5304951</v>
      </c>
      <c r="AH54" s="76">
        <v>1.5189604999999999</v>
      </c>
      <c r="AI54" s="76">
        <v>1.5356920999999999</v>
      </c>
      <c r="AJ54" s="76">
        <v>1.5235259999999999</v>
      </c>
      <c r="AK54" s="76">
        <v>1.5050378</v>
      </c>
      <c r="AL54" s="76">
        <v>1.5322609</v>
      </c>
      <c r="AM54" s="76">
        <v>1.5150003000000001</v>
      </c>
      <c r="AN54" s="76">
        <v>1.4922743999999999</v>
      </c>
      <c r="AO54" s="76">
        <v>1.5286811</v>
      </c>
      <c r="AP54" s="76">
        <v>1.5091557</v>
      </c>
      <c r="AQ54" s="76">
        <v>1.4812335000000001</v>
      </c>
      <c r="AR54" s="76">
        <v>1.5282023</v>
      </c>
      <c r="AS54" s="76">
        <v>1.5070095999999999</v>
      </c>
      <c r="AT54" s="76">
        <v>1.4751287</v>
      </c>
      <c r="AU54" s="80">
        <v>1.5334855000000001</v>
      </c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</row>
    <row r="55" spans="1:66">
      <c r="A55" s="91"/>
      <c r="B55" s="87" t="s">
        <v>73</v>
      </c>
      <c r="C55" s="84">
        <v>1.5378084000000001</v>
      </c>
      <c r="D55" s="76">
        <v>1.5341229999999999</v>
      </c>
      <c r="E55" s="76">
        <v>1.5445808000000001</v>
      </c>
      <c r="F55" s="76">
        <v>1.5350143000000001</v>
      </c>
      <c r="G55" s="76">
        <v>1.5324340000000001</v>
      </c>
      <c r="H55" s="76">
        <v>1.5432378</v>
      </c>
      <c r="I55" s="76">
        <v>1.5382127999999999</v>
      </c>
      <c r="J55" s="76">
        <v>1.5324348000000001</v>
      </c>
      <c r="K55" s="76">
        <v>1.5507706000000001</v>
      </c>
      <c r="L55" s="76">
        <v>1.5391622</v>
      </c>
      <c r="M55" s="76">
        <v>1.5331325</v>
      </c>
      <c r="N55" s="76">
        <v>1.5504690999999999</v>
      </c>
      <c r="O55" s="76">
        <v>1.5388552</v>
      </c>
      <c r="P55" s="76">
        <v>1.5346966</v>
      </c>
      <c r="Q55" s="76">
        <v>1.5485743000000001</v>
      </c>
      <c r="R55" s="76">
        <v>1.5397558</v>
      </c>
      <c r="S55" s="76">
        <v>1.5279801</v>
      </c>
      <c r="T55" s="76">
        <v>1.5615521999999999</v>
      </c>
      <c r="U55" s="76">
        <v>1.5363971999999999</v>
      </c>
      <c r="V55" s="76">
        <v>1.5090193999999999</v>
      </c>
      <c r="W55" s="76">
        <v>1.5711002999999999</v>
      </c>
      <c r="X55" s="76">
        <v>1.5337943999999999</v>
      </c>
      <c r="Y55" s="76">
        <v>1.5067744999999999</v>
      </c>
      <c r="Z55" s="76">
        <v>1.5605168</v>
      </c>
      <c r="AA55" s="76">
        <v>1.5391731</v>
      </c>
      <c r="AB55" s="76">
        <v>1.526281</v>
      </c>
      <c r="AC55" s="76">
        <v>1.5536991</v>
      </c>
      <c r="AD55" s="76">
        <v>1.5410018000000001</v>
      </c>
      <c r="AE55" s="76">
        <v>1.5314436</v>
      </c>
      <c r="AF55" s="76">
        <v>1.553412</v>
      </c>
      <c r="AG55" s="76">
        <v>1.5382745</v>
      </c>
      <c r="AH55" s="76">
        <v>1.5293007999999999</v>
      </c>
      <c r="AI55" s="76">
        <v>1.5505966</v>
      </c>
      <c r="AJ55" s="76">
        <v>1.5354859000000001</v>
      </c>
      <c r="AK55" s="76">
        <v>1.5302914000000001</v>
      </c>
      <c r="AL55" s="76">
        <v>1.5414114000000001</v>
      </c>
      <c r="AM55" s="76">
        <v>1.533434</v>
      </c>
      <c r="AN55" s="76">
        <v>1.5275753000000001</v>
      </c>
      <c r="AO55" s="76">
        <v>1.5393981000000001</v>
      </c>
      <c r="AP55" s="76">
        <v>1.5329699999999999</v>
      </c>
      <c r="AQ55" s="76">
        <v>1.524689</v>
      </c>
      <c r="AR55" s="76">
        <v>1.5407820000000001</v>
      </c>
      <c r="AS55" s="76">
        <v>1.5358050999999999</v>
      </c>
      <c r="AT55" s="76">
        <v>1.5294241</v>
      </c>
      <c r="AU55" s="80">
        <v>1.5444511999999999</v>
      </c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</row>
    <row r="56" spans="1:66">
      <c r="A56" s="91"/>
      <c r="B56" s="87" t="s">
        <v>74</v>
      </c>
      <c r="C56" s="84">
        <v>1.5312589000000001</v>
      </c>
      <c r="D56" s="76">
        <v>1.5267691999999999</v>
      </c>
      <c r="E56" s="76">
        <v>1.5376122000000001</v>
      </c>
      <c r="F56" s="76">
        <v>1.5331197000000001</v>
      </c>
      <c r="G56" s="76">
        <v>1.5306351</v>
      </c>
      <c r="H56" s="76">
        <v>1.5358098</v>
      </c>
      <c r="I56" s="76">
        <v>1.5362643</v>
      </c>
      <c r="J56" s="76">
        <v>1.5324414</v>
      </c>
      <c r="K56" s="76">
        <v>1.5410497000000001</v>
      </c>
      <c r="L56" s="76">
        <v>1.5360239</v>
      </c>
      <c r="M56" s="76">
        <v>1.5303188000000001</v>
      </c>
      <c r="N56" s="76">
        <v>1.5412052999999999</v>
      </c>
      <c r="O56" s="76">
        <v>1.5319841000000001</v>
      </c>
      <c r="P56" s="76">
        <v>1.5242758000000001</v>
      </c>
      <c r="Q56" s="76">
        <v>1.5378178</v>
      </c>
      <c r="R56" s="76">
        <v>1.5286348999999999</v>
      </c>
      <c r="S56" s="76">
        <v>1.5199486</v>
      </c>
      <c r="T56" s="76">
        <v>1.5372144999999999</v>
      </c>
      <c r="U56" s="76">
        <v>1.5405135000000001</v>
      </c>
      <c r="V56" s="76">
        <v>1.5097837000000001</v>
      </c>
      <c r="W56" s="76">
        <v>1.5850173000000001</v>
      </c>
      <c r="X56" s="76">
        <v>1.5351950999999999</v>
      </c>
      <c r="Y56" s="76">
        <v>1.5064485999999999</v>
      </c>
      <c r="Z56" s="76">
        <v>1.5747298000000001</v>
      </c>
      <c r="AA56" s="76">
        <v>1.5272726000000001</v>
      </c>
      <c r="AB56" s="76">
        <v>1.5189496</v>
      </c>
      <c r="AC56" s="76">
        <v>1.5392288999999999</v>
      </c>
      <c r="AD56" s="76">
        <v>1.5308984999999999</v>
      </c>
      <c r="AE56" s="76">
        <v>1.5231790000000001</v>
      </c>
      <c r="AF56" s="76">
        <v>1.5367515</v>
      </c>
      <c r="AG56" s="76">
        <v>1.5305154999999999</v>
      </c>
      <c r="AH56" s="76">
        <v>1.5246183</v>
      </c>
      <c r="AI56" s="76">
        <v>1.5347846999999999</v>
      </c>
      <c r="AJ56" s="76">
        <v>1.5274926</v>
      </c>
      <c r="AK56" s="76">
        <v>1.5142443000000001</v>
      </c>
      <c r="AL56" s="76">
        <v>1.5354939000000001</v>
      </c>
      <c r="AM56" s="76">
        <v>1.5223933000000001</v>
      </c>
      <c r="AN56" s="76">
        <v>1.505288</v>
      </c>
      <c r="AO56" s="76">
        <v>1.5385841</v>
      </c>
      <c r="AP56" s="76">
        <v>1.5180286999999999</v>
      </c>
      <c r="AQ56" s="76">
        <v>1.4979804999999999</v>
      </c>
      <c r="AR56" s="76">
        <v>1.5337266000000001</v>
      </c>
      <c r="AS56" s="76">
        <v>1.5183983999999999</v>
      </c>
      <c r="AT56" s="76">
        <v>1.4928946999999999</v>
      </c>
      <c r="AU56" s="80">
        <v>1.5420293</v>
      </c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</row>
    <row r="57" spans="1:66">
      <c r="A57" s="91"/>
      <c r="B57" s="87" t="s">
        <v>75</v>
      </c>
      <c r="C57" s="84">
        <v>1.5333479000000001</v>
      </c>
      <c r="D57" s="76">
        <v>1.530205</v>
      </c>
      <c r="E57" s="76">
        <v>1.5352923000000001</v>
      </c>
      <c r="F57" s="76">
        <v>1.5332854</v>
      </c>
      <c r="G57" s="76">
        <v>1.5289968</v>
      </c>
      <c r="H57" s="76">
        <v>1.5350929</v>
      </c>
      <c r="I57" s="76">
        <v>1.5329282</v>
      </c>
      <c r="J57" s="76">
        <v>1.5305382000000001</v>
      </c>
      <c r="K57" s="76">
        <v>1.5356323000000001</v>
      </c>
      <c r="L57" s="76">
        <v>1.5337304</v>
      </c>
      <c r="M57" s="76">
        <v>1.5313884</v>
      </c>
      <c r="N57" s="76">
        <v>1.5360478</v>
      </c>
      <c r="O57" s="76">
        <v>1.5330144999999999</v>
      </c>
      <c r="P57" s="76">
        <v>1.5293494999999999</v>
      </c>
      <c r="Q57" s="76">
        <v>1.5357002</v>
      </c>
      <c r="R57" s="76">
        <v>1.5265797999999999</v>
      </c>
      <c r="S57" s="76">
        <v>1.5170724</v>
      </c>
      <c r="T57" s="76">
        <v>1.5355101</v>
      </c>
      <c r="U57" s="76">
        <v>1.5157910999999999</v>
      </c>
      <c r="V57" s="76">
        <v>1.5064862000000001</v>
      </c>
      <c r="W57" s="76">
        <v>1.5243561999999999</v>
      </c>
      <c r="X57" s="76">
        <v>1.5176073000000001</v>
      </c>
      <c r="Y57" s="76">
        <v>1.5135395</v>
      </c>
      <c r="Z57" s="76">
        <v>1.5219339999999999</v>
      </c>
      <c r="AA57" s="76">
        <v>1.5259780999999999</v>
      </c>
      <c r="AB57" s="76">
        <v>1.5145413999999999</v>
      </c>
      <c r="AC57" s="76">
        <v>1.5360857000000001</v>
      </c>
      <c r="AD57" s="76">
        <v>1.5313433000000001</v>
      </c>
      <c r="AE57" s="76">
        <v>1.5263354</v>
      </c>
      <c r="AF57" s="76">
        <v>1.5355329</v>
      </c>
      <c r="AG57" s="76">
        <v>1.5322498</v>
      </c>
      <c r="AH57" s="76">
        <v>1.5274722000000001</v>
      </c>
      <c r="AI57" s="76">
        <v>1.5367265000000001</v>
      </c>
      <c r="AJ57" s="76">
        <v>1.5284983000000001</v>
      </c>
      <c r="AK57" s="76">
        <v>1.5159594000000001</v>
      </c>
      <c r="AL57" s="76">
        <v>1.5389914</v>
      </c>
      <c r="AM57" s="76">
        <v>1.5201503000000001</v>
      </c>
      <c r="AN57" s="76">
        <v>1.502826</v>
      </c>
      <c r="AO57" s="76">
        <v>1.5317622</v>
      </c>
      <c r="AP57" s="76">
        <v>1.5138152</v>
      </c>
      <c r="AQ57" s="76">
        <v>1.4895802</v>
      </c>
      <c r="AR57" s="76">
        <v>1.5313876</v>
      </c>
      <c r="AS57" s="76">
        <v>1.5086379999999999</v>
      </c>
      <c r="AT57" s="76">
        <v>1.4794020000000001</v>
      </c>
      <c r="AU57" s="80">
        <v>1.5301454000000001</v>
      </c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</row>
    <row r="58" spans="1:66" ht="14.4" thickBot="1">
      <c r="A58" s="92"/>
      <c r="B58" s="88" t="s">
        <v>76</v>
      </c>
      <c r="C58" s="85">
        <v>1.5333694</v>
      </c>
      <c r="D58" s="81">
        <v>1.5302943</v>
      </c>
      <c r="E58" s="81">
        <v>1.5357209999999999</v>
      </c>
      <c r="F58" s="81">
        <v>1.5321765000000001</v>
      </c>
      <c r="G58" s="81">
        <v>1.5297175000000001</v>
      </c>
      <c r="H58" s="81">
        <v>1.5345428000000001</v>
      </c>
      <c r="I58" s="81">
        <v>1.5349807</v>
      </c>
      <c r="J58" s="81">
        <v>1.5310277000000001</v>
      </c>
      <c r="K58" s="81">
        <v>1.5394874999999999</v>
      </c>
      <c r="L58" s="81">
        <v>1.5341956000000001</v>
      </c>
      <c r="M58" s="81">
        <v>1.5291501000000001</v>
      </c>
      <c r="N58" s="81">
        <v>1.5389980000000001</v>
      </c>
      <c r="O58" s="81">
        <v>1.5344392</v>
      </c>
      <c r="P58" s="81">
        <v>1.5308552</v>
      </c>
      <c r="Q58" s="81">
        <v>1.5378874</v>
      </c>
      <c r="R58" s="81">
        <v>1.5285249999999999</v>
      </c>
      <c r="S58" s="81">
        <v>1.5173973999999999</v>
      </c>
      <c r="T58" s="81">
        <v>1.5367105000000001</v>
      </c>
      <c r="U58" s="81">
        <v>1.5208278</v>
      </c>
      <c r="V58" s="81">
        <v>1.5084740000000001</v>
      </c>
      <c r="W58" s="81">
        <v>1.5322657</v>
      </c>
      <c r="X58" s="81">
        <v>1.5169319999999999</v>
      </c>
      <c r="Y58" s="81">
        <v>1.5078742000000001</v>
      </c>
      <c r="Z58" s="81">
        <v>1.527461</v>
      </c>
      <c r="AA58" s="81">
        <v>1.5175449000000001</v>
      </c>
      <c r="AB58" s="81">
        <v>1.511563</v>
      </c>
      <c r="AC58" s="81">
        <v>1.5230668000000001</v>
      </c>
      <c r="AD58" s="81">
        <v>1.5312021</v>
      </c>
      <c r="AE58" s="81">
        <v>1.5278080999999999</v>
      </c>
      <c r="AF58" s="81">
        <v>1.534203</v>
      </c>
      <c r="AG58" s="81">
        <v>1.5334007000000001</v>
      </c>
      <c r="AH58" s="81">
        <v>1.5313322</v>
      </c>
      <c r="AI58" s="81">
        <v>1.5360142000000001</v>
      </c>
      <c r="AJ58" s="81">
        <v>1.5329609</v>
      </c>
      <c r="AK58" s="81">
        <v>1.5301446999999999</v>
      </c>
      <c r="AL58" s="81">
        <v>1.5357381999999999</v>
      </c>
      <c r="AM58" s="81">
        <v>1.529101</v>
      </c>
      <c r="AN58" s="81">
        <v>1.5251952</v>
      </c>
      <c r="AO58" s="81">
        <v>1.5333406999999999</v>
      </c>
      <c r="AP58" s="81">
        <v>1.5295704999999999</v>
      </c>
      <c r="AQ58" s="81">
        <v>1.5254152999999999</v>
      </c>
      <c r="AR58" s="81">
        <v>1.5337041</v>
      </c>
      <c r="AS58" s="81">
        <v>1.5273547999999999</v>
      </c>
      <c r="AT58" s="81">
        <v>1.5179231</v>
      </c>
      <c r="AU58" s="82">
        <v>1.5360689000000001</v>
      </c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</row>
    <row r="59" spans="1:66">
      <c r="A59" s="60"/>
      <c r="B59" s="60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</row>
    <row r="62" spans="1:66" ht="15">
      <c r="A62" s="73"/>
    </row>
    <row r="63" spans="1:66" ht="15">
      <c r="A63" s="74"/>
    </row>
  </sheetData>
  <mergeCells count="24">
    <mergeCell ref="A32:B32"/>
    <mergeCell ref="A33:B33"/>
    <mergeCell ref="A29:B29"/>
    <mergeCell ref="A20:B20"/>
    <mergeCell ref="A21:B21"/>
    <mergeCell ref="A22:B22"/>
    <mergeCell ref="A30:B30"/>
    <mergeCell ref="A31:B31"/>
    <mergeCell ref="A35:A46"/>
    <mergeCell ref="A47:A58"/>
    <mergeCell ref="A28:B28"/>
    <mergeCell ref="A17:B17"/>
    <mergeCell ref="A1:B1"/>
    <mergeCell ref="A13:B13"/>
    <mergeCell ref="A14:B14"/>
    <mergeCell ref="A15:B15"/>
    <mergeCell ref="A16:B16"/>
    <mergeCell ref="A23:B23"/>
    <mergeCell ref="A24:B24"/>
    <mergeCell ref="A25:B25"/>
    <mergeCell ref="A26:B26"/>
    <mergeCell ref="A27:B27"/>
    <mergeCell ref="A18:B18"/>
    <mergeCell ref="A19:B19"/>
  </mergeCells>
  <conditionalFormatting sqref="C35:AU59">
    <cfRule type="cellIs" dxfId="5" priority="1" operator="notBetween">
      <formula>$C$22</formula>
      <formula>$C$23</formula>
    </cfRule>
  </conditionalFormatting>
  <pageMargins left="0.28999999999999998" right="0.17" top="0.78740157480314965" bottom="0.31" header="0.37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BN63"/>
  <sheetViews>
    <sheetView topLeftCell="A25" zoomScale="80" zoomScaleNormal="80" workbookViewId="0">
      <selection activeCell="E8" sqref="E8"/>
    </sheetView>
  </sheetViews>
  <sheetFormatPr baseColWidth="10" defaultRowHeight="13.8"/>
  <cols>
    <col min="1" max="1" width="16.59765625" customWidth="1"/>
    <col min="2" max="2" width="19.19921875" bestFit="1" customWidth="1"/>
    <col min="3" max="7" width="11.59765625" customWidth="1"/>
    <col min="48" max="48" width="12.796875" customWidth="1"/>
    <col min="57" max="57" width="10.796875" customWidth="1"/>
  </cols>
  <sheetData>
    <row r="1" spans="1:66" ht="20.25" customHeight="1">
      <c r="A1" s="97" t="s">
        <v>0</v>
      </c>
      <c r="B1" s="98"/>
      <c r="C1" s="29"/>
      <c r="D1" s="29"/>
      <c r="E1" s="29"/>
      <c r="F1" s="29"/>
      <c r="G1" s="29"/>
    </row>
    <row r="2" spans="1:66" ht="15.6">
      <c r="A2" s="30"/>
      <c r="B2" s="30"/>
      <c r="C2" s="1"/>
      <c r="D2" s="1"/>
      <c r="E2" s="2"/>
      <c r="F2" s="1"/>
      <c r="G2" s="1"/>
    </row>
    <row r="3" spans="1:66">
      <c r="A3" s="31" t="s">
        <v>1</v>
      </c>
      <c r="B3" s="4"/>
      <c r="C3" s="3"/>
      <c r="D3" s="32" t="s">
        <v>29</v>
      </c>
      <c r="E3" s="33"/>
      <c r="F3" s="33"/>
      <c r="G3" s="34"/>
    </row>
    <row r="4" spans="1:66">
      <c r="A4" s="35" t="s">
        <v>2</v>
      </c>
      <c r="B4" s="58"/>
      <c r="C4" s="3"/>
      <c r="D4" s="36" t="s">
        <v>35</v>
      </c>
      <c r="E4" s="37"/>
      <c r="F4" s="37"/>
      <c r="G4" s="38"/>
    </row>
    <row r="5" spans="1:66">
      <c r="A5" s="35" t="s">
        <v>3</v>
      </c>
      <c r="B5" s="5" t="s">
        <v>37</v>
      </c>
      <c r="C5" s="6"/>
      <c r="D5" s="36" t="s">
        <v>38</v>
      </c>
      <c r="E5" s="37"/>
      <c r="F5" s="37"/>
      <c r="G5" s="38"/>
    </row>
    <row r="6" spans="1:66">
      <c r="A6" s="35" t="s">
        <v>4</v>
      </c>
      <c r="B6" s="59"/>
      <c r="C6" s="6"/>
      <c r="D6" s="36" t="s">
        <v>59</v>
      </c>
      <c r="E6" s="37"/>
      <c r="F6" s="37"/>
      <c r="G6" s="38"/>
    </row>
    <row r="7" spans="1:66">
      <c r="A7" s="35" t="s">
        <v>5</v>
      </c>
      <c r="B7" s="7"/>
      <c r="C7" s="8"/>
      <c r="D7" s="36" t="s">
        <v>60</v>
      </c>
      <c r="E7" s="39"/>
      <c r="F7" s="39"/>
      <c r="G7" s="40"/>
    </row>
    <row r="8" spans="1:66">
      <c r="A8" s="35" t="s">
        <v>6</v>
      </c>
      <c r="B8" s="9">
        <v>43328</v>
      </c>
      <c r="C8" s="10"/>
      <c r="D8" s="36" t="s">
        <v>61</v>
      </c>
      <c r="E8" s="37"/>
      <c r="F8" s="39"/>
      <c r="G8" s="40"/>
    </row>
    <row r="9" spans="1:66" ht="15.6">
      <c r="A9" s="31" t="s">
        <v>30</v>
      </c>
      <c r="B9" s="7" t="s">
        <v>34</v>
      </c>
      <c r="C9" s="11"/>
      <c r="D9" s="72" t="s">
        <v>62</v>
      </c>
      <c r="E9" s="37"/>
      <c r="F9" s="42"/>
      <c r="G9" s="38"/>
    </row>
    <row r="10" spans="1:66">
      <c r="A10" s="31" t="s">
        <v>31</v>
      </c>
      <c r="B10" s="7" t="s">
        <v>77</v>
      </c>
      <c r="C10" s="11"/>
      <c r="D10" s="41"/>
      <c r="E10" s="37"/>
      <c r="F10" s="37"/>
      <c r="G10" s="38"/>
    </row>
    <row r="11" spans="1:66">
      <c r="A11" s="31" t="s">
        <v>32</v>
      </c>
      <c r="B11" s="43" t="s">
        <v>33</v>
      </c>
      <c r="C11" s="44"/>
      <c r="D11" s="68"/>
      <c r="E11" s="69"/>
      <c r="F11" s="37"/>
      <c r="G11" s="38"/>
    </row>
    <row r="12" spans="1:66" ht="20.100000000000001" customHeight="1">
      <c r="A12" s="12"/>
      <c r="B12" s="12"/>
      <c r="C12" s="70" t="s">
        <v>41</v>
      </c>
      <c r="D12" s="71" t="s">
        <v>42</v>
      </c>
      <c r="E12" s="71" t="s">
        <v>43</v>
      </c>
      <c r="F12" s="70" t="s">
        <v>41</v>
      </c>
      <c r="G12" s="70" t="s">
        <v>42</v>
      </c>
      <c r="H12" s="70" t="s">
        <v>43</v>
      </c>
      <c r="I12" s="70" t="s">
        <v>41</v>
      </c>
      <c r="J12" s="70" t="s">
        <v>42</v>
      </c>
      <c r="K12" s="70" t="s">
        <v>43</v>
      </c>
      <c r="L12" s="70" t="s">
        <v>41</v>
      </c>
      <c r="M12" s="70" t="s">
        <v>42</v>
      </c>
      <c r="N12" s="70" t="s">
        <v>43</v>
      </c>
      <c r="O12" s="70" t="s">
        <v>41</v>
      </c>
      <c r="P12" s="70" t="s">
        <v>42</v>
      </c>
      <c r="Q12" s="70" t="s">
        <v>43</v>
      </c>
      <c r="R12" s="70" t="s">
        <v>41</v>
      </c>
      <c r="S12" s="70" t="s">
        <v>42</v>
      </c>
      <c r="T12" s="70" t="s">
        <v>43</v>
      </c>
      <c r="U12" s="70" t="s">
        <v>41</v>
      </c>
      <c r="V12" s="70" t="s">
        <v>42</v>
      </c>
      <c r="W12" s="70" t="s">
        <v>43</v>
      </c>
      <c r="X12" s="70" t="s">
        <v>41</v>
      </c>
      <c r="Y12" s="70" t="s">
        <v>42</v>
      </c>
      <c r="Z12" s="70" t="s">
        <v>43</v>
      </c>
      <c r="AA12" s="70" t="s">
        <v>41</v>
      </c>
      <c r="AB12" s="70" t="s">
        <v>42</v>
      </c>
      <c r="AC12" s="70" t="s">
        <v>43</v>
      </c>
      <c r="AD12" s="70" t="s">
        <v>41</v>
      </c>
      <c r="AE12" s="70" t="s">
        <v>42</v>
      </c>
      <c r="AF12" s="70" t="s">
        <v>43</v>
      </c>
      <c r="AG12" s="70" t="s">
        <v>41</v>
      </c>
      <c r="AH12" s="70" t="s">
        <v>42</v>
      </c>
      <c r="AI12" s="70" t="s">
        <v>43</v>
      </c>
      <c r="AJ12" s="70" t="s">
        <v>41</v>
      </c>
      <c r="AK12" s="70" t="s">
        <v>42</v>
      </c>
      <c r="AL12" s="70" t="s">
        <v>43</v>
      </c>
      <c r="AM12" s="70" t="s">
        <v>41</v>
      </c>
      <c r="AN12" s="70" t="s">
        <v>42</v>
      </c>
      <c r="AO12" s="70" t="s">
        <v>43</v>
      </c>
      <c r="AP12" s="70" t="s">
        <v>41</v>
      </c>
      <c r="AQ12" s="70" t="s">
        <v>42</v>
      </c>
      <c r="AR12" s="70" t="s">
        <v>43</v>
      </c>
      <c r="AS12" s="70" t="s">
        <v>41</v>
      </c>
      <c r="AT12" s="70" t="s">
        <v>42</v>
      </c>
      <c r="AU12" s="70" t="s">
        <v>43</v>
      </c>
    </row>
    <row r="13" spans="1:66">
      <c r="A13" s="99" t="s">
        <v>7</v>
      </c>
      <c r="B13" s="100"/>
      <c r="C13" s="17" t="s">
        <v>8</v>
      </c>
      <c r="D13" s="17" t="s">
        <v>8</v>
      </c>
      <c r="E13" s="17" t="s">
        <v>8</v>
      </c>
      <c r="F13" s="17" t="s">
        <v>8</v>
      </c>
      <c r="G13" s="17" t="s">
        <v>8</v>
      </c>
      <c r="H13" s="17" t="s">
        <v>8</v>
      </c>
      <c r="I13" s="17" t="s">
        <v>8</v>
      </c>
      <c r="J13" s="17" t="s">
        <v>8</v>
      </c>
      <c r="K13" s="17" t="s">
        <v>8</v>
      </c>
      <c r="L13" s="17" t="s">
        <v>8</v>
      </c>
      <c r="M13" s="17" t="s">
        <v>8</v>
      </c>
      <c r="N13" s="17" t="s">
        <v>8</v>
      </c>
      <c r="O13" s="17" t="s">
        <v>8</v>
      </c>
      <c r="P13" s="17" t="s">
        <v>8</v>
      </c>
      <c r="Q13" s="17" t="s">
        <v>8</v>
      </c>
      <c r="R13" s="17" t="s">
        <v>8</v>
      </c>
      <c r="S13" s="17" t="s">
        <v>8</v>
      </c>
      <c r="T13" s="17" t="s">
        <v>8</v>
      </c>
      <c r="U13" s="17" t="s">
        <v>8</v>
      </c>
      <c r="V13" s="17" t="s">
        <v>8</v>
      </c>
      <c r="W13" s="17" t="s">
        <v>8</v>
      </c>
      <c r="X13" s="17" t="s">
        <v>8</v>
      </c>
      <c r="Y13" s="17" t="s">
        <v>8</v>
      </c>
      <c r="Z13" s="17" t="s">
        <v>8</v>
      </c>
      <c r="AA13" s="17" t="s">
        <v>8</v>
      </c>
      <c r="AB13" s="17" t="s">
        <v>8</v>
      </c>
      <c r="AC13" s="17" t="s">
        <v>8</v>
      </c>
      <c r="AD13" s="17" t="s">
        <v>8</v>
      </c>
      <c r="AE13" s="17" t="s">
        <v>8</v>
      </c>
      <c r="AF13" s="17" t="s">
        <v>8</v>
      </c>
      <c r="AG13" s="17" t="s">
        <v>8</v>
      </c>
      <c r="AH13" s="17" t="s">
        <v>8</v>
      </c>
      <c r="AI13" s="17" t="s">
        <v>8</v>
      </c>
      <c r="AJ13" s="17" t="s">
        <v>8</v>
      </c>
      <c r="AK13" s="17" t="s">
        <v>8</v>
      </c>
      <c r="AL13" s="17" t="s">
        <v>8</v>
      </c>
      <c r="AM13" s="17" t="s">
        <v>8</v>
      </c>
      <c r="AN13" s="17" t="s">
        <v>8</v>
      </c>
      <c r="AO13" s="17" t="s">
        <v>8</v>
      </c>
      <c r="AP13" s="17" t="s">
        <v>8</v>
      </c>
      <c r="AQ13" s="17" t="s">
        <v>8</v>
      </c>
      <c r="AR13" s="17" t="s">
        <v>8</v>
      </c>
      <c r="AS13" s="17" t="s">
        <v>8</v>
      </c>
      <c r="AT13" s="17" t="s">
        <v>8</v>
      </c>
      <c r="AU13" s="17" t="s">
        <v>8</v>
      </c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</row>
    <row r="14" spans="1:66">
      <c r="A14" s="99" t="s">
        <v>9</v>
      </c>
      <c r="B14" s="100"/>
      <c r="C14" s="18">
        <v>62061</v>
      </c>
      <c r="D14" s="18">
        <v>62061</v>
      </c>
      <c r="E14" s="18">
        <v>62061</v>
      </c>
      <c r="F14" s="18">
        <v>62061</v>
      </c>
      <c r="G14" s="18">
        <v>62061</v>
      </c>
      <c r="H14" s="18">
        <v>62061</v>
      </c>
      <c r="I14" s="18">
        <v>62061</v>
      </c>
      <c r="J14" s="18">
        <v>62061</v>
      </c>
      <c r="K14" s="18">
        <v>62061</v>
      </c>
      <c r="L14" s="18">
        <v>62061</v>
      </c>
      <c r="M14" s="18">
        <v>62061</v>
      </c>
      <c r="N14" s="18">
        <v>62061</v>
      </c>
      <c r="O14" s="18">
        <v>62061</v>
      </c>
      <c r="P14" s="18">
        <v>62061</v>
      </c>
      <c r="Q14" s="18">
        <v>62061</v>
      </c>
      <c r="R14" s="18">
        <v>62061</v>
      </c>
      <c r="S14" s="18">
        <v>62061</v>
      </c>
      <c r="T14" s="18">
        <v>62061</v>
      </c>
      <c r="U14" s="18">
        <v>62061</v>
      </c>
      <c r="V14" s="18">
        <v>62061</v>
      </c>
      <c r="W14" s="18">
        <v>62061</v>
      </c>
      <c r="X14" s="18">
        <v>62061</v>
      </c>
      <c r="Y14" s="18">
        <v>62061</v>
      </c>
      <c r="Z14" s="18">
        <v>62061</v>
      </c>
      <c r="AA14" s="18">
        <v>62061</v>
      </c>
      <c r="AB14" s="18">
        <v>62061</v>
      </c>
      <c r="AC14" s="18">
        <v>62061</v>
      </c>
      <c r="AD14" s="18">
        <v>62061</v>
      </c>
      <c r="AE14" s="18">
        <v>62061</v>
      </c>
      <c r="AF14" s="18">
        <v>62061</v>
      </c>
      <c r="AG14" s="18">
        <v>62061</v>
      </c>
      <c r="AH14" s="18">
        <v>62061</v>
      </c>
      <c r="AI14" s="18">
        <v>62061</v>
      </c>
      <c r="AJ14" s="18">
        <v>62061</v>
      </c>
      <c r="AK14" s="18">
        <v>62061</v>
      </c>
      <c r="AL14" s="18">
        <v>62061</v>
      </c>
      <c r="AM14" s="18">
        <v>62061</v>
      </c>
      <c r="AN14" s="18">
        <v>62061</v>
      </c>
      <c r="AO14" s="18">
        <v>62061</v>
      </c>
      <c r="AP14" s="18">
        <v>62061</v>
      </c>
      <c r="AQ14" s="18">
        <v>62061</v>
      </c>
      <c r="AR14" s="18">
        <v>62061</v>
      </c>
      <c r="AS14" s="18">
        <v>62061</v>
      </c>
      <c r="AT14" s="18">
        <v>62061</v>
      </c>
      <c r="AU14" s="18">
        <v>62061</v>
      </c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>
      <c r="A15" s="101" t="s">
        <v>10</v>
      </c>
      <c r="B15" s="102"/>
      <c r="C15" s="19" t="s">
        <v>39</v>
      </c>
      <c r="D15" s="19" t="s">
        <v>39</v>
      </c>
      <c r="E15" s="19" t="s">
        <v>39</v>
      </c>
      <c r="F15" s="19" t="s">
        <v>40</v>
      </c>
      <c r="G15" s="19" t="s">
        <v>40</v>
      </c>
      <c r="H15" s="19" t="s">
        <v>40</v>
      </c>
      <c r="I15" s="19" t="s">
        <v>45</v>
      </c>
      <c r="J15" s="19" t="s">
        <v>45</v>
      </c>
      <c r="K15" s="19" t="s">
        <v>45</v>
      </c>
      <c r="L15" s="19" t="s">
        <v>46</v>
      </c>
      <c r="M15" s="19" t="s">
        <v>46</v>
      </c>
      <c r="N15" s="19" t="s">
        <v>46</v>
      </c>
      <c r="O15" s="19" t="s">
        <v>47</v>
      </c>
      <c r="P15" s="19" t="s">
        <v>47</v>
      </c>
      <c r="Q15" s="19" t="s">
        <v>47</v>
      </c>
      <c r="R15" s="19" t="s">
        <v>48</v>
      </c>
      <c r="S15" s="19" t="s">
        <v>48</v>
      </c>
      <c r="T15" s="19" t="s">
        <v>48</v>
      </c>
      <c r="U15" s="19" t="s">
        <v>49</v>
      </c>
      <c r="V15" s="19" t="s">
        <v>49</v>
      </c>
      <c r="W15" s="19" t="s">
        <v>49</v>
      </c>
      <c r="X15" s="19" t="s">
        <v>50</v>
      </c>
      <c r="Y15" s="19" t="s">
        <v>50</v>
      </c>
      <c r="Z15" s="19" t="s">
        <v>50</v>
      </c>
      <c r="AA15" s="19" t="s">
        <v>44</v>
      </c>
      <c r="AB15" s="19" t="s">
        <v>44</v>
      </c>
      <c r="AC15" s="19" t="s">
        <v>44</v>
      </c>
      <c r="AD15" s="19" t="s">
        <v>51</v>
      </c>
      <c r="AE15" s="19" t="s">
        <v>51</v>
      </c>
      <c r="AF15" s="19" t="s">
        <v>51</v>
      </c>
      <c r="AG15" s="19" t="s">
        <v>52</v>
      </c>
      <c r="AH15" s="19" t="s">
        <v>52</v>
      </c>
      <c r="AI15" s="19" t="s">
        <v>52</v>
      </c>
      <c r="AJ15" s="19" t="s">
        <v>53</v>
      </c>
      <c r="AK15" s="19" t="s">
        <v>53</v>
      </c>
      <c r="AL15" s="19" t="s">
        <v>53</v>
      </c>
      <c r="AM15" s="19" t="s">
        <v>54</v>
      </c>
      <c r="AN15" s="19" t="s">
        <v>54</v>
      </c>
      <c r="AO15" s="19" t="s">
        <v>54</v>
      </c>
      <c r="AP15" s="19" t="s">
        <v>55</v>
      </c>
      <c r="AQ15" s="19" t="s">
        <v>55</v>
      </c>
      <c r="AR15" s="19" t="s">
        <v>55</v>
      </c>
      <c r="AS15" s="19" t="s">
        <v>56</v>
      </c>
      <c r="AT15" s="19" t="s">
        <v>56</v>
      </c>
      <c r="AU15" s="19" t="s">
        <v>56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>
      <c r="A16" s="101" t="s">
        <v>26</v>
      </c>
      <c r="B16" s="102"/>
      <c r="C16" s="55" t="s">
        <v>36</v>
      </c>
      <c r="D16" s="55" t="s">
        <v>36</v>
      </c>
      <c r="E16" s="55" t="s">
        <v>36</v>
      </c>
      <c r="F16" s="55" t="s">
        <v>36</v>
      </c>
      <c r="G16" s="55" t="s">
        <v>36</v>
      </c>
      <c r="H16" s="55" t="s">
        <v>36</v>
      </c>
      <c r="I16" s="55" t="s">
        <v>36</v>
      </c>
      <c r="J16" s="55" t="s">
        <v>36</v>
      </c>
      <c r="K16" s="55" t="s">
        <v>36</v>
      </c>
      <c r="L16" s="55" t="s">
        <v>36</v>
      </c>
      <c r="M16" s="55" t="s">
        <v>36</v>
      </c>
      <c r="N16" s="55" t="s">
        <v>36</v>
      </c>
      <c r="O16" s="55" t="s">
        <v>36</v>
      </c>
      <c r="P16" s="55" t="s">
        <v>36</v>
      </c>
      <c r="Q16" s="55" t="s">
        <v>36</v>
      </c>
      <c r="R16" s="55" t="s">
        <v>36</v>
      </c>
      <c r="S16" s="55" t="s">
        <v>36</v>
      </c>
      <c r="T16" s="55" t="s">
        <v>36</v>
      </c>
      <c r="U16" s="55" t="s">
        <v>36</v>
      </c>
      <c r="V16" s="55" t="s">
        <v>36</v>
      </c>
      <c r="W16" s="55" t="s">
        <v>36</v>
      </c>
      <c r="X16" s="55" t="s">
        <v>36</v>
      </c>
      <c r="Y16" s="55" t="s">
        <v>36</v>
      </c>
      <c r="Z16" s="55" t="s">
        <v>36</v>
      </c>
      <c r="AA16" s="55" t="s">
        <v>36</v>
      </c>
      <c r="AB16" s="55" t="s">
        <v>36</v>
      </c>
      <c r="AC16" s="55" t="s">
        <v>36</v>
      </c>
      <c r="AD16" s="55" t="s">
        <v>36</v>
      </c>
      <c r="AE16" s="55" t="s">
        <v>36</v>
      </c>
      <c r="AF16" s="55" t="s">
        <v>36</v>
      </c>
      <c r="AG16" s="55" t="s">
        <v>36</v>
      </c>
      <c r="AH16" s="55" t="s">
        <v>36</v>
      </c>
      <c r="AI16" s="55" t="s">
        <v>36</v>
      </c>
      <c r="AJ16" s="55" t="s">
        <v>36</v>
      </c>
      <c r="AK16" s="55" t="s">
        <v>36</v>
      </c>
      <c r="AL16" s="55" t="s">
        <v>36</v>
      </c>
      <c r="AM16" s="55" t="s">
        <v>36</v>
      </c>
      <c r="AN16" s="55" t="s">
        <v>36</v>
      </c>
      <c r="AO16" s="55" t="s">
        <v>36</v>
      </c>
      <c r="AP16" s="55" t="s">
        <v>36</v>
      </c>
      <c r="AQ16" s="55" t="s">
        <v>36</v>
      </c>
      <c r="AR16" s="55" t="s">
        <v>36</v>
      </c>
      <c r="AS16" s="55" t="s">
        <v>36</v>
      </c>
      <c r="AT16" s="55" t="s">
        <v>36</v>
      </c>
      <c r="AU16" s="55" t="s">
        <v>36</v>
      </c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1:66">
      <c r="A17" s="95" t="s">
        <v>11</v>
      </c>
      <c r="B17" s="96"/>
      <c r="C17" s="20">
        <v>1.504</v>
      </c>
      <c r="D17" s="20">
        <v>1.504</v>
      </c>
      <c r="E17" s="20">
        <v>1.504</v>
      </c>
      <c r="F17" s="20">
        <v>1.504</v>
      </c>
      <c r="G17" s="20">
        <v>1.504</v>
      </c>
      <c r="H17" s="20">
        <v>1.504</v>
      </c>
      <c r="I17" s="20">
        <v>1.504</v>
      </c>
      <c r="J17" s="20">
        <v>1.504</v>
      </c>
      <c r="K17" s="20">
        <v>1.504</v>
      </c>
      <c r="L17" s="20">
        <v>1.504</v>
      </c>
      <c r="M17" s="20">
        <v>1.504</v>
      </c>
      <c r="N17" s="20">
        <v>1.504</v>
      </c>
      <c r="O17" s="20">
        <v>1.504</v>
      </c>
      <c r="P17" s="20">
        <v>1.504</v>
      </c>
      <c r="Q17" s="20">
        <v>1.504</v>
      </c>
      <c r="R17" s="20">
        <v>1.504</v>
      </c>
      <c r="S17" s="20">
        <v>1.504</v>
      </c>
      <c r="T17" s="20">
        <v>1.504</v>
      </c>
      <c r="U17" s="20">
        <v>1.504</v>
      </c>
      <c r="V17" s="20">
        <v>1.504</v>
      </c>
      <c r="W17" s="20">
        <v>1.504</v>
      </c>
      <c r="X17" s="20">
        <v>1.504</v>
      </c>
      <c r="Y17" s="20">
        <v>1.504</v>
      </c>
      <c r="Z17" s="20">
        <v>1.504</v>
      </c>
      <c r="AA17" s="20">
        <v>1.504</v>
      </c>
      <c r="AB17" s="20">
        <v>1.504</v>
      </c>
      <c r="AC17" s="20">
        <v>1.504</v>
      </c>
      <c r="AD17" s="20">
        <v>1.504</v>
      </c>
      <c r="AE17" s="20">
        <v>1.504</v>
      </c>
      <c r="AF17" s="20">
        <v>1.504</v>
      </c>
      <c r="AG17" s="20">
        <v>1.504</v>
      </c>
      <c r="AH17" s="20">
        <v>1.504</v>
      </c>
      <c r="AI17" s="20">
        <v>1.504</v>
      </c>
      <c r="AJ17" s="20">
        <v>1.504</v>
      </c>
      <c r="AK17" s="20">
        <v>1.504</v>
      </c>
      <c r="AL17" s="20">
        <v>1.504</v>
      </c>
      <c r="AM17" s="20">
        <v>1.504</v>
      </c>
      <c r="AN17" s="20">
        <v>1.504</v>
      </c>
      <c r="AO17" s="20">
        <v>1.504</v>
      </c>
      <c r="AP17" s="20">
        <v>1.504</v>
      </c>
      <c r="AQ17" s="20">
        <v>1.504</v>
      </c>
      <c r="AR17" s="20">
        <v>1.504</v>
      </c>
      <c r="AS17" s="20">
        <v>1.504</v>
      </c>
      <c r="AT17" s="20">
        <v>1.504</v>
      </c>
      <c r="AU17" s="20">
        <v>1.504</v>
      </c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</row>
    <row r="18" spans="1:66">
      <c r="A18" s="107"/>
      <c r="B18" s="108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</row>
    <row r="19" spans="1:66">
      <c r="A19" s="107" t="s">
        <v>12</v>
      </c>
      <c r="B19" s="108"/>
      <c r="C19" s="21">
        <v>0.01</v>
      </c>
      <c r="D19" s="21">
        <v>0.01</v>
      </c>
      <c r="E19" s="21">
        <v>0.01</v>
      </c>
      <c r="F19" s="21">
        <v>0.01</v>
      </c>
      <c r="G19" s="21">
        <v>0.01</v>
      </c>
      <c r="H19" s="21">
        <v>0.01</v>
      </c>
      <c r="I19" s="21">
        <v>0.01</v>
      </c>
      <c r="J19" s="21">
        <v>0.01</v>
      </c>
      <c r="K19" s="21">
        <v>0.01</v>
      </c>
      <c r="L19" s="21">
        <v>0.01</v>
      </c>
      <c r="M19" s="21">
        <v>0.01</v>
      </c>
      <c r="N19" s="21">
        <v>0.01</v>
      </c>
      <c r="O19" s="21">
        <v>0.01</v>
      </c>
      <c r="P19" s="21">
        <v>0.01</v>
      </c>
      <c r="Q19" s="21">
        <v>0.01</v>
      </c>
      <c r="R19" s="21">
        <v>0.01</v>
      </c>
      <c r="S19" s="21">
        <v>0.01</v>
      </c>
      <c r="T19" s="21">
        <v>0.01</v>
      </c>
      <c r="U19" s="21">
        <v>0.01</v>
      </c>
      <c r="V19" s="21">
        <v>0.01</v>
      </c>
      <c r="W19" s="21">
        <v>0.01</v>
      </c>
      <c r="X19" s="21">
        <v>0.01</v>
      </c>
      <c r="Y19" s="21">
        <v>0.01</v>
      </c>
      <c r="Z19" s="21">
        <v>0.01</v>
      </c>
      <c r="AA19" s="21">
        <v>0.01</v>
      </c>
      <c r="AB19" s="21">
        <v>0.01</v>
      </c>
      <c r="AC19" s="21">
        <v>0.01</v>
      </c>
      <c r="AD19" s="21">
        <v>0.01</v>
      </c>
      <c r="AE19" s="21">
        <v>0.01</v>
      </c>
      <c r="AF19" s="21">
        <v>0.01</v>
      </c>
      <c r="AG19" s="21">
        <v>0.01</v>
      </c>
      <c r="AH19" s="21">
        <v>0.01</v>
      </c>
      <c r="AI19" s="21">
        <v>0.01</v>
      </c>
      <c r="AJ19" s="21">
        <v>0.01</v>
      </c>
      <c r="AK19" s="21">
        <v>0.01</v>
      </c>
      <c r="AL19" s="21">
        <v>0.01</v>
      </c>
      <c r="AM19" s="21">
        <v>0.01</v>
      </c>
      <c r="AN19" s="21">
        <v>0.01</v>
      </c>
      <c r="AO19" s="21">
        <v>0.01</v>
      </c>
      <c r="AP19" s="21">
        <v>0.01</v>
      </c>
      <c r="AQ19" s="21">
        <v>0.01</v>
      </c>
      <c r="AR19" s="21">
        <v>0.01</v>
      </c>
      <c r="AS19" s="21">
        <v>0.01</v>
      </c>
      <c r="AT19" s="21">
        <v>0.01</v>
      </c>
      <c r="AU19" s="21">
        <v>0.01</v>
      </c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</row>
    <row r="20" spans="1:66">
      <c r="A20" s="103" t="s">
        <v>13</v>
      </c>
      <c r="B20" s="104"/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</row>
    <row r="21" spans="1:66">
      <c r="A21" s="115" t="s">
        <v>14</v>
      </c>
      <c r="B21" s="116"/>
      <c r="C21" s="22" t="s">
        <v>15</v>
      </c>
      <c r="D21" s="22" t="s">
        <v>15</v>
      </c>
      <c r="E21" s="22" t="s">
        <v>15</v>
      </c>
      <c r="F21" s="22" t="s">
        <v>15</v>
      </c>
      <c r="G21" s="22" t="s">
        <v>15</v>
      </c>
      <c r="H21" s="22" t="s">
        <v>15</v>
      </c>
      <c r="I21" s="22" t="s">
        <v>15</v>
      </c>
      <c r="J21" s="22" t="s">
        <v>15</v>
      </c>
      <c r="K21" s="22" t="s">
        <v>15</v>
      </c>
      <c r="L21" s="22" t="s">
        <v>15</v>
      </c>
      <c r="M21" s="22" t="s">
        <v>15</v>
      </c>
      <c r="N21" s="22" t="s">
        <v>15</v>
      </c>
      <c r="O21" s="22" t="s">
        <v>15</v>
      </c>
      <c r="P21" s="22" t="s">
        <v>15</v>
      </c>
      <c r="Q21" s="22" t="s">
        <v>15</v>
      </c>
      <c r="R21" s="22" t="s">
        <v>15</v>
      </c>
      <c r="S21" s="22" t="s">
        <v>15</v>
      </c>
      <c r="T21" s="22" t="s">
        <v>15</v>
      </c>
      <c r="U21" s="22" t="s">
        <v>15</v>
      </c>
      <c r="V21" s="22" t="s">
        <v>15</v>
      </c>
      <c r="W21" s="22" t="s">
        <v>15</v>
      </c>
      <c r="X21" s="22" t="s">
        <v>15</v>
      </c>
      <c r="Y21" s="22" t="s">
        <v>15</v>
      </c>
      <c r="Z21" s="22" t="s">
        <v>15</v>
      </c>
      <c r="AA21" s="22" t="s">
        <v>15</v>
      </c>
      <c r="AB21" s="22" t="s">
        <v>15</v>
      </c>
      <c r="AC21" s="22" t="s">
        <v>15</v>
      </c>
      <c r="AD21" s="22" t="s">
        <v>15</v>
      </c>
      <c r="AE21" s="22" t="s">
        <v>15</v>
      </c>
      <c r="AF21" s="22" t="s">
        <v>15</v>
      </c>
      <c r="AG21" s="22" t="s">
        <v>15</v>
      </c>
      <c r="AH21" s="22" t="s">
        <v>15</v>
      </c>
      <c r="AI21" s="22" t="s">
        <v>15</v>
      </c>
      <c r="AJ21" s="22" t="s">
        <v>15</v>
      </c>
      <c r="AK21" s="22" t="s">
        <v>15</v>
      </c>
      <c r="AL21" s="22" t="s">
        <v>15</v>
      </c>
      <c r="AM21" s="22" t="s">
        <v>15</v>
      </c>
      <c r="AN21" s="22" t="s">
        <v>15</v>
      </c>
      <c r="AO21" s="22" t="s">
        <v>15</v>
      </c>
      <c r="AP21" s="22" t="s">
        <v>15</v>
      </c>
      <c r="AQ21" s="22" t="s">
        <v>15</v>
      </c>
      <c r="AR21" s="22" t="s">
        <v>15</v>
      </c>
      <c r="AS21" s="22" t="s">
        <v>15</v>
      </c>
      <c r="AT21" s="22" t="s">
        <v>15</v>
      </c>
      <c r="AU21" s="22" t="s">
        <v>15</v>
      </c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</row>
    <row r="22" spans="1:66">
      <c r="A22" s="95" t="s">
        <v>16</v>
      </c>
      <c r="B22" s="96"/>
      <c r="C22" s="23">
        <f t="shared" ref="C22:AU22" si="0">C17+C19</f>
        <v>1.514</v>
      </c>
      <c r="D22" s="23">
        <f t="shared" si="0"/>
        <v>1.514</v>
      </c>
      <c r="E22" s="23">
        <f t="shared" si="0"/>
        <v>1.514</v>
      </c>
      <c r="F22" s="46">
        <f t="shared" si="0"/>
        <v>1.514</v>
      </c>
      <c r="G22" s="46">
        <f t="shared" si="0"/>
        <v>1.514</v>
      </c>
      <c r="H22" s="46">
        <f t="shared" si="0"/>
        <v>1.514</v>
      </c>
      <c r="I22" s="46">
        <f t="shared" si="0"/>
        <v>1.514</v>
      </c>
      <c r="J22" s="46">
        <f t="shared" si="0"/>
        <v>1.514</v>
      </c>
      <c r="K22" s="46">
        <f t="shared" si="0"/>
        <v>1.514</v>
      </c>
      <c r="L22" s="46">
        <f t="shared" si="0"/>
        <v>1.514</v>
      </c>
      <c r="M22" s="46">
        <f t="shared" si="0"/>
        <v>1.514</v>
      </c>
      <c r="N22" s="46">
        <f t="shared" si="0"/>
        <v>1.514</v>
      </c>
      <c r="O22" s="46">
        <f t="shared" si="0"/>
        <v>1.514</v>
      </c>
      <c r="P22" s="46">
        <f t="shared" si="0"/>
        <v>1.514</v>
      </c>
      <c r="Q22" s="46">
        <f t="shared" si="0"/>
        <v>1.514</v>
      </c>
      <c r="R22" s="46">
        <f t="shared" si="0"/>
        <v>1.514</v>
      </c>
      <c r="S22" s="46">
        <f t="shared" si="0"/>
        <v>1.514</v>
      </c>
      <c r="T22" s="46">
        <f t="shared" si="0"/>
        <v>1.514</v>
      </c>
      <c r="U22" s="46">
        <f t="shared" si="0"/>
        <v>1.514</v>
      </c>
      <c r="V22" s="46">
        <f t="shared" si="0"/>
        <v>1.514</v>
      </c>
      <c r="W22" s="46">
        <f t="shared" si="0"/>
        <v>1.514</v>
      </c>
      <c r="X22" s="46">
        <f t="shared" si="0"/>
        <v>1.514</v>
      </c>
      <c r="Y22" s="46">
        <f t="shared" si="0"/>
        <v>1.514</v>
      </c>
      <c r="Z22" s="46">
        <f t="shared" si="0"/>
        <v>1.514</v>
      </c>
      <c r="AA22" s="46">
        <f t="shared" si="0"/>
        <v>1.514</v>
      </c>
      <c r="AB22" s="46">
        <f t="shared" si="0"/>
        <v>1.514</v>
      </c>
      <c r="AC22" s="46">
        <f t="shared" si="0"/>
        <v>1.514</v>
      </c>
      <c r="AD22" s="46">
        <f t="shared" si="0"/>
        <v>1.514</v>
      </c>
      <c r="AE22" s="46">
        <f t="shared" si="0"/>
        <v>1.514</v>
      </c>
      <c r="AF22" s="46">
        <f t="shared" si="0"/>
        <v>1.514</v>
      </c>
      <c r="AG22" s="46">
        <f t="shared" si="0"/>
        <v>1.514</v>
      </c>
      <c r="AH22" s="46">
        <f t="shared" si="0"/>
        <v>1.514</v>
      </c>
      <c r="AI22" s="46">
        <f t="shared" si="0"/>
        <v>1.514</v>
      </c>
      <c r="AJ22" s="46">
        <f t="shared" si="0"/>
        <v>1.514</v>
      </c>
      <c r="AK22" s="46">
        <f t="shared" si="0"/>
        <v>1.514</v>
      </c>
      <c r="AL22" s="46">
        <f t="shared" si="0"/>
        <v>1.514</v>
      </c>
      <c r="AM22" s="46">
        <f t="shared" si="0"/>
        <v>1.514</v>
      </c>
      <c r="AN22" s="46">
        <f t="shared" si="0"/>
        <v>1.514</v>
      </c>
      <c r="AO22" s="46">
        <f t="shared" si="0"/>
        <v>1.514</v>
      </c>
      <c r="AP22" s="46">
        <f t="shared" si="0"/>
        <v>1.514</v>
      </c>
      <c r="AQ22" s="46">
        <f t="shared" si="0"/>
        <v>1.514</v>
      </c>
      <c r="AR22" s="46">
        <f t="shared" si="0"/>
        <v>1.514</v>
      </c>
      <c r="AS22" s="46">
        <f t="shared" si="0"/>
        <v>1.514</v>
      </c>
      <c r="AT22" s="46">
        <f t="shared" si="0"/>
        <v>1.514</v>
      </c>
      <c r="AU22" s="23">
        <f t="shared" si="0"/>
        <v>1.514</v>
      </c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</row>
    <row r="23" spans="1:66">
      <c r="A23" s="103" t="s">
        <v>17</v>
      </c>
      <c r="B23" s="104"/>
      <c r="C23" s="22">
        <f t="shared" ref="C23:AU23" si="1">C17+C20</f>
        <v>1.504</v>
      </c>
      <c r="D23" s="22">
        <f t="shared" si="1"/>
        <v>1.504</v>
      </c>
      <c r="E23" s="22">
        <f t="shared" si="1"/>
        <v>1.504</v>
      </c>
      <c r="F23" s="45">
        <f t="shared" si="1"/>
        <v>1.504</v>
      </c>
      <c r="G23" s="45">
        <f t="shared" si="1"/>
        <v>1.504</v>
      </c>
      <c r="H23" s="45">
        <f t="shared" si="1"/>
        <v>1.504</v>
      </c>
      <c r="I23" s="45">
        <f t="shared" si="1"/>
        <v>1.504</v>
      </c>
      <c r="J23" s="45">
        <f t="shared" si="1"/>
        <v>1.504</v>
      </c>
      <c r="K23" s="45">
        <f t="shared" si="1"/>
        <v>1.504</v>
      </c>
      <c r="L23" s="45">
        <f t="shared" si="1"/>
        <v>1.504</v>
      </c>
      <c r="M23" s="45">
        <f t="shared" si="1"/>
        <v>1.504</v>
      </c>
      <c r="N23" s="45">
        <f t="shared" si="1"/>
        <v>1.504</v>
      </c>
      <c r="O23" s="45">
        <f t="shared" si="1"/>
        <v>1.504</v>
      </c>
      <c r="P23" s="45">
        <f t="shared" si="1"/>
        <v>1.504</v>
      </c>
      <c r="Q23" s="45">
        <f t="shared" si="1"/>
        <v>1.504</v>
      </c>
      <c r="R23" s="45">
        <f t="shared" si="1"/>
        <v>1.504</v>
      </c>
      <c r="S23" s="45">
        <f t="shared" si="1"/>
        <v>1.504</v>
      </c>
      <c r="T23" s="45">
        <f t="shared" si="1"/>
        <v>1.504</v>
      </c>
      <c r="U23" s="45">
        <f t="shared" si="1"/>
        <v>1.504</v>
      </c>
      <c r="V23" s="45">
        <f t="shared" si="1"/>
        <v>1.504</v>
      </c>
      <c r="W23" s="45">
        <f t="shared" si="1"/>
        <v>1.504</v>
      </c>
      <c r="X23" s="45">
        <f t="shared" si="1"/>
        <v>1.504</v>
      </c>
      <c r="Y23" s="45">
        <f t="shared" si="1"/>
        <v>1.504</v>
      </c>
      <c r="Z23" s="45">
        <f t="shared" si="1"/>
        <v>1.504</v>
      </c>
      <c r="AA23" s="45">
        <f t="shared" si="1"/>
        <v>1.504</v>
      </c>
      <c r="AB23" s="45">
        <f t="shared" si="1"/>
        <v>1.504</v>
      </c>
      <c r="AC23" s="45">
        <f t="shared" si="1"/>
        <v>1.504</v>
      </c>
      <c r="AD23" s="45">
        <f t="shared" si="1"/>
        <v>1.504</v>
      </c>
      <c r="AE23" s="45">
        <f t="shared" si="1"/>
        <v>1.504</v>
      </c>
      <c r="AF23" s="45">
        <f t="shared" si="1"/>
        <v>1.504</v>
      </c>
      <c r="AG23" s="45">
        <f t="shared" si="1"/>
        <v>1.504</v>
      </c>
      <c r="AH23" s="45">
        <f t="shared" si="1"/>
        <v>1.504</v>
      </c>
      <c r="AI23" s="45">
        <f t="shared" si="1"/>
        <v>1.504</v>
      </c>
      <c r="AJ23" s="45">
        <f t="shared" si="1"/>
        <v>1.504</v>
      </c>
      <c r="AK23" s="45">
        <f t="shared" si="1"/>
        <v>1.504</v>
      </c>
      <c r="AL23" s="45">
        <f t="shared" si="1"/>
        <v>1.504</v>
      </c>
      <c r="AM23" s="45">
        <f t="shared" si="1"/>
        <v>1.504</v>
      </c>
      <c r="AN23" s="45">
        <f t="shared" si="1"/>
        <v>1.504</v>
      </c>
      <c r="AO23" s="45">
        <f t="shared" si="1"/>
        <v>1.504</v>
      </c>
      <c r="AP23" s="45">
        <f t="shared" si="1"/>
        <v>1.504</v>
      </c>
      <c r="AQ23" s="45">
        <f t="shared" si="1"/>
        <v>1.504</v>
      </c>
      <c r="AR23" s="45">
        <f t="shared" si="1"/>
        <v>1.504</v>
      </c>
      <c r="AS23" s="45">
        <f t="shared" si="1"/>
        <v>1.504</v>
      </c>
      <c r="AT23" s="45">
        <f t="shared" si="1"/>
        <v>1.504</v>
      </c>
      <c r="AU23" s="22">
        <f t="shared" si="1"/>
        <v>1.504</v>
      </c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</row>
    <row r="24" spans="1:66">
      <c r="A24" s="95" t="s">
        <v>18</v>
      </c>
      <c r="B24" s="96"/>
      <c r="C24" s="13">
        <f t="shared" ref="C24:AU24" si="2">COUNT(C35:C59)</f>
        <v>24</v>
      </c>
      <c r="D24" s="13">
        <f t="shared" si="2"/>
        <v>24</v>
      </c>
      <c r="E24" s="13">
        <f t="shared" si="2"/>
        <v>24</v>
      </c>
      <c r="F24" s="13">
        <f t="shared" si="2"/>
        <v>24</v>
      </c>
      <c r="G24" s="13">
        <f t="shared" si="2"/>
        <v>24</v>
      </c>
      <c r="H24" s="13">
        <f t="shared" si="2"/>
        <v>24</v>
      </c>
      <c r="I24" s="13">
        <f t="shared" si="2"/>
        <v>24</v>
      </c>
      <c r="J24" s="13">
        <f t="shared" si="2"/>
        <v>24</v>
      </c>
      <c r="K24" s="13">
        <f t="shared" si="2"/>
        <v>24</v>
      </c>
      <c r="L24" s="13">
        <f t="shared" si="2"/>
        <v>24</v>
      </c>
      <c r="M24" s="13">
        <f t="shared" si="2"/>
        <v>24</v>
      </c>
      <c r="N24" s="13">
        <f t="shared" si="2"/>
        <v>24</v>
      </c>
      <c r="O24" s="13">
        <f t="shared" si="2"/>
        <v>24</v>
      </c>
      <c r="P24" s="13">
        <f t="shared" si="2"/>
        <v>24</v>
      </c>
      <c r="Q24" s="13">
        <f t="shared" si="2"/>
        <v>24</v>
      </c>
      <c r="R24" s="13">
        <f t="shared" si="2"/>
        <v>24</v>
      </c>
      <c r="S24" s="13">
        <f t="shared" si="2"/>
        <v>24</v>
      </c>
      <c r="T24" s="13">
        <f t="shared" si="2"/>
        <v>24</v>
      </c>
      <c r="U24" s="13">
        <f t="shared" si="2"/>
        <v>24</v>
      </c>
      <c r="V24" s="13">
        <f t="shared" si="2"/>
        <v>24</v>
      </c>
      <c r="W24" s="13">
        <f t="shared" si="2"/>
        <v>24</v>
      </c>
      <c r="X24" s="13">
        <f t="shared" si="2"/>
        <v>24</v>
      </c>
      <c r="Y24" s="13">
        <f t="shared" si="2"/>
        <v>24</v>
      </c>
      <c r="Z24" s="13">
        <f t="shared" si="2"/>
        <v>24</v>
      </c>
      <c r="AA24" s="13">
        <f t="shared" si="2"/>
        <v>24</v>
      </c>
      <c r="AB24" s="13">
        <f t="shared" si="2"/>
        <v>24</v>
      </c>
      <c r="AC24" s="13">
        <f t="shared" si="2"/>
        <v>24</v>
      </c>
      <c r="AD24" s="13">
        <f t="shared" si="2"/>
        <v>24</v>
      </c>
      <c r="AE24" s="13">
        <f t="shared" si="2"/>
        <v>24</v>
      </c>
      <c r="AF24" s="13">
        <f t="shared" si="2"/>
        <v>24</v>
      </c>
      <c r="AG24" s="13">
        <f t="shared" si="2"/>
        <v>24</v>
      </c>
      <c r="AH24" s="13">
        <f t="shared" si="2"/>
        <v>24</v>
      </c>
      <c r="AI24" s="13">
        <f t="shared" si="2"/>
        <v>24</v>
      </c>
      <c r="AJ24" s="13">
        <f t="shared" si="2"/>
        <v>24</v>
      </c>
      <c r="AK24" s="13">
        <f t="shared" si="2"/>
        <v>24</v>
      </c>
      <c r="AL24" s="13">
        <f t="shared" si="2"/>
        <v>24</v>
      </c>
      <c r="AM24" s="13">
        <f t="shared" si="2"/>
        <v>24</v>
      </c>
      <c r="AN24" s="13">
        <f t="shared" si="2"/>
        <v>24</v>
      </c>
      <c r="AO24" s="13">
        <f t="shared" si="2"/>
        <v>24</v>
      </c>
      <c r="AP24" s="13">
        <f t="shared" si="2"/>
        <v>24</v>
      </c>
      <c r="AQ24" s="13">
        <f t="shared" si="2"/>
        <v>24</v>
      </c>
      <c r="AR24" s="13">
        <f t="shared" si="2"/>
        <v>24</v>
      </c>
      <c r="AS24" s="13">
        <f t="shared" si="2"/>
        <v>24</v>
      </c>
      <c r="AT24" s="13">
        <f t="shared" si="2"/>
        <v>24</v>
      </c>
      <c r="AU24" s="13">
        <f t="shared" si="2"/>
        <v>24</v>
      </c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</row>
    <row r="25" spans="1:66">
      <c r="A25" s="105" t="s">
        <v>19</v>
      </c>
      <c r="B25" s="106"/>
      <c r="C25" s="24">
        <f>AVERAGE(C35:C59)</f>
        <v>1.5332435333333334</v>
      </c>
      <c r="D25" s="24">
        <f t="shared" ref="D25:AU25" si="3">AVERAGE(D35:D58)</f>
        <v>1.5304666666666664</v>
      </c>
      <c r="E25" s="24">
        <f t="shared" si="3"/>
        <v>1.5364011541666667</v>
      </c>
      <c r="F25" s="61">
        <f t="shared" si="3"/>
        <v>1.5333918499999999</v>
      </c>
      <c r="G25" s="61">
        <f t="shared" si="3"/>
        <v>1.5309817583333334</v>
      </c>
      <c r="H25" s="61">
        <f t="shared" si="3"/>
        <v>1.5357415541666668</v>
      </c>
      <c r="I25" s="61">
        <f t="shared" si="3"/>
        <v>1.5340724458333332</v>
      </c>
      <c r="J25" s="61">
        <f t="shared" si="3"/>
        <v>1.5312289000000003</v>
      </c>
      <c r="K25" s="61">
        <f t="shared" si="3"/>
        <v>1.537396691666667</v>
      </c>
      <c r="L25" s="61">
        <f t="shared" si="3"/>
        <v>1.5340891541666668</v>
      </c>
      <c r="M25" s="61">
        <f t="shared" si="3"/>
        <v>1.5309479625000002</v>
      </c>
      <c r="N25" s="61">
        <f t="shared" si="3"/>
        <v>1.5372759791666668</v>
      </c>
      <c r="O25" s="61">
        <f t="shared" si="3"/>
        <v>1.5320130750000001</v>
      </c>
      <c r="P25" s="61">
        <f t="shared" si="3"/>
        <v>1.5264214791666664</v>
      </c>
      <c r="Q25" s="61">
        <f t="shared" si="3"/>
        <v>1.5366409374999999</v>
      </c>
      <c r="R25" s="61">
        <f t="shared" si="3"/>
        <v>1.5272350416666665</v>
      </c>
      <c r="S25" s="61">
        <f t="shared" si="3"/>
        <v>1.5158816416666669</v>
      </c>
      <c r="T25" s="61">
        <f t="shared" si="3"/>
        <v>1.5375385291666668</v>
      </c>
      <c r="U25" s="61">
        <f t="shared" si="3"/>
        <v>1.5310091458333333</v>
      </c>
      <c r="V25" s="61">
        <f t="shared" si="3"/>
        <v>1.5130100458333333</v>
      </c>
      <c r="W25" s="61">
        <f t="shared" si="3"/>
        <v>1.5570896124999998</v>
      </c>
      <c r="X25" s="61">
        <f t="shared" si="3"/>
        <v>1.5314219708333334</v>
      </c>
      <c r="Y25" s="61">
        <f t="shared" si="3"/>
        <v>1.5118806416666668</v>
      </c>
      <c r="Z25" s="61">
        <f t="shared" si="3"/>
        <v>1.5561239958333337</v>
      </c>
      <c r="AA25" s="61">
        <f t="shared" si="3"/>
        <v>1.5275211250000005</v>
      </c>
      <c r="AB25" s="61">
        <f t="shared" si="3"/>
        <v>1.5191440208333333</v>
      </c>
      <c r="AC25" s="61">
        <f t="shared" si="3"/>
        <v>1.5357401374999997</v>
      </c>
      <c r="AD25" s="61">
        <f t="shared" si="3"/>
        <v>1.5343572833333337</v>
      </c>
      <c r="AE25" s="61">
        <f t="shared" si="3"/>
        <v>1.5290018708333337</v>
      </c>
      <c r="AF25" s="61">
        <f t="shared" si="3"/>
        <v>1.5395545541666664</v>
      </c>
      <c r="AG25" s="61">
        <f t="shared" si="3"/>
        <v>1.5339171833333332</v>
      </c>
      <c r="AH25" s="61">
        <f t="shared" si="3"/>
        <v>1.5273687333333335</v>
      </c>
      <c r="AI25" s="61">
        <f t="shared" si="3"/>
        <v>1.5391266291666668</v>
      </c>
      <c r="AJ25" s="61">
        <f t="shared" si="3"/>
        <v>1.5313884291666671</v>
      </c>
      <c r="AK25" s="61">
        <f t="shared" si="3"/>
        <v>1.5224630375000003</v>
      </c>
      <c r="AL25" s="61">
        <f t="shared" si="3"/>
        <v>1.5381369583333333</v>
      </c>
      <c r="AM25" s="61">
        <f t="shared" si="3"/>
        <v>1.5268047124999997</v>
      </c>
      <c r="AN25" s="61">
        <f t="shared" si="3"/>
        <v>1.5152817958333331</v>
      </c>
      <c r="AO25" s="61">
        <f t="shared" si="3"/>
        <v>1.5361233333333335</v>
      </c>
      <c r="AP25" s="61">
        <f t="shared" si="3"/>
        <v>1.5238633166666666</v>
      </c>
      <c r="AQ25" s="61">
        <f t="shared" si="3"/>
        <v>1.5089081458333335</v>
      </c>
      <c r="AR25" s="61">
        <f t="shared" si="3"/>
        <v>1.5356589375</v>
      </c>
      <c r="AS25" s="61">
        <f t="shared" si="3"/>
        <v>1.5229273875</v>
      </c>
      <c r="AT25" s="61">
        <f t="shared" si="3"/>
        <v>1.5042429499999994</v>
      </c>
      <c r="AU25" s="24">
        <f t="shared" si="3"/>
        <v>1.5383590708333337</v>
      </c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</row>
    <row r="26" spans="1:66">
      <c r="A26" s="107" t="s">
        <v>20</v>
      </c>
      <c r="B26" s="108"/>
      <c r="C26" s="23">
        <f>STDEV(C35:C59)</f>
        <v>2.2393026196382759E-3</v>
      </c>
      <c r="D26" s="23">
        <f t="shared" ref="D26:AU26" si="4">STDEV(D35:D58)</f>
        <v>2.2730836709989742E-3</v>
      </c>
      <c r="E26" s="23">
        <f t="shared" si="4"/>
        <v>3.1694633015673214E-3</v>
      </c>
      <c r="F26" s="46">
        <f t="shared" si="4"/>
        <v>1.0001560773851561E-3</v>
      </c>
      <c r="G26" s="46">
        <f t="shared" si="4"/>
        <v>1.0384043716481525E-3</v>
      </c>
      <c r="H26" s="46">
        <f t="shared" si="4"/>
        <v>2.7781211137368721E-3</v>
      </c>
      <c r="I26" s="46">
        <f t="shared" si="4"/>
        <v>1.884832088007285E-3</v>
      </c>
      <c r="J26" s="46">
        <f t="shared" si="4"/>
        <v>1.4260515519067573E-3</v>
      </c>
      <c r="K26" s="46">
        <f t="shared" si="4"/>
        <v>4.8987279250235797E-3</v>
      </c>
      <c r="L26" s="46">
        <f t="shared" si="4"/>
        <v>2.0513382442093283E-3</v>
      </c>
      <c r="M26" s="46">
        <f t="shared" si="4"/>
        <v>1.5028642496514742E-3</v>
      </c>
      <c r="N26" s="46">
        <f t="shared" si="4"/>
        <v>4.8061496979507779E-3</v>
      </c>
      <c r="O26" s="46">
        <f t="shared" si="4"/>
        <v>2.999873295476495E-3</v>
      </c>
      <c r="P26" s="46">
        <f t="shared" si="4"/>
        <v>4.5293374497706465E-3</v>
      </c>
      <c r="Q26" s="46">
        <f t="shared" si="4"/>
        <v>4.161518047938185E-3</v>
      </c>
      <c r="R26" s="46">
        <f t="shared" si="4"/>
        <v>5.9288445057903722E-3</v>
      </c>
      <c r="S26" s="46">
        <f t="shared" si="4"/>
        <v>9.7343439146468907E-3</v>
      </c>
      <c r="T26" s="46">
        <f t="shared" si="4"/>
        <v>8.0153832519224456E-3</v>
      </c>
      <c r="U26" s="46">
        <f t="shared" si="4"/>
        <v>1.4027157941866505E-2</v>
      </c>
      <c r="V26" s="46">
        <f t="shared" si="4"/>
        <v>8.308344616995875E-3</v>
      </c>
      <c r="W26" s="46">
        <f t="shared" si="4"/>
        <v>3.5712545666210092E-2</v>
      </c>
      <c r="X26" s="46">
        <f t="shared" si="4"/>
        <v>2.1007963925874645E-2</v>
      </c>
      <c r="Y26" s="46">
        <f t="shared" si="4"/>
        <v>9.8750378997144676E-3</v>
      </c>
      <c r="Z26" s="46">
        <f t="shared" si="4"/>
        <v>4.3509636725624252E-2</v>
      </c>
      <c r="AA26" s="46">
        <f t="shared" si="4"/>
        <v>5.4922973653028801E-3</v>
      </c>
      <c r="AB26" s="46">
        <f t="shared" si="4"/>
        <v>5.8073573800810586E-3</v>
      </c>
      <c r="AC26" s="46">
        <f t="shared" si="4"/>
        <v>7.9018685946295811E-3</v>
      </c>
      <c r="AD26" s="46">
        <f t="shared" si="4"/>
        <v>3.5851757814726478E-3</v>
      </c>
      <c r="AE26" s="46">
        <f t="shared" si="4"/>
        <v>3.6027876064151317E-3</v>
      </c>
      <c r="AF26" s="46">
        <f t="shared" si="4"/>
        <v>6.1676177622904714E-3</v>
      </c>
      <c r="AG26" s="46">
        <f t="shared" si="4"/>
        <v>3.042744602959736E-3</v>
      </c>
      <c r="AH26" s="46">
        <f t="shared" si="4"/>
        <v>5.9266559407965972E-3</v>
      </c>
      <c r="AI26" s="46">
        <f t="shared" si="4"/>
        <v>5.1487160017332093E-3</v>
      </c>
      <c r="AJ26" s="46">
        <f t="shared" si="4"/>
        <v>5.0638028295874995E-3</v>
      </c>
      <c r="AK26" s="46">
        <f t="shared" si="4"/>
        <v>1.0892967281085216E-2</v>
      </c>
      <c r="AL26" s="46">
        <f t="shared" si="4"/>
        <v>5.0162219117333273E-3</v>
      </c>
      <c r="AM26" s="46">
        <f t="shared" si="4"/>
        <v>8.1705607071343184E-3</v>
      </c>
      <c r="AN26" s="46">
        <f t="shared" si="4"/>
        <v>1.5275118785889214E-2</v>
      </c>
      <c r="AO26" s="46">
        <f t="shared" si="4"/>
        <v>7.1443277486205794E-3</v>
      </c>
      <c r="AP26" s="46">
        <f t="shared" si="4"/>
        <v>1.0646766421074864E-2</v>
      </c>
      <c r="AQ26" s="46">
        <f t="shared" si="4"/>
        <v>1.9756763378034174E-2</v>
      </c>
      <c r="AR26" s="46">
        <f t="shared" si="4"/>
        <v>7.710656228195013E-3</v>
      </c>
      <c r="AS26" s="46">
        <f t="shared" si="4"/>
        <v>1.314299397273044E-2</v>
      </c>
      <c r="AT26" s="46">
        <f t="shared" si="4"/>
        <v>2.3255787560313563E-2</v>
      </c>
      <c r="AU26" s="23">
        <f t="shared" si="4"/>
        <v>8.8967883621723989E-3</v>
      </c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</row>
    <row r="27" spans="1:66">
      <c r="A27" s="109" t="s">
        <v>27</v>
      </c>
      <c r="B27" s="110"/>
      <c r="C27" s="25">
        <f>C25+5*C26</f>
        <v>1.5444400464315249</v>
      </c>
      <c r="D27" s="25">
        <f t="shared" ref="D27:AU27" si="5">D25+5*D26</f>
        <v>1.5418320850216614</v>
      </c>
      <c r="E27" s="25">
        <f t="shared" si="5"/>
        <v>1.5522484706745032</v>
      </c>
      <c r="F27" s="62">
        <f t="shared" si="5"/>
        <v>1.5383926303869258</v>
      </c>
      <c r="G27" s="62">
        <f t="shared" si="5"/>
        <v>1.5361737801915742</v>
      </c>
      <c r="H27" s="62">
        <f t="shared" si="5"/>
        <v>1.5496321597353511</v>
      </c>
      <c r="I27" s="62">
        <f t="shared" si="5"/>
        <v>1.5434966062733697</v>
      </c>
      <c r="J27" s="62">
        <f t="shared" si="5"/>
        <v>1.5383591577595341</v>
      </c>
      <c r="K27" s="62">
        <f t="shared" si="5"/>
        <v>1.5618903312917849</v>
      </c>
      <c r="L27" s="62">
        <f t="shared" si="5"/>
        <v>1.5443458453877135</v>
      </c>
      <c r="M27" s="62">
        <f t="shared" si="5"/>
        <v>1.5384622837482576</v>
      </c>
      <c r="N27" s="62">
        <f t="shared" si="5"/>
        <v>1.5613067276564208</v>
      </c>
      <c r="O27" s="62">
        <f t="shared" si="5"/>
        <v>1.5470124414773825</v>
      </c>
      <c r="P27" s="62">
        <f t="shared" si="5"/>
        <v>1.5490681664155197</v>
      </c>
      <c r="Q27" s="62">
        <f t="shared" si="5"/>
        <v>1.5574485277396908</v>
      </c>
      <c r="R27" s="62">
        <f t="shared" si="5"/>
        <v>1.5568792641956184</v>
      </c>
      <c r="S27" s="62">
        <f t="shared" si="5"/>
        <v>1.5645533612399014</v>
      </c>
      <c r="T27" s="62">
        <f t="shared" si="5"/>
        <v>1.577615445426279</v>
      </c>
      <c r="U27" s="62">
        <f t="shared" si="5"/>
        <v>1.6011449355426657</v>
      </c>
      <c r="V27" s="62">
        <f t="shared" si="5"/>
        <v>1.5545517689183126</v>
      </c>
      <c r="W27" s="62">
        <f t="shared" si="5"/>
        <v>1.7356523408310502</v>
      </c>
      <c r="X27" s="62">
        <f t="shared" si="5"/>
        <v>1.6364617904627066</v>
      </c>
      <c r="Y27" s="62">
        <f t="shared" si="5"/>
        <v>1.5612558311652391</v>
      </c>
      <c r="Z27" s="62">
        <f t="shared" si="5"/>
        <v>1.7736721794614549</v>
      </c>
      <c r="AA27" s="62">
        <f t="shared" si="5"/>
        <v>1.5549826118265149</v>
      </c>
      <c r="AB27" s="62">
        <f t="shared" si="5"/>
        <v>1.5481808077337387</v>
      </c>
      <c r="AC27" s="62">
        <f t="shared" si="5"/>
        <v>1.5752494804731476</v>
      </c>
      <c r="AD27" s="62">
        <f t="shared" si="5"/>
        <v>1.552283162240697</v>
      </c>
      <c r="AE27" s="62">
        <f t="shared" si="5"/>
        <v>1.5470158088654093</v>
      </c>
      <c r="AF27" s="62">
        <f t="shared" si="5"/>
        <v>1.5703926429781188</v>
      </c>
      <c r="AG27" s="62">
        <f t="shared" si="5"/>
        <v>1.5491309063481318</v>
      </c>
      <c r="AH27" s="62">
        <f t="shared" si="5"/>
        <v>1.5570020130373163</v>
      </c>
      <c r="AI27" s="62">
        <f t="shared" si="5"/>
        <v>1.5648702091753328</v>
      </c>
      <c r="AJ27" s="62">
        <f t="shared" si="5"/>
        <v>1.5567074433146046</v>
      </c>
      <c r="AK27" s="62">
        <f t="shared" si="5"/>
        <v>1.5769278739054264</v>
      </c>
      <c r="AL27" s="62">
        <f t="shared" si="5"/>
        <v>1.563218067892</v>
      </c>
      <c r="AM27" s="62">
        <f t="shared" si="5"/>
        <v>1.5676575160356714</v>
      </c>
      <c r="AN27" s="62">
        <f t="shared" si="5"/>
        <v>1.5916573897627793</v>
      </c>
      <c r="AO27" s="62">
        <f t="shared" si="5"/>
        <v>1.5718449720764365</v>
      </c>
      <c r="AP27" s="62">
        <f t="shared" si="5"/>
        <v>1.5770971487720409</v>
      </c>
      <c r="AQ27" s="62">
        <f t="shared" si="5"/>
        <v>1.6076919627235045</v>
      </c>
      <c r="AR27" s="62">
        <f t="shared" si="5"/>
        <v>1.574212218640975</v>
      </c>
      <c r="AS27" s="62">
        <f t="shared" si="5"/>
        <v>1.5886423573636521</v>
      </c>
      <c r="AT27" s="62">
        <f t="shared" si="5"/>
        <v>1.6205218878015673</v>
      </c>
      <c r="AU27" s="25">
        <f t="shared" si="5"/>
        <v>1.5828430126441957</v>
      </c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</row>
    <row r="28" spans="1:66">
      <c r="A28" s="93" t="s">
        <v>28</v>
      </c>
      <c r="B28" s="94"/>
      <c r="C28" s="26">
        <f>C25-5*C26</f>
        <v>1.5220470202351419</v>
      </c>
      <c r="D28" s="26">
        <f t="shared" ref="D28:AU28" si="6">D25-5*D26</f>
        <v>1.5191012483116715</v>
      </c>
      <c r="E28" s="26">
        <f t="shared" si="6"/>
        <v>1.5205538376588301</v>
      </c>
      <c r="F28" s="63">
        <f t="shared" si="6"/>
        <v>1.528391069613074</v>
      </c>
      <c r="G28" s="63">
        <f t="shared" si="6"/>
        <v>1.5257897364750925</v>
      </c>
      <c r="H28" s="63">
        <f t="shared" si="6"/>
        <v>1.5218509485979825</v>
      </c>
      <c r="I28" s="63">
        <f t="shared" si="6"/>
        <v>1.5246482853932968</v>
      </c>
      <c r="J28" s="63">
        <f t="shared" si="6"/>
        <v>1.5240986422404665</v>
      </c>
      <c r="K28" s="63">
        <f t="shared" si="6"/>
        <v>1.5129030520415492</v>
      </c>
      <c r="L28" s="63">
        <f t="shared" si="6"/>
        <v>1.5238324629456201</v>
      </c>
      <c r="M28" s="63">
        <f t="shared" si="6"/>
        <v>1.5234336412517429</v>
      </c>
      <c r="N28" s="63">
        <f t="shared" si="6"/>
        <v>1.5132452306769129</v>
      </c>
      <c r="O28" s="63">
        <f t="shared" si="6"/>
        <v>1.5170137085226176</v>
      </c>
      <c r="P28" s="63">
        <f t="shared" si="6"/>
        <v>1.503774791917813</v>
      </c>
      <c r="Q28" s="63">
        <f t="shared" si="6"/>
        <v>1.5158333472603089</v>
      </c>
      <c r="R28" s="63">
        <f t="shared" si="6"/>
        <v>1.4975908191377145</v>
      </c>
      <c r="S28" s="63">
        <f t="shared" si="6"/>
        <v>1.4672099220934325</v>
      </c>
      <c r="T28" s="63">
        <f t="shared" si="6"/>
        <v>1.4974616129070546</v>
      </c>
      <c r="U28" s="63">
        <f t="shared" si="6"/>
        <v>1.4608733561240008</v>
      </c>
      <c r="V28" s="63">
        <f t="shared" si="6"/>
        <v>1.471468322748354</v>
      </c>
      <c r="W28" s="63">
        <f t="shared" si="6"/>
        <v>1.3785268841689493</v>
      </c>
      <c r="X28" s="63">
        <f t="shared" si="6"/>
        <v>1.4263821512039603</v>
      </c>
      <c r="Y28" s="63">
        <f t="shared" si="6"/>
        <v>1.4625054521680945</v>
      </c>
      <c r="Z28" s="63">
        <f t="shared" si="6"/>
        <v>1.3385758122052125</v>
      </c>
      <c r="AA28" s="63">
        <f t="shared" si="6"/>
        <v>1.5000596381734861</v>
      </c>
      <c r="AB28" s="63">
        <f t="shared" si="6"/>
        <v>1.490107233932928</v>
      </c>
      <c r="AC28" s="63">
        <f t="shared" si="6"/>
        <v>1.4962307945268518</v>
      </c>
      <c r="AD28" s="63">
        <f t="shared" si="6"/>
        <v>1.5164314044259704</v>
      </c>
      <c r="AE28" s="63">
        <f t="shared" si="6"/>
        <v>1.5109879328012581</v>
      </c>
      <c r="AF28" s="63">
        <f t="shared" si="6"/>
        <v>1.5087164653552141</v>
      </c>
      <c r="AG28" s="63">
        <f t="shared" si="6"/>
        <v>1.5187034603185345</v>
      </c>
      <c r="AH28" s="63">
        <f t="shared" si="6"/>
        <v>1.4977354536293506</v>
      </c>
      <c r="AI28" s="63">
        <f t="shared" si="6"/>
        <v>1.5133830491580007</v>
      </c>
      <c r="AJ28" s="63">
        <f t="shared" si="6"/>
        <v>1.5060694150187295</v>
      </c>
      <c r="AK28" s="63">
        <f t="shared" si="6"/>
        <v>1.4679982010945742</v>
      </c>
      <c r="AL28" s="63">
        <f t="shared" si="6"/>
        <v>1.5130558487746666</v>
      </c>
      <c r="AM28" s="63">
        <f t="shared" si="6"/>
        <v>1.485951908964328</v>
      </c>
      <c r="AN28" s="63">
        <f t="shared" si="6"/>
        <v>1.438906201903887</v>
      </c>
      <c r="AO28" s="63">
        <f t="shared" si="6"/>
        <v>1.5004016945902305</v>
      </c>
      <c r="AP28" s="63">
        <f t="shared" si="6"/>
        <v>1.4706294845612924</v>
      </c>
      <c r="AQ28" s="63">
        <f t="shared" si="6"/>
        <v>1.4101243289431626</v>
      </c>
      <c r="AR28" s="63">
        <f t="shared" si="6"/>
        <v>1.497105656359025</v>
      </c>
      <c r="AS28" s="63">
        <f t="shared" si="6"/>
        <v>1.4572124176363479</v>
      </c>
      <c r="AT28" s="63">
        <f t="shared" si="6"/>
        <v>1.3879640121984316</v>
      </c>
      <c r="AU28" s="26">
        <f t="shared" si="6"/>
        <v>1.4938751290224717</v>
      </c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</row>
    <row r="29" spans="1:66">
      <c r="A29" s="113" t="s">
        <v>21</v>
      </c>
      <c r="B29" s="114"/>
      <c r="C29" s="27">
        <f>MAX(C35:C59)</f>
        <v>1.5381328999999999</v>
      </c>
      <c r="D29" s="27">
        <f t="shared" ref="D29:AU29" si="7">MAX(D35:D58)</f>
        <v>1.5341229999999999</v>
      </c>
      <c r="E29" s="27">
        <f t="shared" si="7"/>
        <v>1.5451007000000001</v>
      </c>
      <c r="F29" s="64">
        <f t="shared" si="7"/>
        <v>1.5358494</v>
      </c>
      <c r="G29" s="64">
        <f t="shared" si="7"/>
        <v>1.5331421000000001</v>
      </c>
      <c r="H29" s="64">
        <f t="shared" si="7"/>
        <v>1.5442990000000001</v>
      </c>
      <c r="I29" s="64">
        <f t="shared" si="7"/>
        <v>1.5390728</v>
      </c>
      <c r="J29" s="64">
        <f t="shared" si="7"/>
        <v>1.5331477</v>
      </c>
      <c r="K29" s="64">
        <f t="shared" si="7"/>
        <v>1.552025</v>
      </c>
      <c r="L29" s="64">
        <f t="shared" si="7"/>
        <v>1.5398669</v>
      </c>
      <c r="M29" s="64">
        <f t="shared" si="7"/>
        <v>1.5344214</v>
      </c>
      <c r="N29" s="64">
        <f t="shared" si="7"/>
        <v>1.5515551000000001</v>
      </c>
      <c r="O29" s="64">
        <f t="shared" si="7"/>
        <v>1.539736</v>
      </c>
      <c r="P29" s="64">
        <f t="shared" si="7"/>
        <v>1.5350722999999999</v>
      </c>
      <c r="Q29" s="64">
        <f t="shared" si="7"/>
        <v>1.5497322</v>
      </c>
      <c r="R29" s="64">
        <f t="shared" si="7"/>
        <v>1.5403111</v>
      </c>
      <c r="S29" s="64">
        <f t="shared" si="7"/>
        <v>1.5279801</v>
      </c>
      <c r="T29" s="64">
        <f t="shared" si="7"/>
        <v>1.5629854999999999</v>
      </c>
      <c r="U29" s="64">
        <f t="shared" si="7"/>
        <v>1.5642240999999999</v>
      </c>
      <c r="V29" s="64">
        <f t="shared" si="7"/>
        <v>1.5282374000000001</v>
      </c>
      <c r="W29" s="64">
        <f t="shared" si="7"/>
        <v>1.6760147999999999</v>
      </c>
      <c r="X29" s="64">
        <f t="shared" si="7"/>
        <v>1.5938178999999999</v>
      </c>
      <c r="Y29" s="64">
        <f t="shared" si="7"/>
        <v>1.5324795</v>
      </c>
      <c r="Z29" s="64">
        <f t="shared" si="7"/>
        <v>1.6683292999999999</v>
      </c>
      <c r="AA29" s="64">
        <f t="shared" si="7"/>
        <v>1.5399596</v>
      </c>
      <c r="AB29" s="64">
        <f t="shared" si="7"/>
        <v>1.5278631</v>
      </c>
      <c r="AC29" s="64">
        <f t="shared" si="7"/>
        <v>1.5560563999999999</v>
      </c>
      <c r="AD29" s="64">
        <f t="shared" si="7"/>
        <v>1.5421929000000001</v>
      </c>
      <c r="AE29" s="64">
        <f t="shared" si="7"/>
        <v>1.5344225</v>
      </c>
      <c r="AF29" s="64">
        <f t="shared" si="7"/>
        <v>1.5546719</v>
      </c>
      <c r="AG29" s="64">
        <f t="shared" si="7"/>
        <v>1.5395909000000001</v>
      </c>
      <c r="AH29" s="64">
        <f t="shared" si="7"/>
        <v>1.5328259</v>
      </c>
      <c r="AI29" s="64">
        <f t="shared" si="7"/>
        <v>1.5516346000000001</v>
      </c>
      <c r="AJ29" s="64">
        <f t="shared" si="7"/>
        <v>1.5395741999999999</v>
      </c>
      <c r="AK29" s="64">
        <f t="shared" si="7"/>
        <v>1.5321015</v>
      </c>
      <c r="AL29" s="64">
        <f t="shared" si="7"/>
        <v>1.5522357</v>
      </c>
      <c r="AM29" s="64">
        <f t="shared" si="7"/>
        <v>1.5413889000000001</v>
      </c>
      <c r="AN29" s="64">
        <f t="shared" si="7"/>
        <v>1.5287767000000001</v>
      </c>
      <c r="AO29" s="64">
        <f t="shared" si="7"/>
        <v>1.5559695</v>
      </c>
      <c r="AP29" s="64">
        <f t="shared" si="7"/>
        <v>1.5420225999999999</v>
      </c>
      <c r="AQ29" s="64">
        <f t="shared" si="7"/>
        <v>1.5272277000000001</v>
      </c>
      <c r="AR29" s="64">
        <f t="shared" si="7"/>
        <v>1.5563469000000001</v>
      </c>
      <c r="AS29" s="64">
        <f t="shared" si="7"/>
        <v>1.5443418</v>
      </c>
      <c r="AT29" s="64">
        <f t="shared" si="7"/>
        <v>1.5302587000000001</v>
      </c>
      <c r="AU29" s="27">
        <f t="shared" si="7"/>
        <v>1.5623262</v>
      </c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</row>
    <row r="30" spans="1:66">
      <c r="A30" s="117" t="s">
        <v>22</v>
      </c>
      <c r="B30" s="118"/>
      <c r="C30" s="28">
        <f>MIN(C35:C59)</f>
        <v>1.5284643</v>
      </c>
      <c r="D30" s="28">
        <f t="shared" ref="D30:AU30" si="8">MIN(D35:D58)</f>
        <v>1.5260176000000001</v>
      </c>
      <c r="E30" s="28">
        <f t="shared" si="8"/>
        <v>1.5313614</v>
      </c>
      <c r="F30" s="65">
        <f t="shared" si="8"/>
        <v>1.5318756</v>
      </c>
      <c r="G30" s="65">
        <f t="shared" si="8"/>
        <v>1.5289968</v>
      </c>
      <c r="H30" s="65">
        <f t="shared" si="8"/>
        <v>1.5326033999999999</v>
      </c>
      <c r="I30" s="65">
        <f t="shared" si="8"/>
        <v>1.5315243999999999</v>
      </c>
      <c r="J30" s="65">
        <f t="shared" si="8"/>
        <v>1.5281963999999999</v>
      </c>
      <c r="K30" s="65">
        <f t="shared" si="8"/>
        <v>1.5334566000000001</v>
      </c>
      <c r="L30" s="65">
        <f t="shared" si="8"/>
        <v>1.5316637</v>
      </c>
      <c r="M30" s="65">
        <f t="shared" si="8"/>
        <v>1.5283589</v>
      </c>
      <c r="N30" s="65">
        <f t="shared" si="8"/>
        <v>1.5334635000000001</v>
      </c>
      <c r="O30" s="65">
        <f t="shared" si="8"/>
        <v>1.5278932999999999</v>
      </c>
      <c r="P30" s="65">
        <f t="shared" si="8"/>
        <v>1.5190248</v>
      </c>
      <c r="Q30" s="65">
        <f t="shared" si="8"/>
        <v>1.5324066000000001</v>
      </c>
      <c r="R30" s="65">
        <f t="shared" si="8"/>
        <v>1.5084677</v>
      </c>
      <c r="S30" s="65">
        <f t="shared" si="8"/>
        <v>1.4748106000000001</v>
      </c>
      <c r="T30" s="65">
        <f t="shared" si="8"/>
        <v>1.5288752000000001</v>
      </c>
      <c r="U30" s="65">
        <f t="shared" si="8"/>
        <v>1.5133821999999999</v>
      </c>
      <c r="V30" s="65">
        <f t="shared" si="8"/>
        <v>1.5024705</v>
      </c>
      <c r="W30" s="65">
        <f t="shared" si="8"/>
        <v>1.5181921</v>
      </c>
      <c r="X30" s="65">
        <f t="shared" si="8"/>
        <v>1.5107546999999999</v>
      </c>
      <c r="Y30" s="65">
        <f t="shared" si="8"/>
        <v>1.4978502</v>
      </c>
      <c r="Z30" s="65">
        <f t="shared" si="8"/>
        <v>1.5147927000000001</v>
      </c>
      <c r="AA30" s="65">
        <f t="shared" si="8"/>
        <v>1.5175449000000001</v>
      </c>
      <c r="AB30" s="65">
        <f t="shared" si="8"/>
        <v>1.5030842</v>
      </c>
      <c r="AC30" s="65">
        <f t="shared" si="8"/>
        <v>1.5230668000000001</v>
      </c>
      <c r="AD30" s="65">
        <f t="shared" si="8"/>
        <v>1.5273570999999999</v>
      </c>
      <c r="AE30" s="65">
        <f t="shared" si="8"/>
        <v>1.5179246</v>
      </c>
      <c r="AF30" s="65">
        <f t="shared" si="8"/>
        <v>1.5300441</v>
      </c>
      <c r="AG30" s="65">
        <f t="shared" si="8"/>
        <v>1.5266884000000001</v>
      </c>
      <c r="AH30" s="65">
        <f t="shared" si="8"/>
        <v>1.5069364000000001</v>
      </c>
      <c r="AI30" s="65">
        <f t="shared" si="8"/>
        <v>1.5347846999999999</v>
      </c>
      <c r="AJ30" s="65">
        <f t="shared" si="8"/>
        <v>1.5188111</v>
      </c>
      <c r="AK30" s="65">
        <f t="shared" si="8"/>
        <v>1.4911015000000001</v>
      </c>
      <c r="AL30" s="65">
        <f t="shared" si="8"/>
        <v>1.5322609</v>
      </c>
      <c r="AM30" s="65">
        <f t="shared" si="8"/>
        <v>1.5090542</v>
      </c>
      <c r="AN30" s="65">
        <f t="shared" si="8"/>
        <v>1.4774970000000001</v>
      </c>
      <c r="AO30" s="65">
        <f t="shared" si="8"/>
        <v>1.5286811</v>
      </c>
      <c r="AP30" s="65">
        <f t="shared" si="8"/>
        <v>1.5021137</v>
      </c>
      <c r="AQ30" s="65">
        <f t="shared" si="8"/>
        <v>1.4653442000000001</v>
      </c>
      <c r="AR30" s="65">
        <f t="shared" si="8"/>
        <v>1.5282023</v>
      </c>
      <c r="AS30" s="65">
        <f t="shared" si="8"/>
        <v>1.4956404999999999</v>
      </c>
      <c r="AT30" s="65">
        <f t="shared" si="8"/>
        <v>1.4580109000000001</v>
      </c>
      <c r="AU30" s="28">
        <f t="shared" si="8"/>
        <v>1.5289303999999999</v>
      </c>
      <c r="AV30" s="49" t="s">
        <v>94</v>
      </c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</row>
    <row r="31" spans="1:66">
      <c r="A31" s="107" t="s">
        <v>23</v>
      </c>
      <c r="B31" s="108"/>
      <c r="C31" s="23">
        <f t="shared" ref="C31:AU31" si="9">C29-C30</f>
        <v>9.6685999999999162E-3</v>
      </c>
      <c r="D31" s="23">
        <f t="shared" si="9"/>
        <v>8.1053999999998183E-3</v>
      </c>
      <c r="E31" s="23">
        <f t="shared" si="9"/>
        <v>1.3739300000000121E-2</v>
      </c>
      <c r="F31" s="46">
        <f t="shared" si="9"/>
        <v>3.9738000000000273E-3</v>
      </c>
      <c r="G31" s="46">
        <f t="shared" si="9"/>
        <v>4.1453000000000184E-3</v>
      </c>
      <c r="H31" s="46">
        <f t="shared" si="9"/>
        <v>1.1695600000000139E-2</v>
      </c>
      <c r="I31" s="46">
        <f t="shared" si="9"/>
        <v>7.5484000000001217E-3</v>
      </c>
      <c r="J31" s="46">
        <f t="shared" si="9"/>
        <v>4.9513000000001028E-3</v>
      </c>
      <c r="K31" s="46">
        <f t="shared" si="9"/>
        <v>1.8568399999999929E-2</v>
      </c>
      <c r="L31" s="46">
        <f t="shared" si="9"/>
        <v>8.2032000000000771E-3</v>
      </c>
      <c r="M31" s="46">
        <f t="shared" si="9"/>
        <v>6.0625000000000817E-3</v>
      </c>
      <c r="N31" s="46">
        <f t="shared" si="9"/>
        <v>1.8091599999999985E-2</v>
      </c>
      <c r="O31" s="46">
        <f t="shared" si="9"/>
        <v>1.1842700000000095E-2</v>
      </c>
      <c r="P31" s="46">
        <f t="shared" si="9"/>
        <v>1.6047499999999992E-2</v>
      </c>
      <c r="Q31" s="46">
        <f t="shared" si="9"/>
        <v>1.7325599999999941E-2</v>
      </c>
      <c r="R31" s="46">
        <f t="shared" si="9"/>
        <v>3.1843400000000077E-2</v>
      </c>
      <c r="S31" s="46">
        <f t="shared" si="9"/>
        <v>5.316949999999987E-2</v>
      </c>
      <c r="T31" s="46">
        <f t="shared" si="9"/>
        <v>3.4110299999999816E-2</v>
      </c>
      <c r="U31" s="46">
        <f t="shared" si="9"/>
        <v>5.0841899999999995E-2</v>
      </c>
      <c r="V31" s="46">
        <f t="shared" si="9"/>
        <v>2.5766900000000037E-2</v>
      </c>
      <c r="W31" s="46">
        <f t="shared" si="9"/>
        <v>0.15782269999999987</v>
      </c>
      <c r="X31" s="46">
        <f t="shared" si="9"/>
        <v>8.3063200000000004E-2</v>
      </c>
      <c r="Y31" s="46">
        <f t="shared" si="9"/>
        <v>3.4629299999999974E-2</v>
      </c>
      <c r="Z31" s="46">
        <f t="shared" si="9"/>
        <v>0.1535365999999998</v>
      </c>
      <c r="AA31" s="46">
        <f t="shared" si="9"/>
        <v>2.2414699999999899E-2</v>
      </c>
      <c r="AB31" s="46">
        <f t="shared" si="9"/>
        <v>2.4778900000000048E-2</v>
      </c>
      <c r="AC31" s="46">
        <f t="shared" si="9"/>
        <v>3.2989599999999841E-2</v>
      </c>
      <c r="AD31" s="46">
        <f t="shared" si="9"/>
        <v>1.4835800000000177E-2</v>
      </c>
      <c r="AE31" s="46">
        <f t="shared" si="9"/>
        <v>1.6497900000000065E-2</v>
      </c>
      <c r="AF31" s="46">
        <f t="shared" si="9"/>
        <v>2.4627799999999977E-2</v>
      </c>
      <c r="AG31" s="46">
        <f t="shared" si="9"/>
        <v>1.2902500000000039E-2</v>
      </c>
      <c r="AH31" s="46">
        <f t="shared" si="9"/>
        <v>2.5889499999999899E-2</v>
      </c>
      <c r="AI31" s="46">
        <f t="shared" si="9"/>
        <v>1.6849900000000195E-2</v>
      </c>
      <c r="AJ31" s="46">
        <f t="shared" si="9"/>
        <v>2.0763099999999923E-2</v>
      </c>
      <c r="AK31" s="46">
        <f t="shared" si="9"/>
        <v>4.0999999999999925E-2</v>
      </c>
      <c r="AL31" s="46">
        <f t="shared" si="9"/>
        <v>1.9974799999999959E-2</v>
      </c>
      <c r="AM31" s="46">
        <f t="shared" si="9"/>
        <v>3.233470000000005E-2</v>
      </c>
      <c r="AN31" s="46">
        <f t="shared" si="9"/>
        <v>5.1279700000000039E-2</v>
      </c>
      <c r="AO31" s="46">
        <f t="shared" si="9"/>
        <v>2.728839999999999E-2</v>
      </c>
      <c r="AP31" s="46">
        <f t="shared" si="9"/>
        <v>3.9908899999999914E-2</v>
      </c>
      <c r="AQ31" s="46">
        <f t="shared" si="9"/>
        <v>6.188349999999998E-2</v>
      </c>
      <c r="AR31" s="46">
        <f t="shared" si="9"/>
        <v>2.8144600000000075E-2</v>
      </c>
      <c r="AS31" s="46">
        <f t="shared" si="9"/>
        <v>4.8701300000000058E-2</v>
      </c>
      <c r="AT31" s="46">
        <f t="shared" si="9"/>
        <v>7.2247799999999973E-2</v>
      </c>
      <c r="AU31" s="23">
        <f t="shared" si="9"/>
        <v>3.3395800000000087E-2</v>
      </c>
      <c r="AV31" s="49" t="s">
        <v>95</v>
      </c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</row>
    <row r="32" spans="1:66">
      <c r="A32" s="107" t="s">
        <v>24</v>
      </c>
      <c r="B32" s="108"/>
      <c r="C32" s="14">
        <f t="shared" ref="C32:AU32" si="10">IF(OR(ISBLANK(C22),ISBLANK(C23))," ",(C22-C23)/6/C26)</f>
        <v>0.74427933591927464</v>
      </c>
      <c r="D32" s="14">
        <f t="shared" si="10"/>
        <v>0.73321835352158504</v>
      </c>
      <c r="E32" s="14">
        <f t="shared" si="10"/>
        <v>0.52585138494662165</v>
      </c>
      <c r="F32" s="47">
        <f t="shared" si="10"/>
        <v>1.6664065782853223</v>
      </c>
      <c r="G32" s="47">
        <f t="shared" si="10"/>
        <v>1.6050266275567959</v>
      </c>
      <c r="H32" s="47">
        <f t="shared" si="10"/>
        <v>0.59992584859801956</v>
      </c>
      <c r="I32" s="47">
        <f t="shared" si="10"/>
        <v>0.88425206535438949</v>
      </c>
      <c r="J32" s="47">
        <f t="shared" si="10"/>
        <v>1.1687282023137151</v>
      </c>
      <c r="K32" s="47">
        <f t="shared" si="10"/>
        <v>0.34022437909912001</v>
      </c>
      <c r="L32" s="47">
        <f t="shared" si="10"/>
        <v>0.81247774294242303</v>
      </c>
      <c r="M32" s="47">
        <f t="shared" si="10"/>
        <v>1.1089934883028729</v>
      </c>
      <c r="N32" s="47">
        <f t="shared" si="10"/>
        <v>0.34677793481490871</v>
      </c>
      <c r="O32" s="47">
        <f t="shared" si="10"/>
        <v>0.55557902034723683</v>
      </c>
      <c r="P32" s="47">
        <f t="shared" si="10"/>
        <v>0.36797140534341588</v>
      </c>
      <c r="Q32" s="47">
        <f t="shared" si="10"/>
        <v>0.40049487890420526</v>
      </c>
      <c r="R32" s="47">
        <f t="shared" si="10"/>
        <v>0.28111154965169477</v>
      </c>
      <c r="S32" s="47">
        <f t="shared" si="10"/>
        <v>0.17121509998828985</v>
      </c>
      <c r="T32" s="47">
        <f t="shared" si="10"/>
        <v>0.20793349666304817</v>
      </c>
      <c r="U32" s="47">
        <f t="shared" si="10"/>
        <v>0.11881713128018685</v>
      </c>
      <c r="V32" s="47">
        <f t="shared" si="10"/>
        <v>0.20060153297652936</v>
      </c>
      <c r="W32" s="47">
        <f t="shared" si="10"/>
        <v>4.6668940440266829E-2</v>
      </c>
      <c r="X32" s="47">
        <f t="shared" si="10"/>
        <v>7.9334992793561654E-2</v>
      </c>
      <c r="Y32" s="47">
        <f t="shared" si="10"/>
        <v>0.16877572355594292</v>
      </c>
      <c r="Z32" s="47">
        <f t="shared" si="10"/>
        <v>3.8305690235402805E-2</v>
      </c>
      <c r="AA32" s="47">
        <f t="shared" si="10"/>
        <v>0.30345528579637593</v>
      </c>
      <c r="AB32" s="47">
        <f t="shared" si="10"/>
        <v>0.28699226818436391</v>
      </c>
      <c r="AC32" s="47">
        <f t="shared" si="10"/>
        <v>0.21092057488774238</v>
      </c>
      <c r="AD32" s="47">
        <f t="shared" si="10"/>
        <v>0.46487725240129441</v>
      </c>
      <c r="AE32" s="47">
        <f t="shared" si="10"/>
        <v>0.46260475185908756</v>
      </c>
      <c r="AF32" s="47">
        <f t="shared" si="10"/>
        <v>0.2702285924489129</v>
      </c>
      <c r="AG32" s="47">
        <f t="shared" si="10"/>
        <v>0.54775108796363303</v>
      </c>
      <c r="AH32" s="47">
        <f t="shared" si="10"/>
        <v>0.28121535707751116</v>
      </c>
      <c r="AI32" s="47">
        <f t="shared" si="10"/>
        <v>0.32370530169184297</v>
      </c>
      <c r="AJ32" s="47">
        <f t="shared" si="10"/>
        <v>0.32913340482540782</v>
      </c>
      <c r="AK32" s="47">
        <f t="shared" si="10"/>
        <v>0.15300391745054667</v>
      </c>
      <c r="AL32" s="47">
        <f t="shared" si="10"/>
        <v>0.33225536987672077</v>
      </c>
      <c r="AM32" s="47">
        <f t="shared" si="10"/>
        <v>0.20398436856498461</v>
      </c>
      <c r="AN32" s="47">
        <f t="shared" si="10"/>
        <v>0.10910989891655012</v>
      </c>
      <c r="AO32" s="47">
        <f t="shared" si="10"/>
        <v>0.23328530343368789</v>
      </c>
      <c r="AP32" s="47">
        <f t="shared" si="10"/>
        <v>0.1565420523707147</v>
      </c>
      <c r="AQ32" s="47">
        <f t="shared" si="10"/>
        <v>8.435929685323304E-2</v>
      </c>
      <c r="AR32" s="47">
        <f t="shared" si="10"/>
        <v>0.21615107940777928</v>
      </c>
      <c r="AS32" s="47">
        <f t="shared" si="10"/>
        <v>0.12681027398511546</v>
      </c>
      <c r="AT32" s="47">
        <f t="shared" si="10"/>
        <v>7.1666748001726066E-2</v>
      </c>
      <c r="AU32" s="14">
        <f t="shared" si="10"/>
        <v>0.18733351843605112</v>
      </c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</row>
    <row r="33" spans="1:66" ht="15.6">
      <c r="A33" s="111" t="s">
        <v>25</v>
      </c>
      <c r="B33" s="112"/>
      <c r="C33" s="16">
        <f t="shared" ref="C33:AU33" si="11">IF(AND(ISBLANK(C22),ISBLANK(C23)),"",IF(ISBLANK(C23),((C22-C25)/3/C26),IF(ISBLANK(C22),((C25-C23)/3/C26),MIN((C22-C25)/3/C26,(C25-C23)/3/C26))))</f>
        <v>-2.8645128420147588</v>
      </c>
      <c r="D33" s="16">
        <f t="shared" si="11"/>
        <v>-2.4147324442643798</v>
      </c>
      <c r="E33" s="16">
        <f t="shared" si="11"/>
        <v>-2.3559355885888875</v>
      </c>
      <c r="F33" s="66">
        <f t="shared" si="11"/>
        <v>-6.4629412810243991</v>
      </c>
      <c r="G33" s="66">
        <f t="shared" si="11"/>
        <v>-5.4512348615469124</v>
      </c>
      <c r="H33" s="66">
        <f t="shared" si="11"/>
        <v>-2.6086640666554737</v>
      </c>
      <c r="I33" s="66">
        <f t="shared" si="11"/>
        <v>-3.5498203369678007</v>
      </c>
      <c r="J33" s="66">
        <f t="shared" si="11"/>
        <v>-4.0271802649686261</v>
      </c>
      <c r="K33" s="66">
        <f t="shared" si="11"/>
        <v>-1.5920249790530674</v>
      </c>
      <c r="L33" s="66">
        <f t="shared" si="11"/>
        <v>-3.2643981269911588</v>
      </c>
      <c r="M33" s="66">
        <f t="shared" si="11"/>
        <v>-3.7590360105002953</v>
      </c>
      <c r="N33" s="66">
        <f t="shared" si="11"/>
        <v>-1.6143191972423088</v>
      </c>
      <c r="O33" s="66">
        <f t="shared" si="11"/>
        <v>-2.001537312388264</v>
      </c>
      <c r="P33" s="66">
        <f t="shared" si="11"/>
        <v>-0.91414982908043585</v>
      </c>
      <c r="Q33" s="66">
        <f t="shared" si="11"/>
        <v>-1.8135159044680222</v>
      </c>
      <c r="R33" s="66">
        <f t="shared" si="11"/>
        <v>-0.74410461452427024</v>
      </c>
      <c r="S33" s="66">
        <f t="shared" si="11"/>
        <v>-6.4433093220102211E-2</v>
      </c>
      <c r="T33" s="66">
        <f t="shared" si="11"/>
        <v>-0.97888973518603251</v>
      </c>
      <c r="U33" s="66">
        <f t="shared" si="11"/>
        <v>-0.4041955826885994</v>
      </c>
      <c r="V33" s="66">
        <f t="shared" si="11"/>
        <v>3.9717264681968317E-2</v>
      </c>
      <c r="W33" s="66">
        <f t="shared" si="11"/>
        <v>-0.40218931187133289</v>
      </c>
      <c r="X33" s="66">
        <f t="shared" si="11"/>
        <v>-0.27643438610242926</v>
      </c>
      <c r="Y33" s="66">
        <f t="shared" si="11"/>
        <v>7.1539247236525882E-2</v>
      </c>
      <c r="Z33" s="66">
        <f t="shared" si="11"/>
        <v>-0.32271774717381557</v>
      </c>
      <c r="AA33" s="66">
        <f t="shared" si="11"/>
        <v>-0.82061137023273234</v>
      </c>
      <c r="AB33" s="66">
        <f t="shared" si="11"/>
        <v>-0.29525884130918989</v>
      </c>
      <c r="AC33" s="66">
        <f t="shared" si="11"/>
        <v>-0.91708845992769983</v>
      </c>
      <c r="AD33" s="66">
        <f t="shared" si="11"/>
        <v>-1.89272758847096</v>
      </c>
      <c r="AE33" s="66">
        <f t="shared" si="11"/>
        <v>-1.3879873468552835</v>
      </c>
      <c r="AF33" s="66">
        <f t="shared" si="11"/>
        <v>-1.3811142406235521</v>
      </c>
      <c r="AG33" s="66">
        <f t="shared" si="11"/>
        <v>-2.1819317680008723</v>
      </c>
      <c r="AH33" s="66">
        <f t="shared" si="11"/>
        <v>-0.75189862360147719</v>
      </c>
      <c r="AI33" s="66">
        <f t="shared" si="11"/>
        <v>-1.6267246149789827</v>
      </c>
      <c r="AJ33" s="66">
        <f t="shared" si="11"/>
        <v>-1.1446225792381102</v>
      </c>
      <c r="AK33" s="66">
        <f t="shared" si="11"/>
        <v>-0.25897557820618589</v>
      </c>
      <c r="AL33" s="66">
        <f t="shared" si="11"/>
        <v>-1.6039268037481289</v>
      </c>
      <c r="AM33" s="66">
        <f t="shared" si="11"/>
        <v>-0.52239223879372054</v>
      </c>
      <c r="AN33" s="66">
        <f t="shared" si="11"/>
        <v>-2.7971322761325895E-2</v>
      </c>
      <c r="AO33" s="66">
        <f t="shared" si="11"/>
        <v>-1.0322097059262643</v>
      </c>
      <c r="AP33" s="66">
        <f t="shared" si="11"/>
        <v>-0.30880476683645364</v>
      </c>
      <c r="AQ33" s="66">
        <f t="shared" si="11"/>
        <v>8.2809546270628587E-2</v>
      </c>
      <c r="AR33" s="66">
        <f t="shared" si="11"/>
        <v>-0.9363205438901262</v>
      </c>
      <c r="AS33" s="66">
        <f t="shared" si="11"/>
        <v>-0.22641689096925863</v>
      </c>
      <c r="AT33" s="66">
        <f t="shared" si="11"/>
        <v>3.4822872853953945E-3</v>
      </c>
      <c r="AU33" s="16">
        <f t="shared" si="11"/>
        <v>-0.9126540890082766</v>
      </c>
      <c r="AV33" s="120" t="s">
        <v>78</v>
      </c>
      <c r="AW33" s="119" t="s">
        <v>79</v>
      </c>
      <c r="AX33" s="119" t="s">
        <v>80</v>
      </c>
      <c r="AY33" s="51" t="s">
        <v>93</v>
      </c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</row>
    <row r="34" spans="1:66" ht="14.4" thickBot="1">
      <c r="A34" s="77" t="s">
        <v>58</v>
      </c>
      <c r="B34" s="89" t="s">
        <v>57</v>
      </c>
      <c r="C34" s="15" t="str">
        <f t="shared" ref="C34:AU34" si="12">IF(AND(ISBLANK(C22),ISBLANK(C23)),"",IF(ISBLANK(C23),IF(C29&gt;C22,"FAIL","O.K."),IF(ISBLANK(C22),IF(C30&lt;C23,"FAIL","O.K."),IF(OR(C30&lt;C23,C29&gt;C22),"FAIL","O.K."))))</f>
        <v>FAIL</v>
      </c>
      <c r="D34" s="15" t="str">
        <f t="shared" si="12"/>
        <v>FAIL</v>
      </c>
      <c r="E34" s="15" t="str">
        <f t="shared" si="12"/>
        <v>FAIL</v>
      </c>
      <c r="F34" s="67" t="str">
        <f t="shared" si="12"/>
        <v>FAIL</v>
      </c>
      <c r="G34" s="67" t="str">
        <f t="shared" si="12"/>
        <v>FAIL</v>
      </c>
      <c r="H34" s="67" t="str">
        <f t="shared" si="12"/>
        <v>FAIL</v>
      </c>
      <c r="I34" s="67" t="str">
        <f t="shared" si="12"/>
        <v>FAIL</v>
      </c>
      <c r="J34" s="67" t="str">
        <f t="shared" si="12"/>
        <v>FAIL</v>
      </c>
      <c r="K34" s="67" t="str">
        <f t="shared" si="12"/>
        <v>FAIL</v>
      </c>
      <c r="L34" s="67" t="str">
        <f t="shared" si="12"/>
        <v>FAIL</v>
      </c>
      <c r="M34" s="67" t="str">
        <f t="shared" si="12"/>
        <v>FAIL</v>
      </c>
      <c r="N34" s="67" t="str">
        <f t="shared" si="12"/>
        <v>FAIL</v>
      </c>
      <c r="O34" s="67" t="str">
        <f t="shared" si="12"/>
        <v>FAIL</v>
      </c>
      <c r="P34" s="67" t="str">
        <f t="shared" si="12"/>
        <v>FAIL</v>
      </c>
      <c r="Q34" s="67" t="str">
        <f t="shared" si="12"/>
        <v>FAIL</v>
      </c>
      <c r="R34" s="67" t="str">
        <f t="shared" si="12"/>
        <v>FAIL</v>
      </c>
      <c r="S34" s="67" t="str">
        <f t="shared" si="12"/>
        <v>FAIL</v>
      </c>
      <c r="T34" s="67" t="str">
        <f t="shared" si="12"/>
        <v>FAIL</v>
      </c>
      <c r="U34" s="67" t="str">
        <f t="shared" si="12"/>
        <v>FAIL</v>
      </c>
      <c r="V34" s="67" t="str">
        <f t="shared" si="12"/>
        <v>FAIL</v>
      </c>
      <c r="W34" s="67" t="str">
        <f t="shared" si="12"/>
        <v>FAIL</v>
      </c>
      <c r="X34" s="67" t="str">
        <f t="shared" si="12"/>
        <v>FAIL</v>
      </c>
      <c r="Y34" s="67" t="str">
        <f t="shared" si="12"/>
        <v>FAIL</v>
      </c>
      <c r="Z34" s="67" t="str">
        <f t="shared" si="12"/>
        <v>FAIL</v>
      </c>
      <c r="AA34" s="67" t="str">
        <f t="shared" si="12"/>
        <v>FAIL</v>
      </c>
      <c r="AB34" s="67" t="str">
        <f t="shared" si="12"/>
        <v>FAIL</v>
      </c>
      <c r="AC34" s="67" t="str">
        <f t="shared" si="12"/>
        <v>FAIL</v>
      </c>
      <c r="AD34" s="67" t="str">
        <f t="shared" si="12"/>
        <v>FAIL</v>
      </c>
      <c r="AE34" s="67" t="str">
        <f t="shared" si="12"/>
        <v>FAIL</v>
      </c>
      <c r="AF34" s="67" t="str">
        <f t="shared" si="12"/>
        <v>FAIL</v>
      </c>
      <c r="AG34" s="67" t="str">
        <f t="shared" si="12"/>
        <v>FAIL</v>
      </c>
      <c r="AH34" s="67" t="str">
        <f t="shared" si="12"/>
        <v>FAIL</v>
      </c>
      <c r="AI34" s="67" t="str">
        <f t="shared" si="12"/>
        <v>FAIL</v>
      </c>
      <c r="AJ34" s="67" t="str">
        <f t="shared" si="12"/>
        <v>FAIL</v>
      </c>
      <c r="AK34" s="67" t="str">
        <f t="shared" si="12"/>
        <v>FAIL</v>
      </c>
      <c r="AL34" s="67" t="str">
        <f t="shared" si="12"/>
        <v>FAIL</v>
      </c>
      <c r="AM34" s="67" t="str">
        <f t="shared" si="12"/>
        <v>FAIL</v>
      </c>
      <c r="AN34" s="67" t="str">
        <f t="shared" si="12"/>
        <v>FAIL</v>
      </c>
      <c r="AO34" s="67" t="str">
        <f t="shared" si="12"/>
        <v>FAIL</v>
      </c>
      <c r="AP34" s="67" t="str">
        <f t="shared" si="12"/>
        <v>FAIL</v>
      </c>
      <c r="AQ34" s="67" t="str">
        <f t="shared" si="12"/>
        <v>FAIL</v>
      </c>
      <c r="AR34" s="67" t="str">
        <f t="shared" si="12"/>
        <v>FAIL</v>
      </c>
      <c r="AS34" s="67" t="str">
        <f t="shared" si="12"/>
        <v>FAIL</v>
      </c>
      <c r="AT34" s="67" t="str">
        <f t="shared" si="12"/>
        <v>FAIL</v>
      </c>
      <c r="AU34" s="15" t="str">
        <f t="shared" si="12"/>
        <v>FAIL</v>
      </c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</row>
    <row r="35" spans="1:66">
      <c r="A35" s="90" t="s">
        <v>64</v>
      </c>
      <c r="B35" s="86" t="s">
        <v>65</v>
      </c>
      <c r="C35" s="83">
        <v>1.5340243</v>
      </c>
      <c r="D35" s="78">
        <v>1.5315148000000001</v>
      </c>
      <c r="E35" s="78">
        <v>1.5373611</v>
      </c>
      <c r="F35" s="78">
        <v>1.5326407</v>
      </c>
      <c r="G35" s="78">
        <v>1.5310501000000001</v>
      </c>
      <c r="H35" s="78">
        <v>1.533444</v>
      </c>
      <c r="I35" s="78">
        <v>1.5331553</v>
      </c>
      <c r="J35" s="78">
        <v>1.5324312</v>
      </c>
      <c r="K35" s="78">
        <v>1.5343087</v>
      </c>
      <c r="L35" s="78">
        <v>1.5338988</v>
      </c>
      <c r="M35" s="78">
        <v>1.532659</v>
      </c>
      <c r="N35" s="78">
        <v>1.5349980999999999</v>
      </c>
      <c r="O35" s="78">
        <v>1.5333752</v>
      </c>
      <c r="P35" s="78">
        <v>1.5289889000000001</v>
      </c>
      <c r="Q35" s="78">
        <v>1.5360735999999999</v>
      </c>
      <c r="R35" s="78">
        <v>1.5276524</v>
      </c>
      <c r="S35" s="78">
        <v>1.5167055</v>
      </c>
      <c r="T35" s="78">
        <v>1.5360764</v>
      </c>
      <c r="U35" s="78">
        <v>1.5144706999999999</v>
      </c>
      <c r="V35" s="78">
        <v>1.5089439</v>
      </c>
      <c r="W35" s="78">
        <v>1.5190024</v>
      </c>
      <c r="X35" s="78">
        <v>1.5123485000000001</v>
      </c>
      <c r="Y35" s="78">
        <v>1.508238</v>
      </c>
      <c r="Z35" s="78">
        <v>1.516324</v>
      </c>
      <c r="AA35" s="78">
        <v>1.5232155999999999</v>
      </c>
      <c r="AB35" s="78">
        <v>1.5154547</v>
      </c>
      <c r="AC35" s="78">
        <v>1.5314643999999999</v>
      </c>
      <c r="AD35" s="78">
        <v>1.5343872000000001</v>
      </c>
      <c r="AE35" s="78">
        <v>1.5309393</v>
      </c>
      <c r="AF35" s="78">
        <v>1.5366439000000001</v>
      </c>
      <c r="AG35" s="78">
        <v>1.5316225999999999</v>
      </c>
      <c r="AH35" s="78">
        <v>1.5205572000000001</v>
      </c>
      <c r="AI35" s="78">
        <v>1.5361642</v>
      </c>
      <c r="AJ35" s="78">
        <v>1.5261646</v>
      </c>
      <c r="AK35" s="78">
        <v>1.5101553000000001</v>
      </c>
      <c r="AL35" s="78">
        <v>1.5361248000000001</v>
      </c>
      <c r="AM35" s="78">
        <v>1.5174350000000001</v>
      </c>
      <c r="AN35" s="78">
        <v>1.4971749000000001</v>
      </c>
      <c r="AO35" s="78">
        <v>1.5307508000000001</v>
      </c>
      <c r="AP35" s="78">
        <v>1.5114007</v>
      </c>
      <c r="AQ35" s="78">
        <v>1.4842059000000001</v>
      </c>
      <c r="AR35" s="78">
        <v>1.5291884</v>
      </c>
      <c r="AS35" s="78">
        <v>1.5078505</v>
      </c>
      <c r="AT35" s="78">
        <v>1.4759169999999999</v>
      </c>
      <c r="AU35" s="122">
        <v>1.5308648</v>
      </c>
      <c r="AV35" s="126">
        <f>MAX($C35:$AU35)</f>
        <v>1.5373611</v>
      </c>
      <c r="AW35" s="127">
        <f>AVERAGE($C35:$AU35)</f>
        <v>1.5239414977777779</v>
      </c>
      <c r="AX35" s="128">
        <f>MEDIAN($C35:$AU35)</f>
        <v>1.5308648</v>
      </c>
      <c r="AY35" s="128">
        <f>MIN($C35:$AU35)</f>
        <v>1.4759169999999999</v>
      </c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</row>
    <row r="36" spans="1:66">
      <c r="A36" s="91"/>
      <c r="B36" s="87" t="s">
        <v>66</v>
      </c>
      <c r="C36" s="84">
        <v>1.5330248</v>
      </c>
      <c r="D36" s="76">
        <v>1.5310846</v>
      </c>
      <c r="E36" s="76">
        <v>1.5346234000000001</v>
      </c>
      <c r="F36" s="76">
        <v>1.5334063</v>
      </c>
      <c r="G36" s="76">
        <v>1.5315418000000001</v>
      </c>
      <c r="H36" s="76">
        <v>1.5355392999999999</v>
      </c>
      <c r="I36" s="76">
        <v>1.5329158000000001</v>
      </c>
      <c r="J36" s="76">
        <v>1.5303515000000001</v>
      </c>
      <c r="K36" s="76">
        <v>1.5343221</v>
      </c>
      <c r="L36" s="76">
        <v>1.5323282</v>
      </c>
      <c r="M36" s="76">
        <v>1.5302857000000001</v>
      </c>
      <c r="N36" s="76">
        <v>1.534213</v>
      </c>
      <c r="O36" s="76">
        <v>1.5291219</v>
      </c>
      <c r="P36" s="76">
        <v>1.5227687999999999</v>
      </c>
      <c r="Q36" s="76">
        <v>1.5334365000000001</v>
      </c>
      <c r="R36" s="76">
        <v>1.5247872</v>
      </c>
      <c r="S36" s="76">
        <v>1.5161325000000001</v>
      </c>
      <c r="T36" s="76">
        <v>1.5341861000000001</v>
      </c>
      <c r="U36" s="76">
        <v>1.5383659999999999</v>
      </c>
      <c r="V36" s="76">
        <v>1.5224494</v>
      </c>
      <c r="W36" s="76">
        <v>1.5674258000000001</v>
      </c>
      <c r="X36" s="76">
        <v>1.5178777000000001</v>
      </c>
      <c r="Y36" s="76">
        <v>1.5078317999999999</v>
      </c>
      <c r="Z36" s="76">
        <v>1.5262216</v>
      </c>
      <c r="AA36" s="76">
        <v>1.5237476999999999</v>
      </c>
      <c r="AB36" s="76">
        <v>1.5176707</v>
      </c>
      <c r="AC36" s="76">
        <v>1.5312927000000001</v>
      </c>
      <c r="AD36" s="76">
        <v>1.5299282000000001</v>
      </c>
      <c r="AE36" s="76">
        <v>1.5254833999999999</v>
      </c>
      <c r="AF36" s="76">
        <v>1.5341183</v>
      </c>
      <c r="AG36" s="76">
        <v>1.5333581000000001</v>
      </c>
      <c r="AH36" s="76">
        <v>1.5295703</v>
      </c>
      <c r="AI36" s="76">
        <v>1.5358186</v>
      </c>
      <c r="AJ36" s="76">
        <v>1.5334441999999999</v>
      </c>
      <c r="AK36" s="76">
        <v>1.5304291000000001</v>
      </c>
      <c r="AL36" s="76">
        <v>1.5355487999999999</v>
      </c>
      <c r="AM36" s="76">
        <v>1.5296964</v>
      </c>
      <c r="AN36" s="76">
        <v>1.5273488</v>
      </c>
      <c r="AO36" s="76">
        <v>1.5321822</v>
      </c>
      <c r="AP36" s="76">
        <v>1.5287477</v>
      </c>
      <c r="AQ36" s="76">
        <v>1.5245439999999999</v>
      </c>
      <c r="AR36" s="76">
        <v>1.5308382</v>
      </c>
      <c r="AS36" s="76">
        <v>1.5313265</v>
      </c>
      <c r="AT36" s="76">
        <v>1.5257693000000001</v>
      </c>
      <c r="AU36" s="123">
        <v>1.5344884999999999</v>
      </c>
      <c r="AV36" s="129">
        <f t="shared" ref="AV36:AV58" si="13">MAX($C36:$AU36)</f>
        <v>1.5674258000000001</v>
      </c>
      <c r="AW36" s="125">
        <f t="shared" ref="AW36:AW58" si="14">AVERAGE($C36:$AU36)</f>
        <v>1.530213188888889</v>
      </c>
      <c r="AX36" s="130">
        <f t="shared" ref="AX36:AX58" si="15">MEDIAN($C36:$AU36)</f>
        <v>1.5310846</v>
      </c>
      <c r="AY36" s="130">
        <f t="shared" ref="AY36:AY58" si="16">MIN($C36:$AU36)</f>
        <v>1.5078317999999999</v>
      </c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</row>
    <row r="37" spans="1:66">
      <c r="A37" s="91"/>
      <c r="B37" s="87" t="s">
        <v>67</v>
      </c>
      <c r="C37" s="84">
        <v>1.5344572000000001</v>
      </c>
      <c r="D37" s="76">
        <v>1.5319282999999999</v>
      </c>
      <c r="E37" s="76">
        <v>1.5363872999999999</v>
      </c>
      <c r="F37" s="76">
        <v>1.5348507</v>
      </c>
      <c r="G37" s="76">
        <v>1.5321933999999999</v>
      </c>
      <c r="H37" s="76">
        <v>1.5374682</v>
      </c>
      <c r="I37" s="76">
        <v>1.5338681999999999</v>
      </c>
      <c r="J37" s="76">
        <v>1.5321032999999999</v>
      </c>
      <c r="K37" s="76">
        <v>1.5365800999999999</v>
      </c>
      <c r="L37" s="76">
        <v>1.5335502999999999</v>
      </c>
      <c r="M37" s="76">
        <v>1.5314325</v>
      </c>
      <c r="N37" s="76">
        <v>1.5350686</v>
      </c>
      <c r="O37" s="76">
        <v>1.5323179</v>
      </c>
      <c r="P37" s="76">
        <v>1.5291709</v>
      </c>
      <c r="Q37" s="76">
        <v>1.5344864</v>
      </c>
      <c r="R37" s="76">
        <v>1.5289508000000001</v>
      </c>
      <c r="S37" s="76">
        <v>1.5233874000000001</v>
      </c>
      <c r="T37" s="76">
        <v>1.5333464999999999</v>
      </c>
      <c r="U37" s="76">
        <v>1.521895</v>
      </c>
      <c r="V37" s="76">
        <v>1.5161340999999999</v>
      </c>
      <c r="W37" s="76">
        <v>1.5271041000000001</v>
      </c>
      <c r="X37" s="76">
        <v>1.5230184</v>
      </c>
      <c r="Y37" s="76">
        <v>1.5043222000000001</v>
      </c>
      <c r="Z37" s="76">
        <v>1.5350353000000001</v>
      </c>
      <c r="AA37" s="76">
        <v>1.5312460999999999</v>
      </c>
      <c r="AB37" s="76">
        <v>1.5249634999999999</v>
      </c>
      <c r="AC37" s="76">
        <v>1.5363343</v>
      </c>
      <c r="AD37" s="76">
        <v>1.5395711999999999</v>
      </c>
      <c r="AE37" s="76">
        <v>1.5344225</v>
      </c>
      <c r="AF37" s="76">
        <v>1.5474703999999999</v>
      </c>
      <c r="AG37" s="76">
        <v>1.5395909000000001</v>
      </c>
      <c r="AH37" s="76">
        <v>1.5305198</v>
      </c>
      <c r="AI37" s="76">
        <v>1.5486717999999999</v>
      </c>
      <c r="AJ37" s="76">
        <v>1.5395741999999999</v>
      </c>
      <c r="AK37" s="76">
        <v>1.5321015</v>
      </c>
      <c r="AL37" s="76">
        <v>1.5522357</v>
      </c>
      <c r="AM37" s="76">
        <v>1.5413889000000001</v>
      </c>
      <c r="AN37" s="76">
        <v>1.5287767000000001</v>
      </c>
      <c r="AO37" s="76">
        <v>1.5559695</v>
      </c>
      <c r="AP37" s="76">
        <v>1.5420225999999999</v>
      </c>
      <c r="AQ37" s="76">
        <v>1.5272277000000001</v>
      </c>
      <c r="AR37" s="76">
        <v>1.5563469000000001</v>
      </c>
      <c r="AS37" s="76">
        <v>1.5443418</v>
      </c>
      <c r="AT37" s="76">
        <v>1.5290239999999999</v>
      </c>
      <c r="AU37" s="123">
        <v>1.5623262</v>
      </c>
      <c r="AV37" s="129">
        <f t="shared" si="13"/>
        <v>1.5623262</v>
      </c>
      <c r="AW37" s="125">
        <f t="shared" si="14"/>
        <v>1.5347374066666666</v>
      </c>
      <c r="AX37" s="130">
        <f t="shared" si="15"/>
        <v>1.5338681999999999</v>
      </c>
      <c r="AY37" s="130">
        <f t="shared" si="16"/>
        <v>1.5043222000000001</v>
      </c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</row>
    <row r="38" spans="1:66">
      <c r="A38" s="91"/>
      <c r="B38" s="87" t="s">
        <v>68</v>
      </c>
      <c r="C38" s="84">
        <v>1.5359081999999999</v>
      </c>
      <c r="D38" s="76">
        <v>1.5338780999999999</v>
      </c>
      <c r="E38" s="76">
        <v>1.5376439</v>
      </c>
      <c r="F38" s="76">
        <v>1.5335293999999999</v>
      </c>
      <c r="G38" s="76">
        <v>1.5304361</v>
      </c>
      <c r="H38" s="76">
        <v>1.5359172999999999</v>
      </c>
      <c r="I38" s="76">
        <v>1.5340210999999999</v>
      </c>
      <c r="J38" s="76">
        <v>1.5311916999999999</v>
      </c>
      <c r="K38" s="76">
        <v>1.5361639</v>
      </c>
      <c r="L38" s="76">
        <v>1.534321</v>
      </c>
      <c r="M38" s="76">
        <v>1.5317346000000001</v>
      </c>
      <c r="N38" s="76">
        <v>1.5356993999999999</v>
      </c>
      <c r="O38" s="76">
        <v>1.5309022999999999</v>
      </c>
      <c r="P38" s="76">
        <v>1.5234681000000001</v>
      </c>
      <c r="Q38" s="76">
        <v>1.5360967000000001</v>
      </c>
      <c r="R38" s="76">
        <v>1.5295356</v>
      </c>
      <c r="S38" s="76">
        <v>1.5175371</v>
      </c>
      <c r="T38" s="76">
        <v>1.5378479</v>
      </c>
      <c r="U38" s="76">
        <v>1.5412121999999999</v>
      </c>
      <c r="V38" s="76">
        <v>1.5268963</v>
      </c>
      <c r="W38" s="76">
        <v>1.5691428000000001</v>
      </c>
      <c r="X38" s="76">
        <v>1.5472068000000001</v>
      </c>
      <c r="Y38" s="76">
        <v>1.5237115999999999</v>
      </c>
      <c r="Z38" s="76">
        <v>1.5809070000000001</v>
      </c>
      <c r="AA38" s="76">
        <v>1.5308284999999999</v>
      </c>
      <c r="AB38" s="76">
        <v>1.5195915</v>
      </c>
      <c r="AC38" s="76">
        <v>1.5445578</v>
      </c>
      <c r="AD38" s="76">
        <v>1.5381083</v>
      </c>
      <c r="AE38" s="76">
        <v>1.5314141999999999</v>
      </c>
      <c r="AF38" s="76">
        <v>1.5459438999999999</v>
      </c>
      <c r="AG38" s="76">
        <v>1.5327679000000001</v>
      </c>
      <c r="AH38" s="76">
        <v>1.5209021</v>
      </c>
      <c r="AI38" s="76">
        <v>1.5413467000000001</v>
      </c>
      <c r="AJ38" s="76">
        <v>1.5248204000000001</v>
      </c>
      <c r="AK38" s="76">
        <v>1.5093475000000001</v>
      </c>
      <c r="AL38" s="76">
        <v>1.5366157</v>
      </c>
      <c r="AM38" s="76">
        <v>1.5151698</v>
      </c>
      <c r="AN38" s="76">
        <v>1.4940182</v>
      </c>
      <c r="AO38" s="76">
        <v>1.5312068999999999</v>
      </c>
      <c r="AP38" s="76">
        <v>1.5081304</v>
      </c>
      <c r="AQ38" s="76">
        <v>1.4791977000000001</v>
      </c>
      <c r="AR38" s="76">
        <v>1.5309984000000001</v>
      </c>
      <c r="AS38" s="76">
        <v>1.5032201999999999</v>
      </c>
      <c r="AT38" s="76">
        <v>1.4689521000000001</v>
      </c>
      <c r="AU38" s="123">
        <v>1.5338689000000001</v>
      </c>
      <c r="AV38" s="129">
        <f t="shared" si="13"/>
        <v>1.5809070000000001</v>
      </c>
      <c r="AW38" s="125">
        <f t="shared" si="14"/>
        <v>1.529242582222222</v>
      </c>
      <c r="AX38" s="130">
        <f t="shared" si="15"/>
        <v>1.5317346000000001</v>
      </c>
      <c r="AY38" s="130">
        <f t="shared" si="16"/>
        <v>1.4689521000000001</v>
      </c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</row>
    <row r="39" spans="1:66">
      <c r="A39" s="91"/>
      <c r="B39" s="87" t="s">
        <v>69</v>
      </c>
      <c r="C39" s="84">
        <v>1.5290807</v>
      </c>
      <c r="D39" s="76">
        <v>1.5270676000000001</v>
      </c>
      <c r="E39" s="76">
        <v>1.5320932</v>
      </c>
      <c r="F39" s="76">
        <v>1.5327778000000001</v>
      </c>
      <c r="G39" s="76">
        <v>1.5321290999999999</v>
      </c>
      <c r="H39" s="76">
        <v>1.5333832999999999</v>
      </c>
      <c r="I39" s="76">
        <v>1.5338754999999999</v>
      </c>
      <c r="J39" s="76">
        <v>1.5330302</v>
      </c>
      <c r="K39" s="76">
        <v>1.5345347</v>
      </c>
      <c r="L39" s="76">
        <v>1.5347194</v>
      </c>
      <c r="M39" s="76">
        <v>1.5325192000000001</v>
      </c>
      <c r="N39" s="76">
        <v>1.5360436</v>
      </c>
      <c r="O39" s="76">
        <v>1.5318669</v>
      </c>
      <c r="P39" s="76">
        <v>1.5259807000000001</v>
      </c>
      <c r="Q39" s="76">
        <v>1.5364081000000001</v>
      </c>
      <c r="R39" s="76">
        <v>1.5266686</v>
      </c>
      <c r="S39" s="76">
        <v>1.5150912000000001</v>
      </c>
      <c r="T39" s="76">
        <v>1.5358981</v>
      </c>
      <c r="U39" s="76">
        <v>1.527058</v>
      </c>
      <c r="V39" s="76">
        <v>1.5024705</v>
      </c>
      <c r="W39" s="76">
        <v>1.5621019</v>
      </c>
      <c r="X39" s="76">
        <v>1.5142252</v>
      </c>
      <c r="Y39" s="76">
        <v>1.4991992000000001</v>
      </c>
      <c r="Z39" s="76">
        <v>1.522413</v>
      </c>
      <c r="AA39" s="76">
        <v>1.5300482</v>
      </c>
      <c r="AB39" s="76">
        <v>1.5271266999999999</v>
      </c>
      <c r="AC39" s="76">
        <v>1.5323709999999999</v>
      </c>
      <c r="AD39" s="76">
        <v>1.5343145</v>
      </c>
      <c r="AE39" s="76">
        <v>1.530851</v>
      </c>
      <c r="AF39" s="76">
        <v>1.5378109</v>
      </c>
      <c r="AG39" s="76">
        <v>1.5312802999999999</v>
      </c>
      <c r="AH39" s="76">
        <v>1.52159</v>
      </c>
      <c r="AI39" s="76">
        <v>1.5354886000000001</v>
      </c>
      <c r="AJ39" s="76">
        <v>1.5244755000000001</v>
      </c>
      <c r="AK39" s="76">
        <v>1.5085352999999999</v>
      </c>
      <c r="AL39" s="76">
        <v>1.5334965</v>
      </c>
      <c r="AM39" s="76">
        <v>1.5159853999999999</v>
      </c>
      <c r="AN39" s="76">
        <v>1.4950524999999999</v>
      </c>
      <c r="AO39" s="76">
        <v>1.5335494999999999</v>
      </c>
      <c r="AP39" s="76">
        <v>1.5087832000000001</v>
      </c>
      <c r="AQ39" s="76">
        <v>1.4811581</v>
      </c>
      <c r="AR39" s="76">
        <v>1.5296523</v>
      </c>
      <c r="AS39" s="76">
        <v>1.5048598</v>
      </c>
      <c r="AT39" s="76">
        <v>1.4703567</v>
      </c>
      <c r="AU39" s="123">
        <v>1.5318528</v>
      </c>
      <c r="AV39" s="129">
        <f t="shared" si="13"/>
        <v>1.5621019</v>
      </c>
      <c r="AW39" s="125">
        <f t="shared" si="14"/>
        <v>1.5246505444444445</v>
      </c>
      <c r="AX39" s="130">
        <f t="shared" si="15"/>
        <v>1.530851</v>
      </c>
      <c r="AY39" s="130">
        <f t="shared" si="16"/>
        <v>1.4703567</v>
      </c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</row>
    <row r="40" spans="1:66">
      <c r="A40" s="91"/>
      <c r="B40" s="87" t="s">
        <v>70</v>
      </c>
      <c r="C40" s="84">
        <v>1.5336643000000001</v>
      </c>
      <c r="D40" s="76">
        <v>1.5305951</v>
      </c>
      <c r="E40" s="76">
        <v>1.5360262</v>
      </c>
      <c r="F40" s="76">
        <v>1.5333933</v>
      </c>
      <c r="G40" s="76">
        <v>1.5301483</v>
      </c>
      <c r="H40" s="76">
        <v>1.5352859000000001</v>
      </c>
      <c r="I40" s="76">
        <v>1.5333272</v>
      </c>
      <c r="J40" s="76">
        <v>1.5287723</v>
      </c>
      <c r="K40" s="76">
        <v>1.5366953999999999</v>
      </c>
      <c r="L40" s="76">
        <v>1.5328443</v>
      </c>
      <c r="M40" s="76">
        <v>1.5300171</v>
      </c>
      <c r="N40" s="76">
        <v>1.5347173000000001</v>
      </c>
      <c r="O40" s="76">
        <v>1.5286953000000001</v>
      </c>
      <c r="P40" s="76">
        <v>1.5203993</v>
      </c>
      <c r="Q40" s="76">
        <v>1.5341256000000001</v>
      </c>
      <c r="R40" s="76">
        <v>1.5084677</v>
      </c>
      <c r="S40" s="76">
        <v>1.4748106000000001</v>
      </c>
      <c r="T40" s="76">
        <v>1.5294668</v>
      </c>
      <c r="U40" s="76">
        <v>1.5276217000000001</v>
      </c>
      <c r="V40" s="76">
        <v>1.5047534</v>
      </c>
      <c r="W40" s="76">
        <v>1.5592321</v>
      </c>
      <c r="X40" s="76">
        <v>1.5547652999999999</v>
      </c>
      <c r="Y40" s="76">
        <v>1.5311425999999999</v>
      </c>
      <c r="Z40" s="76">
        <v>1.5876323999999999</v>
      </c>
      <c r="AA40" s="76">
        <v>1.5276689000000001</v>
      </c>
      <c r="AB40" s="76">
        <v>1.5030842</v>
      </c>
      <c r="AC40" s="76">
        <v>1.5376322</v>
      </c>
      <c r="AD40" s="76">
        <v>1.5358251999999999</v>
      </c>
      <c r="AE40" s="76">
        <v>1.5303931</v>
      </c>
      <c r="AF40" s="76">
        <v>1.5385960999999999</v>
      </c>
      <c r="AG40" s="76">
        <v>1.5354467000000001</v>
      </c>
      <c r="AH40" s="76">
        <v>1.5279248999999999</v>
      </c>
      <c r="AI40" s="76">
        <v>1.5394741000000001</v>
      </c>
      <c r="AJ40" s="76">
        <v>1.5327499</v>
      </c>
      <c r="AK40" s="76">
        <v>1.5181751000000001</v>
      </c>
      <c r="AL40" s="76">
        <v>1.5417641</v>
      </c>
      <c r="AM40" s="76">
        <v>1.5269343</v>
      </c>
      <c r="AN40" s="76">
        <v>1.5034753000000001</v>
      </c>
      <c r="AO40" s="76">
        <v>1.5421373</v>
      </c>
      <c r="AP40" s="76">
        <v>1.5200266</v>
      </c>
      <c r="AQ40" s="76">
        <v>1.4915301000000001</v>
      </c>
      <c r="AR40" s="76">
        <v>1.5418015</v>
      </c>
      <c r="AS40" s="76">
        <v>1.5165181000000001</v>
      </c>
      <c r="AT40" s="76">
        <v>1.4831523</v>
      </c>
      <c r="AU40" s="123">
        <v>1.5404264000000001</v>
      </c>
      <c r="AV40" s="129">
        <f t="shared" si="13"/>
        <v>1.5876323999999999</v>
      </c>
      <c r="AW40" s="125">
        <f t="shared" si="14"/>
        <v>1.5286963533333335</v>
      </c>
      <c r="AX40" s="130">
        <f t="shared" si="15"/>
        <v>1.5311425999999999</v>
      </c>
      <c r="AY40" s="130">
        <f t="shared" si="16"/>
        <v>1.4748106000000001</v>
      </c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</row>
    <row r="41" spans="1:66">
      <c r="A41" s="91"/>
      <c r="B41" s="87" t="s">
        <v>71</v>
      </c>
      <c r="C41" s="84">
        <v>1.5327753</v>
      </c>
      <c r="D41" s="76">
        <v>1.5301655999999999</v>
      </c>
      <c r="E41" s="76">
        <v>1.5359313999999999</v>
      </c>
      <c r="F41" s="76">
        <v>1.5345081</v>
      </c>
      <c r="G41" s="76">
        <v>1.5313203</v>
      </c>
      <c r="H41" s="76">
        <v>1.5361545999999999</v>
      </c>
      <c r="I41" s="76">
        <v>1.5324176</v>
      </c>
      <c r="J41" s="76">
        <v>1.5291603</v>
      </c>
      <c r="K41" s="76">
        <v>1.5351637</v>
      </c>
      <c r="L41" s="76">
        <v>1.5326017999999999</v>
      </c>
      <c r="M41" s="76">
        <v>1.5290979</v>
      </c>
      <c r="N41" s="76">
        <v>1.5349816999999999</v>
      </c>
      <c r="O41" s="76">
        <v>1.5323841</v>
      </c>
      <c r="P41" s="76">
        <v>1.5291948</v>
      </c>
      <c r="Q41" s="76">
        <v>1.5346534999999999</v>
      </c>
      <c r="R41" s="76">
        <v>1.5261795</v>
      </c>
      <c r="S41" s="76">
        <v>1.5170101</v>
      </c>
      <c r="T41" s="76">
        <v>1.5345567</v>
      </c>
      <c r="U41" s="76">
        <v>1.5194072999999999</v>
      </c>
      <c r="V41" s="76">
        <v>1.5151520999999999</v>
      </c>
      <c r="W41" s="76">
        <v>1.5243618999999999</v>
      </c>
      <c r="X41" s="76">
        <v>1.5159175</v>
      </c>
      <c r="Y41" s="76">
        <v>1.5048490999999999</v>
      </c>
      <c r="Z41" s="76">
        <v>1.5264974</v>
      </c>
      <c r="AA41" s="76">
        <v>1.5244702999999999</v>
      </c>
      <c r="AB41" s="76">
        <v>1.5163598</v>
      </c>
      <c r="AC41" s="76">
        <v>1.5345873999999999</v>
      </c>
      <c r="AD41" s="76">
        <v>1.5353498000000001</v>
      </c>
      <c r="AE41" s="76">
        <v>1.5326515000000001</v>
      </c>
      <c r="AF41" s="76">
        <v>1.5377685000000001</v>
      </c>
      <c r="AG41" s="76">
        <v>1.5357095000000001</v>
      </c>
      <c r="AH41" s="76">
        <v>1.5319832</v>
      </c>
      <c r="AI41" s="76">
        <v>1.5388587</v>
      </c>
      <c r="AJ41" s="76">
        <v>1.5359095</v>
      </c>
      <c r="AK41" s="76">
        <v>1.5318970999999999</v>
      </c>
      <c r="AL41" s="76">
        <v>1.5394962999999999</v>
      </c>
      <c r="AM41" s="76">
        <v>1.5328001</v>
      </c>
      <c r="AN41" s="76">
        <v>1.5272029</v>
      </c>
      <c r="AO41" s="76">
        <v>1.5378461000000001</v>
      </c>
      <c r="AP41" s="76">
        <v>1.5296088000000001</v>
      </c>
      <c r="AQ41" s="76">
        <v>1.5184610999999999</v>
      </c>
      <c r="AR41" s="76">
        <v>1.5385899999999999</v>
      </c>
      <c r="AS41" s="76">
        <v>1.5285971</v>
      </c>
      <c r="AT41" s="76">
        <v>1.5083260999999999</v>
      </c>
      <c r="AU41" s="123">
        <v>1.5417263000000001</v>
      </c>
      <c r="AV41" s="129">
        <f t="shared" si="13"/>
        <v>1.5417263000000001</v>
      </c>
      <c r="AW41" s="125">
        <f t="shared" si="14"/>
        <v>1.5296142755555557</v>
      </c>
      <c r="AX41" s="130">
        <f t="shared" si="15"/>
        <v>1.5323841</v>
      </c>
      <c r="AY41" s="130">
        <f t="shared" si="16"/>
        <v>1.5048490999999999</v>
      </c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</row>
    <row r="42" spans="1:66">
      <c r="A42" s="91"/>
      <c r="B42" s="87" t="s">
        <v>72</v>
      </c>
      <c r="C42" s="84">
        <v>1.5322416000000001</v>
      </c>
      <c r="D42" s="76">
        <v>1.5300005000000001</v>
      </c>
      <c r="E42" s="76">
        <v>1.5347116000000001</v>
      </c>
      <c r="F42" s="76">
        <v>1.5331516000000001</v>
      </c>
      <c r="G42" s="76">
        <v>1.5316285000000001</v>
      </c>
      <c r="H42" s="76">
        <v>1.5346587</v>
      </c>
      <c r="I42" s="76">
        <v>1.5341453</v>
      </c>
      <c r="J42" s="76">
        <v>1.5327276000000001</v>
      </c>
      <c r="K42" s="76">
        <v>1.5356913000000001</v>
      </c>
      <c r="L42" s="76">
        <v>1.5333542</v>
      </c>
      <c r="M42" s="76">
        <v>1.5307286</v>
      </c>
      <c r="N42" s="76">
        <v>1.5361248000000001</v>
      </c>
      <c r="O42" s="76">
        <v>1.5287895</v>
      </c>
      <c r="P42" s="76">
        <v>1.5204963</v>
      </c>
      <c r="Q42" s="76">
        <v>1.535282</v>
      </c>
      <c r="R42" s="76">
        <v>1.5271903</v>
      </c>
      <c r="S42" s="76">
        <v>1.5134748</v>
      </c>
      <c r="T42" s="76">
        <v>1.5374169</v>
      </c>
      <c r="U42" s="76">
        <v>1.5548017999999999</v>
      </c>
      <c r="V42" s="76">
        <v>1.5282374000000001</v>
      </c>
      <c r="W42" s="76">
        <v>1.594392</v>
      </c>
      <c r="X42" s="76">
        <v>1.5529227999999999</v>
      </c>
      <c r="Y42" s="76">
        <v>1.5240298000000001</v>
      </c>
      <c r="Z42" s="76">
        <v>1.6002554</v>
      </c>
      <c r="AA42" s="76">
        <v>1.5283248</v>
      </c>
      <c r="AB42" s="76">
        <v>1.5216795999999999</v>
      </c>
      <c r="AC42" s="76">
        <v>1.5343842999999999</v>
      </c>
      <c r="AD42" s="76">
        <v>1.5318092000000001</v>
      </c>
      <c r="AE42" s="76">
        <v>1.5179246</v>
      </c>
      <c r="AF42" s="76">
        <v>1.5384500000000001</v>
      </c>
      <c r="AG42" s="76">
        <v>1.5266884000000001</v>
      </c>
      <c r="AH42" s="76">
        <v>1.5069364000000001</v>
      </c>
      <c r="AI42" s="76">
        <v>1.5364365</v>
      </c>
      <c r="AJ42" s="76">
        <v>1.5188111</v>
      </c>
      <c r="AK42" s="76">
        <v>1.4911015000000001</v>
      </c>
      <c r="AL42" s="76">
        <v>1.5339647999999999</v>
      </c>
      <c r="AM42" s="76">
        <v>1.5090542</v>
      </c>
      <c r="AN42" s="76">
        <v>1.4774970000000001</v>
      </c>
      <c r="AO42" s="76">
        <v>1.5288580000000001</v>
      </c>
      <c r="AP42" s="76">
        <v>1.5021137</v>
      </c>
      <c r="AQ42" s="76">
        <v>1.4653442000000001</v>
      </c>
      <c r="AR42" s="76">
        <v>1.5290842</v>
      </c>
      <c r="AS42" s="76">
        <v>1.4956404999999999</v>
      </c>
      <c r="AT42" s="76">
        <v>1.4580109000000001</v>
      </c>
      <c r="AU42" s="123">
        <v>1.5310614</v>
      </c>
      <c r="AV42" s="129">
        <f t="shared" si="13"/>
        <v>1.6002554</v>
      </c>
      <c r="AW42" s="125">
        <f t="shared" si="14"/>
        <v>1.5266584133333332</v>
      </c>
      <c r="AX42" s="130">
        <f t="shared" si="15"/>
        <v>1.5307286</v>
      </c>
      <c r="AY42" s="130">
        <f t="shared" si="16"/>
        <v>1.4580109000000001</v>
      </c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</row>
    <row r="43" spans="1:66">
      <c r="A43" s="91"/>
      <c r="B43" s="87" t="s">
        <v>73</v>
      </c>
      <c r="C43" s="84">
        <v>1.5381328999999999</v>
      </c>
      <c r="D43" s="76">
        <v>1.5340393999999999</v>
      </c>
      <c r="E43" s="76">
        <v>1.5451007000000001</v>
      </c>
      <c r="F43" s="76">
        <v>1.5358494</v>
      </c>
      <c r="G43" s="76">
        <v>1.5331421000000001</v>
      </c>
      <c r="H43" s="76">
        <v>1.5442990000000001</v>
      </c>
      <c r="I43" s="76">
        <v>1.5390728</v>
      </c>
      <c r="J43" s="76">
        <v>1.5331477</v>
      </c>
      <c r="K43" s="76">
        <v>1.552025</v>
      </c>
      <c r="L43" s="76">
        <v>1.5398669</v>
      </c>
      <c r="M43" s="76">
        <v>1.5344214</v>
      </c>
      <c r="N43" s="76">
        <v>1.5515551000000001</v>
      </c>
      <c r="O43" s="76">
        <v>1.539736</v>
      </c>
      <c r="P43" s="76">
        <v>1.5350722999999999</v>
      </c>
      <c r="Q43" s="76">
        <v>1.5497322</v>
      </c>
      <c r="R43" s="76">
        <v>1.5403111</v>
      </c>
      <c r="S43" s="76">
        <v>1.5278076</v>
      </c>
      <c r="T43" s="76">
        <v>1.5629854999999999</v>
      </c>
      <c r="U43" s="76">
        <v>1.5373559999999999</v>
      </c>
      <c r="V43" s="76">
        <v>1.5106329000000001</v>
      </c>
      <c r="W43" s="76">
        <v>1.5715555000000001</v>
      </c>
      <c r="X43" s="76">
        <v>1.5346664000000001</v>
      </c>
      <c r="Y43" s="76">
        <v>1.5082765</v>
      </c>
      <c r="Z43" s="76">
        <v>1.5611934000000001</v>
      </c>
      <c r="AA43" s="76">
        <v>1.5399596</v>
      </c>
      <c r="AB43" s="76">
        <v>1.5268478000000001</v>
      </c>
      <c r="AC43" s="76">
        <v>1.5560563999999999</v>
      </c>
      <c r="AD43" s="76">
        <v>1.5421929000000001</v>
      </c>
      <c r="AE43" s="76">
        <v>1.5328283</v>
      </c>
      <c r="AF43" s="76">
        <v>1.5546719</v>
      </c>
      <c r="AG43" s="76">
        <v>1.5395258999999999</v>
      </c>
      <c r="AH43" s="76">
        <v>1.5314805</v>
      </c>
      <c r="AI43" s="76">
        <v>1.5516346000000001</v>
      </c>
      <c r="AJ43" s="76">
        <v>1.5359977</v>
      </c>
      <c r="AK43" s="76">
        <v>1.5288735</v>
      </c>
      <c r="AL43" s="76">
        <v>1.5425004</v>
      </c>
      <c r="AM43" s="76">
        <v>1.5343329999999999</v>
      </c>
      <c r="AN43" s="76">
        <v>1.5283127999999999</v>
      </c>
      <c r="AO43" s="76">
        <v>1.5409575</v>
      </c>
      <c r="AP43" s="76">
        <v>1.5341053</v>
      </c>
      <c r="AQ43" s="76">
        <v>1.5264123999999999</v>
      </c>
      <c r="AR43" s="76">
        <v>1.5422739000000001</v>
      </c>
      <c r="AS43" s="76">
        <v>1.5366793999999999</v>
      </c>
      <c r="AT43" s="76">
        <v>1.5302587000000001</v>
      </c>
      <c r="AU43" s="123">
        <v>1.5454071</v>
      </c>
      <c r="AV43" s="129">
        <f t="shared" si="13"/>
        <v>1.5715555000000001</v>
      </c>
      <c r="AW43" s="125">
        <f t="shared" si="14"/>
        <v>1.5391397200000005</v>
      </c>
      <c r="AX43" s="130">
        <f t="shared" si="15"/>
        <v>1.5381328999999999</v>
      </c>
      <c r="AY43" s="130">
        <f t="shared" si="16"/>
        <v>1.5082765</v>
      </c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</row>
    <row r="44" spans="1:66">
      <c r="A44" s="91"/>
      <c r="B44" s="87" t="s">
        <v>74</v>
      </c>
      <c r="C44" s="84">
        <v>1.5318134000000001</v>
      </c>
      <c r="D44" s="76">
        <v>1.5267667</v>
      </c>
      <c r="E44" s="76">
        <v>1.5398167</v>
      </c>
      <c r="F44" s="76">
        <v>1.5340335</v>
      </c>
      <c r="G44" s="76">
        <v>1.5309766</v>
      </c>
      <c r="H44" s="76">
        <v>1.5372414999999999</v>
      </c>
      <c r="I44" s="76">
        <v>1.5368360000000001</v>
      </c>
      <c r="J44" s="76">
        <v>1.5319151</v>
      </c>
      <c r="K44" s="76">
        <v>1.5420463</v>
      </c>
      <c r="L44" s="76">
        <v>1.5361164</v>
      </c>
      <c r="M44" s="76">
        <v>1.5300328000000001</v>
      </c>
      <c r="N44" s="76">
        <v>1.5421743999999999</v>
      </c>
      <c r="O44" s="76">
        <v>1.5321707</v>
      </c>
      <c r="P44" s="76">
        <v>1.5256985999999999</v>
      </c>
      <c r="Q44" s="76">
        <v>1.5381779</v>
      </c>
      <c r="R44" s="76">
        <v>1.5293156000000001</v>
      </c>
      <c r="S44" s="76">
        <v>1.5197574</v>
      </c>
      <c r="T44" s="76">
        <v>1.5386337000000001</v>
      </c>
      <c r="U44" s="76">
        <v>1.5642240999999999</v>
      </c>
      <c r="V44" s="76">
        <v>1.5032022</v>
      </c>
      <c r="W44" s="76">
        <v>1.6760147999999999</v>
      </c>
      <c r="X44" s="76">
        <v>1.5445777000000001</v>
      </c>
      <c r="Y44" s="76">
        <v>1.4978502</v>
      </c>
      <c r="Z44" s="76">
        <v>1.6232521</v>
      </c>
      <c r="AA44" s="76">
        <v>1.5302694999999999</v>
      </c>
      <c r="AB44" s="76">
        <v>1.5207029000000001</v>
      </c>
      <c r="AC44" s="76">
        <v>1.5403690999999999</v>
      </c>
      <c r="AD44" s="76">
        <v>1.5349492</v>
      </c>
      <c r="AE44" s="76">
        <v>1.5305186</v>
      </c>
      <c r="AF44" s="76">
        <v>1.5406142</v>
      </c>
      <c r="AG44" s="76">
        <v>1.5348816000000001</v>
      </c>
      <c r="AH44" s="76">
        <v>1.5328259</v>
      </c>
      <c r="AI44" s="76">
        <v>1.5374684000000001</v>
      </c>
      <c r="AJ44" s="76">
        <v>1.5352702</v>
      </c>
      <c r="AK44" s="76">
        <v>1.5296978000000001</v>
      </c>
      <c r="AL44" s="76">
        <v>1.5396656</v>
      </c>
      <c r="AM44" s="76">
        <v>1.5334867000000001</v>
      </c>
      <c r="AN44" s="76">
        <v>1.5279711</v>
      </c>
      <c r="AO44" s="76">
        <v>1.5392368999999999</v>
      </c>
      <c r="AP44" s="76">
        <v>1.5326896000000001</v>
      </c>
      <c r="AQ44" s="76">
        <v>1.5261568999999999</v>
      </c>
      <c r="AR44" s="76">
        <v>1.5390001</v>
      </c>
      <c r="AS44" s="76">
        <v>1.5321091</v>
      </c>
      <c r="AT44" s="76">
        <v>1.5212467999999999</v>
      </c>
      <c r="AU44" s="123">
        <v>1.5410956</v>
      </c>
      <c r="AV44" s="129">
        <f t="shared" si="13"/>
        <v>1.6760147999999999</v>
      </c>
      <c r="AW44" s="125">
        <f t="shared" si="14"/>
        <v>1.5380637822222221</v>
      </c>
      <c r="AX44" s="130">
        <f t="shared" si="15"/>
        <v>1.5340335</v>
      </c>
      <c r="AY44" s="130">
        <f t="shared" si="16"/>
        <v>1.4978502</v>
      </c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</row>
    <row r="45" spans="1:66">
      <c r="A45" s="91"/>
      <c r="B45" s="87" t="s">
        <v>75</v>
      </c>
      <c r="C45" s="84">
        <v>1.5345232</v>
      </c>
      <c r="D45" s="76">
        <v>1.5322682999999999</v>
      </c>
      <c r="E45" s="76">
        <v>1.5363633999999999</v>
      </c>
      <c r="F45" s="76">
        <v>1.5344892000000001</v>
      </c>
      <c r="G45" s="76">
        <v>1.5322064</v>
      </c>
      <c r="H45" s="76">
        <v>1.5355532999999999</v>
      </c>
      <c r="I45" s="76">
        <v>1.5339834000000001</v>
      </c>
      <c r="J45" s="76">
        <v>1.5319109</v>
      </c>
      <c r="K45" s="76">
        <v>1.5363476</v>
      </c>
      <c r="L45" s="76">
        <v>1.5347409999999999</v>
      </c>
      <c r="M45" s="76">
        <v>1.5328755000000001</v>
      </c>
      <c r="N45" s="76">
        <v>1.5368546000000001</v>
      </c>
      <c r="O45" s="76">
        <v>1.5340456</v>
      </c>
      <c r="P45" s="76">
        <v>1.5299582</v>
      </c>
      <c r="Q45" s="76">
        <v>1.5366899000000001</v>
      </c>
      <c r="R45" s="76">
        <v>1.5277303</v>
      </c>
      <c r="S45" s="76">
        <v>1.5180765000000001</v>
      </c>
      <c r="T45" s="76">
        <v>1.5366979000000001</v>
      </c>
      <c r="U45" s="76">
        <v>1.5174068000000001</v>
      </c>
      <c r="V45" s="76">
        <v>1.5079578</v>
      </c>
      <c r="W45" s="76">
        <v>1.5258061999999999</v>
      </c>
      <c r="X45" s="76">
        <v>1.5198547</v>
      </c>
      <c r="Y45" s="76">
        <v>1.5143956999999999</v>
      </c>
      <c r="Z45" s="76">
        <v>1.526405</v>
      </c>
      <c r="AA45" s="76">
        <v>1.5289421000000001</v>
      </c>
      <c r="AB45" s="76">
        <v>1.5175546</v>
      </c>
      <c r="AC45" s="76">
        <v>1.5379046999999999</v>
      </c>
      <c r="AD45" s="76">
        <v>1.5336989999999999</v>
      </c>
      <c r="AE45" s="76">
        <v>1.5289263</v>
      </c>
      <c r="AF45" s="76">
        <v>1.5370421999999999</v>
      </c>
      <c r="AG45" s="76">
        <v>1.5345213</v>
      </c>
      <c r="AH45" s="76">
        <v>1.5317704999999999</v>
      </c>
      <c r="AI45" s="76">
        <v>1.5378866</v>
      </c>
      <c r="AJ45" s="76">
        <v>1.5334867999999999</v>
      </c>
      <c r="AK45" s="76">
        <v>1.5293372000000001</v>
      </c>
      <c r="AL45" s="76">
        <v>1.5375019000000001</v>
      </c>
      <c r="AM45" s="76">
        <v>1.5299997999999999</v>
      </c>
      <c r="AN45" s="76">
        <v>1.5255698</v>
      </c>
      <c r="AO45" s="76">
        <v>1.5331394</v>
      </c>
      <c r="AP45" s="76">
        <v>1.5272074</v>
      </c>
      <c r="AQ45" s="76">
        <v>1.5215514000000001</v>
      </c>
      <c r="AR45" s="76">
        <v>1.5314923</v>
      </c>
      <c r="AS45" s="76">
        <v>1.5241963000000001</v>
      </c>
      <c r="AT45" s="76">
        <v>1.5135155</v>
      </c>
      <c r="AU45" s="123">
        <v>1.5295179999999999</v>
      </c>
      <c r="AV45" s="129">
        <f t="shared" si="13"/>
        <v>1.5379046999999999</v>
      </c>
      <c r="AW45" s="125">
        <f t="shared" si="14"/>
        <v>1.5295978777777777</v>
      </c>
      <c r="AX45" s="130">
        <f t="shared" si="15"/>
        <v>1.5319109</v>
      </c>
      <c r="AY45" s="130">
        <f t="shared" si="16"/>
        <v>1.5079578</v>
      </c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</row>
    <row r="46" spans="1:66" ht="14.4" thickBot="1">
      <c r="A46" s="92"/>
      <c r="B46" s="88" t="s">
        <v>76</v>
      </c>
      <c r="C46" s="85">
        <v>1.5338404000000001</v>
      </c>
      <c r="D46" s="81">
        <v>1.5301822</v>
      </c>
      <c r="E46" s="81">
        <v>1.5366</v>
      </c>
      <c r="F46" s="81">
        <v>1.5329625</v>
      </c>
      <c r="G46" s="81">
        <v>1.5300644999999999</v>
      </c>
      <c r="H46" s="81">
        <v>1.5354318</v>
      </c>
      <c r="I46" s="81">
        <v>1.5356812</v>
      </c>
      <c r="J46" s="81">
        <v>1.5310177</v>
      </c>
      <c r="K46" s="81">
        <v>1.5401643</v>
      </c>
      <c r="L46" s="81">
        <v>1.5348774999999999</v>
      </c>
      <c r="M46" s="81">
        <v>1.5296913999999999</v>
      </c>
      <c r="N46" s="81">
        <v>1.5397183000000001</v>
      </c>
      <c r="O46" s="81">
        <v>1.5347381</v>
      </c>
      <c r="P46" s="81">
        <v>1.5312893000000001</v>
      </c>
      <c r="Q46" s="81">
        <v>1.5382309999999999</v>
      </c>
      <c r="R46" s="81">
        <v>1.5293009</v>
      </c>
      <c r="S46" s="81">
        <v>1.5192158</v>
      </c>
      <c r="T46" s="81">
        <v>1.5373469</v>
      </c>
      <c r="U46" s="81">
        <v>1.5217681999999999</v>
      </c>
      <c r="V46" s="81">
        <v>1.5108391000000001</v>
      </c>
      <c r="W46" s="81">
        <v>1.5328326000000001</v>
      </c>
      <c r="X46" s="81">
        <v>1.5175973</v>
      </c>
      <c r="Y46" s="81">
        <v>1.5054234</v>
      </c>
      <c r="Z46" s="81">
        <v>1.5284196999999999</v>
      </c>
      <c r="AA46" s="81">
        <v>1.5189195</v>
      </c>
      <c r="AB46" s="81">
        <v>1.5140237000000001</v>
      </c>
      <c r="AC46" s="81">
        <v>1.5240585</v>
      </c>
      <c r="AD46" s="81">
        <v>1.5324057</v>
      </c>
      <c r="AE46" s="81">
        <v>1.5292357000000001</v>
      </c>
      <c r="AF46" s="81">
        <v>1.5356080999999999</v>
      </c>
      <c r="AG46" s="81">
        <v>1.5344861999999999</v>
      </c>
      <c r="AH46" s="81">
        <v>1.5322505</v>
      </c>
      <c r="AI46" s="81">
        <v>1.5369618</v>
      </c>
      <c r="AJ46" s="81">
        <v>1.5343989</v>
      </c>
      <c r="AK46" s="81">
        <v>1.5313291</v>
      </c>
      <c r="AL46" s="81">
        <v>1.5367398999999999</v>
      </c>
      <c r="AM46" s="81">
        <v>1.5305731</v>
      </c>
      <c r="AN46" s="81">
        <v>1.5268520000000001</v>
      </c>
      <c r="AO46" s="81">
        <v>1.5347062</v>
      </c>
      <c r="AP46" s="81">
        <v>1.5288744000000001</v>
      </c>
      <c r="AQ46" s="81">
        <v>1.5202522999999999</v>
      </c>
      <c r="AR46" s="81">
        <v>1.5345647</v>
      </c>
      <c r="AS46" s="81">
        <v>1.5254154</v>
      </c>
      <c r="AT46" s="81">
        <v>1.5097415999999999</v>
      </c>
      <c r="AU46" s="124">
        <v>1.5357673999999999</v>
      </c>
      <c r="AV46" s="131">
        <f t="shared" si="13"/>
        <v>1.5401643</v>
      </c>
      <c r="AW46" s="132">
        <f t="shared" si="14"/>
        <v>1.5294310844444448</v>
      </c>
      <c r="AX46" s="133">
        <f t="shared" si="15"/>
        <v>1.5313291</v>
      </c>
      <c r="AY46" s="133">
        <f t="shared" si="16"/>
        <v>1.5054234</v>
      </c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</row>
    <row r="47" spans="1:66">
      <c r="A47" s="90" t="s">
        <v>63</v>
      </c>
      <c r="B47" s="86" t="s">
        <v>65</v>
      </c>
      <c r="C47" s="83">
        <v>1.5331006</v>
      </c>
      <c r="D47" s="78">
        <v>1.5302673</v>
      </c>
      <c r="E47" s="78">
        <v>1.5366793999999999</v>
      </c>
      <c r="F47" s="78">
        <v>1.5318756</v>
      </c>
      <c r="G47" s="78">
        <v>1.5300676</v>
      </c>
      <c r="H47" s="78">
        <v>1.5326952</v>
      </c>
      <c r="I47" s="78">
        <v>1.532373</v>
      </c>
      <c r="J47" s="78">
        <v>1.5316726000000001</v>
      </c>
      <c r="K47" s="78">
        <v>1.5334566000000001</v>
      </c>
      <c r="L47" s="78">
        <v>1.5332341</v>
      </c>
      <c r="M47" s="78">
        <v>1.5320009000000001</v>
      </c>
      <c r="N47" s="78">
        <v>1.5342718</v>
      </c>
      <c r="O47" s="78">
        <v>1.5326731</v>
      </c>
      <c r="P47" s="78">
        <v>1.5281769999999999</v>
      </c>
      <c r="Q47" s="78">
        <v>1.5355125999999999</v>
      </c>
      <c r="R47" s="78">
        <v>1.5266635</v>
      </c>
      <c r="S47" s="78">
        <v>1.5157252999999999</v>
      </c>
      <c r="T47" s="78">
        <v>1.5352622</v>
      </c>
      <c r="U47" s="78">
        <v>1.5133821999999999</v>
      </c>
      <c r="V47" s="78">
        <v>1.5074444</v>
      </c>
      <c r="W47" s="78">
        <v>1.5181921</v>
      </c>
      <c r="X47" s="78">
        <v>1.5107546999999999</v>
      </c>
      <c r="Y47" s="78">
        <v>1.5062966</v>
      </c>
      <c r="Z47" s="78">
        <v>1.5147927000000001</v>
      </c>
      <c r="AA47" s="78">
        <v>1.5204572999999999</v>
      </c>
      <c r="AB47" s="78">
        <v>1.5144051999999999</v>
      </c>
      <c r="AC47" s="78">
        <v>1.5275949</v>
      </c>
      <c r="AD47" s="78">
        <v>1.5319471</v>
      </c>
      <c r="AE47" s="78">
        <v>1.5278967999999999</v>
      </c>
      <c r="AF47" s="78">
        <v>1.5349105000000001</v>
      </c>
      <c r="AG47" s="78">
        <v>1.5324759999999999</v>
      </c>
      <c r="AH47" s="78">
        <v>1.5280943</v>
      </c>
      <c r="AI47" s="78">
        <v>1.5353699999999999</v>
      </c>
      <c r="AJ47" s="78">
        <v>1.5302259</v>
      </c>
      <c r="AK47" s="78">
        <v>1.5240400999999999</v>
      </c>
      <c r="AL47" s="78">
        <v>1.535102</v>
      </c>
      <c r="AM47" s="78">
        <v>1.5231539000000001</v>
      </c>
      <c r="AN47" s="78">
        <v>1.5122802</v>
      </c>
      <c r="AO47" s="78">
        <v>1.5307599000000001</v>
      </c>
      <c r="AP47" s="78">
        <v>1.5193985999999999</v>
      </c>
      <c r="AQ47" s="78">
        <v>1.5025539000000001</v>
      </c>
      <c r="AR47" s="78">
        <v>1.5311064999999999</v>
      </c>
      <c r="AS47" s="78">
        <v>1.5164120000000001</v>
      </c>
      <c r="AT47" s="78">
        <v>1.4950559999999999</v>
      </c>
      <c r="AU47" s="122">
        <v>1.5306778000000001</v>
      </c>
      <c r="AV47" s="126">
        <f t="shared" si="13"/>
        <v>1.5366793999999999</v>
      </c>
      <c r="AW47" s="127">
        <f t="shared" si="14"/>
        <v>1.5253442222222224</v>
      </c>
      <c r="AX47" s="128">
        <f t="shared" si="15"/>
        <v>1.5302259</v>
      </c>
      <c r="AY47" s="128">
        <f>MIN($C47:$AU47)</f>
        <v>1.4950559999999999</v>
      </c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</row>
    <row r="48" spans="1:66">
      <c r="A48" s="91"/>
      <c r="B48" s="87" t="s">
        <v>66</v>
      </c>
      <c r="C48" s="84">
        <v>1.532041</v>
      </c>
      <c r="D48" s="76">
        <v>1.5304485999999999</v>
      </c>
      <c r="E48" s="76">
        <v>1.5334874999999999</v>
      </c>
      <c r="F48" s="76">
        <v>1.5328679000000001</v>
      </c>
      <c r="G48" s="76">
        <v>1.5311595</v>
      </c>
      <c r="H48" s="76">
        <v>1.5346412</v>
      </c>
      <c r="I48" s="76">
        <v>1.5324722</v>
      </c>
      <c r="J48" s="76">
        <v>1.5310105000000001</v>
      </c>
      <c r="K48" s="76">
        <v>1.5338088000000001</v>
      </c>
      <c r="L48" s="76">
        <v>1.5316637</v>
      </c>
      <c r="M48" s="76">
        <v>1.5297075</v>
      </c>
      <c r="N48" s="76">
        <v>1.5334635000000001</v>
      </c>
      <c r="O48" s="76">
        <v>1.5286914</v>
      </c>
      <c r="P48" s="76">
        <v>1.522349</v>
      </c>
      <c r="Q48" s="76">
        <v>1.5324066000000001</v>
      </c>
      <c r="R48" s="76">
        <v>1.5225420999999999</v>
      </c>
      <c r="S48" s="76">
        <v>1.5137069000000001</v>
      </c>
      <c r="T48" s="76">
        <v>1.5326340000000001</v>
      </c>
      <c r="U48" s="76">
        <v>1.5375080999999999</v>
      </c>
      <c r="V48" s="76">
        <v>1.5214730000000001</v>
      </c>
      <c r="W48" s="76">
        <v>1.5675231999999999</v>
      </c>
      <c r="X48" s="76">
        <v>1.5174856000000001</v>
      </c>
      <c r="Y48" s="76">
        <v>1.5106679000000001</v>
      </c>
      <c r="Z48" s="76">
        <v>1.5246386000000001</v>
      </c>
      <c r="AA48" s="76">
        <v>1.5217331000000001</v>
      </c>
      <c r="AB48" s="76">
        <v>1.5170751</v>
      </c>
      <c r="AC48" s="76">
        <v>1.5268611999999999</v>
      </c>
      <c r="AD48" s="76">
        <v>1.5273570999999999</v>
      </c>
      <c r="AE48" s="76">
        <v>1.5248600999999999</v>
      </c>
      <c r="AF48" s="76">
        <v>1.5300441</v>
      </c>
      <c r="AG48" s="76">
        <v>1.531498</v>
      </c>
      <c r="AH48" s="76">
        <v>1.5275095000000001</v>
      </c>
      <c r="AI48" s="76">
        <v>1.5351584</v>
      </c>
      <c r="AJ48" s="76">
        <v>1.5304139000000001</v>
      </c>
      <c r="AK48" s="76">
        <v>1.5245396</v>
      </c>
      <c r="AL48" s="76">
        <v>1.5332222</v>
      </c>
      <c r="AM48" s="76">
        <v>1.5248309</v>
      </c>
      <c r="AN48" s="76">
        <v>1.5147439</v>
      </c>
      <c r="AO48" s="76">
        <v>1.5305508000000001</v>
      </c>
      <c r="AP48" s="76">
        <v>1.5217841000000001</v>
      </c>
      <c r="AQ48" s="76">
        <v>1.5077309999999999</v>
      </c>
      <c r="AR48" s="76">
        <v>1.5296006</v>
      </c>
      <c r="AS48" s="76">
        <v>1.5213399000000001</v>
      </c>
      <c r="AT48" s="76">
        <v>1.501463</v>
      </c>
      <c r="AU48" s="123">
        <v>1.5341024999999999</v>
      </c>
      <c r="AV48" s="129">
        <f t="shared" si="13"/>
        <v>1.5675231999999999</v>
      </c>
      <c r="AW48" s="125">
        <f t="shared" si="14"/>
        <v>1.5274403844444442</v>
      </c>
      <c r="AX48" s="130">
        <f t="shared" si="15"/>
        <v>1.5297075</v>
      </c>
      <c r="AY48" s="130">
        <f t="shared" si="16"/>
        <v>1.501463</v>
      </c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</row>
    <row r="49" spans="1:66">
      <c r="A49" s="91"/>
      <c r="B49" s="87" t="s">
        <v>67</v>
      </c>
      <c r="C49" s="84">
        <v>1.5335639000000001</v>
      </c>
      <c r="D49" s="76">
        <v>1.5309733999999999</v>
      </c>
      <c r="E49" s="76">
        <v>1.535738</v>
      </c>
      <c r="F49" s="76">
        <v>1.5339514000000001</v>
      </c>
      <c r="G49" s="76">
        <v>1.5314331000000001</v>
      </c>
      <c r="H49" s="76">
        <v>1.5364796000000001</v>
      </c>
      <c r="I49" s="76">
        <v>1.5330357999999999</v>
      </c>
      <c r="J49" s="76">
        <v>1.5313517999999999</v>
      </c>
      <c r="K49" s="76">
        <v>1.5356631000000001</v>
      </c>
      <c r="L49" s="76">
        <v>1.5327877000000001</v>
      </c>
      <c r="M49" s="76">
        <v>1.5307345000000001</v>
      </c>
      <c r="N49" s="76">
        <v>1.5341532</v>
      </c>
      <c r="O49" s="76">
        <v>1.5315996999999999</v>
      </c>
      <c r="P49" s="76">
        <v>1.5279887999999999</v>
      </c>
      <c r="Q49" s="76">
        <v>1.5340210999999999</v>
      </c>
      <c r="R49" s="76">
        <v>1.5281077999999999</v>
      </c>
      <c r="S49" s="76">
        <v>1.5215242</v>
      </c>
      <c r="T49" s="76">
        <v>1.5328264</v>
      </c>
      <c r="U49" s="76">
        <v>1.5210699999999999</v>
      </c>
      <c r="V49" s="76">
        <v>1.5152256</v>
      </c>
      <c r="W49" s="76">
        <v>1.5258095</v>
      </c>
      <c r="X49" s="76">
        <v>1.5224496999999999</v>
      </c>
      <c r="Y49" s="76">
        <v>1.5044641999999999</v>
      </c>
      <c r="Z49" s="76">
        <v>1.5349216000000001</v>
      </c>
      <c r="AA49" s="76">
        <v>1.5302233999999999</v>
      </c>
      <c r="AB49" s="76">
        <v>1.5238263000000001</v>
      </c>
      <c r="AC49" s="76">
        <v>1.5353158</v>
      </c>
      <c r="AD49" s="76">
        <v>1.5381397999999999</v>
      </c>
      <c r="AE49" s="76">
        <v>1.5333583</v>
      </c>
      <c r="AF49" s="76">
        <v>1.5465305</v>
      </c>
      <c r="AG49" s="76">
        <v>1.5383343</v>
      </c>
      <c r="AH49" s="76">
        <v>1.5296536000000001</v>
      </c>
      <c r="AI49" s="76">
        <v>1.5478367</v>
      </c>
      <c r="AJ49" s="76">
        <v>1.5381536</v>
      </c>
      <c r="AK49" s="76">
        <v>1.5303720999999999</v>
      </c>
      <c r="AL49" s="76">
        <v>1.5508983999999999</v>
      </c>
      <c r="AM49" s="76">
        <v>1.5401133</v>
      </c>
      <c r="AN49" s="76">
        <v>1.5276497</v>
      </c>
      <c r="AO49" s="76">
        <v>1.5545599999999999</v>
      </c>
      <c r="AP49" s="76">
        <v>1.5413387999999999</v>
      </c>
      <c r="AQ49" s="76">
        <v>1.5262871</v>
      </c>
      <c r="AR49" s="76">
        <v>1.5555143</v>
      </c>
      <c r="AS49" s="76">
        <v>1.5436109</v>
      </c>
      <c r="AT49" s="76">
        <v>1.5279933000000001</v>
      </c>
      <c r="AU49" s="123">
        <v>1.5616949</v>
      </c>
      <c r="AV49" s="129">
        <f t="shared" si="13"/>
        <v>1.5616949</v>
      </c>
      <c r="AW49" s="125">
        <f t="shared" si="14"/>
        <v>1.5338062044444454</v>
      </c>
      <c r="AX49" s="130">
        <f t="shared" si="15"/>
        <v>1.5330357999999999</v>
      </c>
      <c r="AY49" s="130">
        <f t="shared" si="16"/>
        <v>1.5044641999999999</v>
      </c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</row>
    <row r="50" spans="1:66">
      <c r="A50" s="91"/>
      <c r="B50" s="87" t="s">
        <v>68</v>
      </c>
      <c r="C50" s="84">
        <v>1.535263</v>
      </c>
      <c r="D50" s="76">
        <v>1.5338665</v>
      </c>
      <c r="E50" s="76">
        <v>1.5368659</v>
      </c>
      <c r="F50" s="76">
        <v>1.5329701</v>
      </c>
      <c r="G50" s="76">
        <v>1.5298176999999999</v>
      </c>
      <c r="H50" s="76">
        <v>1.5352517000000001</v>
      </c>
      <c r="I50" s="76">
        <v>1.5335901000000001</v>
      </c>
      <c r="J50" s="76">
        <v>1.5304534999999999</v>
      </c>
      <c r="K50" s="76">
        <v>1.5354161</v>
      </c>
      <c r="L50" s="76">
        <v>1.5336156000000001</v>
      </c>
      <c r="M50" s="76">
        <v>1.5309747</v>
      </c>
      <c r="N50" s="76">
        <v>1.5351557</v>
      </c>
      <c r="O50" s="76">
        <v>1.5302107</v>
      </c>
      <c r="P50" s="76">
        <v>1.5225204999999999</v>
      </c>
      <c r="Q50" s="76">
        <v>1.5357533000000001</v>
      </c>
      <c r="R50" s="76">
        <v>1.5295155</v>
      </c>
      <c r="S50" s="76">
        <v>1.5162727</v>
      </c>
      <c r="T50" s="76">
        <v>1.5385046</v>
      </c>
      <c r="U50" s="76">
        <v>1.5418501</v>
      </c>
      <c r="V50" s="76">
        <v>1.5258784000000001</v>
      </c>
      <c r="W50" s="76">
        <v>1.5701769000000001</v>
      </c>
      <c r="X50" s="76">
        <v>1.5643704</v>
      </c>
      <c r="Y50" s="76">
        <v>1.5282115000000001</v>
      </c>
      <c r="Z50" s="76">
        <v>1.6348819999999999</v>
      </c>
      <c r="AA50" s="76">
        <v>1.5301638</v>
      </c>
      <c r="AB50" s="76">
        <v>1.5194106000000001</v>
      </c>
      <c r="AC50" s="76">
        <v>1.5423173999999999</v>
      </c>
      <c r="AD50" s="76">
        <v>1.537296</v>
      </c>
      <c r="AE50" s="76">
        <v>1.5300605</v>
      </c>
      <c r="AF50" s="76">
        <v>1.5456346000000001</v>
      </c>
      <c r="AG50" s="76">
        <v>1.5353408</v>
      </c>
      <c r="AH50" s="76">
        <v>1.5308980000000001</v>
      </c>
      <c r="AI50" s="76">
        <v>1.5401792999999999</v>
      </c>
      <c r="AJ50" s="76">
        <v>1.5328109000000001</v>
      </c>
      <c r="AK50" s="76">
        <v>1.5288035</v>
      </c>
      <c r="AL50" s="76">
        <v>1.5364016</v>
      </c>
      <c r="AM50" s="76">
        <v>1.5286989</v>
      </c>
      <c r="AN50" s="76">
        <v>1.5248717000000001</v>
      </c>
      <c r="AO50" s="76">
        <v>1.5329155000000001</v>
      </c>
      <c r="AP50" s="76">
        <v>1.5285903999999999</v>
      </c>
      <c r="AQ50" s="76">
        <v>1.5255890999999999</v>
      </c>
      <c r="AR50" s="76">
        <v>1.5309801999999999</v>
      </c>
      <c r="AS50" s="76">
        <v>1.5320499000000001</v>
      </c>
      <c r="AT50" s="76">
        <v>1.5290068000000001</v>
      </c>
      <c r="AU50" s="123">
        <v>1.5357240999999999</v>
      </c>
      <c r="AV50" s="129">
        <f t="shared" si="13"/>
        <v>1.6348819999999999</v>
      </c>
      <c r="AW50" s="125">
        <f t="shared" si="14"/>
        <v>1.5359806844444444</v>
      </c>
      <c r="AX50" s="130">
        <f t="shared" si="15"/>
        <v>1.5329155000000001</v>
      </c>
      <c r="AY50" s="130">
        <f t="shared" si="16"/>
        <v>1.5162727</v>
      </c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</row>
    <row r="51" spans="1:66">
      <c r="A51" s="91"/>
      <c r="B51" s="87" t="s">
        <v>69</v>
      </c>
      <c r="C51" s="84">
        <v>1.5284643</v>
      </c>
      <c r="D51" s="76">
        <v>1.5260176000000001</v>
      </c>
      <c r="E51" s="76">
        <v>1.5313614</v>
      </c>
      <c r="F51" s="76">
        <v>1.5321422</v>
      </c>
      <c r="G51" s="76">
        <v>1.5316228000000001</v>
      </c>
      <c r="H51" s="76">
        <v>1.5326033999999999</v>
      </c>
      <c r="I51" s="76">
        <v>1.5332072000000001</v>
      </c>
      <c r="J51" s="76">
        <v>1.5322941999999999</v>
      </c>
      <c r="K51" s="76">
        <v>1.5337833000000001</v>
      </c>
      <c r="L51" s="76">
        <v>1.5341480999999999</v>
      </c>
      <c r="M51" s="76">
        <v>1.5321317000000001</v>
      </c>
      <c r="N51" s="76">
        <v>1.5354791999999999</v>
      </c>
      <c r="O51" s="76">
        <v>1.5313014</v>
      </c>
      <c r="P51" s="76">
        <v>1.5251618</v>
      </c>
      <c r="Q51" s="76">
        <v>1.5362254</v>
      </c>
      <c r="R51" s="76">
        <v>1.5261863</v>
      </c>
      <c r="S51" s="76">
        <v>1.5141724999999999</v>
      </c>
      <c r="T51" s="76">
        <v>1.536033</v>
      </c>
      <c r="U51" s="76">
        <v>1.5280012000000001</v>
      </c>
      <c r="V51" s="76">
        <v>1.5027642000000001</v>
      </c>
      <c r="W51" s="76">
        <v>1.5641049</v>
      </c>
      <c r="X51" s="76">
        <v>1.5160111000000001</v>
      </c>
      <c r="Y51" s="76">
        <v>1.5114843</v>
      </c>
      <c r="Z51" s="76">
        <v>1.521415</v>
      </c>
      <c r="AA51" s="76">
        <v>1.5281321000000001</v>
      </c>
      <c r="AB51" s="76">
        <v>1.5247918</v>
      </c>
      <c r="AC51" s="76">
        <v>1.5317168999999999</v>
      </c>
      <c r="AD51" s="76">
        <v>1.5329135</v>
      </c>
      <c r="AE51" s="76">
        <v>1.5296778</v>
      </c>
      <c r="AF51" s="76">
        <v>1.5360412000000001</v>
      </c>
      <c r="AG51" s="76">
        <v>1.5332208000000001</v>
      </c>
      <c r="AH51" s="76">
        <v>1.5305872</v>
      </c>
      <c r="AI51" s="76">
        <v>1.5348652</v>
      </c>
      <c r="AJ51" s="76">
        <v>1.5305470000000001</v>
      </c>
      <c r="AK51" s="76">
        <v>1.5278719000000001</v>
      </c>
      <c r="AL51" s="76">
        <v>1.5327390999999999</v>
      </c>
      <c r="AM51" s="76">
        <v>1.5264751999999999</v>
      </c>
      <c r="AN51" s="76">
        <v>1.5239529999999999</v>
      </c>
      <c r="AO51" s="76">
        <v>1.5296552999999999</v>
      </c>
      <c r="AP51" s="76">
        <v>1.5255072000000001</v>
      </c>
      <c r="AQ51" s="76">
        <v>1.5223845</v>
      </c>
      <c r="AR51" s="76">
        <v>1.5289777</v>
      </c>
      <c r="AS51" s="76">
        <v>1.5240632999999999</v>
      </c>
      <c r="AT51" s="76">
        <v>1.5152474</v>
      </c>
      <c r="AU51" s="123">
        <v>1.5289303999999999</v>
      </c>
      <c r="AV51" s="129">
        <f t="shared" si="13"/>
        <v>1.5641049</v>
      </c>
      <c r="AW51" s="125">
        <f t="shared" si="14"/>
        <v>1.5287647777777778</v>
      </c>
      <c r="AX51" s="130">
        <f t="shared" si="15"/>
        <v>1.5296778</v>
      </c>
      <c r="AY51" s="130">
        <f t="shared" si="16"/>
        <v>1.5027642000000001</v>
      </c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</row>
    <row r="52" spans="1:66">
      <c r="A52" s="91"/>
      <c r="B52" s="87" t="s">
        <v>70</v>
      </c>
      <c r="C52" s="84">
        <v>1.5331218</v>
      </c>
      <c r="D52" s="76">
        <v>1.5302427000000001</v>
      </c>
      <c r="E52" s="76">
        <v>1.5352599</v>
      </c>
      <c r="F52" s="76">
        <v>1.5326598</v>
      </c>
      <c r="G52" s="76">
        <v>1.5294403999999999</v>
      </c>
      <c r="H52" s="76">
        <v>1.5345036000000001</v>
      </c>
      <c r="I52" s="76">
        <v>1.5326081</v>
      </c>
      <c r="J52" s="76">
        <v>1.5281963999999999</v>
      </c>
      <c r="K52" s="76">
        <v>1.5357506000000001</v>
      </c>
      <c r="L52" s="76">
        <v>1.5320851</v>
      </c>
      <c r="M52" s="76">
        <v>1.5294435</v>
      </c>
      <c r="N52" s="76">
        <v>1.5339320999999999</v>
      </c>
      <c r="O52" s="76">
        <v>1.5279681000000001</v>
      </c>
      <c r="P52" s="76">
        <v>1.5190248</v>
      </c>
      <c r="Q52" s="76">
        <v>1.5334371</v>
      </c>
      <c r="R52" s="76">
        <v>1.5190760000000001</v>
      </c>
      <c r="S52" s="76">
        <v>1.5096191999999999</v>
      </c>
      <c r="T52" s="76">
        <v>1.5288752000000001</v>
      </c>
      <c r="U52" s="76">
        <v>1.5278882</v>
      </c>
      <c r="V52" s="76">
        <v>1.5063154999999999</v>
      </c>
      <c r="W52" s="76">
        <v>1.5608571</v>
      </c>
      <c r="X52" s="76">
        <v>1.5938178999999999</v>
      </c>
      <c r="Y52" s="76">
        <v>1.5324795</v>
      </c>
      <c r="Z52" s="76">
        <v>1.6683292999999999</v>
      </c>
      <c r="AA52" s="76">
        <v>1.5322053</v>
      </c>
      <c r="AB52" s="76">
        <v>1.5278631</v>
      </c>
      <c r="AC52" s="76">
        <v>1.5364268999999999</v>
      </c>
      <c r="AD52" s="76">
        <v>1.5339484999999999</v>
      </c>
      <c r="AE52" s="76">
        <v>1.528033</v>
      </c>
      <c r="AF52" s="76">
        <v>1.5380444</v>
      </c>
      <c r="AG52" s="76">
        <v>1.5347230000000001</v>
      </c>
      <c r="AH52" s="76">
        <v>1.5291121999999999</v>
      </c>
      <c r="AI52" s="76">
        <v>1.5387275</v>
      </c>
      <c r="AJ52" s="76">
        <v>1.5345295000000001</v>
      </c>
      <c r="AK52" s="76">
        <v>1.5275133999999999</v>
      </c>
      <c r="AL52" s="76">
        <v>1.5395619</v>
      </c>
      <c r="AM52" s="76">
        <v>1.5325394999999999</v>
      </c>
      <c r="AN52" s="76">
        <v>1.5260807000000001</v>
      </c>
      <c r="AO52" s="76">
        <v>1.5403804999999999</v>
      </c>
      <c r="AP52" s="76">
        <v>1.5293675</v>
      </c>
      <c r="AQ52" s="76">
        <v>1.5193270000000001</v>
      </c>
      <c r="AR52" s="76">
        <v>1.5406352000000001</v>
      </c>
      <c r="AS52" s="76">
        <v>1.5313953</v>
      </c>
      <c r="AT52" s="76">
        <v>1.5171185</v>
      </c>
      <c r="AU52" s="123">
        <v>1.5437683</v>
      </c>
      <c r="AV52" s="129">
        <f t="shared" si="13"/>
        <v>1.6683292999999999</v>
      </c>
      <c r="AW52" s="125">
        <f t="shared" si="14"/>
        <v>1.5354718466666661</v>
      </c>
      <c r="AX52" s="130">
        <f t="shared" si="15"/>
        <v>1.5324795</v>
      </c>
      <c r="AY52" s="130">
        <f t="shared" si="16"/>
        <v>1.5063154999999999</v>
      </c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</row>
    <row r="53" spans="1:66">
      <c r="A53" s="91"/>
      <c r="B53" s="87" t="s">
        <v>71</v>
      </c>
      <c r="C53" s="84">
        <v>1.5317422999999999</v>
      </c>
      <c r="D53" s="76">
        <v>1.5295048</v>
      </c>
      <c r="E53" s="76">
        <v>1.5346575</v>
      </c>
      <c r="F53" s="76">
        <v>1.5335388999999999</v>
      </c>
      <c r="G53" s="76">
        <v>1.5305875</v>
      </c>
      <c r="H53" s="76">
        <v>1.5351414999999999</v>
      </c>
      <c r="I53" s="76">
        <v>1.5315243999999999</v>
      </c>
      <c r="J53" s="76">
        <v>1.5283689</v>
      </c>
      <c r="K53" s="76">
        <v>1.5339932999999999</v>
      </c>
      <c r="L53" s="76">
        <v>1.5317692000000001</v>
      </c>
      <c r="M53" s="76">
        <v>1.5283589</v>
      </c>
      <c r="N53" s="76">
        <v>1.5340669</v>
      </c>
      <c r="O53" s="76">
        <v>1.5315395999999999</v>
      </c>
      <c r="P53" s="76">
        <v>1.5277444</v>
      </c>
      <c r="Q53" s="76">
        <v>1.5340955000000001</v>
      </c>
      <c r="R53" s="76">
        <v>1.5254095999999999</v>
      </c>
      <c r="S53" s="76">
        <v>1.5153141000000001</v>
      </c>
      <c r="T53" s="76">
        <v>1.5346340000000001</v>
      </c>
      <c r="U53" s="76">
        <v>1.518508</v>
      </c>
      <c r="V53" s="76">
        <v>1.5139176000000001</v>
      </c>
      <c r="W53" s="76">
        <v>1.5235221000000001</v>
      </c>
      <c r="X53" s="76">
        <v>1.5146066</v>
      </c>
      <c r="Y53" s="76">
        <v>1.5046282</v>
      </c>
      <c r="Z53" s="76">
        <v>1.5242305</v>
      </c>
      <c r="AA53" s="76">
        <v>1.5226420000000001</v>
      </c>
      <c r="AB53" s="76">
        <v>1.5156274000000001</v>
      </c>
      <c r="AC53" s="76">
        <v>1.5315080999999999</v>
      </c>
      <c r="AD53" s="76">
        <v>1.5326367000000001</v>
      </c>
      <c r="AE53" s="76">
        <v>1.5294166</v>
      </c>
      <c r="AF53" s="76">
        <v>1.5361871</v>
      </c>
      <c r="AG53" s="76">
        <v>1.5336045</v>
      </c>
      <c r="AH53" s="76">
        <v>1.5309995000000001</v>
      </c>
      <c r="AI53" s="76">
        <v>1.5368773</v>
      </c>
      <c r="AJ53" s="76">
        <v>1.5335748</v>
      </c>
      <c r="AK53" s="76">
        <v>1.5293147</v>
      </c>
      <c r="AL53" s="76">
        <v>1.5378115000000001</v>
      </c>
      <c r="AM53" s="76">
        <v>1.5305658</v>
      </c>
      <c r="AN53" s="76">
        <v>1.5247729999999999</v>
      </c>
      <c r="AO53" s="76">
        <v>1.5358315</v>
      </c>
      <c r="AP53" s="76">
        <v>1.5294825000000001</v>
      </c>
      <c r="AQ53" s="76">
        <v>1.5249826</v>
      </c>
      <c r="AR53" s="76">
        <v>1.5373665000000001</v>
      </c>
      <c r="AS53" s="76">
        <v>1.5334254</v>
      </c>
      <c r="AT53" s="76">
        <v>1.5269022000000001</v>
      </c>
      <c r="AU53" s="123">
        <v>1.5411360000000001</v>
      </c>
      <c r="AV53" s="129">
        <f t="shared" si="13"/>
        <v>1.5411360000000001</v>
      </c>
      <c r="AW53" s="125">
        <f t="shared" si="14"/>
        <v>1.5290237777777775</v>
      </c>
      <c r="AX53" s="130">
        <f t="shared" si="15"/>
        <v>1.5309995000000001</v>
      </c>
      <c r="AY53" s="130">
        <f t="shared" si="16"/>
        <v>1.5046282</v>
      </c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</row>
    <row r="54" spans="1:66">
      <c r="A54" s="91"/>
      <c r="B54" s="87" t="s">
        <v>72</v>
      </c>
      <c r="C54" s="84">
        <v>1.531277</v>
      </c>
      <c r="D54" s="76">
        <v>1.5289964</v>
      </c>
      <c r="E54" s="76">
        <v>1.5337129</v>
      </c>
      <c r="F54" s="76">
        <v>1.5322100999999999</v>
      </c>
      <c r="G54" s="76">
        <v>1.530813</v>
      </c>
      <c r="H54" s="76">
        <v>1.5334209000000001</v>
      </c>
      <c r="I54" s="76">
        <v>1.5332425000000001</v>
      </c>
      <c r="J54" s="76">
        <v>1.5319441</v>
      </c>
      <c r="K54" s="76">
        <v>1.5346656000000001</v>
      </c>
      <c r="L54" s="76">
        <v>1.5325043</v>
      </c>
      <c r="M54" s="76">
        <v>1.5299138999999999</v>
      </c>
      <c r="N54" s="76">
        <v>1.5352319999999999</v>
      </c>
      <c r="O54" s="76">
        <v>1.5278932999999999</v>
      </c>
      <c r="P54" s="76">
        <v>1.5194859000000001</v>
      </c>
      <c r="Q54" s="76">
        <v>1.5345578</v>
      </c>
      <c r="R54" s="76">
        <v>1.5265546999999999</v>
      </c>
      <c r="S54" s="76">
        <v>1.5134194999999999</v>
      </c>
      <c r="T54" s="76">
        <v>1.5367086000000001</v>
      </c>
      <c r="U54" s="76">
        <v>1.5568943</v>
      </c>
      <c r="V54" s="76">
        <v>1.52779</v>
      </c>
      <c r="W54" s="76">
        <v>1.5982533000000001</v>
      </c>
      <c r="X54" s="76">
        <v>1.5561242</v>
      </c>
      <c r="Y54" s="76">
        <v>1.5229963</v>
      </c>
      <c r="Z54" s="76">
        <v>1.6045682999999999</v>
      </c>
      <c r="AA54" s="76">
        <v>1.5273405</v>
      </c>
      <c r="AB54" s="76">
        <v>1.5200623</v>
      </c>
      <c r="AC54" s="76">
        <v>1.5329288000000001</v>
      </c>
      <c r="AD54" s="76">
        <v>1.53335</v>
      </c>
      <c r="AE54" s="76">
        <v>1.5283872000000001</v>
      </c>
      <c r="AF54" s="76">
        <v>1.5372790999999999</v>
      </c>
      <c r="AG54" s="76">
        <v>1.5304951</v>
      </c>
      <c r="AH54" s="76">
        <v>1.5189604999999999</v>
      </c>
      <c r="AI54" s="76">
        <v>1.5356920999999999</v>
      </c>
      <c r="AJ54" s="76">
        <v>1.5235259999999999</v>
      </c>
      <c r="AK54" s="76">
        <v>1.5050378</v>
      </c>
      <c r="AL54" s="76">
        <v>1.5322609</v>
      </c>
      <c r="AM54" s="76">
        <v>1.5150003000000001</v>
      </c>
      <c r="AN54" s="76">
        <v>1.4922743999999999</v>
      </c>
      <c r="AO54" s="76">
        <v>1.5286811</v>
      </c>
      <c r="AP54" s="76">
        <v>1.5091557</v>
      </c>
      <c r="AQ54" s="76">
        <v>1.4812335000000001</v>
      </c>
      <c r="AR54" s="76">
        <v>1.5282023</v>
      </c>
      <c r="AS54" s="76">
        <v>1.5070095999999999</v>
      </c>
      <c r="AT54" s="76">
        <v>1.4751287</v>
      </c>
      <c r="AU54" s="123">
        <v>1.5334855000000001</v>
      </c>
      <c r="AV54" s="129">
        <f t="shared" si="13"/>
        <v>1.6045682999999999</v>
      </c>
      <c r="AW54" s="125">
        <f t="shared" si="14"/>
        <v>1.529081562222222</v>
      </c>
      <c r="AX54" s="130">
        <f t="shared" si="15"/>
        <v>1.5304951</v>
      </c>
      <c r="AY54" s="130">
        <f t="shared" si="16"/>
        <v>1.4751287</v>
      </c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</row>
    <row r="55" spans="1:66">
      <c r="A55" s="91"/>
      <c r="B55" s="87" t="s">
        <v>73</v>
      </c>
      <c r="C55" s="84">
        <v>1.5378084000000001</v>
      </c>
      <c r="D55" s="76">
        <v>1.5341229999999999</v>
      </c>
      <c r="E55" s="76">
        <v>1.5445808000000001</v>
      </c>
      <c r="F55" s="76">
        <v>1.5350143000000001</v>
      </c>
      <c r="G55" s="76">
        <v>1.5324340000000001</v>
      </c>
      <c r="H55" s="76">
        <v>1.5432378</v>
      </c>
      <c r="I55" s="76">
        <v>1.5382127999999999</v>
      </c>
      <c r="J55" s="76">
        <v>1.5324348000000001</v>
      </c>
      <c r="K55" s="76">
        <v>1.5507706000000001</v>
      </c>
      <c r="L55" s="76">
        <v>1.5391622</v>
      </c>
      <c r="M55" s="76">
        <v>1.5331325</v>
      </c>
      <c r="N55" s="76">
        <v>1.5504690999999999</v>
      </c>
      <c r="O55" s="76">
        <v>1.5388552</v>
      </c>
      <c r="P55" s="76">
        <v>1.5346966</v>
      </c>
      <c r="Q55" s="76">
        <v>1.5485743000000001</v>
      </c>
      <c r="R55" s="76">
        <v>1.5397558</v>
      </c>
      <c r="S55" s="76">
        <v>1.5279801</v>
      </c>
      <c r="T55" s="76">
        <v>1.5615521999999999</v>
      </c>
      <c r="U55" s="76">
        <v>1.5363971999999999</v>
      </c>
      <c r="V55" s="76">
        <v>1.5090193999999999</v>
      </c>
      <c r="W55" s="76">
        <v>1.5711002999999999</v>
      </c>
      <c r="X55" s="76">
        <v>1.5337943999999999</v>
      </c>
      <c r="Y55" s="76">
        <v>1.5067744999999999</v>
      </c>
      <c r="Z55" s="76">
        <v>1.5605168</v>
      </c>
      <c r="AA55" s="76">
        <v>1.5391731</v>
      </c>
      <c r="AB55" s="76">
        <v>1.526281</v>
      </c>
      <c r="AC55" s="76">
        <v>1.5536991</v>
      </c>
      <c r="AD55" s="76">
        <v>1.5410018000000001</v>
      </c>
      <c r="AE55" s="76">
        <v>1.5314436</v>
      </c>
      <c r="AF55" s="76">
        <v>1.553412</v>
      </c>
      <c r="AG55" s="76">
        <v>1.5382745</v>
      </c>
      <c r="AH55" s="76">
        <v>1.5293007999999999</v>
      </c>
      <c r="AI55" s="76">
        <v>1.5505966</v>
      </c>
      <c r="AJ55" s="76">
        <v>1.5354859000000001</v>
      </c>
      <c r="AK55" s="76">
        <v>1.5302914000000001</v>
      </c>
      <c r="AL55" s="76">
        <v>1.5414114000000001</v>
      </c>
      <c r="AM55" s="76">
        <v>1.533434</v>
      </c>
      <c r="AN55" s="76">
        <v>1.5275753000000001</v>
      </c>
      <c r="AO55" s="76">
        <v>1.5393981000000001</v>
      </c>
      <c r="AP55" s="76">
        <v>1.5329699999999999</v>
      </c>
      <c r="AQ55" s="76">
        <v>1.524689</v>
      </c>
      <c r="AR55" s="76">
        <v>1.5407820000000001</v>
      </c>
      <c r="AS55" s="76">
        <v>1.5358050999999999</v>
      </c>
      <c r="AT55" s="76">
        <v>1.5294241</v>
      </c>
      <c r="AU55" s="123">
        <v>1.5444511999999999</v>
      </c>
      <c r="AV55" s="129">
        <f t="shared" si="13"/>
        <v>1.5711002999999999</v>
      </c>
      <c r="AW55" s="125">
        <f t="shared" si="14"/>
        <v>1.5382066022222223</v>
      </c>
      <c r="AX55" s="130">
        <f t="shared" si="15"/>
        <v>1.5378084000000001</v>
      </c>
      <c r="AY55" s="130">
        <f t="shared" si="16"/>
        <v>1.5067744999999999</v>
      </c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</row>
    <row r="56" spans="1:66">
      <c r="A56" s="91"/>
      <c r="B56" s="87" t="s">
        <v>74</v>
      </c>
      <c r="C56" s="84">
        <v>1.5312589000000001</v>
      </c>
      <c r="D56" s="76">
        <v>1.5267691999999999</v>
      </c>
      <c r="E56" s="76">
        <v>1.5376122000000001</v>
      </c>
      <c r="F56" s="76">
        <v>1.5331197000000001</v>
      </c>
      <c r="G56" s="76">
        <v>1.5306351</v>
      </c>
      <c r="H56" s="76">
        <v>1.5358098</v>
      </c>
      <c r="I56" s="76">
        <v>1.5362643</v>
      </c>
      <c r="J56" s="76">
        <v>1.5324414</v>
      </c>
      <c r="K56" s="76">
        <v>1.5410497000000001</v>
      </c>
      <c r="L56" s="76">
        <v>1.5360239</v>
      </c>
      <c r="M56" s="76">
        <v>1.5303188000000001</v>
      </c>
      <c r="N56" s="76">
        <v>1.5412052999999999</v>
      </c>
      <c r="O56" s="76">
        <v>1.5319841000000001</v>
      </c>
      <c r="P56" s="76">
        <v>1.5242758000000001</v>
      </c>
      <c r="Q56" s="76">
        <v>1.5378178</v>
      </c>
      <c r="R56" s="76">
        <v>1.5286348999999999</v>
      </c>
      <c r="S56" s="76">
        <v>1.5199486</v>
      </c>
      <c r="T56" s="76">
        <v>1.5372144999999999</v>
      </c>
      <c r="U56" s="76">
        <v>1.5405135000000001</v>
      </c>
      <c r="V56" s="76">
        <v>1.5097837000000001</v>
      </c>
      <c r="W56" s="76">
        <v>1.5850173000000001</v>
      </c>
      <c r="X56" s="76">
        <v>1.5351950999999999</v>
      </c>
      <c r="Y56" s="76">
        <v>1.5064485999999999</v>
      </c>
      <c r="Z56" s="76">
        <v>1.5747298000000001</v>
      </c>
      <c r="AA56" s="76">
        <v>1.5272726000000001</v>
      </c>
      <c r="AB56" s="76">
        <v>1.5189496</v>
      </c>
      <c r="AC56" s="76">
        <v>1.5392288999999999</v>
      </c>
      <c r="AD56" s="76">
        <v>1.5308984999999999</v>
      </c>
      <c r="AE56" s="76">
        <v>1.5231790000000001</v>
      </c>
      <c r="AF56" s="76">
        <v>1.5367515</v>
      </c>
      <c r="AG56" s="76">
        <v>1.5305154999999999</v>
      </c>
      <c r="AH56" s="76">
        <v>1.5246183</v>
      </c>
      <c r="AI56" s="76">
        <v>1.5347846999999999</v>
      </c>
      <c r="AJ56" s="76">
        <v>1.5274926</v>
      </c>
      <c r="AK56" s="76">
        <v>1.5142443000000001</v>
      </c>
      <c r="AL56" s="76">
        <v>1.5354939000000001</v>
      </c>
      <c r="AM56" s="76">
        <v>1.5223933000000001</v>
      </c>
      <c r="AN56" s="76">
        <v>1.505288</v>
      </c>
      <c r="AO56" s="76">
        <v>1.5385841</v>
      </c>
      <c r="AP56" s="76">
        <v>1.5180286999999999</v>
      </c>
      <c r="AQ56" s="76">
        <v>1.4979804999999999</v>
      </c>
      <c r="AR56" s="76">
        <v>1.5337266000000001</v>
      </c>
      <c r="AS56" s="76">
        <v>1.5183983999999999</v>
      </c>
      <c r="AT56" s="76">
        <v>1.4928946999999999</v>
      </c>
      <c r="AU56" s="123">
        <v>1.5420293</v>
      </c>
      <c r="AV56" s="129">
        <f t="shared" si="13"/>
        <v>1.5850173000000001</v>
      </c>
      <c r="AW56" s="125">
        <f t="shared" si="14"/>
        <v>1.5301516666666664</v>
      </c>
      <c r="AX56" s="130">
        <f t="shared" si="15"/>
        <v>1.5312589000000001</v>
      </c>
      <c r="AY56" s="130">
        <f t="shared" si="16"/>
        <v>1.4928946999999999</v>
      </c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</row>
    <row r="57" spans="1:66">
      <c r="A57" s="91"/>
      <c r="B57" s="87" t="s">
        <v>75</v>
      </c>
      <c r="C57" s="84">
        <v>1.5333479000000001</v>
      </c>
      <c r="D57" s="76">
        <v>1.530205</v>
      </c>
      <c r="E57" s="76">
        <v>1.5352923000000001</v>
      </c>
      <c r="F57" s="76">
        <v>1.5332854</v>
      </c>
      <c r="G57" s="76">
        <v>1.5289968</v>
      </c>
      <c r="H57" s="76">
        <v>1.5350929</v>
      </c>
      <c r="I57" s="76">
        <v>1.5329282</v>
      </c>
      <c r="J57" s="76">
        <v>1.5305382000000001</v>
      </c>
      <c r="K57" s="76">
        <v>1.5356323000000001</v>
      </c>
      <c r="L57" s="76">
        <v>1.5337304</v>
      </c>
      <c r="M57" s="76">
        <v>1.5313884</v>
      </c>
      <c r="N57" s="76">
        <v>1.5360478</v>
      </c>
      <c r="O57" s="76">
        <v>1.5330144999999999</v>
      </c>
      <c r="P57" s="76">
        <v>1.5293494999999999</v>
      </c>
      <c r="Q57" s="76">
        <v>1.5357002</v>
      </c>
      <c r="R57" s="76">
        <v>1.5265797999999999</v>
      </c>
      <c r="S57" s="76">
        <v>1.5170724</v>
      </c>
      <c r="T57" s="76">
        <v>1.5355101</v>
      </c>
      <c r="U57" s="76">
        <v>1.5157910999999999</v>
      </c>
      <c r="V57" s="76">
        <v>1.5064862000000001</v>
      </c>
      <c r="W57" s="76">
        <v>1.5243561999999999</v>
      </c>
      <c r="X57" s="76">
        <v>1.5176073000000001</v>
      </c>
      <c r="Y57" s="76">
        <v>1.5135395</v>
      </c>
      <c r="Z57" s="76">
        <v>1.5219339999999999</v>
      </c>
      <c r="AA57" s="76">
        <v>1.5259780999999999</v>
      </c>
      <c r="AB57" s="76">
        <v>1.5145413999999999</v>
      </c>
      <c r="AC57" s="76">
        <v>1.5360857000000001</v>
      </c>
      <c r="AD57" s="76">
        <v>1.5313433000000001</v>
      </c>
      <c r="AE57" s="76">
        <v>1.5263354</v>
      </c>
      <c r="AF57" s="76">
        <v>1.5355329</v>
      </c>
      <c r="AG57" s="76">
        <v>1.5322498</v>
      </c>
      <c r="AH57" s="76">
        <v>1.5274722000000001</v>
      </c>
      <c r="AI57" s="76">
        <v>1.5367265000000001</v>
      </c>
      <c r="AJ57" s="76">
        <v>1.5284983000000001</v>
      </c>
      <c r="AK57" s="76">
        <v>1.5159594000000001</v>
      </c>
      <c r="AL57" s="76">
        <v>1.5389914</v>
      </c>
      <c r="AM57" s="76">
        <v>1.5201503000000001</v>
      </c>
      <c r="AN57" s="76">
        <v>1.502826</v>
      </c>
      <c r="AO57" s="76">
        <v>1.5317622</v>
      </c>
      <c r="AP57" s="76">
        <v>1.5138152</v>
      </c>
      <c r="AQ57" s="76">
        <v>1.4895802</v>
      </c>
      <c r="AR57" s="76">
        <v>1.5313876</v>
      </c>
      <c r="AS57" s="76">
        <v>1.5086379999999999</v>
      </c>
      <c r="AT57" s="76">
        <v>1.4794020000000001</v>
      </c>
      <c r="AU57" s="123">
        <v>1.5301454000000001</v>
      </c>
      <c r="AV57" s="129">
        <f t="shared" si="13"/>
        <v>1.5389914</v>
      </c>
      <c r="AW57" s="125">
        <f t="shared" si="14"/>
        <v>1.525129948888889</v>
      </c>
      <c r="AX57" s="130">
        <f t="shared" si="15"/>
        <v>1.5301454000000001</v>
      </c>
      <c r="AY57" s="130">
        <f t="shared" si="16"/>
        <v>1.4794020000000001</v>
      </c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</row>
    <row r="58" spans="1:66" ht="14.4" thickBot="1">
      <c r="A58" s="92"/>
      <c r="B58" s="88" t="s">
        <v>76</v>
      </c>
      <c r="C58" s="85">
        <v>1.5333694</v>
      </c>
      <c r="D58" s="81">
        <v>1.5302943</v>
      </c>
      <c r="E58" s="81">
        <v>1.5357209999999999</v>
      </c>
      <c r="F58" s="81">
        <v>1.5321765000000001</v>
      </c>
      <c r="G58" s="81">
        <v>1.5297175000000001</v>
      </c>
      <c r="H58" s="81">
        <v>1.5345428000000001</v>
      </c>
      <c r="I58" s="81">
        <v>1.5349807</v>
      </c>
      <c r="J58" s="81">
        <v>1.5310277000000001</v>
      </c>
      <c r="K58" s="81">
        <v>1.5394874999999999</v>
      </c>
      <c r="L58" s="81">
        <v>1.5341956000000001</v>
      </c>
      <c r="M58" s="81">
        <v>1.5291501000000001</v>
      </c>
      <c r="N58" s="81">
        <v>1.5389980000000001</v>
      </c>
      <c r="O58" s="81">
        <v>1.5344392</v>
      </c>
      <c r="P58" s="81">
        <v>1.5308552</v>
      </c>
      <c r="Q58" s="81">
        <v>1.5378874</v>
      </c>
      <c r="R58" s="81">
        <v>1.5285249999999999</v>
      </c>
      <c r="S58" s="81">
        <v>1.5173973999999999</v>
      </c>
      <c r="T58" s="81">
        <v>1.5367105000000001</v>
      </c>
      <c r="U58" s="81">
        <v>1.5208278</v>
      </c>
      <c r="V58" s="81">
        <v>1.5084740000000001</v>
      </c>
      <c r="W58" s="81">
        <v>1.5322657</v>
      </c>
      <c r="X58" s="81">
        <v>1.5169319999999999</v>
      </c>
      <c r="Y58" s="81">
        <v>1.5078742000000001</v>
      </c>
      <c r="Z58" s="81">
        <v>1.527461</v>
      </c>
      <c r="AA58" s="81">
        <v>1.5175449000000001</v>
      </c>
      <c r="AB58" s="81">
        <v>1.511563</v>
      </c>
      <c r="AC58" s="81">
        <v>1.5230668000000001</v>
      </c>
      <c r="AD58" s="81">
        <v>1.5312021</v>
      </c>
      <c r="AE58" s="81">
        <v>1.5278080999999999</v>
      </c>
      <c r="AF58" s="81">
        <v>1.534203</v>
      </c>
      <c r="AG58" s="81">
        <v>1.5334007000000001</v>
      </c>
      <c r="AH58" s="81">
        <v>1.5313322</v>
      </c>
      <c r="AI58" s="81">
        <v>1.5360142000000001</v>
      </c>
      <c r="AJ58" s="81">
        <v>1.5329609</v>
      </c>
      <c r="AK58" s="81">
        <v>1.5301446999999999</v>
      </c>
      <c r="AL58" s="81">
        <v>1.5357381999999999</v>
      </c>
      <c r="AM58" s="81">
        <v>1.529101</v>
      </c>
      <c r="AN58" s="81">
        <v>1.5251952</v>
      </c>
      <c r="AO58" s="81">
        <v>1.5333406999999999</v>
      </c>
      <c r="AP58" s="81">
        <v>1.5295704999999999</v>
      </c>
      <c r="AQ58" s="81">
        <v>1.5254152999999999</v>
      </c>
      <c r="AR58" s="81">
        <v>1.5337041</v>
      </c>
      <c r="AS58" s="81">
        <v>1.5273547999999999</v>
      </c>
      <c r="AT58" s="81">
        <v>1.5179231</v>
      </c>
      <c r="AU58" s="124">
        <v>1.5360689000000001</v>
      </c>
      <c r="AV58" s="131">
        <f t="shared" si="13"/>
        <v>1.5394874999999999</v>
      </c>
      <c r="AW58" s="132">
        <f t="shared" si="14"/>
        <v>1.5290213977777778</v>
      </c>
      <c r="AX58" s="133">
        <f t="shared" si="15"/>
        <v>1.5310277000000001</v>
      </c>
      <c r="AY58" s="133">
        <f t="shared" si="16"/>
        <v>1.5078742000000001</v>
      </c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</row>
    <row r="59" spans="1:66">
      <c r="A59" s="60"/>
      <c r="B59" s="60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</row>
    <row r="62" spans="1:66" ht="15">
      <c r="A62" s="73"/>
    </row>
    <row r="63" spans="1:66" ht="15">
      <c r="A63" s="74"/>
    </row>
  </sheetData>
  <mergeCells count="24">
    <mergeCell ref="A30:B30"/>
    <mergeCell ref="A31:B31"/>
    <mergeCell ref="A32:B32"/>
    <mergeCell ref="A33:B33"/>
    <mergeCell ref="A35:A46"/>
    <mergeCell ref="A47:A58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:B1"/>
    <mergeCell ref="A13:B13"/>
    <mergeCell ref="A14:B14"/>
    <mergeCell ref="A15:B15"/>
    <mergeCell ref="A16:B16"/>
    <mergeCell ref="A17:B17"/>
  </mergeCells>
  <conditionalFormatting sqref="C35:AU59 AV36:AX58 AV35:AY35 AY35:AY58">
    <cfRule type="cellIs" dxfId="4" priority="3" operator="notBetween">
      <formula>$C$22</formula>
      <formula>$C$23</formula>
    </cfRule>
  </conditionalFormatting>
  <conditionalFormatting sqref="C35:AU5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28999999999999998" right="0.17" top="0.78740157480314965" bottom="0.31" header="0.37" footer="0.3149606299212598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B2:I23"/>
  <sheetViews>
    <sheetView workbookViewId="0">
      <selection activeCell="C18" sqref="C18"/>
    </sheetView>
  </sheetViews>
  <sheetFormatPr baseColWidth="10" defaultRowHeight="13.8"/>
  <cols>
    <col min="2" max="2" width="14.5" customWidth="1"/>
  </cols>
  <sheetData>
    <row r="2" spans="2:9">
      <c r="B2" s="134" t="s">
        <v>85</v>
      </c>
      <c r="H2" t="s">
        <v>86</v>
      </c>
      <c r="I2" t="s">
        <v>87</v>
      </c>
    </row>
    <row r="3" spans="2:9">
      <c r="H3" t="s">
        <v>88</v>
      </c>
    </row>
    <row r="4" spans="2:9">
      <c r="B4" s="135" t="s">
        <v>81</v>
      </c>
    </row>
    <row r="5" spans="2:9">
      <c r="H5" t="s">
        <v>96</v>
      </c>
    </row>
    <row r="6" spans="2:9">
      <c r="B6" t="s">
        <v>82</v>
      </c>
      <c r="C6">
        <v>20</v>
      </c>
    </row>
    <row r="7" spans="2:9">
      <c r="C7">
        <v>30</v>
      </c>
    </row>
    <row r="8" spans="2:9">
      <c r="C8">
        <v>40</v>
      </c>
    </row>
    <row r="9" spans="2:9">
      <c r="C9">
        <v>50</v>
      </c>
    </row>
    <row r="11" spans="2:9">
      <c r="B11" t="s">
        <v>90</v>
      </c>
      <c r="C11" t="s">
        <v>83</v>
      </c>
    </row>
    <row r="12" spans="2:9">
      <c r="C12" t="s">
        <v>89</v>
      </c>
    </row>
    <row r="13" spans="2:9">
      <c r="C13" t="s">
        <v>84</v>
      </c>
    </row>
    <row r="15" spans="2:9">
      <c r="B15" t="s">
        <v>91</v>
      </c>
      <c r="C15" t="s">
        <v>92</v>
      </c>
    </row>
    <row r="16" spans="2:9">
      <c r="C16" t="s">
        <v>110</v>
      </c>
    </row>
    <row r="17" spans="2:4">
      <c r="C17" t="s">
        <v>109</v>
      </c>
    </row>
    <row r="18" spans="2:4">
      <c r="C18" t="s">
        <v>112</v>
      </c>
    </row>
    <row r="20" spans="2:4">
      <c r="B20" t="s">
        <v>98</v>
      </c>
      <c r="C20" t="s">
        <v>99</v>
      </c>
    </row>
    <row r="21" spans="2:4">
      <c r="D21" t="s">
        <v>100</v>
      </c>
    </row>
    <row r="22" spans="2:4">
      <c r="C22" t="s">
        <v>101</v>
      </c>
    </row>
    <row r="23" spans="2:4">
      <c r="D23" t="s">
        <v>102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U63"/>
  <sheetViews>
    <sheetView tabSelected="1" topLeftCell="R18" zoomScale="70" zoomScaleNormal="70" workbookViewId="0">
      <selection activeCell="T26" sqref="T26"/>
    </sheetView>
  </sheetViews>
  <sheetFormatPr baseColWidth="10" defaultRowHeight="13.8"/>
  <cols>
    <col min="1" max="1" width="16.59765625" customWidth="1"/>
    <col min="2" max="2" width="19.19921875" bestFit="1" customWidth="1"/>
    <col min="3" max="4" width="11.59765625" customWidth="1"/>
    <col min="18" max="18" width="12.796875" customWidth="1"/>
  </cols>
  <sheetData>
    <row r="1" spans="1:36" ht="20.25" customHeight="1">
      <c r="A1" s="97" t="s">
        <v>0</v>
      </c>
      <c r="B1" s="98"/>
      <c r="C1" s="29"/>
      <c r="D1" s="29"/>
    </row>
    <row r="2" spans="1:36">
      <c r="A2" s="30"/>
      <c r="B2" s="30"/>
      <c r="C2" s="1"/>
      <c r="D2" s="1"/>
    </row>
    <row r="3" spans="1:36">
      <c r="A3" s="31" t="s">
        <v>1</v>
      </c>
      <c r="B3" s="4"/>
      <c r="C3" s="3"/>
      <c r="D3" s="33"/>
    </row>
    <row r="4" spans="1:36">
      <c r="A4" s="35" t="s">
        <v>2</v>
      </c>
      <c r="B4" s="58"/>
      <c r="C4" s="3"/>
      <c r="D4" s="37"/>
    </row>
    <row r="5" spans="1:36">
      <c r="A5" s="35" t="s">
        <v>3</v>
      </c>
      <c r="B5" s="5" t="s">
        <v>37</v>
      </c>
      <c r="C5" s="6"/>
      <c r="D5" s="37"/>
    </row>
    <row r="6" spans="1:36">
      <c r="A6" s="35" t="s">
        <v>4</v>
      </c>
      <c r="B6" s="59"/>
      <c r="C6" s="6"/>
      <c r="D6" s="37"/>
    </row>
    <row r="7" spans="1:36">
      <c r="A7" s="35" t="s">
        <v>5</v>
      </c>
      <c r="B7" s="7"/>
      <c r="C7" s="8"/>
      <c r="D7" s="39"/>
    </row>
    <row r="8" spans="1:36">
      <c r="A8" s="35" t="s">
        <v>6</v>
      </c>
      <c r="B8" s="9">
        <v>43328</v>
      </c>
      <c r="C8" s="10"/>
      <c r="D8" s="39"/>
    </row>
    <row r="9" spans="1:36" ht="15.6">
      <c r="A9" s="31" t="s">
        <v>30</v>
      </c>
      <c r="B9" s="7" t="s">
        <v>34</v>
      </c>
      <c r="C9" s="11"/>
      <c r="D9" s="42"/>
    </row>
    <row r="10" spans="1:36">
      <c r="A10" s="31" t="s">
        <v>31</v>
      </c>
      <c r="B10" s="7" t="s">
        <v>77</v>
      </c>
      <c r="C10" s="11"/>
      <c r="D10" s="37"/>
    </row>
    <row r="11" spans="1:36">
      <c r="A11" s="31" t="s">
        <v>32</v>
      </c>
      <c r="B11" s="43" t="s">
        <v>33</v>
      </c>
      <c r="C11" s="44"/>
      <c r="D11" s="37"/>
    </row>
    <row r="12" spans="1:36" ht="20.100000000000001" customHeight="1">
      <c r="A12" s="12"/>
      <c r="B12" s="12"/>
      <c r="C12" s="70" t="s">
        <v>41</v>
      </c>
      <c r="D12" s="70" t="s">
        <v>41</v>
      </c>
      <c r="E12" s="70" t="s">
        <v>41</v>
      </c>
      <c r="F12" s="70" t="s">
        <v>41</v>
      </c>
      <c r="G12" s="70" t="s">
        <v>41</v>
      </c>
      <c r="H12" s="70" t="s">
        <v>41</v>
      </c>
      <c r="I12" s="70" t="s">
        <v>41</v>
      </c>
      <c r="J12" s="70" t="s">
        <v>41</v>
      </c>
      <c r="K12" s="70" t="s">
        <v>41</v>
      </c>
      <c r="L12" s="70" t="s">
        <v>41</v>
      </c>
      <c r="M12" s="70" t="s">
        <v>41</v>
      </c>
      <c r="N12" s="70" t="s">
        <v>41</v>
      </c>
      <c r="O12" s="70" t="s">
        <v>41</v>
      </c>
      <c r="P12" s="70" t="s">
        <v>41</v>
      </c>
      <c r="Q12" s="70" t="s">
        <v>41</v>
      </c>
    </row>
    <row r="13" spans="1:36">
      <c r="A13" s="99" t="s">
        <v>7</v>
      </c>
      <c r="B13" s="100"/>
      <c r="C13" s="17" t="s">
        <v>8</v>
      </c>
      <c r="D13" s="17" t="s">
        <v>8</v>
      </c>
      <c r="E13" s="17" t="s">
        <v>8</v>
      </c>
      <c r="F13" s="17" t="s">
        <v>8</v>
      </c>
      <c r="G13" s="17" t="s">
        <v>8</v>
      </c>
      <c r="H13" s="17" t="s">
        <v>8</v>
      </c>
      <c r="I13" s="17" t="s">
        <v>8</v>
      </c>
      <c r="J13" s="17" t="s">
        <v>8</v>
      </c>
      <c r="K13" s="17" t="s">
        <v>8</v>
      </c>
      <c r="L13" s="17" t="s">
        <v>8</v>
      </c>
      <c r="M13" s="17" t="s">
        <v>8</v>
      </c>
      <c r="N13" s="17" t="s">
        <v>8</v>
      </c>
      <c r="O13" s="17" t="s">
        <v>8</v>
      </c>
      <c r="P13" s="17" t="s">
        <v>8</v>
      </c>
      <c r="Q13" s="17" t="s">
        <v>8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spans="1:36">
      <c r="A14" s="99" t="s">
        <v>9</v>
      </c>
      <c r="B14" s="100"/>
      <c r="C14" s="18">
        <v>62061</v>
      </c>
      <c r="D14" s="18">
        <v>62061</v>
      </c>
      <c r="E14" s="18">
        <v>62061</v>
      </c>
      <c r="F14" s="18">
        <v>62061</v>
      </c>
      <c r="G14" s="18">
        <v>62061</v>
      </c>
      <c r="H14" s="18">
        <v>62061</v>
      </c>
      <c r="I14" s="18">
        <v>62061</v>
      </c>
      <c r="J14" s="18">
        <v>62061</v>
      </c>
      <c r="K14" s="18">
        <v>62061</v>
      </c>
      <c r="L14" s="18">
        <v>62061</v>
      </c>
      <c r="M14" s="18">
        <v>62061</v>
      </c>
      <c r="N14" s="18">
        <v>62061</v>
      </c>
      <c r="O14" s="18">
        <v>62061</v>
      </c>
      <c r="P14" s="18">
        <v>62061</v>
      </c>
      <c r="Q14" s="18">
        <v>62061</v>
      </c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</row>
    <row r="15" spans="1:36">
      <c r="A15" s="101" t="s">
        <v>10</v>
      </c>
      <c r="B15" s="102"/>
      <c r="C15" s="19" t="s">
        <v>39</v>
      </c>
      <c r="D15" s="19" t="s">
        <v>40</v>
      </c>
      <c r="E15" s="19" t="s">
        <v>45</v>
      </c>
      <c r="F15" s="19" t="s">
        <v>46</v>
      </c>
      <c r="G15" s="19" t="s">
        <v>47</v>
      </c>
      <c r="H15" s="19" t="s">
        <v>48</v>
      </c>
      <c r="I15" s="19" t="s">
        <v>49</v>
      </c>
      <c r="J15" s="19" t="s">
        <v>50</v>
      </c>
      <c r="K15" s="19" t="s">
        <v>44</v>
      </c>
      <c r="L15" s="19" t="s">
        <v>51</v>
      </c>
      <c r="M15" s="19" t="s">
        <v>52</v>
      </c>
      <c r="N15" s="19" t="s">
        <v>53</v>
      </c>
      <c r="O15" s="19" t="s">
        <v>54</v>
      </c>
      <c r="P15" s="19" t="s">
        <v>55</v>
      </c>
      <c r="Q15" s="19" t="s">
        <v>56</v>
      </c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</row>
    <row r="16" spans="1:36">
      <c r="A16" s="101" t="s">
        <v>26</v>
      </c>
      <c r="B16" s="102"/>
      <c r="C16" s="55" t="s">
        <v>36</v>
      </c>
      <c r="D16" s="55" t="s">
        <v>36</v>
      </c>
      <c r="E16" s="55" t="s">
        <v>36</v>
      </c>
      <c r="F16" s="55" t="s">
        <v>36</v>
      </c>
      <c r="G16" s="55" t="s">
        <v>36</v>
      </c>
      <c r="H16" s="55" t="s">
        <v>36</v>
      </c>
      <c r="I16" s="55" t="s">
        <v>36</v>
      </c>
      <c r="J16" s="55" t="s">
        <v>36</v>
      </c>
      <c r="K16" s="55" t="s">
        <v>36</v>
      </c>
      <c r="L16" s="55" t="s">
        <v>36</v>
      </c>
      <c r="M16" s="55" t="s">
        <v>36</v>
      </c>
      <c r="N16" s="55" t="s">
        <v>36</v>
      </c>
      <c r="O16" s="55" t="s">
        <v>36</v>
      </c>
      <c r="P16" s="55" t="s">
        <v>36</v>
      </c>
      <c r="Q16" s="55" t="s">
        <v>36</v>
      </c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</row>
    <row r="17" spans="1:47">
      <c r="A17" s="95" t="s">
        <v>11</v>
      </c>
      <c r="B17" s="96"/>
      <c r="C17" s="20">
        <v>1.504</v>
      </c>
      <c r="D17" s="20">
        <v>1.504</v>
      </c>
      <c r="E17" s="20">
        <v>1.504</v>
      </c>
      <c r="F17" s="20">
        <v>1.504</v>
      </c>
      <c r="G17" s="20">
        <v>1.504</v>
      </c>
      <c r="H17" s="20">
        <v>1.504</v>
      </c>
      <c r="I17" s="20">
        <v>1.504</v>
      </c>
      <c r="J17" s="20">
        <v>1.504</v>
      </c>
      <c r="K17" s="20">
        <v>1.504</v>
      </c>
      <c r="L17" s="20">
        <v>1.504</v>
      </c>
      <c r="M17" s="20">
        <v>1.504</v>
      </c>
      <c r="N17" s="20">
        <v>1.504</v>
      </c>
      <c r="O17" s="20">
        <v>1.504</v>
      </c>
      <c r="P17" s="20">
        <v>1.504</v>
      </c>
      <c r="Q17" s="20">
        <v>1.504</v>
      </c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</row>
    <row r="18" spans="1:47">
      <c r="A18" s="107"/>
      <c r="B18" s="108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</row>
    <row r="19" spans="1:47">
      <c r="A19" s="107" t="s">
        <v>12</v>
      </c>
      <c r="B19" s="108"/>
      <c r="C19" s="21">
        <v>0.01</v>
      </c>
      <c r="D19" s="21">
        <v>0.01</v>
      </c>
      <c r="E19" s="21">
        <v>0.01</v>
      </c>
      <c r="F19" s="21">
        <v>0.01</v>
      </c>
      <c r="G19" s="21">
        <v>0.01</v>
      </c>
      <c r="H19" s="21">
        <v>0.01</v>
      </c>
      <c r="I19" s="21">
        <v>0.01</v>
      </c>
      <c r="J19" s="21">
        <v>0.01</v>
      </c>
      <c r="K19" s="21">
        <v>0.01</v>
      </c>
      <c r="L19" s="21">
        <v>0.01</v>
      </c>
      <c r="M19" s="21">
        <v>0.01</v>
      </c>
      <c r="N19" s="21">
        <v>0.01</v>
      </c>
      <c r="O19" s="21">
        <v>0.01</v>
      </c>
      <c r="P19" s="21">
        <v>0.01</v>
      </c>
      <c r="Q19" s="21">
        <v>0.01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</row>
    <row r="20" spans="1:47">
      <c r="A20" s="103" t="s">
        <v>13</v>
      </c>
      <c r="B20" s="104"/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</row>
    <row r="21" spans="1:47">
      <c r="A21" s="115" t="s">
        <v>14</v>
      </c>
      <c r="B21" s="116"/>
      <c r="C21" s="22" t="s">
        <v>15</v>
      </c>
      <c r="D21" s="22" t="s">
        <v>15</v>
      </c>
      <c r="E21" s="22" t="s">
        <v>15</v>
      </c>
      <c r="F21" s="22" t="s">
        <v>15</v>
      </c>
      <c r="G21" s="22" t="s">
        <v>15</v>
      </c>
      <c r="H21" s="22" t="s">
        <v>15</v>
      </c>
      <c r="I21" s="22" t="s">
        <v>15</v>
      </c>
      <c r="J21" s="22" t="s">
        <v>15</v>
      </c>
      <c r="K21" s="22" t="s">
        <v>15</v>
      </c>
      <c r="L21" s="22" t="s">
        <v>15</v>
      </c>
      <c r="M21" s="22" t="s">
        <v>15</v>
      </c>
      <c r="N21" s="22" t="s">
        <v>15</v>
      </c>
      <c r="O21" s="22" t="s">
        <v>15</v>
      </c>
      <c r="P21" s="22" t="s">
        <v>15</v>
      </c>
      <c r="Q21" s="22" t="s">
        <v>15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</row>
    <row r="22" spans="1:47">
      <c r="A22" s="95" t="s">
        <v>16</v>
      </c>
      <c r="B22" s="96"/>
      <c r="C22" s="23">
        <f t="shared" ref="C22:Q22" si="0">C17+C19</f>
        <v>1.514</v>
      </c>
      <c r="D22" s="46">
        <f t="shared" si="0"/>
        <v>1.514</v>
      </c>
      <c r="E22" s="46">
        <f t="shared" si="0"/>
        <v>1.514</v>
      </c>
      <c r="F22" s="46">
        <f t="shared" si="0"/>
        <v>1.514</v>
      </c>
      <c r="G22" s="46">
        <f t="shared" si="0"/>
        <v>1.514</v>
      </c>
      <c r="H22" s="46">
        <f t="shared" si="0"/>
        <v>1.514</v>
      </c>
      <c r="I22" s="46">
        <f t="shared" si="0"/>
        <v>1.514</v>
      </c>
      <c r="J22" s="46">
        <f t="shared" si="0"/>
        <v>1.514</v>
      </c>
      <c r="K22" s="46">
        <f t="shared" si="0"/>
        <v>1.514</v>
      </c>
      <c r="L22" s="46">
        <f t="shared" si="0"/>
        <v>1.514</v>
      </c>
      <c r="M22" s="46">
        <f t="shared" si="0"/>
        <v>1.514</v>
      </c>
      <c r="N22" s="46">
        <f t="shared" si="0"/>
        <v>1.514</v>
      </c>
      <c r="O22" s="46">
        <f t="shared" si="0"/>
        <v>1.514</v>
      </c>
      <c r="P22" s="46">
        <f t="shared" si="0"/>
        <v>1.514</v>
      </c>
      <c r="Q22" s="46">
        <f t="shared" si="0"/>
        <v>1.514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  <row r="23" spans="1:47">
      <c r="A23" s="103" t="s">
        <v>17</v>
      </c>
      <c r="B23" s="104"/>
      <c r="C23" s="22">
        <f t="shared" ref="C23:Q23" si="1">C17+C20</f>
        <v>1.504</v>
      </c>
      <c r="D23" s="45">
        <f t="shared" si="1"/>
        <v>1.504</v>
      </c>
      <c r="E23" s="45">
        <f t="shared" si="1"/>
        <v>1.504</v>
      </c>
      <c r="F23" s="45">
        <f t="shared" si="1"/>
        <v>1.504</v>
      </c>
      <c r="G23" s="45">
        <f t="shared" si="1"/>
        <v>1.504</v>
      </c>
      <c r="H23" s="45">
        <f t="shared" si="1"/>
        <v>1.504</v>
      </c>
      <c r="I23" s="45">
        <f t="shared" si="1"/>
        <v>1.504</v>
      </c>
      <c r="J23" s="45">
        <f t="shared" si="1"/>
        <v>1.504</v>
      </c>
      <c r="K23" s="45">
        <f t="shared" si="1"/>
        <v>1.504</v>
      </c>
      <c r="L23" s="45">
        <f t="shared" si="1"/>
        <v>1.504</v>
      </c>
      <c r="M23" s="45">
        <f t="shared" si="1"/>
        <v>1.504</v>
      </c>
      <c r="N23" s="45">
        <f t="shared" si="1"/>
        <v>1.504</v>
      </c>
      <c r="O23" s="45">
        <f t="shared" si="1"/>
        <v>1.504</v>
      </c>
      <c r="P23" s="45">
        <f t="shared" si="1"/>
        <v>1.504</v>
      </c>
      <c r="Q23" s="45">
        <f t="shared" si="1"/>
        <v>1.504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</row>
    <row r="24" spans="1:47">
      <c r="A24" s="95" t="s">
        <v>18</v>
      </c>
      <c r="B24" s="96"/>
      <c r="C24" s="13">
        <f t="shared" ref="C24:Q24" si="2">COUNT(C35:C59)</f>
        <v>24</v>
      </c>
      <c r="D24" s="13">
        <f t="shared" si="2"/>
        <v>24</v>
      </c>
      <c r="E24" s="13">
        <f t="shared" si="2"/>
        <v>24</v>
      </c>
      <c r="F24" s="13">
        <f t="shared" si="2"/>
        <v>24</v>
      </c>
      <c r="G24" s="13">
        <f t="shared" si="2"/>
        <v>24</v>
      </c>
      <c r="H24" s="13">
        <f t="shared" si="2"/>
        <v>24</v>
      </c>
      <c r="I24" s="13">
        <f t="shared" si="2"/>
        <v>24</v>
      </c>
      <c r="J24" s="13">
        <f t="shared" si="2"/>
        <v>24</v>
      </c>
      <c r="K24" s="13">
        <f t="shared" si="2"/>
        <v>24</v>
      </c>
      <c r="L24" s="13">
        <f t="shared" si="2"/>
        <v>24</v>
      </c>
      <c r="M24" s="13">
        <f t="shared" si="2"/>
        <v>24</v>
      </c>
      <c r="N24" s="13">
        <f t="shared" si="2"/>
        <v>24</v>
      </c>
      <c r="O24" s="13">
        <f t="shared" si="2"/>
        <v>24</v>
      </c>
      <c r="P24" s="13">
        <f t="shared" si="2"/>
        <v>24</v>
      </c>
      <c r="Q24" s="13">
        <f t="shared" si="2"/>
        <v>24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spans="1:47">
      <c r="A25" s="105" t="s">
        <v>19</v>
      </c>
      <c r="B25" s="106"/>
      <c r="C25" s="24">
        <f>AVERAGE(C35:C59)</f>
        <v>1.5332435333333334</v>
      </c>
      <c r="D25" s="61">
        <f t="shared" ref="D25:Q25" si="3">AVERAGE(D35:D58)</f>
        <v>1.5333918499999999</v>
      </c>
      <c r="E25" s="61">
        <f t="shared" si="3"/>
        <v>1.5340724458333332</v>
      </c>
      <c r="F25" s="61">
        <f t="shared" si="3"/>
        <v>1.5340891541666668</v>
      </c>
      <c r="G25" s="61">
        <f t="shared" si="3"/>
        <v>1.5320130750000001</v>
      </c>
      <c r="H25" s="61">
        <f t="shared" si="3"/>
        <v>1.5272350416666665</v>
      </c>
      <c r="I25" s="61">
        <f t="shared" si="3"/>
        <v>1.5310091458333333</v>
      </c>
      <c r="J25" s="61">
        <f t="shared" si="3"/>
        <v>1.5314219708333334</v>
      </c>
      <c r="K25" s="61">
        <f t="shared" si="3"/>
        <v>1.5275211250000005</v>
      </c>
      <c r="L25" s="61">
        <f t="shared" si="3"/>
        <v>1.5343572833333337</v>
      </c>
      <c r="M25" s="61">
        <f t="shared" si="3"/>
        <v>1.5339171833333332</v>
      </c>
      <c r="N25" s="61">
        <f t="shared" si="3"/>
        <v>1.5313884291666671</v>
      </c>
      <c r="O25" s="61">
        <f t="shared" si="3"/>
        <v>1.5268047124999997</v>
      </c>
      <c r="P25" s="61">
        <f t="shared" si="3"/>
        <v>1.5238633166666666</v>
      </c>
      <c r="Q25" s="61">
        <f t="shared" si="3"/>
        <v>1.5229273875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</row>
    <row r="26" spans="1:47">
      <c r="A26" s="107" t="s">
        <v>20</v>
      </c>
      <c r="B26" s="108"/>
      <c r="C26" s="23">
        <f>STDEV(C35:C59)</f>
        <v>2.2393026196382759E-3</v>
      </c>
      <c r="D26" s="46">
        <f t="shared" ref="D26:Q26" si="4">STDEV(D35:D58)</f>
        <v>1.0001560773851561E-3</v>
      </c>
      <c r="E26" s="46">
        <f t="shared" si="4"/>
        <v>1.884832088007285E-3</v>
      </c>
      <c r="F26" s="46">
        <f t="shared" si="4"/>
        <v>2.0513382442093283E-3</v>
      </c>
      <c r="G26" s="46">
        <f t="shared" si="4"/>
        <v>2.999873295476495E-3</v>
      </c>
      <c r="H26" s="46">
        <f t="shared" si="4"/>
        <v>5.9288445057903722E-3</v>
      </c>
      <c r="I26" s="46">
        <f t="shared" si="4"/>
        <v>1.4027157941866505E-2</v>
      </c>
      <c r="J26" s="46">
        <f t="shared" si="4"/>
        <v>2.1007963925874645E-2</v>
      </c>
      <c r="K26" s="46">
        <f t="shared" si="4"/>
        <v>5.4922973653028801E-3</v>
      </c>
      <c r="L26" s="46">
        <f t="shared" si="4"/>
        <v>3.5851757814726478E-3</v>
      </c>
      <c r="M26" s="46">
        <f t="shared" si="4"/>
        <v>3.042744602959736E-3</v>
      </c>
      <c r="N26" s="46">
        <f t="shared" si="4"/>
        <v>5.0638028295874995E-3</v>
      </c>
      <c r="O26" s="46">
        <f t="shared" si="4"/>
        <v>8.1705607071343184E-3</v>
      </c>
      <c r="P26" s="46">
        <f t="shared" si="4"/>
        <v>1.0646766421074864E-2</v>
      </c>
      <c r="Q26" s="46">
        <f t="shared" si="4"/>
        <v>1.314299397273044E-2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</row>
    <row r="27" spans="1:47">
      <c r="A27" s="109" t="s">
        <v>27</v>
      </c>
      <c r="B27" s="110"/>
      <c r="C27" s="25">
        <f>C25+5*C26</f>
        <v>1.5444400464315249</v>
      </c>
      <c r="D27" s="62">
        <f t="shared" ref="D27:Q27" si="5">D25+5*D26</f>
        <v>1.5383926303869258</v>
      </c>
      <c r="E27" s="62">
        <f t="shared" si="5"/>
        <v>1.5434966062733697</v>
      </c>
      <c r="F27" s="62">
        <f t="shared" si="5"/>
        <v>1.5443458453877135</v>
      </c>
      <c r="G27" s="62">
        <f t="shared" si="5"/>
        <v>1.5470124414773825</v>
      </c>
      <c r="H27" s="62">
        <f t="shared" si="5"/>
        <v>1.5568792641956184</v>
      </c>
      <c r="I27" s="62">
        <f t="shared" si="5"/>
        <v>1.6011449355426657</v>
      </c>
      <c r="J27" s="62">
        <f t="shared" si="5"/>
        <v>1.6364617904627066</v>
      </c>
      <c r="K27" s="62">
        <f t="shared" si="5"/>
        <v>1.5549826118265149</v>
      </c>
      <c r="L27" s="62">
        <f t="shared" si="5"/>
        <v>1.552283162240697</v>
      </c>
      <c r="M27" s="62">
        <f t="shared" si="5"/>
        <v>1.5491309063481318</v>
      </c>
      <c r="N27" s="62">
        <f t="shared" si="5"/>
        <v>1.5567074433146046</v>
      </c>
      <c r="O27" s="62">
        <f t="shared" si="5"/>
        <v>1.5676575160356714</v>
      </c>
      <c r="P27" s="62">
        <f t="shared" si="5"/>
        <v>1.5770971487720409</v>
      </c>
      <c r="Q27" s="62">
        <f t="shared" si="5"/>
        <v>1.5886423573636521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</row>
    <row r="28" spans="1:47">
      <c r="A28" s="93" t="s">
        <v>28</v>
      </c>
      <c r="B28" s="94"/>
      <c r="C28" s="26">
        <f>C25-5*C26</f>
        <v>1.5220470202351419</v>
      </c>
      <c r="D28" s="63">
        <f t="shared" ref="D28:Q28" si="6">D25-5*D26</f>
        <v>1.528391069613074</v>
      </c>
      <c r="E28" s="63">
        <f t="shared" si="6"/>
        <v>1.5246482853932968</v>
      </c>
      <c r="F28" s="63">
        <f t="shared" si="6"/>
        <v>1.5238324629456201</v>
      </c>
      <c r="G28" s="63">
        <f t="shared" si="6"/>
        <v>1.5170137085226176</v>
      </c>
      <c r="H28" s="63">
        <f t="shared" si="6"/>
        <v>1.4975908191377145</v>
      </c>
      <c r="I28" s="63">
        <f t="shared" si="6"/>
        <v>1.4608733561240008</v>
      </c>
      <c r="J28" s="63">
        <f t="shared" si="6"/>
        <v>1.4263821512039603</v>
      </c>
      <c r="K28" s="63">
        <f t="shared" si="6"/>
        <v>1.5000596381734861</v>
      </c>
      <c r="L28" s="63">
        <f t="shared" si="6"/>
        <v>1.5164314044259704</v>
      </c>
      <c r="M28" s="63">
        <f t="shared" si="6"/>
        <v>1.5187034603185345</v>
      </c>
      <c r="N28" s="63">
        <f t="shared" si="6"/>
        <v>1.5060694150187295</v>
      </c>
      <c r="O28" s="63">
        <f t="shared" si="6"/>
        <v>1.485951908964328</v>
      </c>
      <c r="P28" s="63">
        <f t="shared" si="6"/>
        <v>1.4706294845612924</v>
      </c>
      <c r="Q28" s="63">
        <f t="shared" si="6"/>
        <v>1.4572124176363479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</row>
    <row r="29" spans="1:47">
      <c r="A29" s="113" t="s">
        <v>21</v>
      </c>
      <c r="B29" s="114"/>
      <c r="C29" s="27">
        <f>MAX(C35:C59)</f>
        <v>1.5381328999999999</v>
      </c>
      <c r="D29" s="64">
        <f t="shared" ref="D29:Q29" si="7">MAX(D35:D58)</f>
        <v>1.5358494</v>
      </c>
      <c r="E29" s="64">
        <f t="shared" si="7"/>
        <v>1.5390728</v>
      </c>
      <c r="F29" s="64">
        <f t="shared" si="7"/>
        <v>1.5398669</v>
      </c>
      <c r="G29" s="64">
        <f t="shared" si="7"/>
        <v>1.539736</v>
      </c>
      <c r="H29" s="64">
        <f t="shared" si="7"/>
        <v>1.5403111</v>
      </c>
      <c r="I29" s="64">
        <f t="shared" si="7"/>
        <v>1.5642240999999999</v>
      </c>
      <c r="J29" s="64">
        <f t="shared" si="7"/>
        <v>1.5938178999999999</v>
      </c>
      <c r="K29" s="64">
        <f t="shared" si="7"/>
        <v>1.5399596</v>
      </c>
      <c r="L29" s="64">
        <f t="shared" si="7"/>
        <v>1.5421929000000001</v>
      </c>
      <c r="M29" s="64">
        <f t="shared" si="7"/>
        <v>1.5395909000000001</v>
      </c>
      <c r="N29" s="64">
        <f t="shared" si="7"/>
        <v>1.5395741999999999</v>
      </c>
      <c r="O29" s="64">
        <f t="shared" si="7"/>
        <v>1.5413889000000001</v>
      </c>
      <c r="P29" s="64">
        <f t="shared" si="7"/>
        <v>1.5420225999999999</v>
      </c>
      <c r="Q29" s="64">
        <f t="shared" si="7"/>
        <v>1.5443418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</row>
    <row r="30" spans="1:47">
      <c r="A30" s="117" t="s">
        <v>22</v>
      </c>
      <c r="B30" s="118"/>
      <c r="C30" s="28">
        <f>MIN(C35:C59)</f>
        <v>1.5284643</v>
      </c>
      <c r="D30" s="65">
        <f t="shared" ref="D30:Q30" si="8">MIN(D35:D58)</f>
        <v>1.5318756</v>
      </c>
      <c r="E30" s="65">
        <f t="shared" si="8"/>
        <v>1.5315243999999999</v>
      </c>
      <c r="F30" s="65">
        <f t="shared" si="8"/>
        <v>1.5316637</v>
      </c>
      <c r="G30" s="65">
        <f t="shared" si="8"/>
        <v>1.5278932999999999</v>
      </c>
      <c r="H30" s="65">
        <f t="shared" si="8"/>
        <v>1.5084677</v>
      </c>
      <c r="I30" s="65">
        <f t="shared" si="8"/>
        <v>1.5133821999999999</v>
      </c>
      <c r="J30" s="65">
        <f t="shared" si="8"/>
        <v>1.5107546999999999</v>
      </c>
      <c r="K30" s="65">
        <f t="shared" si="8"/>
        <v>1.5175449000000001</v>
      </c>
      <c r="L30" s="65">
        <f t="shared" si="8"/>
        <v>1.5273570999999999</v>
      </c>
      <c r="M30" s="65">
        <f t="shared" si="8"/>
        <v>1.5266884000000001</v>
      </c>
      <c r="N30" s="65">
        <f t="shared" si="8"/>
        <v>1.5188111</v>
      </c>
      <c r="O30" s="65">
        <f t="shared" si="8"/>
        <v>1.5090542</v>
      </c>
      <c r="P30" s="65">
        <f t="shared" si="8"/>
        <v>1.5021137</v>
      </c>
      <c r="Q30" s="65">
        <f t="shared" si="8"/>
        <v>1.4956404999999999</v>
      </c>
      <c r="R30" s="49" t="s">
        <v>113</v>
      </c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</row>
    <row r="31" spans="1:47">
      <c r="A31" s="107" t="s">
        <v>23</v>
      </c>
      <c r="B31" s="108"/>
      <c r="C31" s="23">
        <f t="shared" ref="C31:Q31" si="9">C29-C30</f>
        <v>9.6685999999999162E-3</v>
      </c>
      <c r="D31" s="46">
        <f t="shared" si="9"/>
        <v>3.9738000000000273E-3</v>
      </c>
      <c r="E31" s="46">
        <f t="shared" si="9"/>
        <v>7.5484000000001217E-3</v>
      </c>
      <c r="F31" s="46">
        <f t="shared" si="9"/>
        <v>8.2032000000000771E-3</v>
      </c>
      <c r="G31" s="46">
        <f t="shared" si="9"/>
        <v>1.1842700000000095E-2</v>
      </c>
      <c r="H31" s="46">
        <f t="shared" si="9"/>
        <v>3.1843400000000077E-2</v>
      </c>
      <c r="I31" s="46">
        <f t="shared" si="9"/>
        <v>5.0841899999999995E-2</v>
      </c>
      <c r="J31" s="46">
        <f t="shared" si="9"/>
        <v>8.3063200000000004E-2</v>
      </c>
      <c r="K31" s="46">
        <f t="shared" si="9"/>
        <v>2.2414699999999899E-2</v>
      </c>
      <c r="L31" s="46">
        <f t="shared" si="9"/>
        <v>1.4835800000000177E-2</v>
      </c>
      <c r="M31" s="46">
        <f t="shared" si="9"/>
        <v>1.2902500000000039E-2</v>
      </c>
      <c r="N31" s="46">
        <f t="shared" si="9"/>
        <v>2.0763099999999923E-2</v>
      </c>
      <c r="O31" s="46">
        <f t="shared" si="9"/>
        <v>3.233470000000005E-2</v>
      </c>
      <c r="P31" s="46">
        <f t="shared" si="9"/>
        <v>3.9908899999999914E-2</v>
      </c>
      <c r="Q31" s="46">
        <f t="shared" si="9"/>
        <v>4.8701300000000058E-2</v>
      </c>
      <c r="R31" s="49" t="s">
        <v>95</v>
      </c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U31" t="s">
        <v>97</v>
      </c>
    </row>
    <row r="32" spans="1:47">
      <c r="A32" s="107" t="s">
        <v>24</v>
      </c>
      <c r="B32" s="108"/>
      <c r="C32" s="14">
        <f t="shared" ref="C32:Q32" si="10">IF(OR(ISBLANK(C22),ISBLANK(C23))," ",(C22-C23)/6/C26)</f>
        <v>0.74427933591927464</v>
      </c>
      <c r="D32" s="47">
        <f t="shared" si="10"/>
        <v>1.6664065782853223</v>
      </c>
      <c r="E32" s="47">
        <f t="shared" si="10"/>
        <v>0.88425206535438949</v>
      </c>
      <c r="F32" s="47">
        <f t="shared" si="10"/>
        <v>0.81247774294242303</v>
      </c>
      <c r="G32" s="47">
        <f t="shared" si="10"/>
        <v>0.55557902034723683</v>
      </c>
      <c r="H32" s="47">
        <f t="shared" si="10"/>
        <v>0.28111154965169477</v>
      </c>
      <c r="I32" s="47">
        <f t="shared" si="10"/>
        <v>0.11881713128018685</v>
      </c>
      <c r="J32" s="47">
        <f t="shared" si="10"/>
        <v>7.9334992793561654E-2</v>
      </c>
      <c r="K32" s="47">
        <f t="shared" si="10"/>
        <v>0.30345528579637593</v>
      </c>
      <c r="L32" s="47">
        <f t="shared" si="10"/>
        <v>0.46487725240129441</v>
      </c>
      <c r="M32" s="47">
        <f t="shared" si="10"/>
        <v>0.54775108796363303</v>
      </c>
      <c r="N32" s="47">
        <f t="shared" si="10"/>
        <v>0.32913340482540782</v>
      </c>
      <c r="O32" s="47">
        <f t="shared" si="10"/>
        <v>0.20398436856498461</v>
      </c>
      <c r="P32" s="47">
        <f t="shared" si="10"/>
        <v>0.1565420523707147</v>
      </c>
      <c r="Q32" s="47">
        <f t="shared" si="10"/>
        <v>0.12681027398511546</v>
      </c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</row>
    <row r="33" spans="1:36" ht="15.6">
      <c r="A33" s="111" t="s">
        <v>25</v>
      </c>
      <c r="B33" s="112"/>
      <c r="C33" s="16">
        <f t="shared" ref="C33:Q33" si="11">IF(AND(ISBLANK(C22),ISBLANK(C23)),"",IF(ISBLANK(C23),((C22-C25)/3/C26),IF(ISBLANK(C22),((C25-C23)/3/C26),MIN((C22-C25)/3/C26,(C25-C23)/3/C26))))</f>
        <v>-2.8645128420147588</v>
      </c>
      <c r="D33" s="66">
        <f t="shared" si="11"/>
        <v>-6.4629412810243991</v>
      </c>
      <c r="E33" s="66">
        <f t="shared" si="11"/>
        <v>-3.5498203369678007</v>
      </c>
      <c r="F33" s="66">
        <f t="shared" si="11"/>
        <v>-3.2643981269911588</v>
      </c>
      <c r="G33" s="66">
        <f t="shared" si="11"/>
        <v>-2.001537312388264</v>
      </c>
      <c r="H33" s="66">
        <f t="shared" si="11"/>
        <v>-0.74410461452427024</v>
      </c>
      <c r="I33" s="66">
        <f t="shared" si="11"/>
        <v>-0.4041955826885994</v>
      </c>
      <c r="J33" s="66">
        <f t="shared" si="11"/>
        <v>-0.27643438610242926</v>
      </c>
      <c r="K33" s="66">
        <f t="shared" si="11"/>
        <v>-0.82061137023273234</v>
      </c>
      <c r="L33" s="66">
        <f t="shared" si="11"/>
        <v>-1.89272758847096</v>
      </c>
      <c r="M33" s="66">
        <f t="shared" si="11"/>
        <v>-2.1819317680008723</v>
      </c>
      <c r="N33" s="66">
        <f t="shared" si="11"/>
        <v>-1.1446225792381102</v>
      </c>
      <c r="O33" s="66">
        <f t="shared" si="11"/>
        <v>-0.52239223879372054</v>
      </c>
      <c r="P33" s="66">
        <f t="shared" si="11"/>
        <v>-0.30880476683645364</v>
      </c>
      <c r="Q33" s="66">
        <f t="shared" si="11"/>
        <v>-0.22641689096925863</v>
      </c>
      <c r="R33" s="120" t="s">
        <v>78</v>
      </c>
      <c r="S33" s="119" t="s">
        <v>79</v>
      </c>
      <c r="T33" s="119" t="s">
        <v>80</v>
      </c>
      <c r="U33" s="119" t="s">
        <v>93</v>
      </c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</row>
    <row r="34" spans="1:36" ht="14.4" thickBot="1">
      <c r="A34" s="77" t="s">
        <v>58</v>
      </c>
      <c r="B34" s="89" t="s">
        <v>57</v>
      </c>
      <c r="C34" s="15" t="str">
        <f t="shared" ref="C34:Q34" si="12">IF(AND(ISBLANK(C22),ISBLANK(C23)),"",IF(ISBLANK(C23),IF(C29&gt;C22,"FAIL","O.K."),IF(ISBLANK(C22),IF(C30&lt;C23,"FAIL","O.K."),IF(OR(C30&lt;C23,C29&gt;C22),"FAIL","O.K."))))</f>
        <v>FAIL</v>
      </c>
      <c r="D34" s="67" t="str">
        <f t="shared" si="12"/>
        <v>FAIL</v>
      </c>
      <c r="E34" s="67" t="str">
        <f t="shared" si="12"/>
        <v>FAIL</v>
      </c>
      <c r="F34" s="67" t="str">
        <f t="shared" si="12"/>
        <v>FAIL</v>
      </c>
      <c r="G34" s="67" t="str">
        <f t="shared" si="12"/>
        <v>FAIL</v>
      </c>
      <c r="H34" s="67" t="str">
        <f t="shared" si="12"/>
        <v>FAIL</v>
      </c>
      <c r="I34" s="67" t="str">
        <f t="shared" si="12"/>
        <v>FAIL</v>
      </c>
      <c r="J34" s="67" t="str">
        <f t="shared" si="12"/>
        <v>FAIL</v>
      </c>
      <c r="K34" s="67" t="str">
        <f t="shared" si="12"/>
        <v>FAIL</v>
      </c>
      <c r="L34" s="67" t="str">
        <f t="shared" si="12"/>
        <v>FAIL</v>
      </c>
      <c r="M34" s="67" t="str">
        <f t="shared" si="12"/>
        <v>FAIL</v>
      </c>
      <c r="N34" s="67" t="str">
        <f t="shared" si="12"/>
        <v>FAIL</v>
      </c>
      <c r="O34" s="67" t="str">
        <f t="shared" si="12"/>
        <v>FAIL</v>
      </c>
      <c r="P34" s="67" t="str">
        <f t="shared" si="12"/>
        <v>FAIL</v>
      </c>
      <c r="Q34" s="67" t="str">
        <f t="shared" si="12"/>
        <v>FAIL</v>
      </c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spans="1:36">
      <c r="A35" s="90" t="s">
        <v>64</v>
      </c>
      <c r="B35" s="86" t="s">
        <v>65</v>
      </c>
      <c r="C35" s="83">
        <v>1.5340243</v>
      </c>
      <c r="D35" s="78">
        <v>1.5326407</v>
      </c>
      <c r="E35" s="78">
        <v>1.5331553</v>
      </c>
      <c r="F35" s="78">
        <v>1.5338988</v>
      </c>
      <c r="G35" s="78">
        <v>1.5333752</v>
      </c>
      <c r="H35" s="78">
        <v>1.5276524</v>
      </c>
      <c r="I35" s="78">
        <v>1.5144706999999999</v>
      </c>
      <c r="J35" s="78">
        <v>1.5123485000000001</v>
      </c>
      <c r="K35" s="78">
        <v>1.5232155999999999</v>
      </c>
      <c r="L35" s="78">
        <v>1.5343872000000001</v>
      </c>
      <c r="M35" s="78">
        <v>1.5316225999999999</v>
      </c>
      <c r="N35" s="78">
        <v>1.5261646</v>
      </c>
      <c r="O35" s="78">
        <v>1.5174350000000001</v>
      </c>
      <c r="P35" s="78">
        <v>1.5114007</v>
      </c>
      <c r="Q35" s="78">
        <v>1.5078505</v>
      </c>
      <c r="R35" s="126">
        <f>MAX($C35:$Q35)</f>
        <v>1.5343872000000001</v>
      </c>
      <c r="S35" s="127">
        <f>AVERAGE($C35:$Q35)</f>
        <v>1.5249094733333333</v>
      </c>
      <c r="T35" s="128">
        <f>MEDIAN($C35:$Q35)</f>
        <v>1.5276524</v>
      </c>
      <c r="U35" s="128">
        <f>MIN($C35:$Q35)</f>
        <v>1.5078505</v>
      </c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1:36">
      <c r="A36" s="91"/>
      <c r="B36" s="87" t="s">
        <v>66</v>
      </c>
      <c r="C36" s="84">
        <v>1.5330248</v>
      </c>
      <c r="D36" s="76">
        <v>1.5334063</v>
      </c>
      <c r="E36" s="76">
        <v>1.5329158000000001</v>
      </c>
      <c r="F36" s="76">
        <v>1.5323282</v>
      </c>
      <c r="G36" s="76">
        <v>1.5291219</v>
      </c>
      <c r="H36" s="76">
        <v>1.5247872</v>
      </c>
      <c r="I36" s="76">
        <v>1.5383659999999999</v>
      </c>
      <c r="J36" s="76">
        <v>1.5178777000000001</v>
      </c>
      <c r="K36" s="76">
        <v>1.5237476999999999</v>
      </c>
      <c r="L36" s="76">
        <v>1.5299282000000001</v>
      </c>
      <c r="M36" s="76">
        <v>1.5333581000000001</v>
      </c>
      <c r="N36" s="76">
        <v>1.5334441999999999</v>
      </c>
      <c r="O36" s="76">
        <v>1.5296964</v>
      </c>
      <c r="P36" s="76">
        <v>1.5287477</v>
      </c>
      <c r="Q36" s="76">
        <v>1.5313265</v>
      </c>
      <c r="R36" s="129">
        <f>MAX($C36:$Q36)</f>
        <v>1.5383659999999999</v>
      </c>
      <c r="S36" s="125">
        <f>AVERAGE($C36:$Q36)</f>
        <v>1.5301384466666663</v>
      </c>
      <c r="T36" s="130">
        <f>MEDIAN($C36:$Q36)</f>
        <v>1.5313265</v>
      </c>
      <c r="U36" s="130">
        <f>MIN($C36:$Q36)</f>
        <v>1.5178777000000001</v>
      </c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</row>
    <row r="37" spans="1:36">
      <c r="A37" s="91"/>
      <c r="B37" s="87" t="s">
        <v>67</v>
      </c>
      <c r="C37" s="84">
        <v>1.5344572000000001</v>
      </c>
      <c r="D37" s="76">
        <v>1.5348507</v>
      </c>
      <c r="E37" s="76">
        <v>1.5338681999999999</v>
      </c>
      <c r="F37" s="76">
        <v>1.5335502999999999</v>
      </c>
      <c r="G37" s="76">
        <v>1.5323179</v>
      </c>
      <c r="H37" s="76">
        <v>1.5289508000000001</v>
      </c>
      <c r="I37" s="76">
        <v>1.521895</v>
      </c>
      <c r="J37" s="76">
        <v>1.5230184</v>
      </c>
      <c r="K37" s="76">
        <v>1.5312460999999999</v>
      </c>
      <c r="L37" s="76">
        <v>1.5395711999999999</v>
      </c>
      <c r="M37" s="76">
        <v>1.5395909000000001</v>
      </c>
      <c r="N37" s="76">
        <v>1.5395741999999999</v>
      </c>
      <c r="O37" s="76">
        <v>1.5413889000000001</v>
      </c>
      <c r="P37" s="76">
        <v>1.5420225999999999</v>
      </c>
      <c r="Q37" s="76">
        <v>1.5443418</v>
      </c>
      <c r="R37" s="129">
        <f>MAX($C37:$Q37)</f>
        <v>1.5443418</v>
      </c>
      <c r="S37" s="125">
        <f>AVERAGE($C37:$Q37)</f>
        <v>1.5347096133333336</v>
      </c>
      <c r="T37" s="130">
        <f>MEDIAN($C37:$Q37)</f>
        <v>1.5344572000000001</v>
      </c>
      <c r="U37" s="130">
        <f>MIN($C37:$Q37)</f>
        <v>1.521895</v>
      </c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</row>
    <row r="38" spans="1:36">
      <c r="A38" s="91"/>
      <c r="B38" s="87" t="s">
        <v>68</v>
      </c>
      <c r="C38" s="84">
        <v>1.5359081999999999</v>
      </c>
      <c r="D38" s="76">
        <v>1.5335293999999999</v>
      </c>
      <c r="E38" s="76">
        <v>1.5340210999999999</v>
      </c>
      <c r="F38" s="76">
        <v>1.534321</v>
      </c>
      <c r="G38" s="76">
        <v>1.5309022999999999</v>
      </c>
      <c r="H38" s="76">
        <v>1.5295356</v>
      </c>
      <c r="I38" s="76">
        <v>1.5412121999999999</v>
      </c>
      <c r="J38" s="76">
        <v>1.5472068000000001</v>
      </c>
      <c r="K38" s="76">
        <v>1.5308284999999999</v>
      </c>
      <c r="L38" s="76">
        <v>1.5381083</v>
      </c>
      <c r="M38" s="76">
        <v>1.5327679000000001</v>
      </c>
      <c r="N38" s="76">
        <v>1.5248204000000001</v>
      </c>
      <c r="O38" s="76">
        <v>1.5151698</v>
      </c>
      <c r="P38" s="76">
        <v>1.5081304</v>
      </c>
      <c r="Q38" s="76">
        <v>1.5032201999999999</v>
      </c>
      <c r="R38" s="129">
        <f>MAX($C38:$Q38)</f>
        <v>1.5472068000000001</v>
      </c>
      <c r="S38" s="125">
        <f>AVERAGE($C38:$Q38)</f>
        <v>1.5293121399999998</v>
      </c>
      <c r="T38" s="130">
        <f>MEDIAN($C38:$Q38)</f>
        <v>1.5327679000000001</v>
      </c>
      <c r="U38" s="130">
        <f>MIN($C38:$Q38)</f>
        <v>1.5032201999999999</v>
      </c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</row>
    <row r="39" spans="1:36">
      <c r="A39" s="91"/>
      <c r="B39" s="87" t="s">
        <v>69</v>
      </c>
      <c r="C39" s="84">
        <v>1.5290807</v>
      </c>
      <c r="D39" s="76">
        <v>1.5327778000000001</v>
      </c>
      <c r="E39" s="76">
        <v>1.5338754999999999</v>
      </c>
      <c r="F39" s="76">
        <v>1.5347194</v>
      </c>
      <c r="G39" s="76">
        <v>1.5318669</v>
      </c>
      <c r="H39" s="76">
        <v>1.5266686</v>
      </c>
      <c r="I39" s="76">
        <v>1.527058</v>
      </c>
      <c r="J39" s="76">
        <v>1.5142252</v>
      </c>
      <c r="K39" s="76">
        <v>1.5300482</v>
      </c>
      <c r="L39" s="76">
        <v>1.5343145</v>
      </c>
      <c r="M39" s="76">
        <v>1.5312802999999999</v>
      </c>
      <c r="N39" s="76">
        <v>1.5244755000000001</v>
      </c>
      <c r="O39" s="76">
        <v>1.5159853999999999</v>
      </c>
      <c r="P39" s="76">
        <v>1.5087832000000001</v>
      </c>
      <c r="Q39" s="76">
        <v>1.5048598</v>
      </c>
      <c r="R39" s="129">
        <f>MAX($C39:$Q39)</f>
        <v>1.5347194</v>
      </c>
      <c r="S39" s="125">
        <f>AVERAGE($C39:$Q39)</f>
        <v>1.5253346000000001</v>
      </c>
      <c r="T39" s="130">
        <f>MEDIAN($C39:$Q39)</f>
        <v>1.5290807</v>
      </c>
      <c r="U39" s="130">
        <f>MIN($C39:$Q39)</f>
        <v>1.5048598</v>
      </c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</row>
    <row r="40" spans="1:36">
      <c r="A40" s="91"/>
      <c r="B40" s="87" t="s">
        <v>70</v>
      </c>
      <c r="C40" s="84">
        <v>1.5336643000000001</v>
      </c>
      <c r="D40" s="76">
        <v>1.5333933</v>
      </c>
      <c r="E40" s="76">
        <v>1.5333272</v>
      </c>
      <c r="F40" s="76">
        <v>1.5328443</v>
      </c>
      <c r="G40" s="76">
        <v>1.5286953000000001</v>
      </c>
      <c r="H40" s="76">
        <v>1.5084677</v>
      </c>
      <c r="I40" s="76">
        <v>1.5276217000000001</v>
      </c>
      <c r="J40" s="76">
        <v>1.5547652999999999</v>
      </c>
      <c r="K40" s="76">
        <v>1.5276689000000001</v>
      </c>
      <c r="L40" s="76">
        <v>1.5358251999999999</v>
      </c>
      <c r="M40" s="76">
        <v>1.5354467000000001</v>
      </c>
      <c r="N40" s="76">
        <v>1.5327499</v>
      </c>
      <c r="O40" s="76">
        <v>1.5269343</v>
      </c>
      <c r="P40" s="76">
        <v>1.5200266</v>
      </c>
      <c r="Q40" s="76">
        <v>1.5165181000000001</v>
      </c>
      <c r="R40" s="129">
        <f>MAX($C40:$Q40)</f>
        <v>1.5547652999999999</v>
      </c>
      <c r="S40" s="125">
        <f>AVERAGE($C40:$Q40)</f>
        <v>1.5298632533333334</v>
      </c>
      <c r="T40" s="130">
        <f>MEDIAN($C40:$Q40)</f>
        <v>1.5327499</v>
      </c>
      <c r="U40" s="130">
        <f>MIN($C40:$Q40)</f>
        <v>1.5084677</v>
      </c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</row>
    <row r="41" spans="1:36">
      <c r="A41" s="91"/>
      <c r="B41" s="87" t="s">
        <v>71</v>
      </c>
      <c r="C41" s="84">
        <v>1.5327753</v>
      </c>
      <c r="D41" s="76">
        <v>1.5345081</v>
      </c>
      <c r="E41" s="76">
        <v>1.5324176</v>
      </c>
      <c r="F41" s="76">
        <v>1.5326017999999999</v>
      </c>
      <c r="G41" s="76">
        <v>1.5323841</v>
      </c>
      <c r="H41" s="76">
        <v>1.5261795</v>
      </c>
      <c r="I41" s="76">
        <v>1.5194072999999999</v>
      </c>
      <c r="J41" s="76">
        <v>1.5159175</v>
      </c>
      <c r="K41" s="76">
        <v>1.5244702999999999</v>
      </c>
      <c r="L41" s="76">
        <v>1.5353498000000001</v>
      </c>
      <c r="M41" s="76">
        <v>1.5357095000000001</v>
      </c>
      <c r="N41" s="76">
        <v>1.5359095</v>
      </c>
      <c r="O41" s="76">
        <v>1.5328001</v>
      </c>
      <c r="P41" s="76">
        <v>1.5296088000000001</v>
      </c>
      <c r="Q41" s="76">
        <v>1.5285971</v>
      </c>
      <c r="R41" s="129">
        <f>MAX($C41:$Q41)</f>
        <v>1.5359095</v>
      </c>
      <c r="S41" s="125">
        <f>AVERAGE($C41:$Q41)</f>
        <v>1.5299090866666665</v>
      </c>
      <c r="T41" s="130">
        <f>MEDIAN($C41:$Q41)</f>
        <v>1.5324176</v>
      </c>
      <c r="U41" s="130">
        <f>MIN($C41:$Q41)</f>
        <v>1.5159175</v>
      </c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</row>
    <row r="42" spans="1:36">
      <c r="A42" s="91"/>
      <c r="B42" s="87" t="s">
        <v>72</v>
      </c>
      <c r="C42" s="84">
        <v>1.5322416000000001</v>
      </c>
      <c r="D42" s="76">
        <v>1.5331516000000001</v>
      </c>
      <c r="E42" s="76">
        <v>1.5341453</v>
      </c>
      <c r="F42" s="76">
        <v>1.5333542</v>
      </c>
      <c r="G42" s="76">
        <v>1.5287895</v>
      </c>
      <c r="H42" s="76">
        <v>1.5271903</v>
      </c>
      <c r="I42" s="76">
        <v>1.5548017999999999</v>
      </c>
      <c r="J42" s="76">
        <v>1.5529227999999999</v>
      </c>
      <c r="K42" s="76">
        <v>1.5283248</v>
      </c>
      <c r="L42" s="76">
        <v>1.5318092000000001</v>
      </c>
      <c r="M42" s="76">
        <v>1.5266884000000001</v>
      </c>
      <c r="N42" s="76">
        <v>1.5188111</v>
      </c>
      <c r="O42" s="76">
        <v>1.5090542</v>
      </c>
      <c r="P42" s="76">
        <v>1.5021137</v>
      </c>
      <c r="Q42" s="76">
        <v>1.4956404999999999</v>
      </c>
      <c r="R42" s="129">
        <f>MAX($C42:$Q42)</f>
        <v>1.5548017999999999</v>
      </c>
      <c r="S42" s="125">
        <f>AVERAGE($C42:$Q42)</f>
        <v>1.5272692666666667</v>
      </c>
      <c r="T42" s="130">
        <f>MEDIAN($C42:$Q42)</f>
        <v>1.5287895</v>
      </c>
      <c r="U42" s="130">
        <f>MIN($C42:$Q42)</f>
        <v>1.4956404999999999</v>
      </c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</row>
    <row r="43" spans="1:36">
      <c r="A43" s="91"/>
      <c r="B43" s="87" t="s">
        <v>73</v>
      </c>
      <c r="C43" s="84">
        <v>1.5381328999999999</v>
      </c>
      <c r="D43" s="76">
        <v>1.5358494</v>
      </c>
      <c r="E43" s="76">
        <v>1.5390728</v>
      </c>
      <c r="F43" s="76">
        <v>1.5398669</v>
      </c>
      <c r="G43" s="76">
        <v>1.539736</v>
      </c>
      <c r="H43" s="76">
        <v>1.5403111</v>
      </c>
      <c r="I43" s="76">
        <v>1.5373559999999999</v>
      </c>
      <c r="J43" s="76">
        <v>1.5346664000000001</v>
      </c>
      <c r="K43" s="76">
        <v>1.5399596</v>
      </c>
      <c r="L43" s="76">
        <v>1.5421929000000001</v>
      </c>
      <c r="M43" s="76">
        <v>1.5395258999999999</v>
      </c>
      <c r="N43" s="76">
        <v>1.5359977</v>
      </c>
      <c r="O43" s="76">
        <v>1.5343329999999999</v>
      </c>
      <c r="P43" s="76">
        <v>1.5341053</v>
      </c>
      <c r="Q43" s="76">
        <v>1.5366793999999999</v>
      </c>
      <c r="R43" s="129">
        <f>MAX($C43:$Q43)</f>
        <v>1.5421929000000001</v>
      </c>
      <c r="S43" s="125">
        <f>AVERAGE($C43:$Q43)</f>
        <v>1.5378523533333335</v>
      </c>
      <c r="T43" s="130">
        <f>MEDIAN($C43:$Q43)</f>
        <v>1.5381328999999999</v>
      </c>
      <c r="U43" s="130">
        <f>MIN($C43:$Q43)</f>
        <v>1.5341053</v>
      </c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</row>
    <row r="44" spans="1:36">
      <c r="A44" s="91"/>
      <c r="B44" s="87" t="s">
        <v>74</v>
      </c>
      <c r="C44" s="84">
        <v>1.5318134000000001</v>
      </c>
      <c r="D44" s="76">
        <v>1.5340335</v>
      </c>
      <c r="E44" s="76">
        <v>1.5368360000000001</v>
      </c>
      <c r="F44" s="76">
        <v>1.5361164</v>
      </c>
      <c r="G44" s="76">
        <v>1.5321707</v>
      </c>
      <c r="H44" s="76">
        <v>1.5293156000000001</v>
      </c>
      <c r="I44" s="76">
        <v>1.5642240999999999</v>
      </c>
      <c r="J44" s="76">
        <v>1.5445777000000001</v>
      </c>
      <c r="K44" s="76">
        <v>1.5302694999999999</v>
      </c>
      <c r="L44" s="76">
        <v>1.5349492</v>
      </c>
      <c r="M44" s="76">
        <v>1.5348816000000001</v>
      </c>
      <c r="N44" s="76">
        <v>1.5352702</v>
      </c>
      <c r="O44" s="76">
        <v>1.5334867000000001</v>
      </c>
      <c r="P44" s="76">
        <v>1.5326896000000001</v>
      </c>
      <c r="Q44" s="76">
        <v>1.5321091</v>
      </c>
      <c r="R44" s="129">
        <f>MAX($C44:$Q44)</f>
        <v>1.5642240999999999</v>
      </c>
      <c r="S44" s="125">
        <f>AVERAGE($C44:$Q44)</f>
        <v>1.5361828866666667</v>
      </c>
      <c r="T44" s="130">
        <f>MEDIAN($C44:$Q44)</f>
        <v>1.5340335</v>
      </c>
      <c r="U44" s="130">
        <f>MIN($C44:$Q44)</f>
        <v>1.5293156000000001</v>
      </c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6">
      <c r="A45" s="91"/>
      <c r="B45" s="87" t="s">
        <v>75</v>
      </c>
      <c r="C45" s="84">
        <v>1.5345232</v>
      </c>
      <c r="D45" s="76">
        <v>1.5344892000000001</v>
      </c>
      <c r="E45" s="76">
        <v>1.5339834000000001</v>
      </c>
      <c r="F45" s="76">
        <v>1.5347409999999999</v>
      </c>
      <c r="G45" s="76">
        <v>1.5340456</v>
      </c>
      <c r="H45" s="76">
        <v>1.5277303</v>
      </c>
      <c r="I45" s="76">
        <v>1.5174068000000001</v>
      </c>
      <c r="J45" s="76">
        <v>1.5198547</v>
      </c>
      <c r="K45" s="76">
        <v>1.5289421000000001</v>
      </c>
      <c r="L45" s="76">
        <v>1.5336989999999999</v>
      </c>
      <c r="M45" s="76">
        <v>1.5345213</v>
      </c>
      <c r="N45" s="76">
        <v>1.5334867999999999</v>
      </c>
      <c r="O45" s="76">
        <v>1.5299997999999999</v>
      </c>
      <c r="P45" s="76">
        <v>1.5272074</v>
      </c>
      <c r="Q45" s="76">
        <v>1.5241963000000001</v>
      </c>
      <c r="R45" s="129">
        <f>MAX($C45:$Q45)</f>
        <v>1.5347409999999999</v>
      </c>
      <c r="S45" s="125">
        <f>AVERAGE($C45:$Q45)</f>
        <v>1.5299217933333333</v>
      </c>
      <c r="T45" s="130">
        <f>MEDIAN($C45:$Q45)</f>
        <v>1.5334867999999999</v>
      </c>
      <c r="U45" s="130">
        <f>MIN($C45:$Q45)</f>
        <v>1.5174068000000001</v>
      </c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</row>
    <row r="46" spans="1:36" ht="14.4" thickBot="1">
      <c r="A46" s="92"/>
      <c r="B46" s="88" t="s">
        <v>76</v>
      </c>
      <c r="C46" s="85">
        <v>1.5338404000000001</v>
      </c>
      <c r="D46" s="81">
        <v>1.5329625</v>
      </c>
      <c r="E46" s="81">
        <v>1.5356812</v>
      </c>
      <c r="F46" s="81">
        <v>1.5348774999999999</v>
      </c>
      <c r="G46" s="81">
        <v>1.5347381</v>
      </c>
      <c r="H46" s="81">
        <v>1.5293009</v>
      </c>
      <c r="I46" s="81">
        <v>1.5217681999999999</v>
      </c>
      <c r="J46" s="81">
        <v>1.5175973</v>
      </c>
      <c r="K46" s="81">
        <v>1.5189195</v>
      </c>
      <c r="L46" s="81">
        <v>1.5324057</v>
      </c>
      <c r="M46" s="81">
        <v>1.5344861999999999</v>
      </c>
      <c r="N46" s="81">
        <v>1.5343989</v>
      </c>
      <c r="O46" s="81">
        <v>1.5305731</v>
      </c>
      <c r="P46" s="81">
        <v>1.5288744000000001</v>
      </c>
      <c r="Q46" s="81">
        <v>1.5254154</v>
      </c>
      <c r="R46" s="131">
        <f>MAX($C46:$Q46)</f>
        <v>1.5356812</v>
      </c>
      <c r="S46" s="132">
        <f>AVERAGE($C46:$Q46)</f>
        <v>1.52972262</v>
      </c>
      <c r="T46" s="133">
        <f>MEDIAN($C46:$Q46)</f>
        <v>1.5324057</v>
      </c>
      <c r="U46" s="133">
        <f>MIN($C46:$Q46)</f>
        <v>1.5175973</v>
      </c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</row>
    <row r="47" spans="1:36">
      <c r="A47" s="90" t="s">
        <v>63</v>
      </c>
      <c r="B47" s="86" t="s">
        <v>65</v>
      </c>
      <c r="C47" s="83">
        <v>1.5331006</v>
      </c>
      <c r="D47" s="78">
        <v>1.5318756</v>
      </c>
      <c r="E47" s="78">
        <v>1.532373</v>
      </c>
      <c r="F47" s="78">
        <v>1.5332341</v>
      </c>
      <c r="G47" s="78">
        <v>1.5326731</v>
      </c>
      <c r="H47" s="78">
        <v>1.5266635</v>
      </c>
      <c r="I47" s="78">
        <v>1.5133821999999999</v>
      </c>
      <c r="J47" s="78">
        <v>1.5107546999999999</v>
      </c>
      <c r="K47" s="78">
        <v>1.5204572999999999</v>
      </c>
      <c r="L47" s="78">
        <v>1.5319471</v>
      </c>
      <c r="M47" s="78">
        <v>1.5324759999999999</v>
      </c>
      <c r="N47" s="78">
        <v>1.5302259</v>
      </c>
      <c r="O47" s="78">
        <v>1.5231539000000001</v>
      </c>
      <c r="P47" s="78">
        <v>1.5193985999999999</v>
      </c>
      <c r="Q47" s="78">
        <v>1.5164120000000001</v>
      </c>
      <c r="R47" s="126">
        <f>MAX($C47:$Q47)</f>
        <v>1.5332341</v>
      </c>
      <c r="S47" s="127">
        <f>AVERAGE($C47:$Q47)</f>
        <v>1.5258751733333333</v>
      </c>
      <c r="T47" s="128">
        <f>MEDIAN($C47:$Q47)</f>
        <v>1.5302259</v>
      </c>
      <c r="U47" s="128">
        <f>MIN($C47:$Q47)</f>
        <v>1.5107546999999999</v>
      </c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</row>
    <row r="48" spans="1:36">
      <c r="A48" s="91"/>
      <c r="B48" s="87" t="s">
        <v>66</v>
      </c>
      <c r="C48" s="84">
        <v>1.532041</v>
      </c>
      <c r="D48" s="76">
        <v>1.5328679000000001</v>
      </c>
      <c r="E48" s="76">
        <v>1.5324722</v>
      </c>
      <c r="F48" s="76">
        <v>1.5316637</v>
      </c>
      <c r="G48" s="76">
        <v>1.5286914</v>
      </c>
      <c r="H48" s="76">
        <v>1.5225420999999999</v>
      </c>
      <c r="I48" s="76">
        <v>1.5375080999999999</v>
      </c>
      <c r="J48" s="76">
        <v>1.5174856000000001</v>
      </c>
      <c r="K48" s="76">
        <v>1.5217331000000001</v>
      </c>
      <c r="L48" s="76">
        <v>1.5273570999999999</v>
      </c>
      <c r="M48" s="76">
        <v>1.531498</v>
      </c>
      <c r="N48" s="76">
        <v>1.5304139000000001</v>
      </c>
      <c r="O48" s="76">
        <v>1.5248309</v>
      </c>
      <c r="P48" s="76">
        <v>1.5217841000000001</v>
      </c>
      <c r="Q48" s="76">
        <v>1.5213399000000001</v>
      </c>
      <c r="R48" s="129">
        <f>MAX($C48:$Q48)</f>
        <v>1.5375080999999999</v>
      </c>
      <c r="S48" s="125">
        <f>AVERAGE($C48:$Q48)</f>
        <v>1.5276152666666671</v>
      </c>
      <c r="T48" s="130">
        <f>MEDIAN($C48:$Q48)</f>
        <v>1.5286914</v>
      </c>
      <c r="U48" s="130">
        <f>MIN($C48:$Q48)</f>
        <v>1.5174856000000001</v>
      </c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</row>
    <row r="49" spans="1:36">
      <c r="A49" s="91"/>
      <c r="B49" s="87" t="s">
        <v>67</v>
      </c>
      <c r="C49" s="84">
        <v>1.5335639000000001</v>
      </c>
      <c r="D49" s="76">
        <v>1.5339514000000001</v>
      </c>
      <c r="E49" s="76">
        <v>1.5330357999999999</v>
      </c>
      <c r="F49" s="76">
        <v>1.5327877000000001</v>
      </c>
      <c r="G49" s="76">
        <v>1.5315996999999999</v>
      </c>
      <c r="H49" s="76">
        <v>1.5281077999999999</v>
      </c>
      <c r="I49" s="76">
        <v>1.5210699999999999</v>
      </c>
      <c r="J49" s="76">
        <v>1.5224496999999999</v>
      </c>
      <c r="K49" s="76">
        <v>1.5302233999999999</v>
      </c>
      <c r="L49" s="76">
        <v>1.5381397999999999</v>
      </c>
      <c r="M49" s="76">
        <v>1.5383343</v>
      </c>
      <c r="N49" s="76">
        <v>1.5381536</v>
      </c>
      <c r="O49" s="76">
        <v>1.5401133</v>
      </c>
      <c r="P49" s="76">
        <v>1.5413387999999999</v>
      </c>
      <c r="Q49" s="76">
        <v>1.5436109</v>
      </c>
      <c r="R49" s="129">
        <f>MAX($C49:$Q49)</f>
        <v>1.5436109</v>
      </c>
      <c r="S49" s="125">
        <f>AVERAGE($C49:$Q49)</f>
        <v>1.53376534</v>
      </c>
      <c r="T49" s="130">
        <f>MEDIAN($C49:$Q49)</f>
        <v>1.5335639000000001</v>
      </c>
      <c r="U49" s="130">
        <f>MIN($C49:$Q49)</f>
        <v>1.5210699999999999</v>
      </c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</row>
    <row r="50" spans="1:36">
      <c r="A50" s="91"/>
      <c r="B50" s="87" t="s">
        <v>68</v>
      </c>
      <c r="C50" s="84">
        <v>1.535263</v>
      </c>
      <c r="D50" s="76">
        <v>1.5329701</v>
      </c>
      <c r="E50" s="76">
        <v>1.5335901000000001</v>
      </c>
      <c r="F50" s="76">
        <v>1.5336156000000001</v>
      </c>
      <c r="G50" s="76">
        <v>1.5302107</v>
      </c>
      <c r="H50" s="76">
        <v>1.5295155</v>
      </c>
      <c r="I50" s="76">
        <v>1.5418501</v>
      </c>
      <c r="J50" s="76">
        <v>1.5643704</v>
      </c>
      <c r="K50" s="76">
        <v>1.5301638</v>
      </c>
      <c r="L50" s="76">
        <v>1.537296</v>
      </c>
      <c r="M50" s="76">
        <v>1.5353408</v>
      </c>
      <c r="N50" s="76">
        <v>1.5328109000000001</v>
      </c>
      <c r="O50" s="76">
        <v>1.5286989</v>
      </c>
      <c r="P50" s="76">
        <v>1.5285903999999999</v>
      </c>
      <c r="Q50" s="76">
        <v>1.5320499000000001</v>
      </c>
      <c r="R50" s="129">
        <f>MAX($C50:$Q50)</f>
        <v>1.5643704</v>
      </c>
      <c r="S50" s="125">
        <f>AVERAGE($C50:$Q50)</f>
        <v>1.5350890799999999</v>
      </c>
      <c r="T50" s="130">
        <f>MEDIAN($C50:$Q50)</f>
        <v>1.5329701</v>
      </c>
      <c r="U50" s="130">
        <f>MIN($C50:$Q50)</f>
        <v>1.5285903999999999</v>
      </c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</row>
    <row r="51" spans="1:36">
      <c r="A51" s="91"/>
      <c r="B51" s="87" t="s">
        <v>69</v>
      </c>
      <c r="C51" s="84">
        <v>1.5284643</v>
      </c>
      <c r="D51" s="76">
        <v>1.5321422</v>
      </c>
      <c r="E51" s="76">
        <v>1.5332072000000001</v>
      </c>
      <c r="F51" s="76">
        <v>1.5341480999999999</v>
      </c>
      <c r="G51" s="76">
        <v>1.5313014</v>
      </c>
      <c r="H51" s="76">
        <v>1.5261863</v>
      </c>
      <c r="I51" s="76">
        <v>1.5280012000000001</v>
      </c>
      <c r="J51" s="76">
        <v>1.5160111000000001</v>
      </c>
      <c r="K51" s="76">
        <v>1.5281321000000001</v>
      </c>
      <c r="L51" s="76">
        <v>1.5329135</v>
      </c>
      <c r="M51" s="76">
        <v>1.5332208000000001</v>
      </c>
      <c r="N51" s="76">
        <v>1.5305470000000001</v>
      </c>
      <c r="O51" s="76">
        <v>1.5264751999999999</v>
      </c>
      <c r="P51" s="76">
        <v>1.5255072000000001</v>
      </c>
      <c r="Q51" s="76">
        <v>1.5240632999999999</v>
      </c>
      <c r="R51" s="129">
        <f>MAX($C51:$Q51)</f>
        <v>1.5341480999999999</v>
      </c>
      <c r="S51" s="125">
        <f>AVERAGE($C51:$Q51)</f>
        <v>1.5286880599999999</v>
      </c>
      <c r="T51" s="130">
        <f>MEDIAN($C51:$Q51)</f>
        <v>1.5284643</v>
      </c>
      <c r="U51" s="130">
        <f>MIN($C51:$Q51)</f>
        <v>1.5160111000000001</v>
      </c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</row>
    <row r="52" spans="1:36">
      <c r="A52" s="91"/>
      <c r="B52" s="87" t="s">
        <v>70</v>
      </c>
      <c r="C52" s="84">
        <v>1.5331218</v>
      </c>
      <c r="D52" s="76">
        <v>1.5326598</v>
      </c>
      <c r="E52" s="76">
        <v>1.5326081</v>
      </c>
      <c r="F52" s="76">
        <v>1.5320851</v>
      </c>
      <c r="G52" s="76">
        <v>1.5279681000000001</v>
      </c>
      <c r="H52" s="76">
        <v>1.5190760000000001</v>
      </c>
      <c r="I52" s="76">
        <v>1.5278882</v>
      </c>
      <c r="J52" s="76">
        <v>1.5938178999999999</v>
      </c>
      <c r="K52" s="76">
        <v>1.5322053</v>
      </c>
      <c r="L52" s="76">
        <v>1.5339484999999999</v>
      </c>
      <c r="M52" s="76">
        <v>1.5347230000000001</v>
      </c>
      <c r="N52" s="76">
        <v>1.5345295000000001</v>
      </c>
      <c r="O52" s="76">
        <v>1.5325394999999999</v>
      </c>
      <c r="P52" s="76">
        <v>1.5293675</v>
      </c>
      <c r="Q52" s="76">
        <v>1.5313953</v>
      </c>
      <c r="R52" s="129">
        <f>MAX($C52:$Q52)</f>
        <v>1.5938178999999999</v>
      </c>
      <c r="S52" s="125">
        <f>AVERAGE($C52:$Q52)</f>
        <v>1.5351955733333331</v>
      </c>
      <c r="T52" s="130">
        <f>MEDIAN($C52:$Q52)</f>
        <v>1.5325394999999999</v>
      </c>
      <c r="U52" s="130">
        <f>MIN($C52:$Q52)</f>
        <v>1.5190760000000001</v>
      </c>
      <c r="V52" s="56"/>
      <c r="W52" s="56"/>
      <c r="X52" s="56"/>
      <c r="Y52" s="140" t="s">
        <v>108</v>
      </c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</row>
    <row r="53" spans="1:36">
      <c r="A53" s="91"/>
      <c r="B53" s="87" t="s">
        <v>71</v>
      </c>
      <c r="C53" s="84">
        <v>1.5317422999999999</v>
      </c>
      <c r="D53" s="76">
        <v>1.5335388999999999</v>
      </c>
      <c r="E53" s="76">
        <v>1.5315243999999999</v>
      </c>
      <c r="F53" s="76">
        <v>1.5317692000000001</v>
      </c>
      <c r="G53" s="76">
        <v>1.5315395999999999</v>
      </c>
      <c r="H53" s="76">
        <v>1.5254095999999999</v>
      </c>
      <c r="I53" s="76">
        <v>1.518508</v>
      </c>
      <c r="J53" s="76">
        <v>1.5146066</v>
      </c>
      <c r="K53" s="76">
        <v>1.5226420000000001</v>
      </c>
      <c r="L53" s="76">
        <v>1.5326367000000001</v>
      </c>
      <c r="M53" s="76">
        <v>1.5336045</v>
      </c>
      <c r="N53" s="76">
        <v>1.5335748</v>
      </c>
      <c r="O53" s="76">
        <v>1.5305658</v>
      </c>
      <c r="P53" s="76">
        <v>1.5294825000000001</v>
      </c>
      <c r="Q53" s="76">
        <v>1.5334254</v>
      </c>
      <c r="R53" s="129">
        <f>MAX($C53:$Q53)</f>
        <v>1.5336045</v>
      </c>
      <c r="S53" s="125">
        <f>AVERAGE($C53:$Q53)</f>
        <v>1.5289713533333333</v>
      </c>
      <c r="T53" s="130">
        <f>MEDIAN($C53:$Q53)</f>
        <v>1.5315395999999999</v>
      </c>
      <c r="U53" s="130">
        <f>MIN($C53:$Q53)</f>
        <v>1.5146066</v>
      </c>
      <c r="V53" s="56"/>
      <c r="W53" s="56"/>
      <c r="Y53" s="141" t="s">
        <v>111</v>
      </c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</row>
    <row r="54" spans="1:36">
      <c r="A54" s="91"/>
      <c r="B54" s="87" t="s">
        <v>72</v>
      </c>
      <c r="C54" s="84">
        <v>1.531277</v>
      </c>
      <c r="D54" s="76">
        <v>1.5322100999999999</v>
      </c>
      <c r="E54" s="76">
        <v>1.5332425000000001</v>
      </c>
      <c r="F54" s="76">
        <v>1.5325043</v>
      </c>
      <c r="G54" s="76">
        <v>1.5278932999999999</v>
      </c>
      <c r="H54" s="76">
        <v>1.5265546999999999</v>
      </c>
      <c r="I54" s="76">
        <v>1.5568943</v>
      </c>
      <c r="J54" s="76">
        <v>1.5561242</v>
      </c>
      <c r="K54" s="76">
        <v>1.5273405</v>
      </c>
      <c r="L54" s="76">
        <v>1.53335</v>
      </c>
      <c r="M54" s="76">
        <v>1.5304951</v>
      </c>
      <c r="N54" s="76">
        <v>1.5235259999999999</v>
      </c>
      <c r="O54" s="76">
        <v>1.5150003000000001</v>
      </c>
      <c r="P54" s="76">
        <v>1.5091557</v>
      </c>
      <c r="Q54" s="76">
        <v>1.5070095999999999</v>
      </c>
      <c r="R54" s="129">
        <f>MAX($C54:$Q54)</f>
        <v>1.5568943</v>
      </c>
      <c r="S54" s="125">
        <f>AVERAGE($C54:$Q54)</f>
        <v>1.5295051733333334</v>
      </c>
      <c r="T54" s="130">
        <f>MEDIAN($C54:$Q54)</f>
        <v>1.5304951</v>
      </c>
      <c r="U54" s="130">
        <f>MIN($C54:$Q54)</f>
        <v>1.5070095999999999</v>
      </c>
      <c r="V54" s="56"/>
      <c r="W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</row>
    <row r="55" spans="1:36">
      <c r="A55" s="91"/>
      <c r="B55" s="87" t="s">
        <v>73</v>
      </c>
      <c r="C55" s="84">
        <v>1.5378084000000001</v>
      </c>
      <c r="D55" s="76">
        <v>1.5350143000000001</v>
      </c>
      <c r="E55" s="76">
        <v>1.5382127999999999</v>
      </c>
      <c r="F55" s="76">
        <v>1.5391622</v>
      </c>
      <c r="G55" s="76">
        <v>1.5388552</v>
      </c>
      <c r="H55" s="76">
        <v>1.5397558</v>
      </c>
      <c r="I55" s="76">
        <v>1.5363971999999999</v>
      </c>
      <c r="J55" s="76">
        <v>1.5337943999999999</v>
      </c>
      <c r="K55" s="76">
        <v>1.5391731</v>
      </c>
      <c r="L55" s="76">
        <v>1.5410018000000001</v>
      </c>
      <c r="M55" s="76">
        <v>1.5382745</v>
      </c>
      <c r="N55" s="76">
        <v>1.5354859000000001</v>
      </c>
      <c r="O55" s="76">
        <v>1.533434</v>
      </c>
      <c r="P55" s="76">
        <v>1.5329699999999999</v>
      </c>
      <c r="Q55" s="76">
        <v>1.5358050999999999</v>
      </c>
      <c r="R55" s="129">
        <f>MAX($C55:$Q55)</f>
        <v>1.5410018000000001</v>
      </c>
      <c r="S55" s="125">
        <f>AVERAGE($C55:$Q55)</f>
        <v>1.5370096466666667</v>
      </c>
      <c r="T55" s="130">
        <f>MEDIAN($C55:$Q55)</f>
        <v>1.5378084000000001</v>
      </c>
      <c r="U55" s="130">
        <f>MIN($C55:$Q55)</f>
        <v>1.5329699999999999</v>
      </c>
      <c r="V55" s="56"/>
      <c r="W55" s="56"/>
      <c r="X55" s="121" t="s">
        <v>103</v>
      </c>
      <c r="Y55" s="136" t="s">
        <v>104</v>
      </c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</row>
    <row r="56" spans="1:36">
      <c r="A56" s="91"/>
      <c r="B56" s="87" t="s">
        <v>74</v>
      </c>
      <c r="C56" s="84">
        <v>1.5312589000000001</v>
      </c>
      <c r="D56" s="76">
        <v>1.5331197000000001</v>
      </c>
      <c r="E56" s="76">
        <v>1.5362643</v>
      </c>
      <c r="F56" s="76">
        <v>1.5360239</v>
      </c>
      <c r="G56" s="76">
        <v>1.5319841000000001</v>
      </c>
      <c r="H56" s="76">
        <v>1.5286348999999999</v>
      </c>
      <c r="I56" s="76">
        <v>1.5405135000000001</v>
      </c>
      <c r="J56" s="76">
        <v>1.5351950999999999</v>
      </c>
      <c r="K56" s="76">
        <v>1.5272726000000001</v>
      </c>
      <c r="L56" s="76">
        <v>1.5308984999999999</v>
      </c>
      <c r="M56" s="76">
        <v>1.5305154999999999</v>
      </c>
      <c r="N56" s="76">
        <v>1.5274926</v>
      </c>
      <c r="O56" s="76">
        <v>1.5223933000000001</v>
      </c>
      <c r="P56" s="76">
        <v>1.5180286999999999</v>
      </c>
      <c r="Q56" s="76">
        <v>1.5183983999999999</v>
      </c>
      <c r="R56" s="129">
        <f>MAX($C56:$Q56)</f>
        <v>1.5405135000000001</v>
      </c>
      <c r="S56" s="125">
        <f>AVERAGE($C56:$Q56)</f>
        <v>1.5298662666666663</v>
      </c>
      <c r="T56" s="130">
        <f>MEDIAN($C56:$Q56)</f>
        <v>1.5308984999999999</v>
      </c>
      <c r="U56" s="130">
        <f>MIN($C56:$Q56)</f>
        <v>1.5180286999999999</v>
      </c>
      <c r="V56" s="56"/>
      <c r="W56" s="56"/>
      <c r="X56" s="56"/>
      <c r="Y56" s="137" t="s">
        <v>105</v>
      </c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</row>
    <row r="57" spans="1:36">
      <c r="A57" s="91"/>
      <c r="B57" s="87" t="s">
        <v>75</v>
      </c>
      <c r="C57" s="84">
        <v>1.5333479000000001</v>
      </c>
      <c r="D57" s="76">
        <v>1.5332854</v>
      </c>
      <c r="E57" s="76">
        <v>1.5329282</v>
      </c>
      <c r="F57" s="76">
        <v>1.5337304</v>
      </c>
      <c r="G57" s="76">
        <v>1.5330144999999999</v>
      </c>
      <c r="H57" s="76">
        <v>1.5265797999999999</v>
      </c>
      <c r="I57" s="76">
        <v>1.5157910999999999</v>
      </c>
      <c r="J57" s="76">
        <v>1.5176073000000001</v>
      </c>
      <c r="K57" s="76">
        <v>1.5259780999999999</v>
      </c>
      <c r="L57" s="76">
        <v>1.5313433000000001</v>
      </c>
      <c r="M57" s="76">
        <v>1.5322498</v>
      </c>
      <c r="N57" s="76">
        <v>1.5284983000000001</v>
      </c>
      <c r="O57" s="76">
        <v>1.5201503000000001</v>
      </c>
      <c r="P57" s="76">
        <v>1.5138152</v>
      </c>
      <c r="Q57" s="76">
        <v>1.5086379999999999</v>
      </c>
      <c r="R57" s="129">
        <f>MAX($C57:$Q57)</f>
        <v>1.5337304</v>
      </c>
      <c r="S57" s="125">
        <f>AVERAGE($C57:$Q57)</f>
        <v>1.5257971733333333</v>
      </c>
      <c r="T57" s="130">
        <f>MEDIAN($C57:$Q57)</f>
        <v>1.5284983000000001</v>
      </c>
      <c r="U57" s="130">
        <f>MIN($C57:$Q57)</f>
        <v>1.5086379999999999</v>
      </c>
      <c r="V57" s="56"/>
      <c r="W57" s="56"/>
      <c r="X57" s="56"/>
      <c r="Y57" s="138" t="s">
        <v>106</v>
      </c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</row>
    <row r="58" spans="1:36" ht="14.4" thickBot="1">
      <c r="A58" s="92"/>
      <c r="B58" s="88" t="s">
        <v>76</v>
      </c>
      <c r="C58" s="85">
        <v>1.5333694</v>
      </c>
      <c r="D58" s="81">
        <v>1.5321765000000001</v>
      </c>
      <c r="E58" s="81">
        <v>1.5349807</v>
      </c>
      <c r="F58" s="81">
        <v>1.5341956000000001</v>
      </c>
      <c r="G58" s="81">
        <v>1.5344392</v>
      </c>
      <c r="H58" s="81">
        <v>1.5285249999999999</v>
      </c>
      <c r="I58" s="81">
        <v>1.5208278</v>
      </c>
      <c r="J58" s="81">
        <v>1.5169319999999999</v>
      </c>
      <c r="K58" s="81">
        <v>1.5175449000000001</v>
      </c>
      <c r="L58" s="81">
        <v>1.5312021</v>
      </c>
      <c r="M58" s="81">
        <v>1.5334007000000001</v>
      </c>
      <c r="N58" s="81">
        <v>1.5329609</v>
      </c>
      <c r="O58" s="81">
        <v>1.529101</v>
      </c>
      <c r="P58" s="81">
        <v>1.5295704999999999</v>
      </c>
      <c r="Q58" s="81">
        <v>1.5273547999999999</v>
      </c>
      <c r="R58" s="131">
        <f>MAX($C58:$Q58)</f>
        <v>1.5349807</v>
      </c>
      <c r="S58" s="132">
        <f>AVERAGE($C58:$Q58)</f>
        <v>1.5291054066666667</v>
      </c>
      <c r="T58" s="133">
        <f>MEDIAN($C58:$Q58)</f>
        <v>1.5312021</v>
      </c>
      <c r="U58" s="133">
        <f>MIN($C58:$Q58)</f>
        <v>1.5169319999999999</v>
      </c>
      <c r="V58" s="56"/>
      <c r="W58" s="56"/>
      <c r="X58" s="56"/>
      <c r="Y58" s="139" t="s">
        <v>107</v>
      </c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</row>
    <row r="59" spans="1:36">
      <c r="A59" s="60"/>
      <c r="B59" s="60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</row>
    <row r="62" spans="1:36" ht="15">
      <c r="A62" s="73"/>
    </row>
    <row r="63" spans="1:36" ht="15">
      <c r="A63" s="74"/>
    </row>
  </sheetData>
  <mergeCells count="24">
    <mergeCell ref="A30:B30"/>
    <mergeCell ref="A31:B31"/>
    <mergeCell ref="A32:B32"/>
    <mergeCell ref="A33:B33"/>
    <mergeCell ref="A35:A46"/>
    <mergeCell ref="A47:A58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:B1"/>
    <mergeCell ref="A13:B13"/>
    <mergeCell ref="A14:B14"/>
    <mergeCell ref="A15:B15"/>
    <mergeCell ref="A16:B16"/>
    <mergeCell ref="A17:B17"/>
  </mergeCells>
  <conditionalFormatting sqref="R35:U58 C35:Q59">
    <cfRule type="cellIs" dxfId="0" priority="2" operator="notBetween">
      <formula>$C$22</formula>
      <formula>$C$23</formula>
    </cfRule>
  </conditionalFormatting>
  <conditionalFormatting sqref="C35:Q58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AV67"/>
  <sheetViews>
    <sheetView topLeftCell="A37" workbookViewId="0">
      <selection activeCell="BP7" sqref="AZ7:BP53"/>
    </sheetView>
  </sheetViews>
  <sheetFormatPr baseColWidth="10" defaultRowHeight="13.8"/>
  <sheetData>
    <row r="1" spans="3:48" ht="15.6">
      <c r="D1" s="70" t="s">
        <v>41</v>
      </c>
      <c r="E1" s="71" t="s">
        <v>42</v>
      </c>
      <c r="F1" s="71" t="s">
        <v>43</v>
      </c>
      <c r="G1" s="70" t="s">
        <v>41</v>
      </c>
      <c r="H1" s="70" t="s">
        <v>42</v>
      </c>
      <c r="I1" s="70" t="s">
        <v>43</v>
      </c>
      <c r="J1" s="70" t="s">
        <v>41</v>
      </c>
      <c r="K1" s="70" t="s">
        <v>42</v>
      </c>
      <c r="L1" s="70" t="s">
        <v>43</v>
      </c>
      <c r="M1" s="70" t="s">
        <v>41</v>
      </c>
      <c r="N1" s="70" t="s">
        <v>42</v>
      </c>
      <c r="O1" s="70" t="s">
        <v>43</v>
      </c>
      <c r="P1" s="70" t="s">
        <v>41</v>
      </c>
      <c r="Q1" s="70" t="s">
        <v>42</v>
      </c>
      <c r="R1" s="70" t="s">
        <v>43</v>
      </c>
      <c r="S1" s="70" t="s">
        <v>41</v>
      </c>
      <c r="T1" s="70" t="s">
        <v>42</v>
      </c>
      <c r="U1" s="70" t="s">
        <v>43</v>
      </c>
      <c r="V1" s="70" t="s">
        <v>41</v>
      </c>
      <c r="W1" s="70" t="s">
        <v>42</v>
      </c>
      <c r="X1" s="70" t="s">
        <v>43</v>
      </c>
      <c r="Y1" s="70" t="s">
        <v>41</v>
      </c>
      <c r="Z1" s="70" t="s">
        <v>42</v>
      </c>
      <c r="AA1" s="70" t="s">
        <v>43</v>
      </c>
      <c r="AB1" s="70" t="s">
        <v>41</v>
      </c>
      <c r="AC1" s="70" t="s">
        <v>42</v>
      </c>
      <c r="AD1" s="70" t="s">
        <v>43</v>
      </c>
      <c r="AE1" s="70" t="s">
        <v>41</v>
      </c>
      <c r="AF1" s="70" t="s">
        <v>42</v>
      </c>
      <c r="AG1" s="70" t="s">
        <v>43</v>
      </c>
      <c r="AH1" s="70" t="s">
        <v>41</v>
      </c>
      <c r="AI1" s="70" t="s">
        <v>42</v>
      </c>
      <c r="AJ1" s="70" t="s">
        <v>43</v>
      </c>
      <c r="AK1" s="70" t="s">
        <v>41</v>
      </c>
      <c r="AL1" s="70" t="s">
        <v>42</v>
      </c>
      <c r="AM1" s="70" t="s">
        <v>43</v>
      </c>
      <c r="AN1" s="70" t="s">
        <v>41</v>
      </c>
      <c r="AO1" s="70" t="s">
        <v>42</v>
      </c>
      <c r="AP1" s="70" t="s">
        <v>43</v>
      </c>
      <c r="AQ1" s="70" t="s">
        <v>41</v>
      </c>
      <c r="AR1" s="70" t="s">
        <v>42</v>
      </c>
      <c r="AS1" s="70" t="s">
        <v>43</v>
      </c>
      <c r="AT1" s="70" t="s">
        <v>41</v>
      </c>
      <c r="AU1" s="70" t="s">
        <v>42</v>
      </c>
      <c r="AV1" s="70" t="s">
        <v>43</v>
      </c>
    </row>
    <row r="2" spans="3:48">
      <c r="D2" s="17" t="s">
        <v>8</v>
      </c>
      <c r="E2" s="17" t="s">
        <v>8</v>
      </c>
      <c r="F2" s="17" t="s">
        <v>8</v>
      </c>
      <c r="G2" s="17" t="s">
        <v>8</v>
      </c>
      <c r="H2" s="17" t="s">
        <v>8</v>
      </c>
      <c r="I2" s="17" t="s">
        <v>8</v>
      </c>
      <c r="J2" s="17" t="s">
        <v>8</v>
      </c>
      <c r="K2" s="17" t="s">
        <v>8</v>
      </c>
      <c r="L2" s="17" t="s">
        <v>8</v>
      </c>
      <c r="M2" s="17" t="s">
        <v>8</v>
      </c>
      <c r="N2" s="17" t="s">
        <v>8</v>
      </c>
      <c r="O2" s="17" t="s">
        <v>8</v>
      </c>
      <c r="P2" s="17" t="s">
        <v>8</v>
      </c>
      <c r="Q2" s="17" t="s">
        <v>8</v>
      </c>
      <c r="R2" s="17" t="s">
        <v>8</v>
      </c>
      <c r="S2" s="17" t="s">
        <v>8</v>
      </c>
      <c r="T2" s="17" t="s">
        <v>8</v>
      </c>
      <c r="U2" s="17" t="s">
        <v>8</v>
      </c>
      <c r="V2" s="17" t="s">
        <v>8</v>
      </c>
      <c r="W2" s="17" t="s">
        <v>8</v>
      </c>
      <c r="X2" s="17" t="s">
        <v>8</v>
      </c>
      <c r="Y2" s="17" t="s">
        <v>8</v>
      </c>
      <c r="Z2" s="17" t="s">
        <v>8</v>
      </c>
      <c r="AA2" s="17" t="s">
        <v>8</v>
      </c>
      <c r="AB2" s="17" t="s">
        <v>8</v>
      </c>
      <c r="AC2" s="17" t="s">
        <v>8</v>
      </c>
      <c r="AD2" s="17" t="s">
        <v>8</v>
      </c>
      <c r="AE2" s="17" t="s">
        <v>8</v>
      </c>
      <c r="AF2" s="17" t="s">
        <v>8</v>
      </c>
      <c r="AG2" s="17" t="s">
        <v>8</v>
      </c>
      <c r="AH2" s="17" t="s">
        <v>8</v>
      </c>
      <c r="AI2" s="17" t="s">
        <v>8</v>
      </c>
      <c r="AJ2" s="17" t="s">
        <v>8</v>
      </c>
      <c r="AK2" s="17" t="s">
        <v>8</v>
      </c>
      <c r="AL2" s="17" t="s">
        <v>8</v>
      </c>
      <c r="AM2" s="17" t="s">
        <v>8</v>
      </c>
      <c r="AN2" s="17" t="s">
        <v>8</v>
      </c>
      <c r="AO2" s="17" t="s">
        <v>8</v>
      </c>
      <c r="AP2" s="17" t="s">
        <v>8</v>
      </c>
      <c r="AQ2" s="17" t="s">
        <v>8</v>
      </c>
      <c r="AR2" s="17" t="s">
        <v>8</v>
      </c>
      <c r="AS2" s="17" t="s">
        <v>8</v>
      </c>
      <c r="AT2" s="17" t="s">
        <v>8</v>
      </c>
      <c r="AU2" s="17" t="s">
        <v>8</v>
      </c>
      <c r="AV2" s="17" t="s">
        <v>8</v>
      </c>
    </row>
    <row r="3" spans="3:48">
      <c r="D3" s="18">
        <v>62061</v>
      </c>
      <c r="E3" s="18">
        <v>62061</v>
      </c>
      <c r="F3" s="18">
        <v>62061</v>
      </c>
      <c r="G3" s="18">
        <v>62061</v>
      </c>
      <c r="H3" s="18">
        <v>62061</v>
      </c>
      <c r="I3" s="18">
        <v>62061</v>
      </c>
      <c r="J3" s="18">
        <v>62061</v>
      </c>
      <c r="K3" s="18">
        <v>62061</v>
      </c>
      <c r="L3" s="18">
        <v>62061</v>
      </c>
      <c r="M3" s="18">
        <v>62061</v>
      </c>
      <c r="N3" s="18">
        <v>62061</v>
      </c>
      <c r="O3" s="18">
        <v>62061</v>
      </c>
      <c r="P3" s="18">
        <v>62061</v>
      </c>
      <c r="Q3" s="18">
        <v>62061</v>
      </c>
      <c r="R3" s="18">
        <v>62061</v>
      </c>
      <c r="S3" s="18">
        <v>62061</v>
      </c>
      <c r="T3" s="18">
        <v>62061</v>
      </c>
      <c r="U3" s="18">
        <v>62061</v>
      </c>
      <c r="V3" s="18">
        <v>62061</v>
      </c>
      <c r="W3" s="18">
        <v>62061</v>
      </c>
      <c r="X3" s="18">
        <v>62061</v>
      </c>
      <c r="Y3" s="18">
        <v>62061</v>
      </c>
      <c r="Z3" s="18">
        <v>62061</v>
      </c>
      <c r="AA3" s="18">
        <v>62061</v>
      </c>
      <c r="AB3" s="18">
        <v>62061</v>
      </c>
      <c r="AC3" s="18">
        <v>62061</v>
      </c>
      <c r="AD3" s="18">
        <v>62061</v>
      </c>
      <c r="AE3" s="18">
        <v>62061</v>
      </c>
      <c r="AF3" s="18">
        <v>62061</v>
      </c>
      <c r="AG3" s="18">
        <v>62061</v>
      </c>
      <c r="AH3" s="18">
        <v>62061</v>
      </c>
      <c r="AI3" s="18">
        <v>62061</v>
      </c>
      <c r="AJ3" s="18">
        <v>62061</v>
      </c>
      <c r="AK3" s="18">
        <v>62061</v>
      </c>
      <c r="AL3" s="18">
        <v>62061</v>
      </c>
      <c r="AM3" s="18">
        <v>62061</v>
      </c>
      <c r="AN3" s="18">
        <v>62061</v>
      </c>
      <c r="AO3" s="18">
        <v>62061</v>
      </c>
      <c r="AP3" s="18">
        <v>62061</v>
      </c>
      <c r="AQ3" s="18">
        <v>62061</v>
      </c>
      <c r="AR3" s="18">
        <v>62061</v>
      </c>
      <c r="AS3" s="18">
        <v>62061</v>
      </c>
      <c r="AT3" s="18">
        <v>62061</v>
      </c>
      <c r="AU3" s="18">
        <v>62061</v>
      </c>
      <c r="AV3" s="18">
        <v>62061</v>
      </c>
    </row>
    <row r="4" spans="3:48">
      <c r="D4" s="19" t="s">
        <v>39</v>
      </c>
      <c r="E4" s="19" t="s">
        <v>39</v>
      </c>
      <c r="F4" s="19" t="s">
        <v>39</v>
      </c>
      <c r="G4" s="19" t="s">
        <v>40</v>
      </c>
      <c r="H4" s="19" t="s">
        <v>40</v>
      </c>
      <c r="I4" s="19" t="s">
        <v>40</v>
      </c>
      <c r="J4" s="19" t="s">
        <v>45</v>
      </c>
      <c r="K4" s="19" t="s">
        <v>45</v>
      </c>
      <c r="L4" s="19" t="s">
        <v>45</v>
      </c>
      <c r="M4" s="19" t="s">
        <v>46</v>
      </c>
      <c r="N4" s="19" t="s">
        <v>46</v>
      </c>
      <c r="O4" s="19" t="s">
        <v>46</v>
      </c>
      <c r="P4" s="19" t="s">
        <v>47</v>
      </c>
      <c r="Q4" s="19" t="s">
        <v>47</v>
      </c>
      <c r="R4" s="19" t="s">
        <v>47</v>
      </c>
      <c r="S4" s="19" t="s">
        <v>48</v>
      </c>
      <c r="T4" s="19" t="s">
        <v>48</v>
      </c>
      <c r="U4" s="19" t="s">
        <v>48</v>
      </c>
      <c r="V4" s="19" t="s">
        <v>49</v>
      </c>
      <c r="W4" s="19" t="s">
        <v>49</v>
      </c>
      <c r="X4" s="19" t="s">
        <v>49</v>
      </c>
      <c r="Y4" s="19" t="s">
        <v>50</v>
      </c>
      <c r="Z4" s="19" t="s">
        <v>50</v>
      </c>
      <c r="AA4" s="19" t="s">
        <v>50</v>
      </c>
      <c r="AB4" s="19" t="s">
        <v>44</v>
      </c>
      <c r="AC4" s="19" t="s">
        <v>44</v>
      </c>
      <c r="AD4" s="19" t="s">
        <v>44</v>
      </c>
      <c r="AE4" s="19" t="s">
        <v>51</v>
      </c>
      <c r="AF4" s="19" t="s">
        <v>51</v>
      </c>
      <c r="AG4" s="19" t="s">
        <v>51</v>
      </c>
      <c r="AH4" s="19" t="s">
        <v>52</v>
      </c>
      <c r="AI4" s="19" t="s">
        <v>52</v>
      </c>
      <c r="AJ4" s="19" t="s">
        <v>52</v>
      </c>
      <c r="AK4" s="19" t="s">
        <v>53</v>
      </c>
      <c r="AL4" s="19" t="s">
        <v>53</v>
      </c>
      <c r="AM4" s="19" t="s">
        <v>53</v>
      </c>
      <c r="AN4" s="19" t="s">
        <v>54</v>
      </c>
      <c r="AO4" s="19" t="s">
        <v>54</v>
      </c>
      <c r="AP4" s="19" t="s">
        <v>54</v>
      </c>
      <c r="AQ4" s="19" t="s">
        <v>55</v>
      </c>
      <c r="AR4" s="19" t="s">
        <v>55</v>
      </c>
      <c r="AS4" s="19" t="s">
        <v>55</v>
      </c>
      <c r="AT4" s="19" t="s">
        <v>56</v>
      </c>
      <c r="AU4" s="19" t="s">
        <v>56</v>
      </c>
      <c r="AV4" s="19" t="s">
        <v>56</v>
      </c>
    </row>
    <row r="5" spans="3:48" ht="14.4" thickBot="1"/>
    <row r="6" spans="3:48">
      <c r="C6" s="86" t="s">
        <v>65</v>
      </c>
      <c r="D6" s="83">
        <v>1.5340243</v>
      </c>
      <c r="E6" s="78">
        <v>1.5315148000000001</v>
      </c>
      <c r="F6" s="78">
        <v>1.5373611</v>
      </c>
      <c r="G6" s="78">
        <v>1.5326407</v>
      </c>
      <c r="H6" s="78">
        <v>1.5310501000000001</v>
      </c>
      <c r="I6" s="78">
        <v>1.533444</v>
      </c>
      <c r="J6" s="78">
        <v>1.5331553</v>
      </c>
      <c r="K6" s="78">
        <v>1.5324312</v>
      </c>
      <c r="L6" s="78">
        <v>1.5343087</v>
      </c>
      <c r="M6" s="78">
        <v>1.5338988</v>
      </c>
      <c r="N6" s="78">
        <v>1.532659</v>
      </c>
      <c r="O6" s="78">
        <v>1.5349980999999999</v>
      </c>
      <c r="P6" s="78">
        <v>1.5333752</v>
      </c>
      <c r="Q6" s="78">
        <v>1.5289889000000001</v>
      </c>
      <c r="R6" s="78">
        <v>1.5360735999999999</v>
      </c>
      <c r="S6" s="78">
        <v>1.5276524</v>
      </c>
      <c r="T6" s="78">
        <v>1.5167055</v>
      </c>
      <c r="U6" s="78">
        <v>1.5360764</v>
      </c>
      <c r="V6" s="78">
        <v>1.5144706999999999</v>
      </c>
      <c r="W6" s="78">
        <v>1.5089439</v>
      </c>
      <c r="X6" s="78">
        <v>1.5190024</v>
      </c>
      <c r="Y6" s="78">
        <v>1.5123485000000001</v>
      </c>
      <c r="Z6" s="78">
        <v>1.508238</v>
      </c>
      <c r="AA6" s="78">
        <v>1.516324</v>
      </c>
      <c r="AB6" s="78">
        <v>1.5232155999999999</v>
      </c>
      <c r="AC6" s="78">
        <v>1.5154547</v>
      </c>
      <c r="AD6" s="78">
        <v>1.5314643999999999</v>
      </c>
      <c r="AE6" s="78">
        <v>1.5343872000000001</v>
      </c>
      <c r="AF6" s="78">
        <v>1.5309393</v>
      </c>
      <c r="AG6" s="78">
        <v>1.5366439000000001</v>
      </c>
      <c r="AH6" s="78">
        <v>1.5316225999999999</v>
      </c>
      <c r="AI6" s="78">
        <v>1.5205572000000001</v>
      </c>
      <c r="AJ6" s="78">
        <v>1.5361642</v>
      </c>
      <c r="AK6" s="78">
        <v>1.5261646</v>
      </c>
      <c r="AL6" s="78">
        <v>1.5101553000000001</v>
      </c>
      <c r="AM6" s="78">
        <v>1.5361248000000001</v>
      </c>
      <c r="AN6" s="78">
        <v>1.5174350000000001</v>
      </c>
      <c r="AO6" s="78">
        <v>1.4971749000000001</v>
      </c>
      <c r="AP6" s="78">
        <v>1.5307508000000001</v>
      </c>
      <c r="AQ6" s="78">
        <v>1.5114007</v>
      </c>
      <c r="AR6" s="78">
        <v>1.4842059000000001</v>
      </c>
      <c r="AS6" s="78">
        <v>1.5291884</v>
      </c>
      <c r="AT6" s="78">
        <v>1.5078505</v>
      </c>
      <c r="AU6" s="78">
        <v>1.4759169999999999</v>
      </c>
      <c r="AV6" s="122">
        <v>1.5308648</v>
      </c>
    </row>
    <row r="7" spans="3:48">
      <c r="C7" s="87" t="s">
        <v>66</v>
      </c>
      <c r="D7" s="84">
        <v>1.5330248</v>
      </c>
      <c r="E7" s="76">
        <v>1.5310846</v>
      </c>
      <c r="F7" s="76">
        <v>1.5346234000000001</v>
      </c>
      <c r="G7" s="76">
        <v>1.5334063</v>
      </c>
      <c r="H7" s="76">
        <v>1.5315418000000001</v>
      </c>
      <c r="I7" s="76">
        <v>1.5355392999999999</v>
      </c>
      <c r="J7" s="76">
        <v>1.5329158000000001</v>
      </c>
      <c r="K7" s="76">
        <v>1.5303515000000001</v>
      </c>
      <c r="L7" s="76">
        <v>1.5343221</v>
      </c>
      <c r="M7" s="76">
        <v>1.5323282</v>
      </c>
      <c r="N7" s="76">
        <v>1.5302857000000001</v>
      </c>
      <c r="O7" s="76">
        <v>1.534213</v>
      </c>
      <c r="P7" s="76">
        <v>1.5291219</v>
      </c>
      <c r="Q7" s="76">
        <v>1.5227687999999999</v>
      </c>
      <c r="R7" s="76">
        <v>1.5334365000000001</v>
      </c>
      <c r="S7" s="76">
        <v>1.5247872</v>
      </c>
      <c r="T7" s="76">
        <v>1.5161325000000001</v>
      </c>
      <c r="U7" s="76">
        <v>1.5341861000000001</v>
      </c>
      <c r="V7" s="76">
        <v>1.5383659999999999</v>
      </c>
      <c r="W7" s="76">
        <v>1.5224494</v>
      </c>
      <c r="X7" s="76">
        <v>1.5674258000000001</v>
      </c>
      <c r="Y7" s="76">
        <v>1.5178777000000001</v>
      </c>
      <c r="Z7" s="76">
        <v>1.5078317999999999</v>
      </c>
      <c r="AA7" s="76">
        <v>1.5262216</v>
      </c>
      <c r="AB7" s="76">
        <v>1.5237476999999999</v>
      </c>
      <c r="AC7" s="76">
        <v>1.5176707</v>
      </c>
      <c r="AD7" s="76">
        <v>1.5312927000000001</v>
      </c>
      <c r="AE7" s="76">
        <v>1.5299282000000001</v>
      </c>
      <c r="AF7" s="76">
        <v>1.5254833999999999</v>
      </c>
      <c r="AG7" s="76">
        <v>1.5341183</v>
      </c>
      <c r="AH7" s="76">
        <v>1.5333581000000001</v>
      </c>
      <c r="AI7" s="76">
        <v>1.5295703</v>
      </c>
      <c r="AJ7" s="76">
        <v>1.5358186</v>
      </c>
      <c r="AK7" s="76">
        <v>1.5334441999999999</v>
      </c>
      <c r="AL7" s="76">
        <v>1.5304291000000001</v>
      </c>
      <c r="AM7" s="76">
        <v>1.5355487999999999</v>
      </c>
      <c r="AN7" s="76">
        <v>1.5296964</v>
      </c>
      <c r="AO7" s="76">
        <v>1.5273488</v>
      </c>
      <c r="AP7" s="76">
        <v>1.5321822</v>
      </c>
      <c r="AQ7" s="76">
        <v>1.5287477</v>
      </c>
      <c r="AR7" s="76">
        <v>1.5245439999999999</v>
      </c>
      <c r="AS7" s="76">
        <v>1.5308382</v>
      </c>
      <c r="AT7" s="76">
        <v>1.5313265</v>
      </c>
      <c r="AU7" s="76">
        <v>1.5257693000000001</v>
      </c>
      <c r="AV7" s="123">
        <v>1.5344884999999999</v>
      </c>
    </row>
    <row r="8" spans="3:48">
      <c r="C8" s="87" t="s">
        <v>67</v>
      </c>
      <c r="D8" s="84">
        <v>1.5344572000000001</v>
      </c>
      <c r="E8" s="76">
        <v>1.5319282999999999</v>
      </c>
      <c r="F8" s="76">
        <v>1.5363872999999999</v>
      </c>
      <c r="G8" s="76">
        <v>1.5348507</v>
      </c>
      <c r="H8" s="76">
        <v>1.5321933999999999</v>
      </c>
      <c r="I8" s="76">
        <v>1.5374682</v>
      </c>
      <c r="J8" s="76">
        <v>1.5338681999999999</v>
      </c>
      <c r="K8" s="76">
        <v>1.5321032999999999</v>
      </c>
      <c r="L8" s="76">
        <v>1.5365800999999999</v>
      </c>
      <c r="M8" s="76">
        <v>1.5335502999999999</v>
      </c>
      <c r="N8" s="76">
        <v>1.5314325</v>
      </c>
      <c r="O8" s="76">
        <v>1.5350686</v>
      </c>
      <c r="P8" s="76">
        <v>1.5323179</v>
      </c>
      <c r="Q8" s="76">
        <v>1.5291709</v>
      </c>
      <c r="R8" s="76">
        <v>1.5344864</v>
      </c>
      <c r="S8" s="76">
        <v>1.5289508000000001</v>
      </c>
      <c r="T8" s="76">
        <v>1.5233874000000001</v>
      </c>
      <c r="U8" s="76">
        <v>1.5333464999999999</v>
      </c>
      <c r="V8" s="76">
        <v>1.521895</v>
      </c>
      <c r="W8" s="76">
        <v>1.5161340999999999</v>
      </c>
      <c r="X8" s="76">
        <v>1.5271041000000001</v>
      </c>
      <c r="Y8" s="76">
        <v>1.5230184</v>
      </c>
      <c r="Z8" s="76">
        <v>1.5043222000000001</v>
      </c>
      <c r="AA8" s="76">
        <v>1.5350353000000001</v>
      </c>
      <c r="AB8" s="76">
        <v>1.5312460999999999</v>
      </c>
      <c r="AC8" s="76">
        <v>1.5249634999999999</v>
      </c>
      <c r="AD8" s="76">
        <v>1.5363343</v>
      </c>
      <c r="AE8" s="76">
        <v>1.5395711999999999</v>
      </c>
      <c r="AF8" s="76">
        <v>1.5344225</v>
      </c>
      <c r="AG8" s="76">
        <v>1.5474703999999999</v>
      </c>
      <c r="AH8" s="76">
        <v>1.5395909000000001</v>
      </c>
      <c r="AI8" s="76">
        <v>1.5305198</v>
      </c>
      <c r="AJ8" s="76">
        <v>1.5486717999999999</v>
      </c>
      <c r="AK8" s="76">
        <v>1.5395741999999999</v>
      </c>
      <c r="AL8" s="76">
        <v>1.5321015</v>
      </c>
      <c r="AM8" s="76">
        <v>1.5522357</v>
      </c>
      <c r="AN8" s="76">
        <v>1.5413889000000001</v>
      </c>
      <c r="AO8" s="76">
        <v>1.5287767000000001</v>
      </c>
      <c r="AP8" s="76">
        <v>1.5559695</v>
      </c>
      <c r="AQ8" s="76">
        <v>1.5420225999999999</v>
      </c>
      <c r="AR8" s="76">
        <v>1.5272277000000001</v>
      </c>
      <c r="AS8" s="76">
        <v>1.5563469000000001</v>
      </c>
      <c r="AT8" s="76">
        <v>1.5443418</v>
      </c>
      <c r="AU8" s="76">
        <v>1.5290239999999999</v>
      </c>
      <c r="AV8" s="123">
        <v>1.5623262</v>
      </c>
    </row>
    <row r="9" spans="3:48">
      <c r="C9" s="87" t="s">
        <v>68</v>
      </c>
      <c r="D9" s="84">
        <v>1.5359081999999999</v>
      </c>
      <c r="E9" s="76">
        <v>1.5338780999999999</v>
      </c>
      <c r="F9" s="76">
        <v>1.5376439</v>
      </c>
      <c r="G9" s="76">
        <v>1.5335293999999999</v>
      </c>
      <c r="H9" s="76">
        <v>1.5304361</v>
      </c>
      <c r="I9" s="76">
        <v>1.5359172999999999</v>
      </c>
      <c r="J9" s="76">
        <v>1.5340210999999999</v>
      </c>
      <c r="K9" s="76">
        <v>1.5311916999999999</v>
      </c>
      <c r="L9" s="76">
        <v>1.5361639</v>
      </c>
      <c r="M9" s="76">
        <v>1.534321</v>
      </c>
      <c r="N9" s="76">
        <v>1.5317346000000001</v>
      </c>
      <c r="O9" s="76">
        <v>1.5356993999999999</v>
      </c>
      <c r="P9" s="76">
        <v>1.5309022999999999</v>
      </c>
      <c r="Q9" s="76">
        <v>1.5234681000000001</v>
      </c>
      <c r="R9" s="76">
        <v>1.5360967000000001</v>
      </c>
      <c r="S9" s="76">
        <v>1.5295356</v>
      </c>
      <c r="T9" s="76">
        <v>1.5175371</v>
      </c>
      <c r="U9" s="76">
        <v>1.5378479</v>
      </c>
      <c r="V9" s="76">
        <v>1.5412121999999999</v>
      </c>
      <c r="W9" s="76">
        <v>1.5268963</v>
      </c>
      <c r="X9" s="76">
        <v>1.5691428000000001</v>
      </c>
      <c r="Y9" s="76">
        <v>1.5472068000000001</v>
      </c>
      <c r="Z9" s="76">
        <v>1.5237115999999999</v>
      </c>
      <c r="AA9" s="76">
        <v>1.5809070000000001</v>
      </c>
      <c r="AB9" s="76">
        <v>1.5308284999999999</v>
      </c>
      <c r="AC9" s="76">
        <v>1.5195915</v>
      </c>
      <c r="AD9" s="76">
        <v>1.5445578</v>
      </c>
      <c r="AE9" s="76">
        <v>1.5381083</v>
      </c>
      <c r="AF9" s="76">
        <v>1.5314141999999999</v>
      </c>
      <c r="AG9" s="76">
        <v>1.5459438999999999</v>
      </c>
      <c r="AH9" s="76">
        <v>1.5327679000000001</v>
      </c>
      <c r="AI9" s="76">
        <v>1.5209021</v>
      </c>
      <c r="AJ9" s="76">
        <v>1.5413467000000001</v>
      </c>
      <c r="AK9" s="76">
        <v>1.5248204000000001</v>
      </c>
      <c r="AL9" s="76">
        <v>1.5093475000000001</v>
      </c>
      <c r="AM9" s="76">
        <v>1.5366157</v>
      </c>
      <c r="AN9" s="76">
        <v>1.5151698</v>
      </c>
      <c r="AO9" s="76">
        <v>1.4940182</v>
      </c>
      <c r="AP9" s="76">
        <v>1.5312068999999999</v>
      </c>
      <c r="AQ9" s="76">
        <v>1.5081304</v>
      </c>
      <c r="AR9" s="76">
        <v>1.4791977000000001</v>
      </c>
      <c r="AS9" s="76">
        <v>1.5309984000000001</v>
      </c>
      <c r="AT9" s="76">
        <v>1.5032201999999999</v>
      </c>
      <c r="AU9" s="76">
        <v>1.4689521000000001</v>
      </c>
      <c r="AV9" s="123">
        <v>1.5338689000000001</v>
      </c>
    </row>
    <row r="10" spans="3:48">
      <c r="C10" s="87" t="s">
        <v>69</v>
      </c>
      <c r="D10" s="84">
        <v>1.5290807</v>
      </c>
      <c r="E10" s="76">
        <v>1.5270676000000001</v>
      </c>
      <c r="F10" s="76">
        <v>1.5320932</v>
      </c>
      <c r="G10" s="76">
        <v>1.5327778000000001</v>
      </c>
      <c r="H10" s="76">
        <v>1.5321290999999999</v>
      </c>
      <c r="I10" s="76">
        <v>1.5333832999999999</v>
      </c>
      <c r="J10" s="76">
        <v>1.5338754999999999</v>
      </c>
      <c r="K10" s="76">
        <v>1.5330302</v>
      </c>
      <c r="L10" s="76">
        <v>1.5345347</v>
      </c>
      <c r="M10" s="76">
        <v>1.5347194</v>
      </c>
      <c r="N10" s="76">
        <v>1.5325192000000001</v>
      </c>
      <c r="O10" s="76">
        <v>1.5360436</v>
      </c>
      <c r="P10" s="76">
        <v>1.5318669</v>
      </c>
      <c r="Q10" s="76">
        <v>1.5259807000000001</v>
      </c>
      <c r="R10" s="76">
        <v>1.5364081000000001</v>
      </c>
      <c r="S10" s="76">
        <v>1.5266686</v>
      </c>
      <c r="T10" s="76">
        <v>1.5150912000000001</v>
      </c>
      <c r="U10" s="76">
        <v>1.5358981</v>
      </c>
      <c r="V10" s="76">
        <v>1.527058</v>
      </c>
      <c r="W10" s="76">
        <v>1.5024705</v>
      </c>
      <c r="X10" s="76">
        <v>1.5621019</v>
      </c>
      <c r="Y10" s="76">
        <v>1.5142252</v>
      </c>
      <c r="Z10" s="76">
        <v>1.4991992000000001</v>
      </c>
      <c r="AA10" s="76">
        <v>1.522413</v>
      </c>
      <c r="AB10" s="76">
        <v>1.5300482</v>
      </c>
      <c r="AC10" s="76">
        <v>1.5271266999999999</v>
      </c>
      <c r="AD10" s="76">
        <v>1.5323709999999999</v>
      </c>
      <c r="AE10" s="76">
        <v>1.5343145</v>
      </c>
      <c r="AF10" s="76">
        <v>1.530851</v>
      </c>
      <c r="AG10" s="76">
        <v>1.5378109</v>
      </c>
      <c r="AH10" s="76">
        <v>1.5312802999999999</v>
      </c>
      <c r="AI10" s="76">
        <v>1.52159</v>
      </c>
      <c r="AJ10" s="76">
        <v>1.5354886000000001</v>
      </c>
      <c r="AK10" s="76">
        <v>1.5244755000000001</v>
      </c>
      <c r="AL10" s="76">
        <v>1.5085352999999999</v>
      </c>
      <c r="AM10" s="76">
        <v>1.5334965</v>
      </c>
      <c r="AN10" s="76">
        <v>1.5159853999999999</v>
      </c>
      <c r="AO10" s="76">
        <v>1.4950524999999999</v>
      </c>
      <c r="AP10" s="76">
        <v>1.5335494999999999</v>
      </c>
      <c r="AQ10" s="76">
        <v>1.5087832000000001</v>
      </c>
      <c r="AR10" s="76">
        <v>1.4811581</v>
      </c>
      <c r="AS10" s="76">
        <v>1.5296523</v>
      </c>
      <c r="AT10" s="76">
        <v>1.5048598</v>
      </c>
      <c r="AU10" s="76">
        <v>1.4703567</v>
      </c>
      <c r="AV10" s="123">
        <v>1.5318528</v>
      </c>
    </row>
    <row r="11" spans="3:48">
      <c r="C11" s="87" t="s">
        <v>70</v>
      </c>
      <c r="D11" s="84">
        <v>1.5336643000000001</v>
      </c>
      <c r="E11" s="76">
        <v>1.5305951</v>
      </c>
      <c r="F11" s="76">
        <v>1.5360262</v>
      </c>
      <c r="G11" s="76">
        <v>1.5333933</v>
      </c>
      <c r="H11" s="76">
        <v>1.5301483</v>
      </c>
      <c r="I11" s="76">
        <v>1.5352859000000001</v>
      </c>
      <c r="J11" s="76">
        <v>1.5333272</v>
      </c>
      <c r="K11" s="76">
        <v>1.5287723</v>
      </c>
      <c r="L11" s="76">
        <v>1.5366953999999999</v>
      </c>
      <c r="M11" s="76">
        <v>1.5328443</v>
      </c>
      <c r="N11" s="76">
        <v>1.5300171</v>
      </c>
      <c r="O11" s="76">
        <v>1.5347173000000001</v>
      </c>
      <c r="P11" s="76">
        <v>1.5286953000000001</v>
      </c>
      <c r="Q11" s="76">
        <v>1.5203993</v>
      </c>
      <c r="R11" s="76">
        <v>1.5341256000000001</v>
      </c>
      <c r="S11" s="76">
        <v>1.5084677</v>
      </c>
      <c r="T11" s="76">
        <v>1.4748106000000001</v>
      </c>
      <c r="U11" s="76">
        <v>1.5294668</v>
      </c>
      <c r="V11" s="76">
        <v>1.5276217000000001</v>
      </c>
      <c r="W11" s="76">
        <v>1.5047534</v>
      </c>
      <c r="X11" s="76">
        <v>1.5592321</v>
      </c>
      <c r="Y11" s="76">
        <v>1.5547652999999999</v>
      </c>
      <c r="Z11" s="76">
        <v>1.5311425999999999</v>
      </c>
      <c r="AA11" s="76">
        <v>1.5876323999999999</v>
      </c>
      <c r="AB11" s="76">
        <v>1.5276689000000001</v>
      </c>
      <c r="AC11" s="76">
        <v>1.5030842</v>
      </c>
      <c r="AD11" s="76">
        <v>1.5376322</v>
      </c>
      <c r="AE11" s="76">
        <v>1.5358251999999999</v>
      </c>
      <c r="AF11" s="76">
        <v>1.5303931</v>
      </c>
      <c r="AG11" s="76">
        <v>1.5385960999999999</v>
      </c>
      <c r="AH11" s="76">
        <v>1.5354467000000001</v>
      </c>
      <c r="AI11" s="76">
        <v>1.5279248999999999</v>
      </c>
      <c r="AJ11" s="76">
        <v>1.5394741000000001</v>
      </c>
      <c r="AK11" s="76">
        <v>1.5327499</v>
      </c>
      <c r="AL11" s="76">
        <v>1.5181751000000001</v>
      </c>
      <c r="AM11" s="76">
        <v>1.5417641</v>
      </c>
      <c r="AN11" s="76">
        <v>1.5269343</v>
      </c>
      <c r="AO11" s="76">
        <v>1.5034753000000001</v>
      </c>
      <c r="AP11" s="76">
        <v>1.5421373</v>
      </c>
      <c r="AQ11" s="76">
        <v>1.5200266</v>
      </c>
      <c r="AR11" s="76">
        <v>1.4915301000000001</v>
      </c>
      <c r="AS11" s="76">
        <v>1.5418015</v>
      </c>
      <c r="AT11" s="76">
        <v>1.5165181000000001</v>
      </c>
      <c r="AU11" s="76">
        <v>1.4831523</v>
      </c>
      <c r="AV11" s="123">
        <v>1.5404264000000001</v>
      </c>
    </row>
    <row r="12" spans="3:48">
      <c r="C12" s="87" t="s">
        <v>71</v>
      </c>
      <c r="D12" s="84">
        <v>1.5327753</v>
      </c>
      <c r="E12" s="76">
        <v>1.5301655999999999</v>
      </c>
      <c r="F12" s="76">
        <v>1.5359313999999999</v>
      </c>
      <c r="G12" s="76">
        <v>1.5345081</v>
      </c>
      <c r="H12" s="76">
        <v>1.5313203</v>
      </c>
      <c r="I12" s="76">
        <v>1.5361545999999999</v>
      </c>
      <c r="J12" s="76">
        <v>1.5324176</v>
      </c>
      <c r="K12" s="76">
        <v>1.5291603</v>
      </c>
      <c r="L12" s="76">
        <v>1.5351637</v>
      </c>
      <c r="M12" s="76">
        <v>1.5326017999999999</v>
      </c>
      <c r="N12" s="76">
        <v>1.5290979</v>
      </c>
      <c r="O12" s="76">
        <v>1.5349816999999999</v>
      </c>
      <c r="P12" s="76">
        <v>1.5323841</v>
      </c>
      <c r="Q12" s="76">
        <v>1.5291948</v>
      </c>
      <c r="R12" s="76">
        <v>1.5346534999999999</v>
      </c>
      <c r="S12" s="76">
        <v>1.5261795</v>
      </c>
      <c r="T12" s="76">
        <v>1.5170101</v>
      </c>
      <c r="U12" s="76">
        <v>1.5345567</v>
      </c>
      <c r="V12" s="76">
        <v>1.5194072999999999</v>
      </c>
      <c r="W12" s="76">
        <v>1.5151520999999999</v>
      </c>
      <c r="X12" s="76">
        <v>1.5243618999999999</v>
      </c>
      <c r="Y12" s="76">
        <v>1.5159175</v>
      </c>
      <c r="Z12" s="76">
        <v>1.5048490999999999</v>
      </c>
      <c r="AA12" s="76">
        <v>1.5264974</v>
      </c>
      <c r="AB12" s="76">
        <v>1.5244702999999999</v>
      </c>
      <c r="AC12" s="76">
        <v>1.5163598</v>
      </c>
      <c r="AD12" s="76">
        <v>1.5345873999999999</v>
      </c>
      <c r="AE12" s="76">
        <v>1.5353498000000001</v>
      </c>
      <c r="AF12" s="76">
        <v>1.5326515000000001</v>
      </c>
      <c r="AG12" s="76">
        <v>1.5377685000000001</v>
      </c>
      <c r="AH12" s="76">
        <v>1.5357095000000001</v>
      </c>
      <c r="AI12" s="76">
        <v>1.5319832</v>
      </c>
      <c r="AJ12" s="76">
        <v>1.5388587</v>
      </c>
      <c r="AK12" s="76">
        <v>1.5359095</v>
      </c>
      <c r="AL12" s="76">
        <v>1.5318970999999999</v>
      </c>
      <c r="AM12" s="76">
        <v>1.5394962999999999</v>
      </c>
      <c r="AN12" s="76">
        <v>1.5328001</v>
      </c>
      <c r="AO12" s="76">
        <v>1.5272029</v>
      </c>
      <c r="AP12" s="76">
        <v>1.5378461000000001</v>
      </c>
      <c r="AQ12" s="76">
        <v>1.5296088000000001</v>
      </c>
      <c r="AR12" s="76">
        <v>1.5184610999999999</v>
      </c>
      <c r="AS12" s="76">
        <v>1.5385899999999999</v>
      </c>
      <c r="AT12" s="76">
        <v>1.5285971</v>
      </c>
      <c r="AU12" s="76">
        <v>1.5083260999999999</v>
      </c>
      <c r="AV12" s="123">
        <v>1.5417263000000001</v>
      </c>
    </row>
    <row r="13" spans="3:48">
      <c r="C13" s="87" t="s">
        <v>72</v>
      </c>
      <c r="D13" s="84">
        <v>1.5322416000000001</v>
      </c>
      <c r="E13" s="76">
        <v>1.5300005000000001</v>
      </c>
      <c r="F13" s="76">
        <v>1.5347116000000001</v>
      </c>
      <c r="G13" s="76">
        <v>1.5331516000000001</v>
      </c>
      <c r="H13" s="76">
        <v>1.5316285000000001</v>
      </c>
      <c r="I13" s="76">
        <v>1.5346587</v>
      </c>
      <c r="J13" s="76">
        <v>1.5341453</v>
      </c>
      <c r="K13" s="76">
        <v>1.5327276000000001</v>
      </c>
      <c r="L13" s="76">
        <v>1.5356913000000001</v>
      </c>
      <c r="M13" s="76">
        <v>1.5333542</v>
      </c>
      <c r="N13" s="76">
        <v>1.5307286</v>
      </c>
      <c r="O13" s="76">
        <v>1.5361248000000001</v>
      </c>
      <c r="P13" s="76">
        <v>1.5287895</v>
      </c>
      <c r="Q13" s="76">
        <v>1.5204963</v>
      </c>
      <c r="R13" s="76">
        <v>1.535282</v>
      </c>
      <c r="S13" s="76">
        <v>1.5271903</v>
      </c>
      <c r="T13" s="76">
        <v>1.5134748</v>
      </c>
      <c r="U13" s="76">
        <v>1.5374169</v>
      </c>
      <c r="V13" s="76">
        <v>1.5548017999999999</v>
      </c>
      <c r="W13" s="76">
        <v>1.5282374000000001</v>
      </c>
      <c r="X13" s="76">
        <v>1.594392</v>
      </c>
      <c r="Y13" s="76">
        <v>1.5529227999999999</v>
      </c>
      <c r="Z13" s="76">
        <v>1.5240298000000001</v>
      </c>
      <c r="AA13" s="76">
        <v>1.6002554</v>
      </c>
      <c r="AB13" s="76">
        <v>1.5283248</v>
      </c>
      <c r="AC13" s="76">
        <v>1.5216795999999999</v>
      </c>
      <c r="AD13" s="76">
        <v>1.5343842999999999</v>
      </c>
      <c r="AE13" s="76">
        <v>1.5318092000000001</v>
      </c>
      <c r="AF13" s="76">
        <v>1.5179246</v>
      </c>
      <c r="AG13" s="76">
        <v>1.5384500000000001</v>
      </c>
      <c r="AH13" s="76">
        <v>1.5266884000000001</v>
      </c>
      <c r="AI13" s="76">
        <v>1.5069364000000001</v>
      </c>
      <c r="AJ13" s="76">
        <v>1.5364365</v>
      </c>
      <c r="AK13" s="76">
        <v>1.5188111</v>
      </c>
      <c r="AL13" s="76">
        <v>1.4911015000000001</v>
      </c>
      <c r="AM13" s="76">
        <v>1.5339647999999999</v>
      </c>
      <c r="AN13" s="76">
        <v>1.5090542</v>
      </c>
      <c r="AO13" s="76">
        <v>1.4774970000000001</v>
      </c>
      <c r="AP13" s="76">
        <v>1.5288580000000001</v>
      </c>
      <c r="AQ13" s="76">
        <v>1.5021137</v>
      </c>
      <c r="AR13" s="76">
        <v>1.4653442000000001</v>
      </c>
      <c r="AS13" s="76">
        <v>1.5290842</v>
      </c>
      <c r="AT13" s="76">
        <v>1.4956404999999999</v>
      </c>
      <c r="AU13" s="76">
        <v>1.4580109000000001</v>
      </c>
      <c r="AV13" s="123">
        <v>1.5310614</v>
      </c>
    </row>
    <row r="14" spans="3:48">
      <c r="C14" s="87" t="s">
        <v>73</v>
      </c>
      <c r="D14" s="84">
        <v>1.5381328999999999</v>
      </c>
      <c r="E14" s="76">
        <v>1.5340393999999999</v>
      </c>
      <c r="F14" s="76">
        <v>1.5451007000000001</v>
      </c>
      <c r="G14" s="76">
        <v>1.5358494</v>
      </c>
      <c r="H14" s="76">
        <v>1.5331421000000001</v>
      </c>
      <c r="I14" s="76">
        <v>1.5442990000000001</v>
      </c>
      <c r="J14" s="76">
        <v>1.5390728</v>
      </c>
      <c r="K14" s="76">
        <v>1.5331477</v>
      </c>
      <c r="L14" s="76">
        <v>1.552025</v>
      </c>
      <c r="M14" s="76">
        <v>1.5398669</v>
      </c>
      <c r="N14" s="76">
        <v>1.5344214</v>
      </c>
      <c r="O14" s="76">
        <v>1.5515551000000001</v>
      </c>
      <c r="P14" s="76">
        <v>1.539736</v>
      </c>
      <c r="Q14" s="76">
        <v>1.5350722999999999</v>
      </c>
      <c r="R14" s="76">
        <v>1.5497322</v>
      </c>
      <c r="S14" s="76">
        <v>1.5403111</v>
      </c>
      <c r="T14" s="76">
        <v>1.5278076</v>
      </c>
      <c r="U14" s="76">
        <v>1.5629854999999999</v>
      </c>
      <c r="V14" s="76">
        <v>1.5373559999999999</v>
      </c>
      <c r="W14" s="76">
        <v>1.5106329000000001</v>
      </c>
      <c r="X14" s="76">
        <v>1.5715555000000001</v>
      </c>
      <c r="Y14" s="76">
        <v>1.5346664000000001</v>
      </c>
      <c r="Z14" s="76">
        <v>1.5082765</v>
      </c>
      <c r="AA14" s="76">
        <v>1.5611934000000001</v>
      </c>
      <c r="AB14" s="76">
        <v>1.5399596</v>
      </c>
      <c r="AC14" s="76">
        <v>1.5268478000000001</v>
      </c>
      <c r="AD14" s="76">
        <v>1.5560563999999999</v>
      </c>
      <c r="AE14" s="76">
        <v>1.5421929000000001</v>
      </c>
      <c r="AF14" s="76">
        <v>1.5328283</v>
      </c>
      <c r="AG14" s="76">
        <v>1.5546719</v>
      </c>
      <c r="AH14" s="76">
        <v>1.5395258999999999</v>
      </c>
      <c r="AI14" s="76">
        <v>1.5314805</v>
      </c>
      <c r="AJ14" s="76">
        <v>1.5516346000000001</v>
      </c>
      <c r="AK14" s="76">
        <v>1.5359977</v>
      </c>
      <c r="AL14" s="76">
        <v>1.5288735</v>
      </c>
      <c r="AM14" s="76">
        <v>1.5425004</v>
      </c>
      <c r="AN14" s="76">
        <v>1.5343329999999999</v>
      </c>
      <c r="AO14" s="76">
        <v>1.5283127999999999</v>
      </c>
      <c r="AP14" s="76">
        <v>1.5409575</v>
      </c>
      <c r="AQ14" s="76">
        <v>1.5341053</v>
      </c>
      <c r="AR14" s="76">
        <v>1.5264123999999999</v>
      </c>
      <c r="AS14" s="76">
        <v>1.5422739000000001</v>
      </c>
      <c r="AT14" s="76">
        <v>1.5366793999999999</v>
      </c>
      <c r="AU14" s="76">
        <v>1.5302587000000001</v>
      </c>
      <c r="AV14" s="123">
        <v>1.5454071</v>
      </c>
    </row>
    <row r="15" spans="3:48">
      <c r="C15" s="87" t="s">
        <v>74</v>
      </c>
      <c r="D15" s="84">
        <v>1.5318134000000001</v>
      </c>
      <c r="E15" s="76">
        <v>1.5267667</v>
      </c>
      <c r="F15" s="76">
        <v>1.5398167</v>
      </c>
      <c r="G15" s="76">
        <v>1.5340335</v>
      </c>
      <c r="H15" s="76">
        <v>1.5309766</v>
      </c>
      <c r="I15" s="76">
        <v>1.5372414999999999</v>
      </c>
      <c r="J15" s="76">
        <v>1.5368360000000001</v>
      </c>
      <c r="K15" s="76">
        <v>1.5319151</v>
      </c>
      <c r="L15" s="76">
        <v>1.5420463</v>
      </c>
      <c r="M15" s="76">
        <v>1.5361164</v>
      </c>
      <c r="N15" s="76">
        <v>1.5300328000000001</v>
      </c>
      <c r="O15" s="76">
        <v>1.5421743999999999</v>
      </c>
      <c r="P15" s="76">
        <v>1.5321707</v>
      </c>
      <c r="Q15" s="76">
        <v>1.5256985999999999</v>
      </c>
      <c r="R15" s="76">
        <v>1.5381779</v>
      </c>
      <c r="S15" s="76">
        <v>1.5293156000000001</v>
      </c>
      <c r="T15" s="76">
        <v>1.5197574</v>
      </c>
      <c r="U15" s="76">
        <v>1.5386337000000001</v>
      </c>
      <c r="V15" s="76">
        <v>1.5642240999999999</v>
      </c>
      <c r="W15" s="76">
        <v>1.5032022</v>
      </c>
      <c r="X15" s="76">
        <v>1.6760147999999999</v>
      </c>
      <c r="Y15" s="76">
        <v>1.5445777000000001</v>
      </c>
      <c r="Z15" s="76">
        <v>1.4978502</v>
      </c>
      <c r="AA15" s="76">
        <v>1.6232521</v>
      </c>
      <c r="AB15" s="76">
        <v>1.5302694999999999</v>
      </c>
      <c r="AC15" s="76">
        <v>1.5207029000000001</v>
      </c>
      <c r="AD15" s="76">
        <v>1.5403690999999999</v>
      </c>
      <c r="AE15" s="76">
        <v>1.5349492</v>
      </c>
      <c r="AF15" s="76">
        <v>1.5305186</v>
      </c>
      <c r="AG15" s="76">
        <v>1.5406142</v>
      </c>
      <c r="AH15" s="76">
        <v>1.5348816000000001</v>
      </c>
      <c r="AI15" s="76">
        <v>1.5328259</v>
      </c>
      <c r="AJ15" s="76">
        <v>1.5374684000000001</v>
      </c>
      <c r="AK15" s="76">
        <v>1.5352702</v>
      </c>
      <c r="AL15" s="76">
        <v>1.5296978000000001</v>
      </c>
      <c r="AM15" s="76">
        <v>1.5396656</v>
      </c>
      <c r="AN15" s="76">
        <v>1.5334867000000001</v>
      </c>
      <c r="AO15" s="76">
        <v>1.5279711</v>
      </c>
      <c r="AP15" s="76">
        <v>1.5392368999999999</v>
      </c>
      <c r="AQ15" s="76">
        <v>1.5326896000000001</v>
      </c>
      <c r="AR15" s="76">
        <v>1.5261568999999999</v>
      </c>
      <c r="AS15" s="76">
        <v>1.5390001</v>
      </c>
      <c r="AT15" s="76">
        <v>1.5321091</v>
      </c>
      <c r="AU15" s="76">
        <v>1.5212467999999999</v>
      </c>
      <c r="AV15" s="123">
        <v>1.5410956</v>
      </c>
    </row>
    <row r="16" spans="3:48">
      <c r="C16" s="87" t="s">
        <v>75</v>
      </c>
      <c r="D16" s="84">
        <v>1.5345232</v>
      </c>
      <c r="E16" s="76">
        <v>1.5322682999999999</v>
      </c>
      <c r="F16" s="76">
        <v>1.5363633999999999</v>
      </c>
      <c r="G16" s="76">
        <v>1.5344892000000001</v>
      </c>
      <c r="H16" s="76">
        <v>1.5322064</v>
      </c>
      <c r="I16" s="76">
        <v>1.5355532999999999</v>
      </c>
      <c r="J16" s="76">
        <v>1.5339834000000001</v>
      </c>
      <c r="K16" s="76">
        <v>1.5319109</v>
      </c>
      <c r="L16" s="76">
        <v>1.5363476</v>
      </c>
      <c r="M16" s="76">
        <v>1.5347409999999999</v>
      </c>
      <c r="N16" s="76">
        <v>1.5328755000000001</v>
      </c>
      <c r="O16" s="76">
        <v>1.5368546000000001</v>
      </c>
      <c r="P16" s="76">
        <v>1.5340456</v>
      </c>
      <c r="Q16" s="76">
        <v>1.5299582</v>
      </c>
      <c r="R16" s="76">
        <v>1.5366899000000001</v>
      </c>
      <c r="S16" s="76">
        <v>1.5277303</v>
      </c>
      <c r="T16" s="76">
        <v>1.5180765000000001</v>
      </c>
      <c r="U16" s="76">
        <v>1.5366979000000001</v>
      </c>
      <c r="V16" s="76">
        <v>1.5174068000000001</v>
      </c>
      <c r="W16" s="76">
        <v>1.5079578</v>
      </c>
      <c r="X16" s="76">
        <v>1.5258061999999999</v>
      </c>
      <c r="Y16" s="76">
        <v>1.5198547</v>
      </c>
      <c r="Z16" s="76">
        <v>1.5143956999999999</v>
      </c>
      <c r="AA16" s="76">
        <v>1.526405</v>
      </c>
      <c r="AB16" s="76">
        <v>1.5289421000000001</v>
      </c>
      <c r="AC16" s="76">
        <v>1.5175546</v>
      </c>
      <c r="AD16" s="76">
        <v>1.5379046999999999</v>
      </c>
      <c r="AE16" s="76">
        <v>1.5336989999999999</v>
      </c>
      <c r="AF16" s="76">
        <v>1.5289263</v>
      </c>
      <c r="AG16" s="76">
        <v>1.5370421999999999</v>
      </c>
      <c r="AH16" s="76">
        <v>1.5345213</v>
      </c>
      <c r="AI16" s="76">
        <v>1.5317704999999999</v>
      </c>
      <c r="AJ16" s="76">
        <v>1.5378866</v>
      </c>
      <c r="AK16" s="76">
        <v>1.5334867999999999</v>
      </c>
      <c r="AL16" s="76">
        <v>1.5293372000000001</v>
      </c>
      <c r="AM16" s="76">
        <v>1.5375019000000001</v>
      </c>
      <c r="AN16" s="76">
        <v>1.5299997999999999</v>
      </c>
      <c r="AO16" s="76">
        <v>1.5255698</v>
      </c>
      <c r="AP16" s="76">
        <v>1.5331394</v>
      </c>
      <c r="AQ16" s="76">
        <v>1.5272074</v>
      </c>
      <c r="AR16" s="76">
        <v>1.5215514000000001</v>
      </c>
      <c r="AS16" s="76">
        <v>1.5314923</v>
      </c>
      <c r="AT16" s="76">
        <v>1.5241963000000001</v>
      </c>
      <c r="AU16" s="76">
        <v>1.5135155</v>
      </c>
      <c r="AV16" s="123">
        <v>1.5295179999999999</v>
      </c>
    </row>
    <row r="17" spans="3:48" ht="14.4" thickBot="1">
      <c r="C17" s="88" t="s">
        <v>76</v>
      </c>
      <c r="D17" s="85">
        <v>1.5338404000000001</v>
      </c>
      <c r="E17" s="81">
        <v>1.5301822</v>
      </c>
      <c r="F17" s="81">
        <v>1.5366</v>
      </c>
      <c r="G17" s="81">
        <v>1.5329625</v>
      </c>
      <c r="H17" s="81">
        <v>1.5300644999999999</v>
      </c>
      <c r="I17" s="81">
        <v>1.5354318</v>
      </c>
      <c r="J17" s="81">
        <v>1.5356812</v>
      </c>
      <c r="K17" s="81">
        <v>1.5310177</v>
      </c>
      <c r="L17" s="81">
        <v>1.5401643</v>
      </c>
      <c r="M17" s="81">
        <v>1.5348774999999999</v>
      </c>
      <c r="N17" s="81">
        <v>1.5296913999999999</v>
      </c>
      <c r="O17" s="81">
        <v>1.5397183000000001</v>
      </c>
      <c r="P17" s="81">
        <v>1.5347381</v>
      </c>
      <c r="Q17" s="81">
        <v>1.5312893000000001</v>
      </c>
      <c r="R17" s="81">
        <v>1.5382309999999999</v>
      </c>
      <c r="S17" s="81">
        <v>1.5293009</v>
      </c>
      <c r="T17" s="81">
        <v>1.5192158</v>
      </c>
      <c r="U17" s="81">
        <v>1.5373469</v>
      </c>
      <c r="V17" s="81">
        <v>1.5217681999999999</v>
      </c>
      <c r="W17" s="81">
        <v>1.5108391000000001</v>
      </c>
      <c r="X17" s="81">
        <v>1.5328326000000001</v>
      </c>
      <c r="Y17" s="81">
        <v>1.5175973</v>
      </c>
      <c r="Z17" s="81">
        <v>1.5054234</v>
      </c>
      <c r="AA17" s="81">
        <v>1.5284196999999999</v>
      </c>
      <c r="AB17" s="81">
        <v>1.5189195</v>
      </c>
      <c r="AC17" s="81">
        <v>1.5140237000000001</v>
      </c>
      <c r="AD17" s="81">
        <v>1.5240585</v>
      </c>
      <c r="AE17" s="81">
        <v>1.5324057</v>
      </c>
      <c r="AF17" s="81">
        <v>1.5292357000000001</v>
      </c>
      <c r="AG17" s="81">
        <v>1.5356080999999999</v>
      </c>
      <c r="AH17" s="81">
        <v>1.5344861999999999</v>
      </c>
      <c r="AI17" s="81">
        <v>1.5322505</v>
      </c>
      <c r="AJ17" s="81">
        <v>1.5369618</v>
      </c>
      <c r="AK17" s="81">
        <v>1.5343989</v>
      </c>
      <c r="AL17" s="81">
        <v>1.5313291</v>
      </c>
      <c r="AM17" s="81">
        <v>1.5367398999999999</v>
      </c>
      <c r="AN17" s="81">
        <v>1.5305731</v>
      </c>
      <c r="AO17" s="81">
        <v>1.5268520000000001</v>
      </c>
      <c r="AP17" s="81">
        <v>1.5347062</v>
      </c>
      <c r="AQ17" s="81">
        <v>1.5288744000000001</v>
      </c>
      <c r="AR17" s="81">
        <v>1.5202522999999999</v>
      </c>
      <c r="AS17" s="81">
        <v>1.5345647</v>
      </c>
      <c r="AT17" s="81">
        <v>1.5254154</v>
      </c>
      <c r="AU17" s="81">
        <v>1.5097415999999999</v>
      </c>
      <c r="AV17" s="124">
        <v>1.5357673999999999</v>
      </c>
    </row>
    <row r="21" spans="3:48" ht="14.4" thickBot="1"/>
    <row r="22" spans="3:48" ht="14.4" thickBot="1">
      <c r="H22" s="86" t="s">
        <v>65</v>
      </c>
      <c r="I22" s="87" t="s">
        <v>66</v>
      </c>
      <c r="J22" s="87" t="s">
        <v>67</v>
      </c>
      <c r="K22" s="87" t="s">
        <v>68</v>
      </c>
      <c r="L22" s="87" t="s">
        <v>69</v>
      </c>
      <c r="M22" s="87" t="s">
        <v>70</v>
      </c>
      <c r="N22" s="87" t="s">
        <v>71</v>
      </c>
      <c r="O22" s="87" t="s">
        <v>72</v>
      </c>
      <c r="P22" s="87" t="s">
        <v>73</v>
      </c>
      <c r="Q22" s="87" t="s">
        <v>74</v>
      </c>
      <c r="R22" s="87" t="s">
        <v>75</v>
      </c>
      <c r="S22" s="88" t="s">
        <v>76</v>
      </c>
    </row>
    <row r="23" spans="3:48" ht="16.2" thickBot="1">
      <c r="C23" s="70" t="s">
        <v>41</v>
      </c>
      <c r="D23" s="17" t="s">
        <v>8</v>
      </c>
      <c r="E23" s="18">
        <v>62061</v>
      </c>
      <c r="F23" s="19" t="s">
        <v>39</v>
      </c>
      <c r="H23" s="83">
        <v>1.5340243</v>
      </c>
      <c r="I23" s="84">
        <v>1.5330248</v>
      </c>
      <c r="J23" s="84">
        <v>1.5344572000000001</v>
      </c>
      <c r="K23" s="84">
        <v>1.5359081999999999</v>
      </c>
      <c r="L23" s="84">
        <v>1.5290807</v>
      </c>
      <c r="M23" s="84">
        <v>1.5336643000000001</v>
      </c>
      <c r="N23" s="84">
        <v>1.5327753</v>
      </c>
      <c r="O23" s="84">
        <v>1.5322416000000001</v>
      </c>
      <c r="P23" s="84">
        <v>1.5381328999999999</v>
      </c>
      <c r="Q23" s="84">
        <v>1.5318134000000001</v>
      </c>
      <c r="R23" s="84">
        <v>1.5345232</v>
      </c>
      <c r="S23" s="85">
        <v>1.5338404000000001</v>
      </c>
    </row>
    <row r="24" spans="3:48" ht="16.2" thickBot="1">
      <c r="C24" s="71" t="s">
        <v>42</v>
      </c>
      <c r="D24" s="17" t="s">
        <v>8</v>
      </c>
      <c r="E24" s="18">
        <v>62061</v>
      </c>
      <c r="F24" s="19" t="s">
        <v>39</v>
      </c>
      <c r="H24" s="78">
        <v>1.5315148000000001</v>
      </c>
      <c r="I24" s="76">
        <v>1.5310846</v>
      </c>
      <c r="J24" s="76">
        <v>1.5319282999999999</v>
      </c>
      <c r="K24" s="76">
        <v>1.5338780999999999</v>
      </c>
      <c r="L24" s="76">
        <v>1.5270676000000001</v>
      </c>
      <c r="M24" s="76">
        <v>1.5305951</v>
      </c>
      <c r="N24" s="76">
        <v>1.5301655999999999</v>
      </c>
      <c r="O24" s="76">
        <v>1.5300005000000001</v>
      </c>
      <c r="P24" s="76">
        <v>1.5340393999999999</v>
      </c>
      <c r="Q24" s="76">
        <v>1.5267667</v>
      </c>
      <c r="R24" s="76">
        <v>1.5322682999999999</v>
      </c>
      <c r="S24" s="81">
        <v>1.5301822</v>
      </c>
    </row>
    <row r="25" spans="3:48" ht="16.2" thickBot="1">
      <c r="C25" s="71" t="s">
        <v>43</v>
      </c>
      <c r="D25" s="17" t="s">
        <v>8</v>
      </c>
      <c r="E25" s="18">
        <v>62061</v>
      </c>
      <c r="F25" s="19" t="s">
        <v>39</v>
      </c>
      <c r="H25" s="78">
        <v>1.5373611</v>
      </c>
      <c r="I25" s="76">
        <v>1.5346234000000001</v>
      </c>
      <c r="J25" s="76">
        <v>1.5363872999999999</v>
      </c>
      <c r="K25" s="76">
        <v>1.5376439</v>
      </c>
      <c r="L25" s="76">
        <v>1.5320932</v>
      </c>
      <c r="M25" s="76">
        <v>1.5360262</v>
      </c>
      <c r="N25" s="76">
        <v>1.5359313999999999</v>
      </c>
      <c r="O25" s="76">
        <v>1.5347116000000001</v>
      </c>
      <c r="P25" s="76">
        <v>1.5451007000000001</v>
      </c>
      <c r="Q25" s="76">
        <v>1.5398167</v>
      </c>
      <c r="R25" s="76">
        <v>1.5363633999999999</v>
      </c>
      <c r="S25" s="81">
        <v>1.5366</v>
      </c>
    </row>
    <row r="26" spans="3:48" ht="16.2" thickBot="1">
      <c r="C26" s="70" t="s">
        <v>41</v>
      </c>
      <c r="D26" s="17" t="s">
        <v>8</v>
      </c>
      <c r="E26" s="18">
        <v>62061</v>
      </c>
      <c r="F26" s="19" t="s">
        <v>40</v>
      </c>
      <c r="H26" s="78">
        <v>1.5326407</v>
      </c>
      <c r="I26" s="76">
        <v>1.5334063</v>
      </c>
      <c r="J26" s="76">
        <v>1.5348507</v>
      </c>
      <c r="K26" s="76">
        <v>1.5335293999999999</v>
      </c>
      <c r="L26" s="76">
        <v>1.5327778000000001</v>
      </c>
      <c r="M26" s="76">
        <v>1.5333933</v>
      </c>
      <c r="N26" s="76">
        <v>1.5345081</v>
      </c>
      <c r="O26" s="76">
        <v>1.5331516000000001</v>
      </c>
      <c r="P26" s="76">
        <v>1.5358494</v>
      </c>
      <c r="Q26" s="76">
        <v>1.5340335</v>
      </c>
      <c r="R26" s="76">
        <v>1.5344892000000001</v>
      </c>
      <c r="S26" s="81">
        <v>1.5329625</v>
      </c>
    </row>
    <row r="27" spans="3:48" ht="16.2" thickBot="1">
      <c r="C27" s="70" t="s">
        <v>42</v>
      </c>
      <c r="D27" s="17" t="s">
        <v>8</v>
      </c>
      <c r="E27" s="18">
        <v>62061</v>
      </c>
      <c r="F27" s="19" t="s">
        <v>40</v>
      </c>
      <c r="H27" s="78">
        <v>1.5310501000000001</v>
      </c>
      <c r="I27" s="76">
        <v>1.5315418000000001</v>
      </c>
      <c r="J27" s="76">
        <v>1.5321933999999999</v>
      </c>
      <c r="K27" s="76">
        <v>1.5304361</v>
      </c>
      <c r="L27" s="76">
        <v>1.5321290999999999</v>
      </c>
      <c r="M27" s="76">
        <v>1.5301483</v>
      </c>
      <c r="N27" s="76">
        <v>1.5313203</v>
      </c>
      <c r="O27" s="76">
        <v>1.5316285000000001</v>
      </c>
      <c r="P27" s="76">
        <v>1.5331421000000001</v>
      </c>
      <c r="Q27" s="76">
        <v>1.5309766</v>
      </c>
      <c r="R27" s="76">
        <v>1.5322064</v>
      </c>
      <c r="S27" s="81">
        <v>1.5300644999999999</v>
      </c>
    </row>
    <row r="28" spans="3:48" ht="16.2" thickBot="1">
      <c r="C28" s="70" t="s">
        <v>43</v>
      </c>
      <c r="D28" s="17" t="s">
        <v>8</v>
      </c>
      <c r="E28" s="18">
        <v>62061</v>
      </c>
      <c r="F28" s="19" t="s">
        <v>40</v>
      </c>
      <c r="H28" s="78">
        <v>1.533444</v>
      </c>
      <c r="I28" s="76">
        <v>1.5355392999999999</v>
      </c>
      <c r="J28" s="76">
        <v>1.5374682</v>
      </c>
      <c r="K28" s="76">
        <v>1.5359172999999999</v>
      </c>
      <c r="L28" s="76">
        <v>1.5333832999999999</v>
      </c>
      <c r="M28" s="76">
        <v>1.5352859000000001</v>
      </c>
      <c r="N28" s="76">
        <v>1.5361545999999999</v>
      </c>
      <c r="O28" s="76">
        <v>1.5346587</v>
      </c>
      <c r="P28" s="76">
        <v>1.5442990000000001</v>
      </c>
      <c r="Q28" s="76">
        <v>1.5372414999999999</v>
      </c>
      <c r="R28" s="76">
        <v>1.5355532999999999</v>
      </c>
      <c r="S28" s="81">
        <v>1.5354318</v>
      </c>
    </row>
    <row r="29" spans="3:48" ht="16.2" thickBot="1">
      <c r="C29" s="70" t="s">
        <v>41</v>
      </c>
      <c r="D29" s="17" t="s">
        <v>8</v>
      </c>
      <c r="E29" s="18">
        <v>62061</v>
      </c>
      <c r="F29" s="19" t="s">
        <v>45</v>
      </c>
      <c r="H29" s="78">
        <v>1.5331553</v>
      </c>
      <c r="I29" s="76">
        <v>1.5329158000000001</v>
      </c>
      <c r="J29" s="76">
        <v>1.5338681999999999</v>
      </c>
      <c r="K29" s="76">
        <v>1.5340210999999999</v>
      </c>
      <c r="L29" s="76">
        <v>1.5338754999999999</v>
      </c>
      <c r="M29" s="76">
        <v>1.5333272</v>
      </c>
      <c r="N29" s="76">
        <v>1.5324176</v>
      </c>
      <c r="O29" s="76">
        <v>1.5341453</v>
      </c>
      <c r="P29" s="76">
        <v>1.5390728</v>
      </c>
      <c r="Q29" s="76">
        <v>1.5368360000000001</v>
      </c>
      <c r="R29" s="76">
        <v>1.5339834000000001</v>
      </c>
      <c r="S29" s="81">
        <v>1.5356812</v>
      </c>
    </row>
    <row r="30" spans="3:48" ht="16.2" thickBot="1">
      <c r="C30" s="70" t="s">
        <v>42</v>
      </c>
      <c r="D30" s="17" t="s">
        <v>8</v>
      </c>
      <c r="E30" s="18">
        <v>62061</v>
      </c>
      <c r="F30" s="19" t="s">
        <v>45</v>
      </c>
      <c r="H30" s="78">
        <v>1.5324312</v>
      </c>
      <c r="I30" s="76">
        <v>1.5303515000000001</v>
      </c>
      <c r="J30" s="76">
        <v>1.5321032999999999</v>
      </c>
      <c r="K30" s="76">
        <v>1.5311916999999999</v>
      </c>
      <c r="L30" s="76">
        <v>1.5330302</v>
      </c>
      <c r="M30" s="76">
        <v>1.5287723</v>
      </c>
      <c r="N30" s="76">
        <v>1.5291603</v>
      </c>
      <c r="O30" s="76">
        <v>1.5327276000000001</v>
      </c>
      <c r="P30" s="76">
        <v>1.5331477</v>
      </c>
      <c r="Q30" s="76">
        <v>1.5319151</v>
      </c>
      <c r="R30" s="76">
        <v>1.5319109</v>
      </c>
      <c r="S30" s="81">
        <v>1.5310177</v>
      </c>
    </row>
    <row r="31" spans="3:48" ht="16.2" thickBot="1">
      <c r="C31" s="70" t="s">
        <v>43</v>
      </c>
      <c r="D31" s="17" t="s">
        <v>8</v>
      </c>
      <c r="E31" s="18">
        <v>62061</v>
      </c>
      <c r="F31" s="19" t="s">
        <v>45</v>
      </c>
      <c r="H31" s="78">
        <v>1.5343087</v>
      </c>
      <c r="I31" s="76">
        <v>1.5343221</v>
      </c>
      <c r="J31" s="76">
        <v>1.5365800999999999</v>
      </c>
      <c r="K31" s="76">
        <v>1.5361639</v>
      </c>
      <c r="L31" s="76">
        <v>1.5345347</v>
      </c>
      <c r="M31" s="76">
        <v>1.5366953999999999</v>
      </c>
      <c r="N31" s="76">
        <v>1.5351637</v>
      </c>
      <c r="O31" s="76">
        <v>1.5356913000000001</v>
      </c>
      <c r="P31" s="76">
        <v>1.552025</v>
      </c>
      <c r="Q31" s="76">
        <v>1.5420463</v>
      </c>
      <c r="R31" s="76">
        <v>1.5363476</v>
      </c>
      <c r="S31" s="81">
        <v>1.5401643</v>
      </c>
    </row>
    <row r="32" spans="3:48" ht="16.2" thickBot="1">
      <c r="C32" s="70" t="s">
        <v>41</v>
      </c>
      <c r="D32" s="17" t="s">
        <v>8</v>
      </c>
      <c r="E32" s="18">
        <v>62061</v>
      </c>
      <c r="F32" s="19" t="s">
        <v>46</v>
      </c>
      <c r="H32" s="78">
        <v>1.5338988</v>
      </c>
      <c r="I32" s="76">
        <v>1.5323282</v>
      </c>
      <c r="J32" s="76">
        <v>1.5335502999999999</v>
      </c>
      <c r="K32" s="76">
        <v>1.534321</v>
      </c>
      <c r="L32" s="76">
        <v>1.5347194</v>
      </c>
      <c r="M32" s="76">
        <v>1.5328443</v>
      </c>
      <c r="N32" s="76">
        <v>1.5326017999999999</v>
      </c>
      <c r="O32" s="76">
        <v>1.5333542</v>
      </c>
      <c r="P32" s="76">
        <v>1.5398669</v>
      </c>
      <c r="Q32" s="76">
        <v>1.5361164</v>
      </c>
      <c r="R32" s="76">
        <v>1.5347409999999999</v>
      </c>
      <c r="S32" s="81">
        <v>1.5348774999999999</v>
      </c>
    </row>
    <row r="33" spans="3:19" ht="16.2" thickBot="1">
      <c r="C33" s="70" t="s">
        <v>42</v>
      </c>
      <c r="D33" s="17" t="s">
        <v>8</v>
      </c>
      <c r="E33" s="18">
        <v>62061</v>
      </c>
      <c r="F33" s="19" t="s">
        <v>46</v>
      </c>
      <c r="H33" s="78">
        <v>1.532659</v>
      </c>
      <c r="I33" s="76">
        <v>1.5302857000000001</v>
      </c>
      <c r="J33" s="76">
        <v>1.5314325</v>
      </c>
      <c r="K33" s="76">
        <v>1.5317346000000001</v>
      </c>
      <c r="L33" s="76">
        <v>1.5325192000000001</v>
      </c>
      <c r="M33" s="76">
        <v>1.5300171</v>
      </c>
      <c r="N33" s="76">
        <v>1.5290979</v>
      </c>
      <c r="O33" s="76">
        <v>1.5307286</v>
      </c>
      <c r="P33" s="76">
        <v>1.5344214</v>
      </c>
      <c r="Q33" s="76">
        <v>1.5300328000000001</v>
      </c>
      <c r="R33" s="76">
        <v>1.5328755000000001</v>
      </c>
      <c r="S33" s="81">
        <v>1.5296913999999999</v>
      </c>
    </row>
    <row r="34" spans="3:19" ht="16.2" thickBot="1">
      <c r="C34" s="70" t="s">
        <v>43</v>
      </c>
      <c r="D34" s="17" t="s">
        <v>8</v>
      </c>
      <c r="E34" s="18">
        <v>62061</v>
      </c>
      <c r="F34" s="19" t="s">
        <v>46</v>
      </c>
      <c r="H34" s="78">
        <v>1.5349980999999999</v>
      </c>
      <c r="I34" s="76">
        <v>1.534213</v>
      </c>
      <c r="J34" s="76">
        <v>1.5350686</v>
      </c>
      <c r="K34" s="76">
        <v>1.5356993999999999</v>
      </c>
      <c r="L34" s="76">
        <v>1.5360436</v>
      </c>
      <c r="M34" s="76">
        <v>1.5347173000000001</v>
      </c>
      <c r="N34" s="76">
        <v>1.5349816999999999</v>
      </c>
      <c r="O34" s="76">
        <v>1.5361248000000001</v>
      </c>
      <c r="P34" s="76">
        <v>1.5515551000000001</v>
      </c>
      <c r="Q34" s="76">
        <v>1.5421743999999999</v>
      </c>
      <c r="R34" s="76">
        <v>1.5368546000000001</v>
      </c>
      <c r="S34" s="81">
        <v>1.5397183000000001</v>
      </c>
    </row>
    <row r="35" spans="3:19" ht="16.2" thickBot="1">
      <c r="C35" s="70" t="s">
        <v>41</v>
      </c>
      <c r="D35" s="17" t="s">
        <v>8</v>
      </c>
      <c r="E35" s="18">
        <v>62061</v>
      </c>
      <c r="F35" s="19" t="s">
        <v>47</v>
      </c>
      <c r="H35" s="78">
        <v>1.5333752</v>
      </c>
      <c r="I35" s="76">
        <v>1.5291219</v>
      </c>
      <c r="J35" s="76">
        <v>1.5323179</v>
      </c>
      <c r="K35" s="76">
        <v>1.5309022999999999</v>
      </c>
      <c r="L35" s="76">
        <v>1.5318669</v>
      </c>
      <c r="M35" s="76">
        <v>1.5286953000000001</v>
      </c>
      <c r="N35" s="76">
        <v>1.5323841</v>
      </c>
      <c r="O35" s="76">
        <v>1.5287895</v>
      </c>
      <c r="P35" s="76">
        <v>1.539736</v>
      </c>
      <c r="Q35" s="76">
        <v>1.5321707</v>
      </c>
      <c r="R35" s="76">
        <v>1.5340456</v>
      </c>
      <c r="S35" s="81">
        <v>1.5347381</v>
      </c>
    </row>
    <row r="36" spans="3:19" ht="16.2" thickBot="1">
      <c r="C36" s="70" t="s">
        <v>42</v>
      </c>
      <c r="D36" s="17" t="s">
        <v>8</v>
      </c>
      <c r="E36" s="18">
        <v>62061</v>
      </c>
      <c r="F36" s="19" t="s">
        <v>47</v>
      </c>
      <c r="H36" s="78">
        <v>1.5289889000000001</v>
      </c>
      <c r="I36" s="76">
        <v>1.5227687999999999</v>
      </c>
      <c r="J36" s="76">
        <v>1.5291709</v>
      </c>
      <c r="K36" s="76">
        <v>1.5234681000000001</v>
      </c>
      <c r="L36" s="76">
        <v>1.5259807000000001</v>
      </c>
      <c r="M36" s="76">
        <v>1.5203993</v>
      </c>
      <c r="N36" s="76">
        <v>1.5291948</v>
      </c>
      <c r="O36" s="76">
        <v>1.5204963</v>
      </c>
      <c r="P36" s="76">
        <v>1.5350722999999999</v>
      </c>
      <c r="Q36" s="76">
        <v>1.5256985999999999</v>
      </c>
      <c r="R36" s="76">
        <v>1.5299582</v>
      </c>
      <c r="S36" s="81">
        <v>1.5312893000000001</v>
      </c>
    </row>
    <row r="37" spans="3:19" ht="16.2" thickBot="1">
      <c r="C37" s="70" t="s">
        <v>43</v>
      </c>
      <c r="D37" s="17" t="s">
        <v>8</v>
      </c>
      <c r="E37" s="18">
        <v>62061</v>
      </c>
      <c r="F37" s="19" t="s">
        <v>47</v>
      </c>
      <c r="H37" s="78">
        <v>1.5360735999999999</v>
      </c>
      <c r="I37" s="76">
        <v>1.5334365000000001</v>
      </c>
      <c r="J37" s="76">
        <v>1.5344864</v>
      </c>
      <c r="K37" s="76">
        <v>1.5360967000000001</v>
      </c>
      <c r="L37" s="76">
        <v>1.5364081000000001</v>
      </c>
      <c r="M37" s="76">
        <v>1.5341256000000001</v>
      </c>
      <c r="N37" s="76">
        <v>1.5346534999999999</v>
      </c>
      <c r="O37" s="76">
        <v>1.535282</v>
      </c>
      <c r="P37" s="76">
        <v>1.5497322</v>
      </c>
      <c r="Q37" s="76">
        <v>1.5381779</v>
      </c>
      <c r="R37" s="76">
        <v>1.5366899000000001</v>
      </c>
      <c r="S37" s="81">
        <v>1.5382309999999999</v>
      </c>
    </row>
    <row r="38" spans="3:19" ht="16.2" thickBot="1">
      <c r="C38" s="70" t="s">
        <v>41</v>
      </c>
      <c r="D38" s="17" t="s">
        <v>8</v>
      </c>
      <c r="E38" s="18">
        <v>62061</v>
      </c>
      <c r="F38" s="19" t="s">
        <v>48</v>
      </c>
      <c r="H38" s="78">
        <v>1.5276524</v>
      </c>
      <c r="I38" s="76">
        <v>1.5247872</v>
      </c>
      <c r="J38" s="76">
        <v>1.5289508000000001</v>
      </c>
      <c r="K38" s="76">
        <v>1.5295356</v>
      </c>
      <c r="L38" s="76">
        <v>1.5266686</v>
      </c>
      <c r="M38" s="76">
        <v>1.5084677</v>
      </c>
      <c r="N38" s="76">
        <v>1.5261795</v>
      </c>
      <c r="O38" s="76">
        <v>1.5271903</v>
      </c>
      <c r="P38" s="76">
        <v>1.5403111</v>
      </c>
      <c r="Q38" s="76">
        <v>1.5293156000000001</v>
      </c>
      <c r="R38" s="76">
        <v>1.5277303</v>
      </c>
      <c r="S38" s="81">
        <v>1.5293009</v>
      </c>
    </row>
    <row r="39" spans="3:19" ht="16.2" thickBot="1">
      <c r="C39" s="70" t="s">
        <v>42</v>
      </c>
      <c r="D39" s="17" t="s">
        <v>8</v>
      </c>
      <c r="E39" s="18">
        <v>62061</v>
      </c>
      <c r="F39" s="19" t="s">
        <v>48</v>
      </c>
      <c r="H39" s="78">
        <v>1.5167055</v>
      </c>
      <c r="I39" s="76">
        <v>1.5161325000000001</v>
      </c>
      <c r="J39" s="76">
        <v>1.5233874000000001</v>
      </c>
      <c r="K39" s="76">
        <v>1.5175371</v>
      </c>
      <c r="L39" s="76">
        <v>1.5150912000000001</v>
      </c>
      <c r="M39" s="76">
        <v>1.4748106000000001</v>
      </c>
      <c r="N39" s="76">
        <v>1.5170101</v>
      </c>
      <c r="O39" s="76">
        <v>1.5134748</v>
      </c>
      <c r="P39" s="76">
        <v>1.5278076</v>
      </c>
      <c r="Q39" s="76">
        <v>1.5197574</v>
      </c>
      <c r="R39" s="76">
        <v>1.5180765000000001</v>
      </c>
      <c r="S39" s="81">
        <v>1.5192158</v>
      </c>
    </row>
    <row r="40" spans="3:19" ht="16.2" thickBot="1">
      <c r="C40" s="70" t="s">
        <v>43</v>
      </c>
      <c r="D40" s="17" t="s">
        <v>8</v>
      </c>
      <c r="E40" s="18">
        <v>62061</v>
      </c>
      <c r="F40" s="19" t="s">
        <v>48</v>
      </c>
      <c r="H40" s="78">
        <v>1.5360764</v>
      </c>
      <c r="I40" s="76">
        <v>1.5341861000000001</v>
      </c>
      <c r="J40" s="76">
        <v>1.5333464999999999</v>
      </c>
      <c r="K40" s="76">
        <v>1.5378479</v>
      </c>
      <c r="L40" s="76">
        <v>1.5358981</v>
      </c>
      <c r="M40" s="76">
        <v>1.5294668</v>
      </c>
      <c r="N40" s="76">
        <v>1.5345567</v>
      </c>
      <c r="O40" s="76">
        <v>1.5374169</v>
      </c>
      <c r="P40" s="76">
        <v>1.5629854999999999</v>
      </c>
      <c r="Q40" s="76">
        <v>1.5386337000000001</v>
      </c>
      <c r="R40" s="76">
        <v>1.5366979000000001</v>
      </c>
      <c r="S40" s="81">
        <v>1.5373469</v>
      </c>
    </row>
    <row r="41" spans="3:19" ht="16.2" thickBot="1">
      <c r="C41" s="70" t="s">
        <v>41</v>
      </c>
      <c r="D41" s="17" t="s">
        <v>8</v>
      </c>
      <c r="E41" s="18">
        <v>62061</v>
      </c>
      <c r="F41" s="19" t="s">
        <v>49</v>
      </c>
      <c r="H41" s="78">
        <v>1.5144706999999999</v>
      </c>
      <c r="I41" s="76">
        <v>1.5383659999999999</v>
      </c>
      <c r="J41" s="76">
        <v>1.521895</v>
      </c>
      <c r="K41" s="76">
        <v>1.5412121999999999</v>
      </c>
      <c r="L41" s="76">
        <v>1.527058</v>
      </c>
      <c r="M41" s="76">
        <v>1.5276217000000001</v>
      </c>
      <c r="N41" s="76">
        <v>1.5194072999999999</v>
      </c>
      <c r="O41" s="76">
        <v>1.5548017999999999</v>
      </c>
      <c r="P41" s="76">
        <v>1.5373559999999999</v>
      </c>
      <c r="Q41" s="76">
        <v>1.5642240999999999</v>
      </c>
      <c r="R41" s="76">
        <v>1.5174068000000001</v>
      </c>
      <c r="S41" s="81">
        <v>1.5217681999999999</v>
      </c>
    </row>
    <row r="42" spans="3:19" ht="16.2" thickBot="1">
      <c r="C42" s="70" t="s">
        <v>42</v>
      </c>
      <c r="D42" s="17" t="s">
        <v>8</v>
      </c>
      <c r="E42" s="18">
        <v>62061</v>
      </c>
      <c r="F42" s="19" t="s">
        <v>49</v>
      </c>
      <c r="H42" s="78">
        <v>1.5089439</v>
      </c>
      <c r="I42" s="76">
        <v>1.5224494</v>
      </c>
      <c r="J42" s="76">
        <v>1.5161340999999999</v>
      </c>
      <c r="K42" s="76">
        <v>1.5268963</v>
      </c>
      <c r="L42" s="76">
        <v>1.5024705</v>
      </c>
      <c r="M42" s="76">
        <v>1.5047534</v>
      </c>
      <c r="N42" s="76">
        <v>1.5151520999999999</v>
      </c>
      <c r="O42" s="76">
        <v>1.5282374000000001</v>
      </c>
      <c r="P42" s="76">
        <v>1.5106329000000001</v>
      </c>
      <c r="Q42" s="76">
        <v>1.5032022</v>
      </c>
      <c r="R42" s="76">
        <v>1.5079578</v>
      </c>
      <c r="S42" s="81">
        <v>1.5108391000000001</v>
      </c>
    </row>
    <row r="43" spans="3:19" ht="16.2" thickBot="1">
      <c r="C43" s="70" t="s">
        <v>43</v>
      </c>
      <c r="D43" s="17" t="s">
        <v>8</v>
      </c>
      <c r="E43" s="18">
        <v>62061</v>
      </c>
      <c r="F43" s="19" t="s">
        <v>49</v>
      </c>
      <c r="H43" s="78">
        <v>1.5190024</v>
      </c>
      <c r="I43" s="76">
        <v>1.5674258000000001</v>
      </c>
      <c r="J43" s="76">
        <v>1.5271041000000001</v>
      </c>
      <c r="K43" s="76">
        <v>1.5691428000000001</v>
      </c>
      <c r="L43" s="76">
        <v>1.5621019</v>
      </c>
      <c r="M43" s="76">
        <v>1.5592321</v>
      </c>
      <c r="N43" s="76">
        <v>1.5243618999999999</v>
      </c>
      <c r="O43" s="76">
        <v>1.594392</v>
      </c>
      <c r="P43" s="76">
        <v>1.5715555000000001</v>
      </c>
      <c r="Q43" s="76">
        <v>1.6760147999999999</v>
      </c>
      <c r="R43" s="76">
        <v>1.5258061999999999</v>
      </c>
      <c r="S43" s="81">
        <v>1.5328326000000001</v>
      </c>
    </row>
    <row r="44" spans="3:19" ht="16.2" thickBot="1">
      <c r="C44" s="70" t="s">
        <v>41</v>
      </c>
      <c r="D44" s="17" t="s">
        <v>8</v>
      </c>
      <c r="E44" s="18">
        <v>62061</v>
      </c>
      <c r="F44" s="19" t="s">
        <v>50</v>
      </c>
      <c r="H44" s="78">
        <v>1.5123485000000001</v>
      </c>
      <c r="I44" s="76">
        <v>1.5178777000000001</v>
      </c>
      <c r="J44" s="76">
        <v>1.5230184</v>
      </c>
      <c r="K44" s="76">
        <v>1.5472068000000001</v>
      </c>
      <c r="L44" s="76">
        <v>1.5142252</v>
      </c>
      <c r="M44" s="76">
        <v>1.5547652999999999</v>
      </c>
      <c r="N44" s="76">
        <v>1.5159175</v>
      </c>
      <c r="O44" s="76">
        <v>1.5529227999999999</v>
      </c>
      <c r="P44" s="76">
        <v>1.5346664000000001</v>
      </c>
      <c r="Q44" s="76">
        <v>1.5445777000000001</v>
      </c>
      <c r="R44" s="76">
        <v>1.5198547</v>
      </c>
      <c r="S44" s="81">
        <v>1.5175973</v>
      </c>
    </row>
    <row r="45" spans="3:19" ht="16.2" thickBot="1">
      <c r="C45" s="70" t="s">
        <v>42</v>
      </c>
      <c r="D45" s="17" t="s">
        <v>8</v>
      </c>
      <c r="E45" s="18">
        <v>62061</v>
      </c>
      <c r="F45" s="19" t="s">
        <v>50</v>
      </c>
      <c r="H45" s="78">
        <v>1.508238</v>
      </c>
      <c r="I45" s="76">
        <v>1.5078317999999999</v>
      </c>
      <c r="J45" s="76">
        <v>1.5043222000000001</v>
      </c>
      <c r="K45" s="76">
        <v>1.5237115999999999</v>
      </c>
      <c r="L45" s="76">
        <v>1.4991992000000001</v>
      </c>
      <c r="M45" s="76">
        <v>1.5311425999999999</v>
      </c>
      <c r="N45" s="76">
        <v>1.5048490999999999</v>
      </c>
      <c r="O45" s="76">
        <v>1.5240298000000001</v>
      </c>
      <c r="P45" s="76">
        <v>1.5082765</v>
      </c>
      <c r="Q45" s="76">
        <v>1.4978502</v>
      </c>
      <c r="R45" s="76">
        <v>1.5143956999999999</v>
      </c>
      <c r="S45" s="81">
        <v>1.5054234</v>
      </c>
    </row>
    <row r="46" spans="3:19" ht="16.2" thickBot="1">
      <c r="C46" s="70" t="s">
        <v>43</v>
      </c>
      <c r="D46" s="17" t="s">
        <v>8</v>
      </c>
      <c r="E46" s="18">
        <v>62061</v>
      </c>
      <c r="F46" s="19" t="s">
        <v>50</v>
      </c>
      <c r="H46" s="78">
        <v>1.516324</v>
      </c>
      <c r="I46" s="76">
        <v>1.5262216</v>
      </c>
      <c r="J46" s="76">
        <v>1.5350353000000001</v>
      </c>
      <c r="K46" s="76">
        <v>1.5809070000000001</v>
      </c>
      <c r="L46" s="76">
        <v>1.522413</v>
      </c>
      <c r="M46" s="76">
        <v>1.5876323999999999</v>
      </c>
      <c r="N46" s="76">
        <v>1.5264974</v>
      </c>
      <c r="O46" s="76">
        <v>1.6002554</v>
      </c>
      <c r="P46" s="76">
        <v>1.5611934000000001</v>
      </c>
      <c r="Q46" s="76">
        <v>1.6232521</v>
      </c>
      <c r="R46" s="76">
        <v>1.526405</v>
      </c>
      <c r="S46" s="81">
        <v>1.5284196999999999</v>
      </c>
    </row>
    <row r="47" spans="3:19" ht="16.2" thickBot="1">
      <c r="C47" s="70" t="s">
        <v>41</v>
      </c>
      <c r="D47" s="17" t="s">
        <v>8</v>
      </c>
      <c r="E47" s="18">
        <v>62061</v>
      </c>
      <c r="F47" s="19" t="s">
        <v>44</v>
      </c>
      <c r="H47" s="78">
        <v>1.5232155999999999</v>
      </c>
      <c r="I47" s="76">
        <v>1.5237476999999999</v>
      </c>
      <c r="J47" s="76">
        <v>1.5312460999999999</v>
      </c>
      <c r="K47" s="76">
        <v>1.5308284999999999</v>
      </c>
      <c r="L47" s="76">
        <v>1.5300482</v>
      </c>
      <c r="M47" s="76">
        <v>1.5276689000000001</v>
      </c>
      <c r="N47" s="76">
        <v>1.5244702999999999</v>
      </c>
      <c r="O47" s="76">
        <v>1.5283248</v>
      </c>
      <c r="P47" s="76">
        <v>1.5399596</v>
      </c>
      <c r="Q47" s="76">
        <v>1.5302694999999999</v>
      </c>
      <c r="R47" s="76">
        <v>1.5289421000000001</v>
      </c>
      <c r="S47" s="81">
        <v>1.5189195</v>
      </c>
    </row>
    <row r="48" spans="3:19" ht="16.2" thickBot="1">
      <c r="C48" s="70" t="s">
        <v>42</v>
      </c>
      <c r="D48" s="17" t="s">
        <v>8</v>
      </c>
      <c r="E48" s="18">
        <v>62061</v>
      </c>
      <c r="F48" s="19" t="s">
        <v>44</v>
      </c>
      <c r="H48" s="78">
        <v>1.5154547</v>
      </c>
      <c r="I48" s="76">
        <v>1.5176707</v>
      </c>
      <c r="J48" s="76">
        <v>1.5249634999999999</v>
      </c>
      <c r="K48" s="76">
        <v>1.5195915</v>
      </c>
      <c r="L48" s="76">
        <v>1.5271266999999999</v>
      </c>
      <c r="M48" s="76">
        <v>1.5030842</v>
      </c>
      <c r="N48" s="76">
        <v>1.5163598</v>
      </c>
      <c r="O48" s="76">
        <v>1.5216795999999999</v>
      </c>
      <c r="P48" s="76">
        <v>1.5268478000000001</v>
      </c>
      <c r="Q48" s="76">
        <v>1.5207029000000001</v>
      </c>
      <c r="R48" s="76">
        <v>1.5175546</v>
      </c>
      <c r="S48" s="81">
        <v>1.5140237000000001</v>
      </c>
    </row>
    <row r="49" spans="3:19" ht="16.2" thickBot="1">
      <c r="C49" s="70" t="s">
        <v>43</v>
      </c>
      <c r="D49" s="17" t="s">
        <v>8</v>
      </c>
      <c r="E49" s="18">
        <v>62061</v>
      </c>
      <c r="F49" s="19" t="s">
        <v>44</v>
      </c>
      <c r="H49" s="78">
        <v>1.5314643999999999</v>
      </c>
      <c r="I49" s="76">
        <v>1.5312927000000001</v>
      </c>
      <c r="J49" s="76">
        <v>1.5363343</v>
      </c>
      <c r="K49" s="76">
        <v>1.5445578</v>
      </c>
      <c r="L49" s="76">
        <v>1.5323709999999999</v>
      </c>
      <c r="M49" s="76">
        <v>1.5376322</v>
      </c>
      <c r="N49" s="76">
        <v>1.5345873999999999</v>
      </c>
      <c r="O49" s="76">
        <v>1.5343842999999999</v>
      </c>
      <c r="P49" s="76">
        <v>1.5560563999999999</v>
      </c>
      <c r="Q49" s="76">
        <v>1.5403690999999999</v>
      </c>
      <c r="R49" s="76">
        <v>1.5379046999999999</v>
      </c>
      <c r="S49" s="81">
        <v>1.5240585</v>
      </c>
    </row>
    <row r="50" spans="3:19" ht="16.2" thickBot="1">
      <c r="C50" s="70" t="s">
        <v>41</v>
      </c>
      <c r="D50" s="17" t="s">
        <v>8</v>
      </c>
      <c r="E50" s="18">
        <v>62061</v>
      </c>
      <c r="F50" s="19" t="s">
        <v>51</v>
      </c>
      <c r="H50" s="78">
        <v>1.5343872000000001</v>
      </c>
      <c r="I50" s="76">
        <v>1.5299282000000001</v>
      </c>
      <c r="J50" s="76">
        <v>1.5395711999999999</v>
      </c>
      <c r="K50" s="76">
        <v>1.5381083</v>
      </c>
      <c r="L50" s="76">
        <v>1.5343145</v>
      </c>
      <c r="M50" s="76">
        <v>1.5358251999999999</v>
      </c>
      <c r="N50" s="76">
        <v>1.5353498000000001</v>
      </c>
      <c r="O50" s="76">
        <v>1.5318092000000001</v>
      </c>
      <c r="P50" s="76">
        <v>1.5421929000000001</v>
      </c>
      <c r="Q50" s="76">
        <v>1.5349492</v>
      </c>
      <c r="R50" s="76">
        <v>1.5336989999999999</v>
      </c>
      <c r="S50" s="81">
        <v>1.5324057</v>
      </c>
    </row>
    <row r="51" spans="3:19" ht="16.2" thickBot="1">
      <c r="C51" s="70" t="s">
        <v>42</v>
      </c>
      <c r="D51" s="17" t="s">
        <v>8</v>
      </c>
      <c r="E51" s="18">
        <v>62061</v>
      </c>
      <c r="F51" s="19" t="s">
        <v>51</v>
      </c>
      <c r="H51" s="78">
        <v>1.5309393</v>
      </c>
      <c r="I51" s="76">
        <v>1.5254833999999999</v>
      </c>
      <c r="J51" s="76">
        <v>1.5344225</v>
      </c>
      <c r="K51" s="76">
        <v>1.5314141999999999</v>
      </c>
      <c r="L51" s="76">
        <v>1.530851</v>
      </c>
      <c r="M51" s="76">
        <v>1.5303931</v>
      </c>
      <c r="N51" s="76">
        <v>1.5326515000000001</v>
      </c>
      <c r="O51" s="76">
        <v>1.5179246</v>
      </c>
      <c r="P51" s="76">
        <v>1.5328283</v>
      </c>
      <c r="Q51" s="76">
        <v>1.5305186</v>
      </c>
      <c r="R51" s="76">
        <v>1.5289263</v>
      </c>
      <c r="S51" s="81">
        <v>1.5292357000000001</v>
      </c>
    </row>
    <row r="52" spans="3:19" ht="16.2" thickBot="1">
      <c r="C52" s="70" t="s">
        <v>43</v>
      </c>
      <c r="D52" s="17" t="s">
        <v>8</v>
      </c>
      <c r="E52" s="18">
        <v>62061</v>
      </c>
      <c r="F52" s="19" t="s">
        <v>51</v>
      </c>
      <c r="H52" s="78">
        <v>1.5366439000000001</v>
      </c>
      <c r="I52" s="76">
        <v>1.5341183</v>
      </c>
      <c r="J52" s="76">
        <v>1.5474703999999999</v>
      </c>
      <c r="K52" s="76">
        <v>1.5459438999999999</v>
      </c>
      <c r="L52" s="76">
        <v>1.5378109</v>
      </c>
      <c r="M52" s="76">
        <v>1.5385960999999999</v>
      </c>
      <c r="N52" s="76">
        <v>1.5377685000000001</v>
      </c>
      <c r="O52" s="76">
        <v>1.5384500000000001</v>
      </c>
      <c r="P52" s="76">
        <v>1.5546719</v>
      </c>
      <c r="Q52" s="76">
        <v>1.5406142</v>
      </c>
      <c r="R52" s="76">
        <v>1.5370421999999999</v>
      </c>
      <c r="S52" s="81">
        <v>1.5356080999999999</v>
      </c>
    </row>
    <row r="53" spans="3:19" ht="16.2" thickBot="1">
      <c r="C53" s="70" t="s">
        <v>41</v>
      </c>
      <c r="D53" s="17" t="s">
        <v>8</v>
      </c>
      <c r="E53" s="18">
        <v>62061</v>
      </c>
      <c r="F53" s="19" t="s">
        <v>52</v>
      </c>
      <c r="H53" s="78">
        <v>1.5316225999999999</v>
      </c>
      <c r="I53" s="76">
        <v>1.5333581000000001</v>
      </c>
      <c r="J53" s="76">
        <v>1.5395909000000001</v>
      </c>
      <c r="K53" s="76">
        <v>1.5327679000000001</v>
      </c>
      <c r="L53" s="76">
        <v>1.5312802999999999</v>
      </c>
      <c r="M53" s="76">
        <v>1.5354467000000001</v>
      </c>
      <c r="N53" s="76">
        <v>1.5357095000000001</v>
      </c>
      <c r="O53" s="76">
        <v>1.5266884000000001</v>
      </c>
      <c r="P53" s="76">
        <v>1.5395258999999999</v>
      </c>
      <c r="Q53" s="76">
        <v>1.5348816000000001</v>
      </c>
      <c r="R53" s="76">
        <v>1.5345213</v>
      </c>
      <c r="S53" s="81">
        <v>1.5344861999999999</v>
      </c>
    </row>
    <row r="54" spans="3:19" ht="16.2" thickBot="1">
      <c r="C54" s="70" t="s">
        <v>42</v>
      </c>
      <c r="D54" s="17" t="s">
        <v>8</v>
      </c>
      <c r="E54" s="18">
        <v>62061</v>
      </c>
      <c r="F54" s="19" t="s">
        <v>52</v>
      </c>
      <c r="H54" s="78">
        <v>1.5205572000000001</v>
      </c>
      <c r="I54" s="76">
        <v>1.5295703</v>
      </c>
      <c r="J54" s="76">
        <v>1.5305198</v>
      </c>
      <c r="K54" s="76">
        <v>1.5209021</v>
      </c>
      <c r="L54" s="76">
        <v>1.52159</v>
      </c>
      <c r="M54" s="76">
        <v>1.5279248999999999</v>
      </c>
      <c r="N54" s="76">
        <v>1.5319832</v>
      </c>
      <c r="O54" s="76">
        <v>1.5069364000000001</v>
      </c>
      <c r="P54" s="76">
        <v>1.5314805</v>
      </c>
      <c r="Q54" s="76">
        <v>1.5328259</v>
      </c>
      <c r="R54" s="76">
        <v>1.5317704999999999</v>
      </c>
      <c r="S54" s="81">
        <v>1.5322505</v>
      </c>
    </row>
    <row r="55" spans="3:19" ht="16.2" thickBot="1">
      <c r="C55" s="70" t="s">
        <v>43</v>
      </c>
      <c r="D55" s="17" t="s">
        <v>8</v>
      </c>
      <c r="E55" s="18">
        <v>62061</v>
      </c>
      <c r="F55" s="19" t="s">
        <v>52</v>
      </c>
      <c r="H55" s="78">
        <v>1.5361642</v>
      </c>
      <c r="I55" s="76">
        <v>1.5358186</v>
      </c>
      <c r="J55" s="76">
        <v>1.5486717999999999</v>
      </c>
      <c r="K55" s="76">
        <v>1.5413467000000001</v>
      </c>
      <c r="L55" s="76">
        <v>1.5354886000000001</v>
      </c>
      <c r="M55" s="76">
        <v>1.5394741000000001</v>
      </c>
      <c r="N55" s="76">
        <v>1.5388587</v>
      </c>
      <c r="O55" s="76">
        <v>1.5364365</v>
      </c>
      <c r="P55" s="76">
        <v>1.5516346000000001</v>
      </c>
      <c r="Q55" s="76">
        <v>1.5374684000000001</v>
      </c>
      <c r="R55" s="76">
        <v>1.5378866</v>
      </c>
      <c r="S55" s="81">
        <v>1.5369618</v>
      </c>
    </row>
    <row r="56" spans="3:19" ht="16.2" thickBot="1">
      <c r="C56" s="70" t="s">
        <v>41</v>
      </c>
      <c r="D56" s="17" t="s">
        <v>8</v>
      </c>
      <c r="E56" s="18">
        <v>62061</v>
      </c>
      <c r="F56" s="19" t="s">
        <v>53</v>
      </c>
      <c r="H56" s="78">
        <v>1.5261646</v>
      </c>
      <c r="I56" s="76">
        <v>1.5334441999999999</v>
      </c>
      <c r="J56" s="76">
        <v>1.5395741999999999</v>
      </c>
      <c r="K56" s="76">
        <v>1.5248204000000001</v>
      </c>
      <c r="L56" s="76">
        <v>1.5244755000000001</v>
      </c>
      <c r="M56" s="76">
        <v>1.5327499</v>
      </c>
      <c r="N56" s="76">
        <v>1.5359095</v>
      </c>
      <c r="O56" s="76">
        <v>1.5188111</v>
      </c>
      <c r="P56" s="76">
        <v>1.5359977</v>
      </c>
      <c r="Q56" s="76">
        <v>1.5352702</v>
      </c>
      <c r="R56" s="76">
        <v>1.5334867999999999</v>
      </c>
      <c r="S56" s="81">
        <v>1.5343989</v>
      </c>
    </row>
    <row r="57" spans="3:19" ht="16.2" thickBot="1">
      <c r="C57" s="70" t="s">
        <v>42</v>
      </c>
      <c r="D57" s="17" t="s">
        <v>8</v>
      </c>
      <c r="E57" s="18">
        <v>62061</v>
      </c>
      <c r="F57" s="19" t="s">
        <v>53</v>
      </c>
      <c r="H57" s="78">
        <v>1.5101553000000001</v>
      </c>
      <c r="I57" s="76">
        <v>1.5304291000000001</v>
      </c>
      <c r="J57" s="76">
        <v>1.5321015</v>
      </c>
      <c r="K57" s="76">
        <v>1.5093475000000001</v>
      </c>
      <c r="L57" s="76">
        <v>1.5085352999999999</v>
      </c>
      <c r="M57" s="76">
        <v>1.5181751000000001</v>
      </c>
      <c r="N57" s="76">
        <v>1.5318970999999999</v>
      </c>
      <c r="O57" s="76">
        <v>1.4911015000000001</v>
      </c>
      <c r="P57" s="76">
        <v>1.5288735</v>
      </c>
      <c r="Q57" s="76">
        <v>1.5296978000000001</v>
      </c>
      <c r="R57" s="76">
        <v>1.5293372000000001</v>
      </c>
      <c r="S57" s="81">
        <v>1.5313291</v>
      </c>
    </row>
    <row r="58" spans="3:19" ht="16.2" thickBot="1">
      <c r="C58" s="70" t="s">
        <v>43</v>
      </c>
      <c r="D58" s="17" t="s">
        <v>8</v>
      </c>
      <c r="E58" s="18">
        <v>62061</v>
      </c>
      <c r="F58" s="19" t="s">
        <v>53</v>
      </c>
      <c r="H58" s="78">
        <v>1.5361248000000001</v>
      </c>
      <c r="I58" s="76">
        <v>1.5355487999999999</v>
      </c>
      <c r="J58" s="76">
        <v>1.5522357</v>
      </c>
      <c r="K58" s="76">
        <v>1.5366157</v>
      </c>
      <c r="L58" s="76">
        <v>1.5334965</v>
      </c>
      <c r="M58" s="76">
        <v>1.5417641</v>
      </c>
      <c r="N58" s="76">
        <v>1.5394962999999999</v>
      </c>
      <c r="O58" s="76">
        <v>1.5339647999999999</v>
      </c>
      <c r="P58" s="76">
        <v>1.5425004</v>
      </c>
      <c r="Q58" s="76">
        <v>1.5396656</v>
      </c>
      <c r="R58" s="76">
        <v>1.5375019000000001</v>
      </c>
      <c r="S58" s="81">
        <v>1.5367398999999999</v>
      </c>
    </row>
    <row r="59" spans="3:19" ht="16.2" thickBot="1">
      <c r="C59" s="70" t="s">
        <v>41</v>
      </c>
      <c r="D59" s="17" t="s">
        <v>8</v>
      </c>
      <c r="E59" s="18">
        <v>62061</v>
      </c>
      <c r="F59" s="19" t="s">
        <v>54</v>
      </c>
      <c r="H59" s="78">
        <v>1.5174350000000001</v>
      </c>
      <c r="I59" s="76">
        <v>1.5296964</v>
      </c>
      <c r="J59" s="76">
        <v>1.5413889000000001</v>
      </c>
      <c r="K59" s="76">
        <v>1.5151698</v>
      </c>
      <c r="L59" s="76">
        <v>1.5159853999999999</v>
      </c>
      <c r="M59" s="76">
        <v>1.5269343</v>
      </c>
      <c r="N59" s="76">
        <v>1.5328001</v>
      </c>
      <c r="O59" s="76">
        <v>1.5090542</v>
      </c>
      <c r="P59" s="76">
        <v>1.5343329999999999</v>
      </c>
      <c r="Q59" s="76">
        <v>1.5334867000000001</v>
      </c>
      <c r="R59" s="76">
        <v>1.5299997999999999</v>
      </c>
      <c r="S59" s="81">
        <v>1.5305731</v>
      </c>
    </row>
    <row r="60" spans="3:19" ht="16.2" thickBot="1">
      <c r="C60" s="70" t="s">
        <v>42</v>
      </c>
      <c r="D60" s="17" t="s">
        <v>8</v>
      </c>
      <c r="E60" s="18">
        <v>62061</v>
      </c>
      <c r="F60" s="19" t="s">
        <v>54</v>
      </c>
      <c r="H60" s="78">
        <v>1.4971749000000001</v>
      </c>
      <c r="I60" s="76">
        <v>1.5273488</v>
      </c>
      <c r="J60" s="76">
        <v>1.5287767000000001</v>
      </c>
      <c r="K60" s="76">
        <v>1.4940182</v>
      </c>
      <c r="L60" s="76">
        <v>1.4950524999999999</v>
      </c>
      <c r="M60" s="76">
        <v>1.5034753000000001</v>
      </c>
      <c r="N60" s="76">
        <v>1.5272029</v>
      </c>
      <c r="O60" s="76">
        <v>1.4774970000000001</v>
      </c>
      <c r="P60" s="76">
        <v>1.5283127999999999</v>
      </c>
      <c r="Q60" s="76">
        <v>1.5279711</v>
      </c>
      <c r="R60" s="76">
        <v>1.5255698</v>
      </c>
      <c r="S60" s="81">
        <v>1.5268520000000001</v>
      </c>
    </row>
    <row r="61" spans="3:19" ht="16.2" thickBot="1">
      <c r="C61" s="70" t="s">
        <v>43</v>
      </c>
      <c r="D61" s="17" t="s">
        <v>8</v>
      </c>
      <c r="E61" s="18">
        <v>62061</v>
      </c>
      <c r="F61" s="19" t="s">
        <v>54</v>
      </c>
      <c r="H61" s="78">
        <v>1.5307508000000001</v>
      </c>
      <c r="I61" s="76">
        <v>1.5321822</v>
      </c>
      <c r="J61" s="76">
        <v>1.5559695</v>
      </c>
      <c r="K61" s="76">
        <v>1.5312068999999999</v>
      </c>
      <c r="L61" s="76">
        <v>1.5335494999999999</v>
      </c>
      <c r="M61" s="76">
        <v>1.5421373</v>
      </c>
      <c r="N61" s="76">
        <v>1.5378461000000001</v>
      </c>
      <c r="O61" s="76">
        <v>1.5288580000000001</v>
      </c>
      <c r="P61" s="76">
        <v>1.5409575</v>
      </c>
      <c r="Q61" s="76">
        <v>1.5392368999999999</v>
      </c>
      <c r="R61" s="76">
        <v>1.5331394</v>
      </c>
      <c r="S61" s="81">
        <v>1.5347062</v>
      </c>
    </row>
    <row r="62" spans="3:19" ht="16.2" thickBot="1">
      <c r="C62" s="70" t="s">
        <v>41</v>
      </c>
      <c r="D62" s="17" t="s">
        <v>8</v>
      </c>
      <c r="E62" s="18">
        <v>62061</v>
      </c>
      <c r="F62" s="19" t="s">
        <v>55</v>
      </c>
      <c r="H62" s="78">
        <v>1.5114007</v>
      </c>
      <c r="I62" s="76">
        <v>1.5287477</v>
      </c>
      <c r="J62" s="76">
        <v>1.5420225999999999</v>
      </c>
      <c r="K62" s="76">
        <v>1.5081304</v>
      </c>
      <c r="L62" s="76">
        <v>1.5087832000000001</v>
      </c>
      <c r="M62" s="76">
        <v>1.5200266</v>
      </c>
      <c r="N62" s="76">
        <v>1.5296088000000001</v>
      </c>
      <c r="O62" s="76">
        <v>1.5021137</v>
      </c>
      <c r="P62" s="76">
        <v>1.5341053</v>
      </c>
      <c r="Q62" s="76">
        <v>1.5326896000000001</v>
      </c>
      <c r="R62" s="76">
        <v>1.5272074</v>
      </c>
      <c r="S62" s="81">
        <v>1.5288744000000001</v>
      </c>
    </row>
    <row r="63" spans="3:19" ht="16.2" thickBot="1">
      <c r="C63" s="70" t="s">
        <v>42</v>
      </c>
      <c r="D63" s="17" t="s">
        <v>8</v>
      </c>
      <c r="E63" s="18">
        <v>62061</v>
      </c>
      <c r="F63" s="19" t="s">
        <v>55</v>
      </c>
      <c r="H63" s="78">
        <v>1.4842059000000001</v>
      </c>
      <c r="I63" s="76">
        <v>1.5245439999999999</v>
      </c>
      <c r="J63" s="76">
        <v>1.5272277000000001</v>
      </c>
      <c r="K63" s="76">
        <v>1.4791977000000001</v>
      </c>
      <c r="L63" s="76">
        <v>1.4811581</v>
      </c>
      <c r="M63" s="76">
        <v>1.4915301000000001</v>
      </c>
      <c r="N63" s="76">
        <v>1.5184610999999999</v>
      </c>
      <c r="O63" s="76">
        <v>1.4653442000000001</v>
      </c>
      <c r="P63" s="76">
        <v>1.5264123999999999</v>
      </c>
      <c r="Q63" s="76">
        <v>1.5261568999999999</v>
      </c>
      <c r="R63" s="76">
        <v>1.5215514000000001</v>
      </c>
      <c r="S63" s="81">
        <v>1.5202522999999999</v>
      </c>
    </row>
    <row r="64" spans="3:19" ht="16.2" thickBot="1">
      <c r="C64" s="70" t="s">
        <v>43</v>
      </c>
      <c r="D64" s="17" t="s">
        <v>8</v>
      </c>
      <c r="E64" s="18">
        <v>62061</v>
      </c>
      <c r="F64" s="19" t="s">
        <v>55</v>
      </c>
      <c r="H64" s="78">
        <v>1.5291884</v>
      </c>
      <c r="I64" s="76">
        <v>1.5308382</v>
      </c>
      <c r="J64" s="76">
        <v>1.5563469000000001</v>
      </c>
      <c r="K64" s="76">
        <v>1.5309984000000001</v>
      </c>
      <c r="L64" s="76">
        <v>1.5296523</v>
      </c>
      <c r="M64" s="76">
        <v>1.5418015</v>
      </c>
      <c r="N64" s="76">
        <v>1.5385899999999999</v>
      </c>
      <c r="O64" s="76">
        <v>1.5290842</v>
      </c>
      <c r="P64" s="76">
        <v>1.5422739000000001</v>
      </c>
      <c r="Q64" s="76">
        <v>1.5390001</v>
      </c>
      <c r="R64" s="76">
        <v>1.5314923</v>
      </c>
      <c r="S64" s="81">
        <v>1.5345647</v>
      </c>
    </row>
    <row r="65" spans="3:19" ht="16.2" thickBot="1">
      <c r="C65" s="70" t="s">
        <v>41</v>
      </c>
      <c r="D65" s="17" t="s">
        <v>8</v>
      </c>
      <c r="E65" s="18">
        <v>62061</v>
      </c>
      <c r="F65" s="19" t="s">
        <v>56</v>
      </c>
      <c r="H65" s="78">
        <v>1.5078505</v>
      </c>
      <c r="I65" s="76">
        <v>1.5313265</v>
      </c>
      <c r="J65" s="76">
        <v>1.5443418</v>
      </c>
      <c r="K65" s="76">
        <v>1.5032201999999999</v>
      </c>
      <c r="L65" s="76">
        <v>1.5048598</v>
      </c>
      <c r="M65" s="76">
        <v>1.5165181000000001</v>
      </c>
      <c r="N65" s="76">
        <v>1.5285971</v>
      </c>
      <c r="O65" s="76">
        <v>1.4956404999999999</v>
      </c>
      <c r="P65" s="76">
        <v>1.5366793999999999</v>
      </c>
      <c r="Q65" s="76">
        <v>1.5321091</v>
      </c>
      <c r="R65" s="76">
        <v>1.5241963000000001</v>
      </c>
      <c r="S65" s="81">
        <v>1.5254154</v>
      </c>
    </row>
    <row r="66" spans="3:19" ht="16.2" thickBot="1">
      <c r="C66" s="70" t="s">
        <v>42</v>
      </c>
      <c r="D66" s="17" t="s">
        <v>8</v>
      </c>
      <c r="E66" s="18">
        <v>62061</v>
      </c>
      <c r="F66" s="19" t="s">
        <v>56</v>
      </c>
      <c r="H66" s="78">
        <v>1.4759169999999999</v>
      </c>
      <c r="I66" s="76">
        <v>1.5257693000000001</v>
      </c>
      <c r="J66" s="76">
        <v>1.5290239999999999</v>
      </c>
      <c r="K66" s="76">
        <v>1.4689521000000001</v>
      </c>
      <c r="L66" s="76">
        <v>1.4703567</v>
      </c>
      <c r="M66" s="76">
        <v>1.4831523</v>
      </c>
      <c r="N66" s="76">
        <v>1.5083260999999999</v>
      </c>
      <c r="O66" s="76">
        <v>1.4580109000000001</v>
      </c>
      <c r="P66" s="76">
        <v>1.5302587000000001</v>
      </c>
      <c r="Q66" s="76">
        <v>1.5212467999999999</v>
      </c>
      <c r="R66" s="76">
        <v>1.5135155</v>
      </c>
      <c r="S66" s="81">
        <v>1.5097415999999999</v>
      </c>
    </row>
    <row r="67" spans="3:19" ht="16.2" thickBot="1">
      <c r="C67" s="70" t="s">
        <v>43</v>
      </c>
      <c r="D67" s="17" t="s">
        <v>8</v>
      </c>
      <c r="E67" s="18">
        <v>62061</v>
      </c>
      <c r="F67" s="19" t="s">
        <v>56</v>
      </c>
      <c r="H67" s="122">
        <v>1.5308648</v>
      </c>
      <c r="I67" s="123">
        <v>1.5344884999999999</v>
      </c>
      <c r="J67" s="123">
        <v>1.5623262</v>
      </c>
      <c r="K67" s="123">
        <v>1.5338689000000001</v>
      </c>
      <c r="L67" s="123">
        <v>1.5318528</v>
      </c>
      <c r="M67" s="123">
        <v>1.5404264000000001</v>
      </c>
      <c r="N67" s="123">
        <v>1.5417263000000001</v>
      </c>
      <c r="O67" s="123">
        <v>1.5310614</v>
      </c>
      <c r="P67" s="123">
        <v>1.5454071</v>
      </c>
      <c r="Q67" s="123">
        <v>1.5410956</v>
      </c>
      <c r="R67" s="123">
        <v>1.5295179999999999</v>
      </c>
      <c r="S67" s="124">
        <v>1.5357673999999999</v>
      </c>
    </row>
  </sheetData>
  <conditionalFormatting sqref="D6:AV17 H23:S67">
    <cfRule type="cellIs" dxfId="3" priority="6" operator="notBetween">
      <formula>$C$23</formula>
      <formula>$C$24</formula>
    </cfRule>
  </conditionalFormatting>
  <conditionalFormatting sqref="D6:AV1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3:S6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R70"/>
  <sheetViews>
    <sheetView topLeftCell="A58" zoomScale="85" zoomScaleNormal="85" workbookViewId="0">
      <selection activeCell="T35" sqref="T35"/>
    </sheetView>
  </sheetViews>
  <sheetFormatPr baseColWidth="10" defaultRowHeight="13.8"/>
  <sheetData>
    <row r="4" spans="2:18" ht="14.4" thickBot="1"/>
    <row r="5" spans="2:18" ht="14.4" thickBot="1">
      <c r="G5" s="86" t="s">
        <v>65</v>
      </c>
      <c r="H5" s="87" t="s">
        <v>66</v>
      </c>
      <c r="I5" s="87" t="s">
        <v>67</v>
      </c>
      <c r="J5" s="87" t="s">
        <v>68</v>
      </c>
      <c r="K5" s="87" t="s">
        <v>69</v>
      </c>
      <c r="L5" s="87" t="s">
        <v>70</v>
      </c>
      <c r="M5" s="87" t="s">
        <v>71</v>
      </c>
      <c r="N5" s="87" t="s">
        <v>72</v>
      </c>
      <c r="O5" s="87" t="s">
        <v>73</v>
      </c>
      <c r="P5" s="87" t="s">
        <v>74</v>
      </c>
      <c r="Q5" s="87" t="s">
        <v>75</v>
      </c>
      <c r="R5" s="88" t="s">
        <v>76</v>
      </c>
    </row>
    <row r="6" spans="2:18" ht="16.2" thickBot="1">
      <c r="B6" s="70" t="s">
        <v>41</v>
      </c>
      <c r="C6" s="17" t="s">
        <v>8</v>
      </c>
      <c r="D6" s="18">
        <v>62061</v>
      </c>
      <c r="E6" s="19" t="s">
        <v>39</v>
      </c>
      <c r="G6" s="83">
        <v>1.5340243</v>
      </c>
      <c r="H6" s="84">
        <v>1.5330248</v>
      </c>
      <c r="I6" s="84">
        <v>1.5344572000000001</v>
      </c>
      <c r="J6" s="84">
        <v>1.5359081999999999</v>
      </c>
      <c r="K6" s="84">
        <v>1.5290807</v>
      </c>
      <c r="L6" s="84">
        <v>1.5336643000000001</v>
      </c>
      <c r="M6" s="84">
        <v>1.5327753</v>
      </c>
      <c r="N6" s="84">
        <v>1.5322416000000001</v>
      </c>
      <c r="O6" s="84">
        <v>1.5381328999999999</v>
      </c>
      <c r="P6" s="84">
        <v>1.5318134000000001</v>
      </c>
      <c r="Q6" s="84">
        <v>1.5345232</v>
      </c>
      <c r="R6" s="85">
        <v>1.5338404000000001</v>
      </c>
    </row>
    <row r="7" spans="2:18" ht="16.2" thickBot="1">
      <c r="B7" s="71" t="s">
        <v>42</v>
      </c>
      <c r="C7" s="17" t="s">
        <v>8</v>
      </c>
      <c r="D7" s="18">
        <v>62061</v>
      </c>
      <c r="E7" s="19" t="s">
        <v>39</v>
      </c>
      <c r="G7" s="78">
        <v>1.5315148000000001</v>
      </c>
      <c r="H7" s="76">
        <v>1.5310846</v>
      </c>
      <c r="I7" s="76">
        <v>1.5319282999999999</v>
      </c>
      <c r="J7" s="76">
        <v>1.5338780999999999</v>
      </c>
      <c r="K7" s="76">
        <v>1.5270676000000001</v>
      </c>
      <c r="L7" s="76">
        <v>1.5305951</v>
      </c>
      <c r="M7" s="76">
        <v>1.5301655999999999</v>
      </c>
      <c r="N7" s="76">
        <v>1.5300005000000001</v>
      </c>
      <c r="O7" s="76">
        <v>1.5340393999999999</v>
      </c>
      <c r="P7" s="76">
        <v>1.5267667</v>
      </c>
      <c r="Q7" s="76">
        <v>1.5322682999999999</v>
      </c>
      <c r="R7" s="81">
        <v>1.5301822</v>
      </c>
    </row>
    <row r="8" spans="2:18" ht="16.2" thickBot="1">
      <c r="B8" s="71" t="s">
        <v>43</v>
      </c>
      <c r="C8" s="17" t="s">
        <v>8</v>
      </c>
      <c r="D8" s="18">
        <v>62061</v>
      </c>
      <c r="E8" s="19" t="s">
        <v>39</v>
      </c>
      <c r="G8" s="78">
        <v>1.5373611</v>
      </c>
      <c r="H8" s="76">
        <v>1.5346234000000001</v>
      </c>
      <c r="I8" s="76">
        <v>1.5363872999999999</v>
      </c>
      <c r="J8" s="76">
        <v>1.5376439</v>
      </c>
      <c r="K8" s="76">
        <v>1.5320932</v>
      </c>
      <c r="L8" s="76">
        <v>1.5360262</v>
      </c>
      <c r="M8" s="76">
        <v>1.5359313999999999</v>
      </c>
      <c r="N8" s="76">
        <v>1.5347116000000001</v>
      </c>
      <c r="O8" s="76">
        <v>1.5451007000000001</v>
      </c>
      <c r="P8" s="76">
        <v>1.5398167</v>
      </c>
      <c r="Q8" s="76">
        <v>1.5363633999999999</v>
      </c>
      <c r="R8" s="81">
        <v>1.5366</v>
      </c>
    </row>
    <row r="9" spans="2:18" ht="16.2" thickBot="1">
      <c r="B9" s="70" t="s">
        <v>41</v>
      </c>
      <c r="C9" s="17" t="s">
        <v>8</v>
      </c>
      <c r="D9" s="18">
        <v>62061</v>
      </c>
      <c r="E9" s="19" t="s">
        <v>40</v>
      </c>
      <c r="G9" s="78">
        <v>1.5326407</v>
      </c>
      <c r="H9" s="76">
        <v>1.5334063</v>
      </c>
      <c r="I9" s="76">
        <v>1.5348507</v>
      </c>
      <c r="J9" s="76">
        <v>1.5335293999999999</v>
      </c>
      <c r="K9" s="76">
        <v>1.5327778000000001</v>
      </c>
      <c r="L9" s="76">
        <v>1.5333933</v>
      </c>
      <c r="M9" s="76">
        <v>1.5345081</v>
      </c>
      <c r="N9" s="76">
        <v>1.5331516000000001</v>
      </c>
      <c r="O9" s="76">
        <v>1.5358494</v>
      </c>
      <c r="P9" s="76">
        <v>1.5340335</v>
      </c>
      <c r="Q9" s="76">
        <v>1.5344892000000001</v>
      </c>
      <c r="R9" s="81">
        <v>1.5329625</v>
      </c>
    </row>
    <row r="10" spans="2:18" ht="16.2" thickBot="1">
      <c r="B10" s="70" t="s">
        <v>42</v>
      </c>
      <c r="C10" s="17" t="s">
        <v>8</v>
      </c>
      <c r="D10" s="18">
        <v>62061</v>
      </c>
      <c r="E10" s="19" t="s">
        <v>40</v>
      </c>
      <c r="G10" s="78">
        <v>1.5310501000000001</v>
      </c>
      <c r="H10" s="76">
        <v>1.5315418000000001</v>
      </c>
      <c r="I10" s="76">
        <v>1.5321933999999999</v>
      </c>
      <c r="J10" s="76">
        <v>1.5304361</v>
      </c>
      <c r="K10" s="76">
        <v>1.5321290999999999</v>
      </c>
      <c r="L10" s="76">
        <v>1.5301483</v>
      </c>
      <c r="M10" s="76">
        <v>1.5313203</v>
      </c>
      <c r="N10" s="76">
        <v>1.5316285000000001</v>
      </c>
      <c r="O10" s="76">
        <v>1.5331421000000001</v>
      </c>
      <c r="P10" s="76">
        <v>1.5309766</v>
      </c>
      <c r="Q10" s="76">
        <v>1.5322064</v>
      </c>
      <c r="R10" s="81">
        <v>1.5300644999999999</v>
      </c>
    </row>
    <row r="11" spans="2:18" ht="16.2" thickBot="1">
      <c r="B11" s="70" t="s">
        <v>43</v>
      </c>
      <c r="C11" s="17" t="s">
        <v>8</v>
      </c>
      <c r="D11" s="18">
        <v>62061</v>
      </c>
      <c r="E11" s="19" t="s">
        <v>40</v>
      </c>
      <c r="G11" s="78">
        <v>1.533444</v>
      </c>
      <c r="H11" s="76">
        <v>1.5355392999999999</v>
      </c>
      <c r="I11" s="76">
        <v>1.5374682</v>
      </c>
      <c r="J11" s="76">
        <v>1.5359172999999999</v>
      </c>
      <c r="K11" s="76">
        <v>1.5333832999999999</v>
      </c>
      <c r="L11" s="76">
        <v>1.5352859000000001</v>
      </c>
      <c r="M11" s="76">
        <v>1.5361545999999999</v>
      </c>
      <c r="N11" s="76">
        <v>1.5346587</v>
      </c>
      <c r="O11" s="76">
        <v>1.5442990000000001</v>
      </c>
      <c r="P11" s="76">
        <v>1.5372414999999999</v>
      </c>
      <c r="Q11" s="76">
        <v>1.5355532999999999</v>
      </c>
      <c r="R11" s="81">
        <v>1.5354318</v>
      </c>
    </row>
    <row r="12" spans="2:18" ht="16.2" thickBot="1">
      <c r="B12" s="70" t="s">
        <v>41</v>
      </c>
      <c r="C12" s="17" t="s">
        <v>8</v>
      </c>
      <c r="D12" s="18">
        <v>62061</v>
      </c>
      <c r="E12" s="19" t="s">
        <v>45</v>
      </c>
      <c r="G12" s="78">
        <v>1.5331553</v>
      </c>
      <c r="H12" s="76">
        <v>1.5329158000000001</v>
      </c>
      <c r="I12" s="76">
        <v>1.5338681999999999</v>
      </c>
      <c r="J12" s="76">
        <v>1.5340210999999999</v>
      </c>
      <c r="K12" s="76">
        <v>1.5338754999999999</v>
      </c>
      <c r="L12" s="76">
        <v>1.5333272</v>
      </c>
      <c r="M12" s="76">
        <v>1.5324176</v>
      </c>
      <c r="N12" s="76">
        <v>1.5341453</v>
      </c>
      <c r="O12" s="76">
        <v>1.5390728</v>
      </c>
      <c r="P12" s="76">
        <v>1.5368360000000001</v>
      </c>
      <c r="Q12" s="76">
        <v>1.5339834000000001</v>
      </c>
      <c r="R12" s="81">
        <v>1.5356812</v>
      </c>
    </row>
    <row r="13" spans="2:18" ht="16.2" thickBot="1">
      <c r="B13" s="70" t="s">
        <v>42</v>
      </c>
      <c r="C13" s="17" t="s">
        <v>8</v>
      </c>
      <c r="D13" s="18">
        <v>62061</v>
      </c>
      <c r="E13" s="19" t="s">
        <v>45</v>
      </c>
      <c r="G13" s="78">
        <v>1.5324312</v>
      </c>
      <c r="H13" s="76">
        <v>1.5303515000000001</v>
      </c>
      <c r="I13" s="76">
        <v>1.5321032999999999</v>
      </c>
      <c r="J13" s="76">
        <v>1.5311916999999999</v>
      </c>
      <c r="K13" s="76">
        <v>1.5330302</v>
      </c>
      <c r="L13" s="76">
        <v>1.5287723</v>
      </c>
      <c r="M13" s="76">
        <v>1.5291603</v>
      </c>
      <c r="N13" s="76">
        <v>1.5327276000000001</v>
      </c>
      <c r="O13" s="76">
        <v>1.5331477</v>
      </c>
      <c r="P13" s="76">
        <v>1.5319151</v>
      </c>
      <c r="Q13" s="76">
        <v>1.5319109</v>
      </c>
      <c r="R13" s="81">
        <v>1.5310177</v>
      </c>
    </row>
    <row r="14" spans="2:18" ht="16.2" thickBot="1">
      <c r="B14" s="70" t="s">
        <v>43</v>
      </c>
      <c r="C14" s="17" t="s">
        <v>8</v>
      </c>
      <c r="D14" s="18">
        <v>62061</v>
      </c>
      <c r="E14" s="19" t="s">
        <v>45</v>
      </c>
      <c r="G14" s="78">
        <v>1.5343087</v>
      </c>
      <c r="H14" s="76">
        <v>1.5343221</v>
      </c>
      <c r="I14" s="76">
        <v>1.5365800999999999</v>
      </c>
      <c r="J14" s="76">
        <v>1.5361639</v>
      </c>
      <c r="K14" s="76">
        <v>1.5345347</v>
      </c>
      <c r="L14" s="76">
        <v>1.5366953999999999</v>
      </c>
      <c r="M14" s="76">
        <v>1.5351637</v>
      </c>
      <c r="N14" s="76">
        <v>1.5356913000000001</v>
      </c>
      <c r="O14" s="76">
        <v>1.552025</v>
      </c>
      <c r="P14" s="76">
        <v>1.5420463</v>
      </c>
      <c r="Q14" s="76">
        <v>1.5363476</v>
      </c>
      <c r="R14" s="81">
        <v>1.5401643</v>
      </c>
    </row>
    <row r="15" spans="2:18" ht="16.2" thickBot="1">
      <c r="B15" s="70" t="s">
        <v>41</v>
      </c>
      <c r="C15" s="17" t="s">
        <v>8</v>
      </c>
      <c r="D15" s="18">
        <v>62061</v>
      </c>
      <c r="E15" s="19" t="s">
        <v>46</v>
      </c>
      <c r="G15" s="78">
        <v>1.5338988</v>
      </c>
      <c r="H15" s="76">
        <v>1.5323282</v>
      </c>
      <c r="I15" s="76">
        <v>1.5335502999999999</v>
      </c>
      <c r="J15" s="76">
        <v>1.534321</v>
      </c>
      <c r="K15" s="76">
        <v>1.5347194</v>
      </c>
      <c r="L15" s="76">
        <v>1.5328443</v>
      </c>
      <c r="M15" s="76">
        <v>1.5326017999999999</v>
      </c>
      <c r="N15" s="76">
        <v>1.5333542</v>
      </c>
      <c r="O15" s="76">
        <v>1.5398669</v>
      </c>
      <c r="P15" s="76">
        <v>1.5361164</v>
      </c>
      <c r="Q15" s="76">
        <v>1.5347409999999999</v>
      </c>
      <c r="R15" s="81">
        <v>1.5348774999999999</v>
      </c>
    </row>
    <row r="16" spans="2:18" ht="16.2" thickBot="1">
      <c r="B16" s="70" t="s">
        <v>42</v>
      </c>
      <c r="C16" s="17" t="s">
        <v>8</v>
      </c>
      <c r="D16" s="18">
        <v>62061</v>
      </c>
      <c r="E16" s="19" t="s">
        <v>46</v>
      </c>
      <c r="G16" s="78">
        <v>1.532659</v>
      </c>
      <c r="H16" s="76">
        <v>1.5302857000000001</v>
      </c>
      <c r="I16" s="76">
        <v>1.5314325</v>
      </c>
      <c r="J16" s="76">
        <v>1.5317346000000001</v>
      </c>
      <c r="K16" s="76">
        <v>1.5325192000000001</v>
      </c>
      <c r="L16" s="76">
        <v>1.5300171</v>
      </c>
      <c r="M16" s="76">
        <v>1.5290979</v>
      </c>
      <c r="N16" s="76">
        <v>1.5307286</v>
      </c>
      <c r="O16" s="76">
        <v>1.5344214</v>
      </c>
      <c r="P16" s="76">
        <v>1.5300328000000001</v>
      </c>
      <c r="Q16" s="76">
        <v>1.5328755000000001</v>
      </c>
      <c r="R16" s="81">
        <v>1.5296913999999999</v>
      </c>
    </row>
    <row r="17" spans="2:18" ht="16.2" thickBot="1">
      <c r="B17" s="70" t="s">
        <v>43</v>
      </c>
      <c r="C17" s="17" t="s">
        <v>8</v>
      </c>
      <c r="D17" s="18">
        <v>62061</v>
      </c>
      <c r="E17" s="19" t="s">
        <v>46</v>
      </c>
      <c r="G17" s="78">
        <v>1.5349980999999999</v>
      </c>
      <c r="H17" s="76">
        <v>1.534213</v>
      </c>
      <c r="I17" s="76">
        <v>1.5350686</v>
      </c>
      <c r="J17" s="76">
        <v>1.5356993999999999</v>
      </c>
      <c r="K17" s="76">
        <v>1.5360436</v>
      </c>
      <c r="L17" s="76">
        <v>1.5347173000000001</v>
      </c>
      <c r="M17" s="76">
        <v>1.5349816999999999</v>
      </c>
      <c r="N17" s="76">
        <v>1.5361248000000001</v>
      </c>
      <c r="O17" s="76">
        <v>1.5515551000000001</v>
      </c>
      <c r="P17" s="76">
        <v>1.5421743999999999</v>
      </c>
      <c r="Q17" s="76">
        <v>1.5368546000000001</v>
      </c>
      <c r="R17" s="81">
        <v>1.5397183000000001</v>
      </c>
    </row>
    <row r="18" spans="2:18" ht="16.2" thickBot="1">
      <c r="B18" s="70" t="s">
        <v>41</v>
      </c>
      <c r="C18" s="17" t="s">
        <v>8</v>
      </c>
      <c r="D18" s="18">
        <v>62061</v>
      </c>
      <c r="E18" s="19" t="s">
        <v>47</v>
      </c>
      <c r="G18" s="78">
        <v>1.5333752</v>
      </c>
      <c r="H18" s="76">
        <v>1.5291219</v>
      </c>
      <c r="I18" s="76">
        <v>1.5323179</v>
      </c>
      <c r="J18" s="76">
        <v>1.5309022999999999</v>
      </c>
      <c r="K18" s="76">
        <v>1.5318669</v>
      </c>
      <c r="L18" s="76">
        <v>1.5286953000000001</v>
      </c>
      <c r="M18" s="76">
        <v>1.5323841</v>
      </c>
      <c r="N18" s="76">
        <v>1.5287895</v>
      </c>
      <c r="O18" s="76">
        <v>1.539736</v>
      </c>
      <c r="P18" s="76">
        <v>1.5321707</v>
      </c>
      <c r="Q18" s="76">
        <v>1.5340456</v>
      </c>
      <c r="R18" s="81">
        <v>1.5347381</v>
      </c>
    </row>
    <row r="19" spans="2:18" ht="16.2" thickBot="1">
      <c r="B19" s="70" t="s">
        <v>42</v>
      </c>
      <c r="C19" s="17" t="s">
        <v>8</v>
      </c>
      <c r="D19" s="18">
        <v>62061</v>
      </c>
      <c r="E19" s="19" t="s">
        <v>47</v>
      </c>
      <c r="G19" s="78">
        <v>1.5289889000000001</v>
      </c>
      <c r="H19" s="76">
        <v>1.5227687999999999</v>
      </c>
      <c r="I19" s="76">
        <v>1.5291709</v>
      </c>
      <c r="J19" s="76">
        <v>1.5234681000000001</v>
      </c>
      <c r="K19" s="76">
        <v>1.5259807000000001</v>
      </c>
      <c r="L19" s="76">
        <v>1.5203993</v>
      </c>
      <c r="M19" s="76">
        <v>1.5291948</v>
      </c>
      <c r="N19" s="76">
        <v>1.5204963</v>
      </c>
      <c r="O19" s="76">
        <v>1.5350722999999999</v>
      </c>
      <c r="P19" s="76">
        <v>1.5256985999999999</v>
      </c>
      <c r="Q19" s="76">
        <v>1.5299582</v>
      </c>
      <c r="R19" s="81">
        <v>1.5312893000000001</v>
      </c>
    </row>
    <row r="20" spans="2:18" ht="16.2" thickBot="1">
      <c r="B20" s="70" t="s">
        <v>43</v>
      </c>
      <c r="C20" s="17" t="s">
        <v>8</v>
      </c>
      <c r="D20" s="18">
        <v>62061</v>
      </c>
      <c r="E20" s="19" t="s">
        <v>47</v>
      </c>
      <c r="G20" s="78">
        <v>1.5360735999999999</v>
      </c>
      <c r="H20" s="76">
        <v>1.5334365000000001</v>
      </c>
      <c r="I20" s="76">
        <v>1.5344864</v>
      </c>
      <c r="J20" s="76">
        <v>1.5360967000000001</v>
      </c>
      <c r="K20" s="76">
        <v>1.5364081000000001</v>
      </c>
      <c r="L20" s="76">
        <v>1.5341256000000001</v>
      </c>
      <c r="M20" s="76">
        <v>1.5346534999999999</v>
      </c>
      <c r="N20" s="76">
        <v>1.535282</v>
      </c>
      <c r="O20" s="76">
        <v>1.5497322</v>
      </c>
      <c r="P20" s="76">
        <v>1.5381779</v>
      </c>
      <c r="Q20" s="76">
        <v>1.5366899000000001</v>
      </c>
      <c r="R20" s="81">
        <v>1.5382309999999999</v>
      </c>
    </row>
    <row r="21" spans="2:18" ht="16.2" thickBot="1">
      <c r="B21" s="70" t="s">
        <v>41</v>
      </c>
      <c r="C21" s="17" t="s">
        <v>8</v>
      </c>
      <c r="D21" s="18">
        <v>62061</v>
      </c>
      <c r="E21" s="19" t="s">
        <v>48</v>
      </c>
      <c r="G21" s="78">
        <v>1.5276524</v>
      </c>
      <c r="H21" s="76">
        <v>1.5247872</v>
      </c>
      <c r="I21" s="76">
        <v>1.5289508000000001</v>
      </c>
      <c r="J21" s="76">
        <v>1.5295356</v>
      </c>
      <c r="K21" s="76">
        <v>1.5266686</v>
      </c>
      <c r="L21" s="76">
        <v>1.5084677</v>
      </c>
      <c r="M21" s="76">
        <v>1.5261795</v>
      </c>
      <c r="N21" s="76">
        <v>1.5271903</v>
      </c>
      <c r="O21" s="76">
        <v>1.5403111</v>
      </c>
      <c r="P21" s="76">
        <v>1.5293156000000001</v>
      </c>
      <c r="Q21" s="76">
        <v>1.5277303</v>
      </c>
      <c r="R21" s="81">
        <v>1.5293009</v>
      </c>
    </row>
    <row r="22" spans="2:18" ht="16.2" thickBot="1">
      <c r="B22" s="70" t="s">
        <v>42</v>
      </c>
      <c r="C22" s="17" t="s">
        <v>8</v>
      </c>
      <c r="D22" s="18">
        <v>62061</v>
      </c>
      <c r="E22" s="19" t="s">
        <v>48</v>
      </c>
      <c r="G22" s="78">
        <v>1.5167055</v>
      </c>
      <c r="H22" s="76">
        <v>1.5161325000000001</v>
      </c>
      <c r="I22" s="76">
        <v>1.5233874000000001</v>
      </c>
      <c r="J22" s="76">
        <v>1.5175371</v>
      </c>
      <c r="K22" s="76">
        <v>1.5150912000000001</v>
      </c>
      <c r="L22" s="76">
        <v>1.4748106000000001</v>
      </c>
      <c r="M22" s="76">
        <v>1.5170101</v>
      </c>
      <c r="N22" s="76">
        <v>1.5134748</v>
      </c>
      <c r="O22" s="76">
        <v>1.5278076</v>
      </c>
      <c r="P22" s="76">
        <v>1.5197574</v>
      </c>
      <c r="Q22" s="76">
        <v>1.5180765000000001</v>
      </c>
      <c r="R22" s="81">
        <v>1.5192158</v>
      </c>
    </row>
    <row r="23" spans="2:18" ht="16.2" thickBot="1">
      <c r="B23" s="70" t="s">
        <v>43</v>
      </c>
      <c r="C23" s="17" t="s">
        <v>8</v>
      </c>
      <c r="D23" s="18">
        <v>62061</v>
      </c>
      <c r="E23" s="19" t="s">
        <v>48</v>
      </c>
      <c r="G23" s="78">
        <v>1.5360764</v>
      </c>
      <c r="H23" s="76">
        <v>1.5341861000000001</v>
      </c>
      <c r="I23" s="76">
        <v>1.5333464999999999</v>
      </c>
      <c r="J23" s="76">
        <v>1.5378479</v>
      </c>
      <c r="K23" s="76">
        <v>1.5358981</v>
      </c>
      <c r="L23" s="76">
        <v>1.5294668</v>
      </c>
      <c r="M23" s="76">
        <v>1.5345567</v>
      </c>
      <c r="N23" s="76">
        <v>1.5374169</v>
      </c>
      <c r="O23" s="76">
        <v>1.5629854999999999</v>
      </c>
      <c r="P23" s="76">
        <v>1.5386337000000001</v>
      </c>
      <c r="Q23" s="76">
        <v>1.5366979000000001</v>
      </c>
      <c r="R23" s="81">
        <v>1.5373469</v>
      </c>
    </row>
    <row r="24" spans="2:18" ht="16.2" thickBot="1">
      <c r="B24" s="70" t="s">
        <v>41</v>
      </c>
      <c r="C24" s="17" t="s">
        <v>8</v>
      </c>
      <c r="D24" s="18">
        <v>62061</v>
      </c>
      <c r="E24" s="19" t="s">
        <v>49</v>
      </c>
      <c r="G24" s="78">
        <v>1.5144706999999999</v>
      </c>
      <c r="H24" s="76">
        <v>1.5383659999999999</v>
      </c>
      <c r="I24" s="76">
        <v>1.521895</v>
      </c>
      <c r="J24" s="76">
        <v>1.5412121999999999</v>
      </c>
      <c r="K24" s="76">
        <v>1.527058</v>
      </c>
      <c r="L24" s="76">
        <v>1.5276217000000001</v>
      </c>
      <c r="M24" s="76">
        <v>1.5194072999999999</v>
      </c>
      <c r="N24" s="76">
        <v>1.5548017999999999</v>
      </c>
      <c r="O24" s="76">
        <v>1.5373559999999999</v>
      </c>
      <c r="P24" s="76">
        <v>1.5642240999999999</v>
      </c>
      <c r="Q24" s="76">
        <v>1.5174068000000001</v>
      </c>
      <c r="R24" s="81">
        <v>1.5217681999999999</v>
      </c>
    </row>
    <row r="25" spans="2:18" ht="16.2" thickBot="1">
      <c r="B25" s="70" t="s">
        <v>42</v>
      </c>
      <c r="C25" s="17" t="s">
        <v>8</v>
      </c>
      <c r="D25" s="18">
        <v>62061</v>
      </c>
      <c r="E25" s="19" t="s">
        <v>49</v>
      </c>
      <c r="G25" s="78">
        <v>1.5089439</v>
      </c>
      <c r="H25" s="76">
        <v>1.5224494</v>
      </c>
      <c r="I25" s="76">
        <v>1.5161340999999999</v>
      </c>
      <c r="J25" s="76">
        <v>1.5268963</v>
      </c>
      <c r="K25" s="76">
        <v>1.5024705</v>
      </c>
      <c r="L25" s="76">
        <v>1.5047534</v>
      </c>
      <c r="M25" s="76">
        <v>1.5151520999999999</v>
      </c>
      <c r="N25" s="76">
        <v>1.5282374000000001</v>
      </c>
      <c r="O25" s="76">
        <v>1.5106329000000001</v>
      </c>
      <c r="P25" s="76">
        <v>1.5032022</v>
      </c>
      <c r="Q25" s="76">
        <v>1.5079578</v>
      </c>
      <c r="R25" s="81">
        <v>1.5108391000000001</v>
      </c>
    </row>
    <row r="26" spans="2:18" ht="16.2" thickBot="1">
      <c r="B26" s="70" t="s">
        <v>43</v>
      </c>
      <c r="C26" s="17" t="s">
        <v>8</v>
      </c>
      <c r="D26" s="18">
        <v>62061</v>
      </c>
      <c r="E26" s="19" t="s">
        <v>49</v>
      </c>
      <c r="G26" s="78">
        <v>1.5190024</v>
      </c>
      <c r="H26" s="76">
        <v>1.5674258000000001</v>
      </c>
      <c r="I26" s="76">
        <v>1.5271041000000001</v>
      </c>
      <c r="J26" s="76">
        <v>1.5691428000000001</v>
      </c>
      <c r="K26" s="76">
        <v>1.5621019</v>
      </c>
      <c r="L26" s="76">
        <v>1.5592321</v>
      </c>
      <c r="M26" s="76">
        <v>1.5243618999999999</v>
      </c>
      <c r="N26" s="76">
        <v>1.594392</v>
      </c>
      <c r="O26" s="76">
        <v>1.5715555000000001</v>
      </c>
      <c r="P26" s="76">
        <v>1.6760147999999999</v>
      </c>
      <c r="Q26" s="76">
        <v>1.5258061999999999</v>
      </c>
      <c r="R26" s="81">
        <v>1.5328326000000001</v>
      </c>
    </row>
    <row r="27" spans="2:18" ht="16.2" thickBot="1">
      <c r="B27" s="70" t="s">
        <v>41</v>
      </c>
      <c r="C27" s="17" t="s">
        <v>8</v>
      </c>
      <c r="D27" s="18">
        <v>62061</v>
      </c>
      <c r="E27" s="19" t="s">
        <v>50</v>
      </c>
      <c r="G27" s="78">
        <v>1.5123485000000001</v>
      </c>
      <c r="H27" s="76">
        <v>1.5178777000000001</v>
      </c>
      <c r="I27" s="76">
        <v>1.5230184</v>
      </c>
      <c r="J27" s="76">
        <v>1.5472068000000001</v>
      </c>
      <c r="K27" s="76">
        <v>1.5142252</v>
      </c>
      <c r="L27" s="76">
        <v>1.5547652999999999</v>
      </c>
      <c r="M27" s="76">
        <v>1.5159175</v>
      </c>
      <c r="N27" s="76">
        <v>1.5529227999999999</v>
      </c>
      <c r="O27" s="76">
        <v>1.5346664000000001</v>
      </c>
      <c r="P27" s="76">
        <v>1.5445777000000001</v>
      </c>
      <c r="Q27" s="76">
        <v>1.5198547</v>
      </c>
      <c r="R27" s="81">
        <v>1.5175973</v>
      </c>
    </row>
    <row r="28" spans="2:18" ht="16.2" thickBot="1">
      <c r="B28" s="70" t="s">
        <v>42</v>
      </c>
      <c r="C28" s="17" t="s">
        <v>8</v>
      </c>
      <c r="D28" s="18">
        <v>62061</v>
      </c>
      <c r="E28" s="19" t="s">
        <v>50</v>
      </c>
      <c r="G28" s="78">
        <v>1.508238</v>
      </c>
      <c r="H28" s="76">
        <v>1.5078317999999999</v>
      </c>
      <c r="I28" s="76">
        <v>1.5043222000000001</v>
      </c>
      <c r="J28" s="76">
        <v>1.5237115999999999</v>
      </c>
      <c r="K28" s="76">
        <v>1.4991992000000001</v>
      </c>
      <c r="L28" s="76">
        <v>1.5311425999999999</v>
      </c>
      <c r="M28" s="76">
        <v>1.5048490999999999</v>
      </c>
      <c r="N28" s="76">
        <v>1.5240298000000001</v>
      </c>
      <c r="O28" s="76">
        <v>1.5082765</v>
      </c>
      <c r="P28" s="76">
        <v>1.4978502</v>
      </c>
      <c r="Q28" s="76">
        <v>1.5143956999999999</v>
      </c>
      <c r="R28" s="81">
        <v>1.5054234</v>
      </c>
    </row>
    <row r="29" spans="2:18" ht="16.2" thickBot="1">
      <c r="B29" s="70" t="s">
        <v>43</v>
      </c>
      <c r="C29" s="17" t="s">
        <v>8</v>
      </c>
      <c r="D29" s="18">
        <v>62061</v>
      </c>
      <c r="E29" s="19" t="s">
        <v>50</v>
      </c>
      <c r="G29" s="78">
        <v>1.516324</v>
      </c>
      <c r="H29" s="76">
        <v>1.5262216</v>
      </c>
      <c r="I29" s="76">
        <v>1.5350353000000001</v>
      </c>
      <c r="J29" s="76">
        <v>1.5809070000000001</v>
      </c>
      <c r="K29" s="76">
        <v>1.522413</v>
      </c>
      <c r="L29" s="76">
        <v>1.5876323999999999</v>
      </c>
      <c r="M29" s="76">
        <v>1.5264974</v>
      </c>
      <c r="N29" s="76">
        <v>1.6002554</v>
      </c>
      <c r="O29" s="76">
        <v>1.5611934000000001</v>
      </c>
      <c r="P29" s="76">
        <v>1.6232521</v>
      </c>
      <c r="Q29" s="76">
        <v>1.526405</v>
      </c>
      <c r="R29" s="81">
        <v>1.5284196999999999</v>
      </c>
    </row>
    <row r="30" spans="2:18" ht="16.2" thickBot="1">
      <c r="B30" s="70" t="s">
        <v>41</v>
      </c>
      <c r="C30" s="17" t="s">
        <v>8</v>
      </c>
      <c r="D30" s="18">
        <v>62061</v>
      </c>
      <c r="E30" s="19" t="s">
        <v>44</v>
      </c>
      <c r="G30" s="78">
        <v>1.5232155999999999</v>
      </c>
      <c r="H30" s="76">
        <v>1.5237476999999999</v>
      </c>
      <c r="I30" s="76">
        <v>1.5312460999999999</v>
      </c>
      <c r="J30" s="76">
        <v>1.5308284999999999</v>
      </c>
      <c r="K30" s="76">
        <v>1.5300482</v>
      </c>
      <c r="L30" s="76">
        <v>1.5276689000000001</v>
      </c>
      <c r="M30" s="76">
        <v>1.5244702999999999</v>
      </c>
      <c r="N30" s="76">
        <v>1.5283248</v>
      </c>
      <c r="O30" s="76">
        <v>1.5399596</v>
      </c>
      <c r="P30" s="76">
        <v>1.5302694999999999</v>
      </c>
      <c r="Q30" s="76">
        <v>1.5289421000000001</v>
      </c>
      <c r="R30" s="81">
        <v>1.5189195</v>
      </c>
    </row>
    <row r="31" spans="2:18" ht="16.2" thickBot="1">
      <c r="B31" s="70" t="s">
        <v>42</v>
      </c>
      <c r="C31" s="17" t="s">
        <v>8</v>
      </c>
      <c r="D31" s="18">
        <v>62061</v>
      </c>
      <c r="E31" s="19" t="s">
        <v>44</v>
      </c>
      <c r="G31" s="78">
        <v>1.5154547</v>
      </c>
      <c r="H31" s="76">
        <v>1.5176707</v>
      </c>
      <c r="I31" s="76">
        <v>1.5249634999999999</v>
      </c>
      <c r="J31" s="76">
        <v>1.5195915</v>
      </c>
      <c r="K31" s="76">
        <v>1.5271266999999999</v>
      </c>
      <c r="L31" s="76">
        <v>1.5030842</v>
      </c>
      <c r="M31" s="76">
        <v>1.5163598</v>
      </c>
      <c r="N31" s="76">
        <v>1.5216795999999999</v>
      </c>
      <c r="O31" s="76">
        <v>1.5268478000000001</v>
      </c>
      <c r="P31" s="76">
        <v>1.5207029000000001</v>
      </c>
      <c r="Q31" s="76">
        <v>1.5175546</v>
      </c>
      <c r="R31" s="81">
        <v>1.5140237000000001</v>
      </c>
    </row>
    <row r="32" spans="2:18" ht="16.2" thickBot="1">
      <c r="B32" s="70" t="s">
        <v>43</v>
      </c>
      <c r="C32" s="17" t="s">
        <v>8</v>
      </c>
      <c r="D32" s="18">
        <v>62061</v>
      </c>
      <c r="E32" s="19" t="s">
        <v>44</v>
      </c>
      <c r="G32" s="78">
        <v>1.5314643999999999</v>
      </c>
      <c r="H32" s="76">
        <v>1.5312927000000001</v>
      </c>
      <c r="I32" s="76">
        <v>1.5363343</v>
      </c>
      <c r="J32" s="76">
        <v>1.5445578</v>
      </c>
      <c r="K32" s="76">
        <v>1.5323709999999999</v>
      </c>
      <c r="L32" s="76">
        <v>1.5376322</v>
      </c>
      <c r="M32" s="76">
        <v>1.5345873999999999</v>
      </c>
      <c r="N32" s="76">
        <v>1.5343842999999999</v>
      </c>
      <c r="O32" s="76">
        <v>1.5560563999999999</v>
      </c>
      <c r="P32" s="76">
        <v>1.5403690999999999</v>
      </c>
      <c r="Q32" s="76">
        <v>1.5379046999999999</v>
      </c>
      <c r="R32" s="81">
        <v>1.5240585</v>
      </c>
    </row>
    <row r="33" spans="2:18" ht="16.2" thickBot="1">
      <c r="B33" s="70" t="s">
        <v>41</v>
      </c>
      <c r="C33" s="17" t="s">
        <v>8</v>
      </c>
      <c r="D33" s="18">
        <v>62061</v>
      </c>
      <c r="E33" s="19" t="s">
        <v>51</v>
      </c>
      <c r="G33" s="78">
        <v>1.5343872000000001</v>
      </c>
      <c r="H33" s="76">
        <v>1.5299282000000001</v>
      </c>
      <c r="I33" s="76">
        <v>1.5395711999999999</v>
      </c>
      <c r="J33" s="76">
        <v>1.5381083</v>
      </c>
      <c r="K33" s="76">
        <v>1.5343145</v>
      </c>
      <c r="L33" s="76">
        <v>1.5358251999999999</v>
      </c>
      <c r="M33" s="76">
        <v>1.5353498000000001</v>
      </c>
      <c r="N33" s="76">
        <v>1.5318092000000001</v>
      </c>
      <c r="O33" s="76">
        <v>1.5421929000000001</v>
      </c>
      <c r="P33" s="76">
        <v>1.5349492</v>
      </c>
      <c r="Q33" s="76">
        <v>1.5336989999999999</v>
      </c>
      <c r="R33" s="81">
        <v>1.5324057</v>
      </c>
    </row>
    <row r="34" spans="2:18" ht="16.2" thickBot="1">
      <c r="B34" s="70" t="s">
        <v>42</v>
      </c>
      <c r="C34" s="17" t="s">
        <v>8</v>
      </c>
      <c r="D34" s="18">
        <v>62061</v>
      </c>
      <c r="E34" s="19" t="s">
        <v>51</v>
      </c>
      <c r="G34" s="78">
        <v>1.5309393</v>
      </c>
      <c r="H34" s="76">
        <v>1.5254833999999999</v>
      </c>
      <c r="I34" s="76">
        <v>1.5344225</v>
      </c>
      <c r="J34" s="76">
        <v>1.5314141999999999</v>
      </c>
      <c r="K34" s="76">
        <v>1.530851</v>
      </c>
      <c r="L34" s="76">
        <v>1.5303931</v>
      </c>
      <c r="M34" s="76">
        <v>1.5326515000000001</v>
      </c>
      <c r="N34" s="76">
        <v>1.5179246</v>
      </c>
      <c r="O34" s="76">
        <v>1.5328283</v>
      </c>
      <c r="P34" s="76">
        <v>1.5305186</v>
      </c>
      <c r="Q34" s="76">
        <v>1.5289263</v>
      </c>
      <c r="R34" s="81">
        <v>1.5292357000000001</v>
      </c>
    </row>
    <row r="35" spans="2:18" ht="16.2" thickBot="1">
      <c r="B35" s="70" t="s">
        <v>43</v>
      </c>
      <c r="C35" s="17" t="s">
        <v>8</v>
      </c>
      <c r="D35" s="18">
        <v>62061</v>
      </c>
      <c r="E35" s="19" t="s">
        <v>51</v>
      </c>
      <c r="G35" s="78">
        <v>1.5366439000000001</v>
      </c>
      <c r="H35" s="76">
        <v>1.5341183</v>
      </c>
      <c r="I35" s="76">
        <v>1.5474703999999999</v>
      </c>
      <c r="J35" s="76">
        <v>1.5459438999999999</v>
      </c>
      <c r="K35" s="76">
        <v>1.5378109</v>
      </c>
      <c r="L35" s="76">
        <v>1.5385960999999999</v>
      </c>
      <c r="M35" s="76">
        <v>1.5377685000000001</v>
      </c>
      <c r="N35" s="76">
        <v>1.5384500000000001</v>
      </c>
      <c r="O35" s="76">
        <v>1.5546719</v>
      </c>
      <c r="P35" s="76">
        <v>1.5406142</v>
      </c>
      <c r="Q35" s="76">
        <v>1.5370421999999999</v>
      </c>
      <c r="R35" s="81">
        <v>1.5356080999999999</v>
      </c>
    </row>
    <row r="36" spans="2:18" ht="16.2" thickBot="1">
      <c r="B36" s="70" t="s">
        <v>41</v>
      </c>
      <c r="C36" s="17" t="s">
        <v>8</v>
      </c>
      <c r="D36" s="18">
        <v>62061</v>
      </c>
      <c r="E36" s="19" t="s">
        <v>52</v>
      </c>
      <c r="G36" s="78">
        <v>1.5316225999999999</v>
      </c>
      <c r="H36" s="76">
        <v>1.5333581000000001</v>
      </c>
      <c r="I36" s="76">
        <v>1.5395909000000001</v>
      </c>
      <c r="J36" s="76">
        <v>1.5327679000000001</v>
      </c>
      <c r="K36" s="76">
        <v>1.5312802999999999</v>
      </c>
      <c r="L36" s="76">
        <v>1.5354467000000001</v>
      </c>
      <c r="M36" s="76">
        <v>1.5357095000000001</v>
      </c>
      <c r="N36" s="76">
        <v>1.5266884000000001</v>
      </c>
      <c r="O36" s="76">
        <v>1.5395258999999999</v>
      </c>
      <c r="P36" s="76">
        <v>1.5348816000000001</v>
      </c>
      <c r="Q36" s="76">
        <v>1.5345213</v>
      </c>
      <c r="R36" s="81">
        <v>1.5344861999999999</v>
      </c>
    </row>
    <row r="37" spans="2:18" ht="16.2" thickBot="1">
      <c r="B37" s="70" t="s">
        <v>42</v>
      </c>
      <c r="C37" s="17" t="s">
        <v>8</v>
      </c>
      <c r="D37" s="18">
        <v>62061</v>
      </c>
      <c r="E37" s="19" t="s">
        <v>52</v>
      </c>
      <c r="G37" s="78">
        <v>1.5205572000000001</v>
      </c>
      <c r="H37" s="76">
        <v>1.5295703</v>
      </c>
      <c r="I37" s="76">
        <v>1.5305198</v>
      </c>
      <c r="J37" s="76">
        <v>1.5209021</v>
      </c>
      <c r="K37" s="76">
        <v>1.52159</v>
      </c>
      <c r="L37" s="76">
        <v>1.5279248999999999</v>
      </c>
      <c r="M37" s="76">
        <v>1.5319832</v>
      </c>
      <c r="N37" s="76">
        <v>1.5069364000000001</v>
      </c>
      <c r="O37" s="76">
        <v>1.5314805</v>
      </c>
      <c r="P37" s="76">
        <v>1.5328259</v>
      </c>
      <c r="Q37" s="76">
        <v>1.5317704999999999</v>
      </c>
      <c r="R37" s="81">
        <v>1.5322505</v>
      </c>
    </row>
    <row r="38" spans="2:18" ht="16.2" thickBot="1">
      <c r="B38" s="70" t="s">
        <v>43</v>
      </c>
      <c r="C38" s="17" t="s">
        <v>8</v>
      </c>
      <c r="D38" s="18">
        <v>62061</v>
      </c>
      <c r="E38" s="19" t="s">
        <v>52</v>
      </c>
      <c r="G38" s="78">
        <v>1.5361642</v>
      </c>
      <c r="H38" s="76">
        <v>1.5358186</v>
      </c>
      <c r="I38" s="76">
        <v>1.5486717999999999</v>
      </c>
      <c r="J38" s="76">
        <v>1.5413467000000001</v>
      </c>
      <c r="K38" s="76">
        <v>1.5354886000000001</v>
      </c>
      <c r="L38" s="76">
        <v>1.5394741000000001</v>
      </c>
      <c r="M38" s="76">
        <v>1.5388587</v>
      </c>
      <c r="N38" s="76">
        <v>1.5364365</v>
      </c>
      <c r="O38" s="76">
        <v>1.5516346000000001</v>
      </c>
      <c r="P38" s="76">
        <v>1.5374684000000001</v>
      </c>
      <c r="Q38" s="76">
        <v>1.5378866</v>
      </c>
      <c r="R38" s="81">
        <v>1.5369618</v>
      </c>
    </row>
    <row r="39" spans="2:18" ht="16.2" thickBot="1">
      <c r="B39" s="70" t="s">
        <v>41</v>
      </c>
      <c r="C39" s="17" t="s">
        <v>8</v>
      </c>
      <c r="D39" s="18">
        <v>62061</v>
      </c>
      <c r="E39" s="19" t="s">
        <v>53</v>
      </c>
      <c r="G39" s="78">
        <v>1.5261646</v>
      </c>
      <c r="H39" s="76">
        <v>1.5334441999999999</v>
      </c>
      <c r="I39" s="76">
        <v>1.5395741999999999</v>
      </c>
      <c r="J39" s="76">
        <v>1.5248204000000001</v>
      </c>
      <c r="K39" s="76">
        <v>1.5244755000000001</v>
      </c>
      <c r="L39" s="76">
        <v>1.5327499</v>
      </c>
      <c r="M39" s="76">
        <v>1.5359095</v>
      </c>
      <c r="N39" s="76">
        <v>1.5188111</v>
      </c>
      <c r="O39" s="76">
        <v>1.5359977</v>
      </c>
      <c r="P39" s="76">
        <v>1.5352702</v>
      </c>
      <c r="Q39" s="76">
        <v>1.5334867999999999</v>
      </c>
      <c r="R39" s="81">
        <v>1.5343989</v>
      </c>
    </row>
    <row r="40" spans="2:18" ht="16.2" thickBot="1">
      <c r="B40" s="70" t="s">
        <v>42</v>
      </c>
      <c r="C40" s="17" t="s">
        <v>8</v>
      </c>
      <c r="D40" s="18">
        <v>62061</v>
      </c>
      <c r="E40" s="19" t="s">
        <v>53</v>
      </c>
      <c r="G40" s="78">
        <v>1.5101553000000001</v>
      </c>
      <c r="H40" s="76">
        <v>1.5304291000000001</v>
      </c>
      <c r="I40" s="76">
        <v>1.5321015</v>
      </c>
      <c r="J40" s="76">
        <v>1.5093475000000001</v>
      </c>
      <c r="K40" s="76">
        <v>1.5085352999999999</v>
      </c>
      <c r="L40" s="76">
        <v>1.5181751000000001</v>
      </c>
      <c r="M40" s="76">
        <v>1.5318970999999999</v>
      </c>
      <c r="N40" s="76">
        <v>1.4911015000000001</v>
      </c>
      <c r="O40" s="76">
        <v>1.5288735</v>
      </c>
      <c r="P40" s="76">
        <v>1.5296978000000001</v>
      </c>
      <c r="Q40" s="76">
        <v>1.5293372000000001</v>
      </c>
      <c r="R40" s="81">
        <v>1.5313291</v>
      </c>
    </row>
    <row r="41" spans="2:18" ht="16.2" thickBot="1">
      <c r="B41" s="70" t="s">
        <v>43</v>
      </c>
      <c r="C41" s="17" t="s">
        <v>8</v>
      </c>
      <c r="D41" s="18">
        <v>62061</v>
      </c>
      <c r="E41" s="19" t="s">
        <v>53</v>
      </c>
      <c r="G41" s="78">
        <v>1.5361248000000001</v>
      </c>
      <c r="H41" s="76">
        <v>1.5355487999999999</v>
      </c>
      <c r="I41" s="76">
        <v>1.5522357</v>
      </c>
      <c r="J41" s="76">
        <v>1.5366157</v>
      </c>
      <c r="K41" s="76">
        <v>1.5334965</v>
      </c>
      <c r="L41" s="76">
        <v>1.5417641</v>
      </c>
      <c r="M41" s="76">
        <v>1.5394962999999999</v>
      </c>
      <c r="N41" s="76">
        <v>1.5339647999999999</v>
      </c>
      <c r="O41" s="76">
        <v>1.5425004</v>
      </c>
      <c r="P41" s="76">
        <v>1.5396656</v>
      </c>
      <c r="Q41" s="76">
        <v>1.5375019000000001</v>
      </c>
      <c r="R41" s="81">
        <v>1.5367398999999999</v>
      </c>
    </row>
    <row r="42" spans="2:18" ht="16.2" thickBot="1">
      <c r="B42" s="70" t="s">
        <v>41</v>
      </c>
      <c r="C42" s="17" t="s">
        <v>8</v>
      </c>
      <c r="D42" s="18">
        <v>62061</v>
      </c>
      <c r="E42" s="19" t="s">
        <v>54</v>
      </c>
      <c r="G42" s="78">
        <v>1.5174350000000001</v>
      </c>
      <c r="H42" s="76">
        <v>1.5296964</v>
      </c>
      <c r="I42" s="76">
        <v>1.5413889000000001</v>
      </c>
      <c r="J42" s="76">
        <v>1.5151698</v>
      </c>
      <c r="K42" s="76">
        <v>1.5159853999999999</v>
      </c>
      <c r="L42" s="76">
        <v>1.5269343</v>
      </c>
      <c r="M42" s="76">
        <v>1.5328001</v>
      </c>
      <c r="N42" s="76">
        <v>1.5090542</v>
      </c>
      <c r="O42" s="76">
        <v>1.5343329999999999</v>
      </c>
      <c r="P42" s="76">
        <v>1.5334867000000001</v>
      </c>
      <c r="Q42" s="76">
        <v>1.5299997999999999</v>
      </c>
      <c r="R42" s="81">
        <v>1.5305731</v>
      </c>
    </row>
    <row r="43" spans="2:18" ht="16.2" thickBot="1">
      <c r="B43" s="70" t="s">
        <v>42</v>
      </c>
      <c r="C43" s="17" t="s">
        <v>8</v>
      </c>
      <c r="D43" s="18">
        <v>62061</v>
      </c>
      <c r="E43" s="19" t="s">
        <v>54</v>
      </c>
      <c r="G43" s="78">
        <v>1.4971749000000001</v>
      </c>
      <c r="H43" s="76">
        <v>1.5273488</v>
      </c>
      <c r="I43" s="76">
        <v>1.5287767000000001</v>
      </c>
      <c r="J43" s="76">
        <v>1.4940182</v>
      </c>
      <c r="K43" s="76">
        <v>1.4950524999999999</v>
      </c>
      <c r="L43" s="76">
        <v>1.5034753000000001</v>
      </c>
      <c r="M43" s="76">
        <v>1.5272029</v>
      </c>
      <c r="N43" s="76">
        <v>1.4774970000000001</v>
      </c>
      <c r="O43" s="76">
        <v>1.5283127999999999</v>
      </c>
      <c r="P43" s="76">
        <v>1.5279711</v>
      </c>
      <c r="Q43" s="76">
        <v>1.5255698</v>
      </c>
      <c r="R43" s="81">
        <v>1.5268520000000001</v>
      </c>
    </row>
    <row r="44" spans="2:18" ht="16.2" thickBot="1">
      <c r="B44" s="70" t="s">
        <v>43</v>
      </c>
      <c r="C44" s="17" t="s">
        <v>8</v>
      </c>
      <c r="D44" s="18">
        <v>62061</v>
      </c>
      <c r="E44" s="19" t="s">
        <v>54</v>
      </c>
      <c r="G44" s="78">
        <v>1.5307508000000001</v>
      </c>
      <c r="H44" s="76">
        <v>1.5321822</v>
      </c>
      <c r="I44" s="76">
        <v>1.5559695</v>
      </c>
      <c r="J44" s="76">
        <v>1.5312068999999999</v>
      </c>
      <c r="K44" s="76">
        <v>1.5335494999999999</v>
      </c>
      <c r="L44" s="76">
        <v>1.5421373</v>
      </c>
      <c r="M44" s="76">
        <v>1.5378461000000001</v>
      </c>
      <c r="N44" s="76">
        <v>1.5288580000000001</v>
      </c>
      <c r="O44" s="76">
        <v>1.5409575</v>
      </c>
      <c r="P44" s="76">
        <v>1.5392368999999999</v>
      </c>
      <c r="Q44" s="76">
        <v>1.5331394</v>
      </c>
      <c r="R44" s="81">
        <v>1.5347062</v>
      </c>
    </row>
    <row r="45" spans="2:18" ht="16.2" thickBot="1">
      <c r="B45" s="70" t="s">
        <v>41</v>
      </c>
      <c r="C45" s="17" t="s">
        <v>8</v>
      </c>
      <c r="D45" s="18">
        <v>62061</v>
      </c>
      <c r="E45" s="19" t="s">
        <v>55</v>
      </c>
      <c r="G45" s="78">
        <v>1.5114007</v>
      </c>
      <c r="H45" s="76">
        <v>1.5287477</v>
      </c>
      <c r="I45" s="76">
        <v>1.5420225999999999</v>
      </c>
      <c r="J45" s="76">
        <v>1.5081304</v>
      </c>
      <c r="K45" s="76">
        <v>1.5087832000000001</v>
      </c>
      <c r="L45" s="76">
        <v>1.5200266</v>
      </c>
      <c r="M45" s="76">
        <v>1.5296088000000001</v>
      </c>
      <c r="N45" s="76">
        <v>1.5021137</v>
      </c>
      <c r="O45" s="76">
        <v>1.5341053</v>
      </c>
      <c r="P45" s="76">
        <v>1.5326896000000001</v>
      </c>
      <c r="Q45" s="76">
        <v>1.5272074</v>
      </c>
      <c r="R45" s="81">
        <v>1.5288744000000001</v>
      </c>
    </row>
    <row r="46" spans="2:18" ht="16.2" thickBot="1">
      <c r="B46" s="70" t="s">
        <v>42</v>
      </c>
      <c r="C46" s="17" t="s">
        <v>8</v>
      </c>
      <c r="D46" s="18">
        <v>62061</v>
      </c>
      <c r="E46" s="19" t="s">
        <v>55</v>
      </c>
      <c r="G46" s="78">
        <v>1.4842059000000001</v>
      </c>
      <c r="H46" s="76">
        <v>1.5245439999999999</v>
      </c>
      <c r="I46" s="76">
        <v>1.5272277000000001</v>
      </c>
      <c r="J46" s="76">
        <v>1.4791977000000001</v>
      </c>
      <c r="K46" s="76">
        <v>1.4811581</v>
      </c>
      <c r="L46" s="76">
        <v>1.4915301000000001</v>
      </c>
      <c r="M46" s="76">
        <v>1.5184610999999999</v>
      </c>
      <c r="N46" s="76">
        <v>1.4653442000000001</v>
      </c>
      <c r="O46" s="76">
        <v>1.5264123999999999</v>
      </c>
      <c r="P46" s="76">
        <v>1.5261568999999999</v>
      </c>
      <c r="Q46" s="76">
        <v>1.5215514000000001</v>
      </c>
      <c r="R46" s="81">
        <v>1.5202522999999999</v>
      </c>
    </row>
    <row r="47" spans="2:18" ht="16.2" thickBot="1">
      <c r="B47" s="70" t="s">
        <v>43</v>
      </c>
      <c r="C47" s="17" t="s">
        <v>8</v>
      </c>
      <c r="D47" s="18">
        <v>62061</v>
      </c>
      <c r="E47" s="19" t="s">
        <v>55</v>
      </c>
      <c r="G47" s="78">
        <v>1.5291884</v>
      </c>
      <c r="H47" s="76">
        <v>1.5308382</v>
      </c>
      <c r="I47" s="76">
        <v>1.5563469000000001</v>
      </c>
      <c r="J47" s="76">
        <v>1.5309984000000001</v>
      </c>
      <c r="K47" s="76">
        <v>1.5296523</v>
      </c>
      <c r="L47" s="76">
        <v>1.5418015</v>
      </c>
      <c r="M47" s="76">
        <v>1.5385899999999999</v>
      </c>
      <c r="N47" s="76">
        <v>1.5290842</v>
      </c>
      <c r="O47" s="76">
        <v>1.5422739000000001</v>
      </c>
      <c r="P47" s="76">
        <v>1.5390001</v>
      </c>
      <c r="Q47" s="76">
        <v>1.5314923</v>
      </c>
      <c r="R47" s="81">
        <v>1.5345647</v>
      </c>
    </row>
    <row r="48" spans="2:18" ht="16.2" thickBot="1">
      <c r="B48" s="70" t="s">
        <v>41</v>
      </c>
      <c r="C48" s="17" t="s">
        <v>8</v>
      </c>
      <c r="D48" s="18">
        <v>62061</v>
      </c>
      <c r="E48" s="19" t="s">
        <v>56</v>
      </c>
      <c r="G48" s="78">
        <v>1.5078505</v>
      </c>
      <c r="H48" s="76">
        <v>1.5313265</v>
      </c>
      <c r="I48" s="76">
        <v>1.5443418</v>
      </c>
      <c r="J48" s="76">
        <v>1.5032201999999999</v>
      </c>
      <c r="K48" s="76">
        <v>1.5048598</v>
      </c>
      <c r="L48" s="76">
        <v>1.5165181000000001</v>
      </c>
      <c r="M48" s="76">
        <v>1.5285971</v>
      </c>
      <c r="N48" s="76">
        <v>1.4956404999999999</v>
      </c>
      <c r="O48" s="76">
        <v>1.5366793999999999</v>
      </c>
      <c r="P48" s="76">
        <v>1.5321091</v>
      </c>
      <c r="Q48" s="76">
        <v>1.5241963000000001</v>
      </c>
      <c r="R48" s="81">
        <v>1.5254154</v>
      </c>
    </row>
    <row r="49" spans="2:18" ht="16.2" thickBot="1">
      <c r="B49" s="70" t="s">
        <v>42</v>
      </c>
      <c r="C49" s="17" t="s">
        <v>8</v>
      </c>
      <c r="D49" s="18">
        <v>62061</v>
      </c>
      <c r="E49" s="19" t="s">
        <v>56</v>
      </c>
      <c r="G49" s="78">
        <v>1.4759169999999999</v>
      </c>
      <c r="H49" s="76">
        <v>1.5257693000000001</v>
      </c>
      <c r="I49" s="76">
        <v>1.5290239999999999</v>
      </c>
      <c r="J49" s="76">
        <v>1.4689521000000001</v>
      </c>
      <c r="K49" s="76">
        <v>1.4703567</v>
      </c>
      <c r="L49" s="76">
        <v>1.4831523</v>
      </c>
      <c r="M49" s="76">
        <v>1.5083260999999999</v>
      </c>
      <c r="N49" s="76">
        <v>1.4580109000000001</v>
      </c>
      <c r="O49" s="76">
        <v>1.5302587000000001</v>
      </c>
      <c r="P49" s="76">
        <v>1.5212467999999999</v>
      </c>
      <c r="Q49" s="76">
        <v>1.5135155</v>
      </c>
      <c r="R49" s="81">
        <v>1.5097415999999999</v>
      </c>
    </row>
    <row r="50" spans="2:18" ht="16.2" thickBot="1">
      <c r="B50" s="70" t="s">
        <v>43</v>
      </c>
      <c r="C50" s="17" t="s">
        <v>8</v>
      </c>
      <c r="D50" s="18">
        <v>62061</v>
      </c>
      <c r="E50" s="19" t="s">
        <v>56</v>
      </c>
      <c r="G50" s="122">
        <v>1.5308648</v>
      </c>
      <c r="H50" s="123">
        <v>1.5344884999999999</v>
      </c>
      <c r="I50" s="123">
        <v>1.5623262</v>
      </c>
      <c r="J50" s="123">
        <v>1.5338689000000001</v>
      </c>
      <c r="K50" s="123">
        <v>1.5318528</v>
      </c>
      <c r="L50" s="123">
        <v>1.5404264000000001</v>
      </c>
      <c r="M50" s="123">
        <v>1.5417263000000001</v>
      </c>
      <c r="N50" s="123">
        <v>1.5310614</v>
      </c>
      <c r="O50" s="123">
        <v>1.5454071</v>
      </c>
      <c r="P50" s="123">
        <v>1.5410956</v>
      </c>
      <c r="Q50" s="123">
        <v>1.5295179999999999</v>
      </c>
      <c r="R50" s="124">
        <v>1.5357673999999999</v>
      </c>
    </row>
    <row r="54" spans="2:18" ht="14.4" thickBot="1"/>
    <row r="55" spans="2:18" ht="14.4" thickBot="1">
      <c r="G55" s="86" t="s">
        <v>65</v>
      </c>
      <c r="H55" s="87" t="s">
        <v>66</v>
      </c>
      <c r="I55" s="87" t="s">
        <v>67</v>
      </c>
      <c r="J55" s="87" t="s">
        <v>68</v>
      </c>
      <c r="K55" s="87" t="s">
        <v>69</v>
      </c>
      <c r="L55" s="87" t="s">
        <v>70</v>
      </c>
      <c r="M55" s="87" t="s">
        <v>71</v>
      </c>
      <c r="N55" s="87" t="s">
        <v>72</v>
      </c>
      <c r="O55" s="87" t="s">
        <v>73</v>
      </c>
      <c r="P55" s="87" t="s">
        <v>74</v>
      </c>
      <c r="Q55" s="87" t="s">
        <v>75</v>
      </c>
      <c r="R55" s="88" t="s">
        <v>76</v>
      </c>
    </row>
    <row r="56" spans="2:18" ht="16.2" thickBot="1">
      <c r="B56" s="71" t="s">
        <v>42</v>
      </c>
      <c r="C56" s="17" t="s">
        <v>8</v>
      </c>
      <c r="D56" s="18">
        <v>62061</v>
      </c>
      <c r="E56" s="19" t="s">
        <v>39</v>
      </c>
      <c r="G56" s="78">
        <v>1.5315148000000001</v>
      </c>
      <c r="H56" s="76">
        <v>1.5310846</v>
      </c>
      <c r="I56" s="76">
        <v>1.5319282999999999</v>
      </c>
      <c r="J56" s="76">
        <v>1.5338780999999999</v>
      </c>
      <c r="K56" s="76">
        <v>1.5270676000000001</v>
      </c>
      <c r="L56" s="76">
        <v>1.5305951</v>
      </c>
      <c r="M56" s="76">
        <v>1.5301655999999999</v>
      </c>
      <c r="N56" s="76">
        <v>1.5300005000000001</v>
      </c>
      <c r="O56" s="76">
        <v>1.5340393999999999</v>
      </c>
      <c r="P56" s="76">
        <v>1.5267667</v>
      </c>
      <c r="Q56" s="76">
        <v>1.5322682999999999</v>
      </c>
      <c r="R56" s="81">
        <v>1.5301822</v>
      </c>
    </row>
    <row r="57" spans="2:18" ht="16.2" thickBot="1">
      <c r="B57" s="70" t="s">
        <v>42</v>
      </c>
      <c r="C57" s="17" t="s">
        <v>8</v>
      </c>
      <c r="D57" s="18">
        <v>62061</v>
      </c>
      <c r="E57" s="19" t="s">
        <v>40</v>
      </c>
      <c r="G57" s="78">
        <v>1.5310501000000001</v>
      </c>
      <c r="H57" s="76">
        <v>1.5315418000000001</v>
      </c>
      <c r="I57" s="76">
        <v>1.5321933999999999</v>
      </c>
      <c r="J57" s="76">
        <v>1.5304361</v>
      </c>
      <c r="K57" s="76">
        <v>1.5321290999999999</v>
      </c>
      <c r="L57" s="76">
        <v>1.5301483</v>
      </c>
      <c r="M57" s="76">
        <v>1.5313203</v>
      </c>
      <c r="N57" s="76">
        <v>1.5316285000000001</v>
      </c>
      <c r="O57" s="76">
        <v>1.5331421000000001</v>
      </c>
      <c r="P57" s="76">
        <v>1.5309766</v>
      </c>
      <c r="Q57" s="76">
        <v>1.5322064</v>
      </c>
      <c r="R57" s="81">
        <v>1.5300644999999999</v>
      </c>
    </row>
    <row r="58" spans="2:18" ht="16.2" thickBot="1">
      <c r="B58" s="70" t="s">
        <v>42</v>
      </c>
      <c r="C58" s="17" t="s">
        <v>8</v>
      </c>
      <c r="D58" s="18">
        <v>62061</v>
      </c>
      <c r="E58" s="19" t="s">
        <v>45</v>
      </c>
      <c r="G58" s="78">
        <v>1.5324312</v>
      </c>
      <c r="H58" s="76">
        <v>1.5303515000000001</v>
      </c>
      <c r="I58" s="76">
        <v>1.5321032999999999</v>
      </c>
      <c r="J58" s="76">
        <v>1.5311916999999999</v>
      </c>
      <c r="K58" s="76">
        <v>1.5330302</v>
      </c>
      <c r="L58" s="76">
        <v>1.5287723</v>
      </c>
      <c r="M58" s="76">
        <v>1.5291603</v>
      </c>
      <c r="N58" s="76">
        <v>1.5327276000000001</v>
      </c>
      <c r="O58" s="76">
        <v>1.5331477</v>
      </c>
      <c r="P58" s="76">
        <v>1.5319151</v>
      </c>
      <c r="Q58" s="76">
        <v>1.5319109</v>
      </c>
      <c r="R58" s="81">
        <v>1.5310177</v>
      </c>
    </row>
    <row r="59" spans="2:18" ht="16.2" thickBot="1">
      <c r="B59" s="70" t="s">
        <v>42</v>
      </c>
      <c r="C59" s="17" t="s">
        <v>8</v>
      </c>
      <c r="D59" s="18">
        <v>62061</v>
      </c>
      <c r="E59" s="19" t="s">
        <v>46</v>
      </c>
      <c r="G59" s="78">
        <v>1.532659</v>
      </c>
      <c r="H59" s="76">
        <v>1.5302857000000001</v>
      </c>
      <c r="I59" s="76">
        <v>1.5314325</v>
      </c>
      <c r="J59" s="76">
        <v>1.5317346000000001</v>
      </c>
      <c r="K59" s="76">
        <v>1.5325192000000001</v>
      </c>
      <c r="L59" s="76">
        <v>1.5300171</v>
      </c>
      <c r="M59" s="76">
        <v>1.5290979</v>
      </c>
      <c r="N59" s="76">
        <v>1.5307286</v>
      </c>
      <c r="O59" s="76">
        <v>1.5344214</v>
      </c>
      <c r="P59" s="76">
        <v>1.5300328000000001</v>
      </c>
      <c r="Q59" s="76">
        <v>1.5328755000000001</v>
      </c>
      <c r="R59" s="81">
        <v>1.5296913999999999</v>
      </c>
    </row>
    <row r="60" spans="2:18" ht="16.2" thickBot="1">
      <c r="B60" s="70" t="s">
        <v>42</v>
      </c>
      <c r="C60" s="17" t="s">
        <v>8</v>
      </c>
      <c r="D60" s="18">
        <v>62061</v>
      </c>
      <c r="E60" s="19" t="s">
        <v>47</v>
      </c>
      <c r="G60" s="78">
        <v>1.5289889000000001</v>
      </c>
      <c r="H60" s="76">
        <v>1.5227687999999999</v>
      </c>
      <c r="I60" s="76">
        <v>1.5291709</v>
      </c>
      <c r="J60" s="76">
        <v>1.5234681000000001</v>
      </c>
      <c r="K60" s="76">
        <v>1.5259807000000001</v>
      </c>
      <c r="L60" s="76">
        <v>1.5203993</v>
      </c>
      <c r="M60" s="76">
        <v>1.5291948</v>
      </c>
      <c r="N60" s="76">
        <v>1.5204963</v>
      </c>
      <c r="O60" s="76">
        <v>1.5350722999999999</v>
      </c>
      <c r="P60" s="76">
        <v>1.5256985999999999</v>
      </c>
      <c r="Q60" s="76">
        <v>1.5299582</v>
      </c>
      <c r="R60" s="81">
        <v>1.5312893000000001</v>
      </c>
    </row>
    <row r="61" spans="2:18" ht="16.2" thickBot="1">
      <c r="B61" s="70" t="s">
        <v>42</v>
      </c>
      <c r="C61" s="17" t="s">
        <v>8</v>
      </c>
      <c r="D61" s="18">
        <v>62061</v>
      </c>
      <c r="E61" s="19" t="s">
        <v>48</v>
      </c>
      <c r="G61" s="78">
        <v>1.5167055</v>
      </c>
      <c r="H61" s="76">
        <v>1.5161325000000001</v>
      </c>
      <c r="I61" s="76">
        <v>1.5233874000000001</v>
      </c>
      <c r="J61" s="76">
        <v>1.5175371</v>
      </c>
      <c r="K61" s="76">
        <v>1.5150912000000001</v>
      </c>
      <c r="L61" s="76">
        <v>1.4748106000000001</v>
      </c>
      <c r="M61" s="76">
        <v>1.5170101</v>
      </c>
      <c r="N61" s="76">
        <v>1.5134748</v>
      </c>
      <c r="O61" s="76">
        <v>1.5278076</v>
      </c>
      <c r="P61" s="76">
        <v>1.5197574</v>
      </c>
      <c r="Q61" s="76">
        <v>1.5180765000000001</v>
      </c>
      <c r="R61" s="81">
        <v>1.5192158</v>
      </c>
    </row>
    <row r="62" spans="2:18" ht="16.2" thickBot="1">
      <c r="B62" s="70" t="s">
        <v>42</v>
      </c>
      <c r="C62" s="17" t="s">
        <v>8</v>
      </c>
      <c r="D62" s="18">
        <v>62061</v>
      </c>
      <c r="E62" s="19" t="s">
        <v>49</v>
      </c>
      <c r="G62" s="78">
        <v>1.5089439</v>
      </c>
      <c r="H62" s="76">
        <v>1.5224494</v>
      </c>
      <c r="I62" s="76">
        <v>1.5161340999999999</v>
      </c>
      <c r="J62" s="76">
        <v>1.5268963</v>
      </c>
      <c r="K62" s="76">
        <v>1.5024705</v>
      </c>
      <c r="L62" s="76">
        <v>1.5047534</v>
      </c>
      <c r="M62" s="76">
        <v>1.5151520999999999</v>
      </c>
      <c r="N62" s="76">
        <v>1.5282374000000001</v>
      </c>
      <c r="O62" s="76">
        <v>1.5106329000000001</v>
      </c>
      <c r="P62" s="76">
        <v>1.5032022</v>
      </c>
      <c r="Q62" s="76">
        <v>1.5079578</v>
      </c>
      <c r="R62" s="81">
        <v>1.5108391000000001</v>
      </c>
    </row>
    <row r="63" spans="2:18" ht="16.2" thickBot="1">
      <c r="B63" s="70" t="s">
        <v>42</v>
      </c>
      <c r="C63" s="17" t="s">
        <v>8</v>
      </c>
      <c r="D63" s="18">
        <v>62061</v>
      </c>
      <c r="E63" s="19" t="s">
        <v>50</v>
      </c>
      <c r="G63" s="78">
        <v>1.508238</v>
      </c>
      <c r="H63" s="76">
        <v>1.5078317999999999</v>
      </c>
      <c r="I63" s="76">
        <v>1.5043222000000001</v>
      </c>
      <c r="J63" s="76">
        <v>1.5237115999999999</v>
      </c>
      <c r="K63" s="76">
        <v>1.4991992000000001</v>
      </c>
      <c r="L63" s="76">
        <v>1.5311425999999999</v>
      </c>
      <c r="M63" s="76">
        <v>1.5048490999999999</v>
      </c>
      <c r="N63" s="76">
        <v>1.5240298000000001</v>
      </c>
      <c r="O63" s="76">
        <v>1.5082765</v>
      </c>
      <c r="P63" s="76">
        <v>1.4978502</v>
      </c>
      <c r="Q63" s="76">
        <v>1.5143956999999999</v>
      </c>
      <c r="R63" s="81">
        <v>1.5054234</v>
      </c>
    </row>
    <row r="64" spans="2:18" ht="16.2" thickBot="1">
      <c r="B64" s="70" t="s">
        <v>42</v>
      </c>
      <c r="C64" s="17" t="s">
        <v>8</v>
      </c>
      <c r="D64" s="18">
        <v>62061</v>
      </c>
      <c r="E64" s="19" t="s">
        <v>44</v>
      </c>
      <c r="G64" s="78">
        <v>1.5154547</v>
      </c>
      <c r="H64" s="76">
        <v>1.5176707</v>
      </c>
      <c r="I64" s="76">
        <v>1.5249634999999999</v>
      </c>
      <c r="J64" s="76">
        <v>1.5195915</v>
      </c>
      <c r="K64" s="76">
        <v>1.5271266999999999</v>
      </c>
      <c r="L64" s="76">
        <v>1.5030842</v>
      </c>
      <c r="M64" s="76">
        <v>1.5163598</v>
      </c>
      <c r="N64" s="76">
        <v>1.5216795999999999</v>
      </c>
      <c r="O64" s="76">
        <v>1.5268478000000001</v>
      </c>
      <c r="P64" s="76">
        <v>1.5207029000000001</v>
      </c>
      <c r="Q64" s="76">
        <v>1.5175546</v>
      </c>
      <c r="R64" s="81">
        <v>1.5140237000000001</v>
      </c>
    </row>
    <row r="65" spans="2:18" ht="16.2" thickBot="1">
      <c r="B65" s="70" t="s">
        <v>42</v>
      </c>
      <c r="C65" s="17" t="s">
        <v>8</v>
      </c>
      <c r="D65" s="18">
        <v>62061</v>
      </c>
      <c r="E65" s="19" t="s">
        <v>51</v>
      </c>
      <c r="G65" s="78">
        <v>1.5309393</v>
      </c>
      <c r="H65" s="76">
        <v>1.5254833999999999</v>
      </c>
      <c r="I65" s="76">
        <v>1.5344225</v>
      </c>
      <c r="J65" s="76">
        <v>1.5314141999999999</v>
      </c>
      <c r="K65" s="76">
        <v>1.530851</v>
      </c>
      <c r="L65" s="76">
        <v>1.5303931</v>
      </c>
      <c r="M65" s="76">
        <v>1.5326515000000001</v>
      </c>
      <c r="N65" s="76">
        <v>1.5179246</v>
      </c>
      <c r="O65" s="76">
        <v>1.5328283</v>
      </c>
      <c r="P65" s="76">
        <v>1.5305186</v>
      </c>
      <c r="Q65" s="76">
        <v>1.5289263</v>
      </c>
      <c r="R65" s="81">
        <v>1.5292357000000001</v>
      </c>
    </row>
    <row r="66" spans="2:18" ht="16.2" thickBot="1">
      <c r="B66" s="70" t="s">
        <v>42</v>
      </c>
      <c r="C66" s="17" t="s">
        <v>8</v>
      </c>
      <c r="D66" s="18">
        <v>62061</v>
      </c>
      <c r="E66" s="19" t="s">
        <v>52</v>
      </c>
      <c r="G66" s="78">
        <v>1.5205572000000001</v>
      </c>
      <c r="H66" s="76">
        <v>1.5295703</v>
      </c>
      <c r="I66" s="76">
        <v>1.5305198</v>
      </c>
      <c r="J66" s="76">
        <v>1.5209021</v>
      </c>
      <c r="K66" s="76">
        <v>1.52159</v>
      </c>
      <c r="L66" s="76">
        <v>1.5279248999999999</v>
      </c>
      <c r="M66" s="76">
        <v>1.5319832</v>
      </c>
      <c r="N66" s="76">
        <v>1.5069364000000001</v>
      </c>
      <c r="O66" s="76">
        <v>1.5314805</v>
      </c>
      <c r="P66" s="76">
        <v>1.5328259</v>
      </c>
      <c r="Q66" s="76">
        <v>1.5317704999999999</v>
      </c>
      <c r="R66" s="81">
        <v>1.5322505</v>
      </c>
    </row>
    <row r="67" spans="2:18" ht="16.2" thickBot="1">
      <c r="B67" s="70" t="s">
        <v>42</v>
      </c>
      <c r="C67" s="17" t="s">
        <v>8</v>
      </c>
      <c r="D67" s="18">
        <v>62061</v>
      </c>
      <c r="E67" s="19" t="s">
        <v>53</v>
      </c>
      <c r="G67" s="78">
        <v>1.5101553000000001</v>
      </c>
      <c r="H67" s="76">
        <v>1.5304291000000001</v>
      </c>
      <c r="I67" s="76">
        <v>1.5321015</v>
      </c>
      <c r="J67" s="76">
        <v>1.5093475000000001</v>
      </c>
      <c r="K67" s="76">
        <v>1.5085352999999999</v>
      </c>
      <c r="L67" s="76">
        <v>1.5181751000000001</v>
      </c>
      <c r="M67" s="76">
        <v>1.5318970999999999</v>
      </c>
      <c r="N67" s="76">
        <v>1.4911015000000001</v>
      </c>
      <c r="O67" s="76">
        <v>1.5288735</v>
      </c>
      <c r="P67" s="76">
        <v>1.5296978000000001</v>
      </c>
      <c r="Q67" s="76">
        <v>1.5293372000000001</v>
      </c>
      <c r="R67" s="81">
        <v>1.5313291</v>
      </c>
    </row>
    <row r="68" spans="2:18" ht="16.2" thickBot="1">
      <c r="B68" s="70" t="s">
        <v>42</v>
      </c>
      <c r="C68" s="17" t="s">
        <v>8</v>
      </c>
      <c r="D68" s="18">
        <v>62061</v>
      </c>
      <c r="E68" s="19" t="s">
        <v>54</v>
      </c>
      <c r="G68" s="78">
        <v>1.4971749000000001</v>
      </c>
      <c r="H68" s="76">
        <v>1.5273488</v>
      </c>
      <c r="I68" s="76">
        <v>1.5287767000000001</v>
      </c>
      <c r="J68" s="76">
        <v>1.4940182</v>
      </c>
      <c r="K68" s="76">
        <v>1.4950524999999999</v>
      </c>
      <c r="L68" s="76">
        <v>1.5034753000000001</v>
      </c>
      <c r="M68" s="76">
        <v>1.5272029</v>
      </c>
      <c r="N68" s="76">
        <v>1.4774970000000001</v>
      </c>
      <c r="O68" s="76">
        <v>1.5283127999999999</v>
      </c>
      <c r="P68" s="76">
        <v>1.5279711</v>
      </c>
      <c r="Q68" s="76">
        <v>1.5255698</v>
      </c>
      <c r="R68" s="81">
        <v>1.5268520000000001</v>
      </c>
    </row>
    <row r="69" spans="2:18" ht="16.2" thickBot="1">
      <c r="B69" s="70" t="s">
        <v>42</v>
      </c>
      <c r="C69" s="17" t="s">
        <v>8</v>
      </c>
      <c r="D69" s="18">
        <v>62061</v>
      </c>
      <c r="E69" s="19" t="s">
        <v>55</v>
      </c>
      <c r="G69" s="78">
        <v>1.4842059000000001</v>
      </c>
      <c r="H69" s="76">
        <v>1.5245439999999999</v>
      </c>
      <c r="I69" s="76">
        <v>1.5272277000000001</v>
      </c>
      <c r="J69" s="76">
        <v>1.4791977000000001</v>
      </c>
      <c r="K69" s="76">
        <v>1.4811581</v>
      </c>
      <c r="L69" s="76">
        <v>1.4915301000000001</v>
      </c>
      <c r="M69" s="76">
        <v>1.5184610999999999</v>
      </c>
      <c r="N69" s="76">
        <v>1.4653442000000001</v>
      </c>
      <c r="O69" s="76">
        <v>1.5264123999999999</v>
      </c>
      <c r="P69" s="76">
        <v>1.5261568999999999</v>
      </c>
      <c r="Q69" s="76">
        <v>1.5215514000000001</v>
      </c>
      <c r="R69" s="81">
        <v>1.5202522999999999</v>
      </c>
    </row>
    <row r="70" spans="2:18" ht="16.2" thickBot="1">
      <c r="B70" s="70" t="s">
        <v>42</v>
      </c>
      <c r="C70" s="17" t="s">
        <v>8</v>
      </c>
      <c r="D70" s="18">
        <v>62061</v>
      </c>
      <c r="E70" s="19" t="s">
        <v>56</v>
      </c>
      <c r="G70" s="78">
        <v>1.4759169999999999</v>
      </c>
      <c r="H70" s="76">
        <v>1.5257693000000001</v>
      </c>
      <c r="I70" s="76">
        <v>1.5290239999999999</v>
      </c>
      <c r="J70" s="76">
        <v>1.4689521000000001</v>
      </c>
      <c r="K70" s="76">
        <v>1.4703567</v>
      </c>
      <c r="L70" s="76">
        <v>1.4831523</v>
      </c>
      <c r="M70" s="76">
        <v>1.5083260999999999</v>
      </c>
      <c r="N70" s="76">
        <v>1.4580109000000001</v>
      </c>
      <c r="O70" s="76">
        <v>1.5302587000000001</v>
      </c>
      <c r="P70" s="76">
        <v>1.5212467999999999</v>
      </c>
      <c r="Q70" s="76">
        <v>1.5135155</v>
      </c>
      <c r="R70" s="81">
        <v>1.5097415999999999</v>
      </c>
    </row>
  </sheetData>
  <conditionalFormatting sqref="G6:R50">
    <cfRule type="cellIs" dxfId="2" priority="4" operator="notBetween">
      <formula>$C$23</formula>
      <formula>$C$24</formula>
    </cfRule>
  </conditionalFormatting>
  <conditionalFormatting sqref="G6:R5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56:R70">
    <cfRule type="cellIs" dxfId="1" priority="2" operator="notBetween">
      <formula>$C$23</formula>
      <formula>$C$24</formula>
    </cfRule>
  </conditionalFormatting>
  <conditionalFormatting sqref="G56:R7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GearMotor_ID_CMM original</vt:lpstr>
      <vt:lpstr>GearMotor_ID_CMM  Arbeitskopie</vt:lpstr>
      <vt:lpstr>Alggemeine Info_Ergebnis</vt:lpstr>
      <vt:lpstr>Grafik LS (gauss)</vt:lpstr>
      <vt:lpstr>Tabelle4</vt:lpstr>
      <vt:lpstr>Grafik MI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gv9077</cp:lastModifiedBy>
  <cp:lastPrinted>2018-08-20T10:00:56Z</cp:lastPrinted>
  <dcterms:created xsi:type="dcterms:W3CDTF">2013-11-27T09:40:30Z</dcterms:created>
  <dcterms:modified xsi:type="dcterms:W3CDTF">2018-08-21T09:49:52Z</dcterms:modified>
</cp:coreProperties>
</file>