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960" yWindow="-30" windowWidth="18540" windowHeight="12435"/>
  </bookViews>
  <sheets>
    <sheet name="GearMotor_ID_CMM" sheetId="6" r:id="rId1"/>
  </sheets>
  <calcPr calcId="145621"/>
</workbook>
</file>

<file path=xl/calcChain.xml><?xml version="1.0" encoding="utf-8"?>
<calcChain xmlns="http://schemas.openxmlformats.org/spreadsheetml/2006/main">
  <c r="R30" i="6" l="1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R29" i="6"/>
  <c r="Q29" i="6"/>
  <c r="P29" i="6"/>
  <c r="O29" i="6"/>
  <c r="N29" i="6"/>
  <c r="N31" i="6" s="1"/>
  <c r="M29" i="6"/>
  <c r="L29" i="6"/>
  <c r="K29" i="6"/>
  <c r="J29" i="6"/>
  <c r="J31" i="6" s="1"/>
  <c r="I29" i="6"/>
  <c r="H29" i="6"/>
  <c r="G29" i="6"/>
  <c r="F29" i="6"/>
  <c r="F31" i="6" s="1"/>
  <c r="E29" i="6"/>
  <c r="D29" i="6"/>
  <c r="C29" i="6"/>
  <c r="C31" i="6" l="1"/>
  <c r="G31" i="6"/>
  <c r="K31" i="6"/>
  <c r="O31" i="6"/>
  <c r="D31" i="6"/>
  <c r="H31" i="6"/>
  <c r="L31" i="6"/>
  <c r="P31" i="6"/>
  <c r="E31" i="6"/>
  <c r="I31" i="6"/>
  <c r="M31" i="6"/>
  <c r="Q31" i="6"/>
  <c r="R31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R22" i="6"/>
  <c r="Q22" i="6"/>
  <c r="P22" i="6"/>
  <c r="O22" i="6"/>
  <c r="N22" i="6"/>
  <c r="M22" i="6"/>
  <c r="L22" i="6"/>
  <c r="K22" i="6"/>
  <c r="J22" i="6"/>
  <c r="J34" i="6" s="1"/>
  <c r="I22" i="6"/>
  <c r="H22" i="6"/>
  <c r="G22" i="6"/>
  <c r="F22" i="6"/>
  <c r="F34" i="6" s="1"/>
  <c r="E22" i="6"/>
  <c r="D22" i="6"/>
  <c r="C22" i="6"/>
  <c r="E34" i="6" l="1"/>
  <c r="M34" i="6"/>
  <c r="O34" i="6"/>
  <c r="I34" i="6"/>
  <c r="G34" i="6"/>
  <c r="K34" i="6"/>
  <c r="D34" i="6"/>
  <c r="H34" i="6"/>
  <c r="L34" i="6"/>
  <c r="Q34" i="6"/>
  <c r="R34" i="6"/>
  <c r="R32" i="6"/>
  <c r="C34" i="6"/>
  <c r="N34" i="6"/>
  <c r="P34" i="6"/>
  <c r="C32" i="6"/>
  <c r="G32" i="6"/>
  <c r="K32" i="6"/>
  <c r="D32" i="6"/>
  <c r="H32" i="6"/>
  <c r="L32" i="6"/>
  <c r="E32" i="6"/>
  <c r="I32" i="6"/>
  <c r="M32" i="6"/>
  <c r="Q32" i="6"/>
  <c r="F32" i="6"/>
  <c r="J32" i="6"/>
  <c r="P27" i="6"/>
  <c r="Q33" i="6"/>
  <c r="P32" i="6"/>
  <c r="Q28" i="6"/>
  <c r="E33" i="6"/>
  <c r="E28" i="6"/>
  <c r="I33" i="6"/>
  <c r="I28" i="6"/>
  <c r="F28" i="6"/>
  <c r="F33" i="6"/>
  <c r="J33" i="6"/>
  <c r="J28" i="6"/>
  <c r="N33" i="6"/>
  <c r="N28" i="6"/>
  <c r="C33" i="6"/>
  <c r="C28" i="6"/>
  <c r="G28" i="6"/>
  <c r="G33" i="6"/>
  <c r="K28" i="6"/>
  <c r="K33" i="6"/>
  <c r="O28" i="6"/>
  <c r="O33" i="6"/>
  <c r="O32" i="6"/>
  <c r="N32" i="6" s="1"/>
  <c r="F27" i="6"/>
  <c r="J27" i="6"/>
  <c r="N27" i="6"/>
  <c r="Q27" i="6"/>
  <c r="C27" i="6"/>
  <c r="G27" i="6"/>
  <c r="K27" i="6"/>
  <c r="O27" i="6"/>
  <c r="D33" i="6"/>
  <c r="D28" i="6"/>
  <c r="H33" i="6"/>
  <c r="H28" i="6"/>
  <c r="L33" i="6"/>
  <c r="L28" i="6"/>
  <c r="D27" i="6"/>
  <c r="H27" i="6"/>
  <c r="L27" i="6"/>
  <c r="M33" i="6"/>
  <c r="M28" i="6"/>
  <c r="E27" i="6"/>
  <c r="I27" i="6"/>
  <c r="M27" i="6"/>
  <c r="P28" i="6"/>
  <c r="P33" i="6"/>
  <c r="R28" i="6"/>
  <c r="R33" i="6"/>
  <c r="R27" i="6"/>
</calcChain>
</file>

<file path=xl/sharedStrings.xml><?xml version="1.0" encoding="utf-8"?>
<sst xmlns="http://schemas.openxmlformats.org/spreadsheetml/2006/main" count="120" uniqueCount="62">
  <si>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</si>
  <si>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</si>
  <si>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</si>
  <si>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</si>
  <si>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</si>
  <si>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</si>
  <si>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</si>
  <si>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</si>
  <si>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</si>
  <si>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</si>
  <si>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</si>
  <si>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</si>
  <si>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</si>
  <si>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</si>
  <si>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</si>
  <si>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</si>
  <si>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</si>
  <si>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</si>
  <si>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</si>
  <si>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</si>
  <si>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</si>
  <si>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</si>
  <si>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</si>
  <si>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</si>
  <si>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</si>
  <si>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</si>
  <si>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</si>
  <si>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</si>
  <si>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</si>
  <si>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</si>
  <si>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</si>
  <si>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</si>
  <si>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</si>
  <si>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n</t>
  </si>
  <si>
    <t>2mm</t>
  </si>
  <si>
    <t>3mm</t>
  </si>
  <si>
    <t>LS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</si>
  <si>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</si>
  <si>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</si>
  <si>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</si>
  <si>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</si>
  <si>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</si>
  <si>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</si>
  <si>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</si>
  <si>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</si>
  <si>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</si>
  <si>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</si>
  <si>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</si>
  <si>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</si>
  <si>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</si>
  <si>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</si>
  <si>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</si>
  <si>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G. Bania</t>
  </si>
  <si>
    <t>LS = Gauss circle</t>
  </si>
  <si>
    <t>MI  = inscribed circle</t>
  </si>
  <si>
    <t>MC = enveloping circle</t>
  </si>
  <si>
    <t>Runout</t>
  </si>
  <si>
    <t>-</t>
  </si>
  <si>
    <t>AUDI</t>
  </si>
  <si>
    <t>Audi Ladeklappe</t>
  </si>
  <si>
    <t>GEN2.5 Aktuator</t>
  </si>
  <si>
    <t>131688800029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</si>
</sst>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9" fillId="0" borderId="8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6" fillId="10" borderId="4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vertical="center"/>
    </xf>
    <xf numFmtId="0" fontId="11" fillId="10" borderId="15" xfId="0" applyFont="1" applyFill="1" applyBorder="1" applyAlignment="1">
      <alignment horizontal="left" vertic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applyNumberForma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textRotation="90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6" fillId="0" borderId="3" xfId="0" applyNumberFormat="1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5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</xdr:rowOff>
    </xdr:from>
    <xdr:to>
      <xdr:col>5</xdr:col>
      <xdr:colOff>54347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0</xdr:colOff>
      <xdr:row>49</xdr:row>
      <xdr:rowOff>174433</xdr:rowOff>
    </xdr:from>
    <xdr:to>
      <xdr:col>4</xdr:col>
      <xdr:colOff>404701</xdr:colOff>
      <xdr:row>84</xdr:row>
      <xdr:rowOff>143903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0317" r="32892" b="13228"/>
        <a:stretch>
          <a:fillRect/>
        </a:stretch>
      </xdr:blipFill>
      <xdr:spPr bwMode="auto">
        <a:xfrm>
          <a:off x="4872245" y="15455254"/>
          <a:ext cx="3696742" cy="6174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50</xdr:row>
      <xdr:rowOff>103893</xdr:rowOff>
    </xdr:from>
    <xdr:to>
      <xdr:col>7</xdr:col>
      <xdr:colOff>0</xdr:colOff>
      <xdr:row>96</xdr:row>
      <xdr:rowOff>138389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8051567" y="17057891"/>
          <a:ext cx="8185175" cy="5192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83</xdr:row>
      <xdr:rowOff>57510</xdr:rowOff>
    </xdr:from>
    <xdr:to>
      <xdr:col>6</xdr:col>
      <xdr:colOff>0</xdr:colOff>
      <xdr:row>83</xdr:row>
      <xdr:rowOff>57510</xdr:rowOff>
    </xdr:to>
    <xdr:cxnSp macro="">
      <xdr:nvCxnSpPr>
        <xdr:cNvPr id="7" name="Gerade Verbindung mit Pfeil 6"/>
        <xdr:cNvCxnSpPr/>
      </xdr:nvCxnSpPr>
      <xdr:spPr>
        <a:xfrm rot="10800000" flipH="1">
          <a:off x="8006603" y="21366296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54637</xdr:rowOff>
    </xdr:from>
    <xdr:to>
      <xdr:col>6</xdr:col>
      <xdr:colOff>0</xdr:colOff>
      <xdr:row>58</xdr:row>
      <xdr:rowOff>54637</xdr:rowOff>
    </xdr:to>
    <xdr:cxnSp macro="">
      <xdr:nvCxnSpPr>
        <xdr:cNvPr id="8" name="Gerade Verbindung mit Pfeil 7"/>
        <xdr:cNvCxnSpPr/>
      </xdr:nvCxnSpPr>
      <xdr:spPr>
        <a:xfrm rot="10800000" flipH="1">
          <a:off x="7977468" y="16941101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362415</xdr:colOff>
      <xdr:row>15</xdr:row>
      <xdr:rowOff>51110</xdr:rowOff>
    </xdr:from>
    <xdr:to>
      <xdr:col>17</xdr:col>
      <xdr:colOff>529683</xdr:colOff>
      <xdr:row>15</xdr:row>
      <xdr:rowOff>195147</xdr:rowOff>
    </xdr:to>
    <xdr:cxnSp macro="">
      <xdr:nvCxnSpPr>
        <xdr:cNvPr id="10" name="Gerade Verbindung mit Pfeil 9"/>
        <xdr:cNvCxnSpPr/>
      </xdr:nvCxnSpPr>
      <xdr:spPr>
        <a:xfrm flipV="1">
          <a:off x="41161939" y="3020122"/>
          <a:ext cx="167268" cy="144037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136072</xdr:rowOff>
    </xdr:from>
    <xdr:to>
      <xdr:col>7</xdr:col>
      <xdr:colOff>0</xdr:colOff>
      <xdr:row>56</xdr:row>
      <xdr:rowOff>138796</xdr:rowOff>
    </xdr:to>
    <xdr:cxnSp macro="">
      <xdr:nvCxnSpPr>
        <xdr:cNvPr id="13" name="Gerade Verbindung mit Pfeil 12"/>
        <xdr:cNvCxnSpPr/>
      </xdr:nvCxnSpPr>
      <xdr:spPr>
        <a:xfrm flipV="1">
          <a:off x="12099471" y="16641536"/>
          <a:ext cx="3494315" cy="2724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J44"/>
  <sheetViews>
    <sheetView tabSelected="1" zoomScale="85" zoomScaleNormal="85" workbookViewId="0">
      <selection activeCell="T34" sqref="T34"/>
    </sheetView>
  </sheetViews>
  <sheetFormatPr baseColWidth="10" defaultRowHeight="14.25"/>
  <cols>
    <col min="1" max="1" width="16.625" customWidth="1"/>
    <col min="2" max="2" width="21.5" bestFit="1" customWidth="1"/>
    <col min="3" max="3" width="10" bestFit="1" customWidth="1"/>
    <col min="4" max="4" width="11.625" customWidth="1"/>
  </cols>
  <sheetData>
    <row r="1" spans="1:36" ht="20.25" customHeight="1">
      <c r="A1" s="89" t="s">
        <v>0</v>
      </c>
      <c r="B1" s="90"/>
      <c r="C1" s="28"/>
      <c r="D1" s="28"/>
    </row>
    <row r="2" spans="1:36" ht="15">
      <c r="A2" s="29"/>
      <c r="B2" s="29"/>
      <c r="C2" s="1"/>
      <c r="D2" s="1"/>
    </row>
    <row r="3" spans="1:36" ht="15">
      <c r="A3" s="30" t="s">
        <v>1</v>
      </c>
      <c r="B3" s="3" t="s">
        <v>58</v>
      </c>
      <c r="C3" s="2"/>
      <c r="D3" s="31"/>
    </row>
    <row r="4" spans="1:36" ht="15">
      <c r="A4" s="32" t="s">
        <v>2</v>
      </c>
      <c r="B4" s="49" t="s">
        <v>59</v>
      </c>
      <c r="C4" s="2"/>
      <c r="D4" s="33"/>
    </row>
    <row r="5" spans="1:36" ht="15">
      <c r="A5" s="32" t="s">
        <v>3</v>
      </c>
      <c r="B5" s="4" t="s">
        <v>60</v>
      </c>
      <c r="C5" s="5"/>
      <c r="D5" s="33"/>
    </row>
    <row r="6" spans="1:36" ht="15">
      <c r="A6" s="32" t="s">
        <v>4</v>
      </c>
      <c r="B6" s="50">
        <v>3175030000</v>
      </c>
      <c r="C6" s="5"/>
      <c r="D6" s="61" t="s">
        <v>53</v>
      </c>
    </row>
    <row r="7" spans="1:36" ht="15">
      <c r="A7" s="32" t="s">
        <v>5</v>
      </c>
      <c r="B7" s="95" t="s">
        <v>61</v>
      </c>
      <c r="C7" s="7"/>
      <c r="D7" s="61" t="s">
        <v>54</v>
      </c>
    </row>
    <row r="8" spans="1:36" ht="15">
      <c r="A8" s="32" t="s">
        <v>6</v>
      </c>
      <c r="B8" s="8">
        <v>43346</v>
      </c>
      <c r="C8" s="9"/>
      <c r="D8" s="62" t="s">
        <v>55</v>
      </c>
    </row>
    <row r="9" spans="1:36" ht="15.75">
      <c r="A9" s="30" t="s">
        <v>29</v>
      </c>
      <c r="B9" s="6"/>
      <c r="C9" s="10"/>
      <c r="D9" s="34"/>
    </row>
    <row r="10" spans="1:36" ht="15">
      <c r="A10" s="30" t="s">
        <v>30</v>
      </c>
      <c r="B10" s="6" t="s">
        <v>52</v>
      </c>
      <c r="C10" s="10"/>
      <c r="D10" s="33"/>
    </row>
    <row r="11" spans="1:36" ht="15">
      <c r="A11" s="30" t="s">
        <v>31</v>
      </c>
      <c r="B11" s="35" t="s">
        <v>32</v>
      </c>
      <c r="C11" s="36"/>
      <c r="D11" s="33"/>
    </row>
    <row r="12" spans="1:36" ht="20.100000000000001" customHeight="1">
      <c r="A12" s="11"/>
      <c r="B12" s="11"/>
      <c r="C12" s="58" t="s">
        <v>36</v>
      </c>
      <c r="D12" s="58" t="s">
        <v>36</v>
      </c>
      <c r="E12" s="58" t="s">
        <v>36</v>
      </c>
      <c r="F12" s="58" t="s">
        <v>36</v>
      </c>
      <c r="G12" s="58" t="s">
        <v>36</v>
      </c>
      <c r="H12" s="58" t="s">
        <v>36</v>
      </c>
      <c r="I12" s="58" t="s">
        <v>36</v>
      </c>
      <c r="J12" s="58" t="s">
        <v>36</v>
      </c>
      <c r="K12" s="58" t="s">
        <v>36</v>
      </c>
      <c r="L12" s="58" t="s">
        <v>36</v>
      </c>
      <c r="M12" s="58" t="s">
        <v>36</v>
      </c>
      <c r="N12" s="58" t="s">
        <v>36</v>
      </c>
      <c r="O12" s="58" t="s">
        <v>36</v>
      </c>
      <c r="P12" s="58" t="s">
        <v>36</v>
      </c>
      <c r="Q12" s="58" t="s">
        <v>36</v>
      </c>
      <c r="R12" s="58" t="s">
        <v>56</v>
      </c>
    </row>
    <row r="13" spans="1:36">
      <c r="A13" s="91" t="s">
        <v>7</v>
      </c>
      <c r="B13" s="92"/>
      <c r="C13" s="16" t="s">
        <v>8</v>
      </c>
      <c r="D13" s="16" t="s">
        <v>8</v>
      </c>
      <c r="E13" s="16" t="s">
        <v>8</v>
      </c>
      <c r="F13" s="16" t="s">
        <v>8</v>
      </c>
      <c r="G13" s="16" t="s">
        <v>8</v>
      </c>
      <c r="H13" s="16" t="s">
        <v>8</v>
      </c>
      <c r="I13" s="16" t="s">
        <v>8</v>
      </c>
      <c r="J13" s="16" t="s">
        <v>8</v>
      </c>
      <c r="K13" s="16" t="s">
        <v>8</v>
      </c>
      <c r="L13" s="16" t="s">
        <v>8</v>
      </c>
      <c r="M13" s="16" t="s">
        <v>8</v>
      </c>
      <c r="N13" s="16" t="s">
        <v>8</v>
      </c>
      <c r="O13" s="16" t="s">
        <v>8</v>
      </c>
      <c r="P13" s="16" t="s">
        <v>8</v>
      </c>
      <c r="Q13" s="16" t="s">
        <v>8</v>
      </c>
      <c r="R13" s="16" t="s">
        <v>8</v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>
      <c r="A14" s="91" t="s">
        <v>9</v>
      </c>
      <c r="B14" s="92"/>
      <c r="C14" s="17">
        <v>62061</v>
      </c>
      <c r="D14" s="17">
        <v>62061</v>
      </c>
      <c r="E14" s="17">
        <v>62061</v>
      </c>
      <c r="F14" s="17">
        <v>62061</v>
      </c>
      <c r="G14" s="17">
        <v>62061</v>
      </c>
      <c r="H14" s="17">
        <v>62061</v>
      </c>
      <c r="I14" s="17">
        <v>62061</v>
      </c>
      <c r="J14" s="17">
        <v>62061</v>
      </c>
      <c r="K14" s="17">
        <v>62061</v>
      </c>
      <c r="L14" s="17">
        <v>62061</v>
      </c>
      <c r="M14" s="17">
        <v>62061</v>
      </c>
      <c r="N14" s="17">
        <v>62061</v>
      </c>
      <c r="O14" s="17">
        <v>62061</v>
      </c>
      <c r="P14" s="17">
        <v>62061</v>
      </c>
      <c r="Q14" s="17">
        <v>62061</v>
      </c>
      <c r="R14" s="17">
        <v>62061</v>
      </c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</row>
    <row r="15" spans="1:36">
      <c r="A15" s="93" t="s">
        <v>10</v>
      </c>
      <c r="B15" s="94"/>
      <c r="C15" s="18" t="s">
        <v>34</v>
      </c>
      <c r="D15" s="18" t="s">
        <v>35</v>
      </c>
      <c r="E15" s="18" t="s">
        <v>38</v>
      </c>
      <c r="F15" s="18" t="s">
        <v>39</v>
      </c>
      <c r="G15" s="18" t="s">
        <v>40</v>
      </c>
      <c r="H15" s="18" t="s">
        <v>41</v>
      </c>
      <c r="I15" s="18" t="s">
        <v>42</v>
      </c>
      <c r="J15" s="18" t="s">
        <v>43</v>
      </c>
      <c r="K15" s="18" t="s">
        <v>37</v>
      </c>
      <c r="L15" s="18" t="s">
        <v>44</v>
      </c>
      <c r="M15" s="18" t="s">
        <v>45</v>
      </c>
      <c r="N15" s="18" t="s">
        <v>46</v>
      </c>
      <c r="O15" s="18" t="s">
        <v>47</v>
      </c>
      <c r="P15" s="18" t="s">
        <v>48</v>
      </c>
      <c r="Q15" s="18" t="s">
        <v>49</v>
      </c>
      <c r="R15" s="18" t="s">
        <v>57</v>
      </c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</row>
    <row r="16" spans="1:36">
      <c r="A16" s="93" t="s">
        <v>26</v>
      </c>
      <c r="B16" s="94"/>
      <c r="C16" s="47" t="s">
        <v>33</v>
      </c>
      <c r="D16" s="47" t="s">
        <v>33</v>
      </c>
      <c r="E16" s="47" t="s">
        <v>33</v>
      </c>
      <c r="F16" s="47" t="s">
        <v>33</v>
      </c>
      <c r="G16" s="47" t="s">
        <v>33</v>
      </c>
      <c r="H16" s="47" t="s">
        <v>33</v>
      </c>
      <c r="I16" s="47" t="s">
        <v>33</v>
      </c>
      <c r="J16" s="47" t="s">
        <v>33</v>
      </c>
      <c r="K16" s="47" t="s">
        <v>33</v>
      </c>
      <c r="L16" s="47" t="s">
        <v>33</v>
      </c>
      <c r="M16" s="47" t="s">
        <v>33</v>
      </c>
      <c r="N16" s="47" t="s">
        <v>33</v>
      </c>
      <c r="O16" s="47" t="s">
        <v>33</v>
      </c>
      <c r="P16" s="47" t="s">
        <v>33</v>
      </c>
      <c r="Q16" s="47" t="s">
        <v>33</v>
      </c>
      <c r="R16" s="4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</row>
    <row r="17" spans="1:36">
      <c r="A17" s="77" t="s">
        <v>11</v>
      </c>
      <c r="B17" s="78"/>
      <c r="C17" s="19">
        <v>1.44</v>
      </c>
      <c r="D17" s="19">
        <v>1.44</v>
      </c>
      <c r="E17" s="19">
        <v>1.44</v>
      </c>
      <c r="F17" s="19">
        <v>1.44</v>
      </c>
      <c r="G17" s="19">
        <v>1.44</v>
      </c>
      <c r="H17" s="19">
        <v>1.44</v>
      </c>
      <c r="I17" s="19">
        <v>1.44</v>
      </c>
      <c r="J17" s="19">
        <v>1.44</v>
      </c>
      <c r="K17" s="19">
        <v>1.44</v>
      </c>
      <c r="L17" s="19">
        <v>1.44</v>
      </c>
      <c r="M17" s="19">
        <v>1.44</v>
      </c>
      <c r="N17" s="19">
        <v>1.44</v>
      </c>
      <c r="O17" s="19">
        <v>1.44</v>
      </c>
      <c r="P17" s="19">
        <v>1.44</v>
      </c>
      <c r="Q17" s="19">
        <v>1.44</v>
      </c>
      <c r="R17" s="19">
        <v>0.03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spans="1:36">
      <c r="A18" s="81"/>
      <c r="B18" s="82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</row>
    <row r="19" spans="1:36">
      <c r="A19" s="81" t="s">
        <v>12</v>
      </c>
      <c r="B19" s="82"/>
      <c r="C19" s="20">
        <v>0.02</v>
      </c>
      <c r="D19" s="20">
        <v>0.02</v>
      </c>
      <c r="E19" s="20">
        <v>0.02</v>
      </c>
      <c r="F19" s="20">
        <v>0.02</v>
      </c>
      <c r="G19" s="20">
        <v>0.02</v>
      </c>
      <c r="H19" s="20">
        <v>0.02</v>
      </c>
      <c r="I19" s="20">
        <v>0.02</v>
      </c>
      <c r="J19" s="20">
        <v>0.02</v>
      </c>
      <c r="K19" s="20">
        <v>0.02</v>
      </c>
      <c r="L19" s="20">
        <v>0.02</v>
      </c>
      <c r="M19" s="20">
        <v>0.02</v>
      </c>
      <c r="N19" s="20">
        <v>0.02</v>
      </c>
      <c r="O19" s="20">
        <v>0.02</v>
      </c>
      <c r="P19" s="20">
        <v>0.02</v>
      </c>
      <c r="Q19" s="20">
        <v>0.02</v>
      </c>
      <c r="R19" s="20">
        <v>0.01</v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</row>
    <row r="20" spans="1:36">
      <c r="A20" s="73" t="s">
        <v>13</v>
      </c>
      <c r="B20" s="74"/>
      <c r="C20" s="21">
        <v>-0.02</v>
      </c>
      <c r="D20" s="21">
        <v>-0.02</v>
      </c>
      <c r="E20" s="21">
        <v>-0.02</v>
      </c>
      <c r="F20" s="21">
        <v>-0.02</v>
      </c>
      <c r="G20" s="21">
        <v>-0.02</v>
      </c>
      <c r="H20" s="21">
        <v>-0.02</v>
      </c>
      <c r="I20" s="21">
        <v>-0.02</v>
      </c>
      <c r="J20" s="21">
        <v>-0.02</v>
      </c>
      <c r="K20" s="21">
        <v>-0.02</v>
      </c>
      <c r="L20" s="21">
        <v>-0.02</v>
      </c>
      <c r="M20" s="21">
        <v>-0.02</v>
      </c>
      <c r="N20" s="21">
        <v>-0.02</v>
      </c>
      <c r="O20" s="21">
        <v>-0.02</v>
      </c>
      <c r="P20" s="21">
        <v>-0.02</v>
      </c>
      <c r="Q20" s="21">
        <v>-0.02</v>
      </c>
      <c r="R20" s="21">
        <v>-0.01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>
      <c r="A21" s="75" t="s">
        <v>14</v>
      </c>
      <c r="B21" s="76"/>
      <c r="C21" s="21" t="s">
        <v>15</v>
      </c>
      <c r="D21" s="21" t="s">
        <v>15</v>
      </c>
      <c r="E21" s="21" t="s">
        <v>15</v>
      </c>
      <c r="F21" s="21" t="s">
        <v>15</v>
      </c>
      <c r="G21" s="21" t="s">
        <v>15</v>
      </c>
      <c r="H21" s="21" t="s">
        <v>15</v>
      </c>
      <c r="I21" s="21" t="s">
        <v>15</v>
      </c>
      <c r="J21" s="21" t="s">
        <v>15</v>
      </c>
      <c r="K21" s="21" t="s">
        <v>15</v>
      </c>
      <c r="L21" s="21" t="s">
        <v>15</v>
      </c>
      <c r="M21" s="21" t="s">
        <v>15</v>
      </c>
      <c r="N21" s="21" t="s">
        <v>15</v>
      </c>
      <c r="O21" s="21" t="s">
        <v>15</v>
      </c>
      <c r="P21" s="21" t="s">
        <v>15</v>
      </c>
      <c r="Q21" s="21" t="s">
        <v>15</v>
      </c>
      <c r="R21" s="21" t="s">
        <v>15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>
      <c r="A22" s="77" t="s">
        <v>16</v>
      </c>
      <c r="B22" s="78"/>
      <c r="C22" s="22">
        <f>C17+C19</f>
        <v>1.46</v>
      </c>
      <c r="D22" s="38">
        <f>D17+D19</f>
        <v>1.46</v>
      </c>
      <c r="E22" s="38">
        <f t="shared" ref="E22:L22" si="0">E17+E19</f>
        <v>1.46</v>
      </c>
      <c r="F22" s="38">
        <f t="shared" si="0"/>
        <v>1.46</v>
      </c>
      <c r="G22" s="38">
        <f t="shared" si="0"/>
        <v>1.46</v>
      </c>
      <c r="H22" s="38">
        <f t="shared" si="0"/>
        <v>1.46</v>
      </c>
      <c r="I22" s="38">
        <f t="shared" si="0"/>
        <v>1.46</v>
      </c>
      <c r="J22" s="38">
        <f t="shared" si="0"/>
        <v>1.46</v>
      </c>
      <c r="K22" s="38">
        <f t="shared" si="0"/>
        <v>1.46</v>
      </c>
      <c r="L22" s="38">
        <f t="shared" si="0"/>
        <v>1.46</v>
      </c>
      <c r="M22" s="38">
        <f t="shared" ref="M22:Q22" si="1">M17+M19</f>
        <v>1.46</v>
      </c>
      <c r="N22" s="38">
        <f t="shared" si="1"/>
        <v>1.46</v>
      </c>
      <c r="O22" s="38">
        <f t="shared" si="1"/>
        <v>1.46</v>
      </c>
      <c r="P22" s="38">
        <f t="shared" si="1"/>
        <v>1.46</v>
      </c>
      <c r="Q22" s="38">
        <f t="shared" si="1"/>
        <v>1.46</v>
      </c>
      <c r="R22" s="22">
        <f>R17+R19</f>
        <v>0.04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>
      <c r="A23" s="73" t="s">
        <v>17</v>
      </c>
      <c r="B23" s="74"/>
      <c r="C23" s="21">
        <f>C17+C20</f>
        <v>1.42</v>
      </c>
      <c r="D23" s="37">
        <f>D17+D20</f>
        <v>1.42</v>
      </c>
      <c r="E23" s="37">
        <f t="shared" ref="E23:L23" si="2">E17+E20</f>
        <v>1.42</v>
      </c>
      <c r="F23" s="37">
        <f t="shared" si="2"/>
        <v>1.42</v>
      </c>
      <c r="G23" s="37">
        <f t="shared" si="2"/>
        <v>1.42</v>
      </c>
      <c r="H23" s="37">
        <f t="shared" si="2"/>
        <v>1.42</v>
      </c>
      <c r="I23" s="37">
        <f t="shared" si="2"/>
        <v>1.42</v>
      </c>
      <c r="J23" s="37">
        <f t="shared" si="2"/>
        <v>1.42</v>
      </c>
      <c r="K23" s="37">
        <f t="shared" si="2"/>
        <v>1.42</v>
      </c>
      <c r="L23" s="37">
        <f t="shared" si="2"/>
        <v>1.42</v>
      </c>
      <c r="M23" s="37">
        <f t="shared" ref="M23:Q23" si="3">M17+M20</f>
        <v>1.42</v>
      </c>
      <c r="N23" s="37">
        <f t="shared" si="3"/>
        <v>1.42</v>
      </c>
      <c r="O23" s="37">
        <f t="shared" si="3"/>
        <v>1.42</v>
      </c>
      <c r="P23" s="37">
        <f t="shared" si="3"/>
        <v>1.42</v>
      </c>
      <c r="Q23" s="37">
        <f t="shared" si="3"/>
        <v>1.42</v>
      </c>
      <c r="R23" s="21">
        <f>R17+R20</f>
        <v>1.9999999999999997E-2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>
      <c r="A24" s="77" t="s">
        <v>18</v>
      </c>
      <c r="B24" s="78"/>
      <c r="C24" s="12">
        <f t="shared" ref="C24:R24" si="4">COUNT(C35:C41)</f>
        <v>7</v>
      </c>
      <c r="D24" s="12">
        <f t="shared" si="4"/>
        <v>7</v>
      </c>
      <c r="E24" s="12">
        <f t="shared" si="4"/>
        <v>7</v>
      </c>
      <c r="F24" s="12">
        <f t="shared" si="4"/>
        <v>7</v>
      </c>
      <c r="G24" s="12">
        <f t="shared" si="4"/>
        <v>7</v>
      </c>
      <c r="H24" s="12">
        <f t="shared" si="4"/>
        <v>7</v>
      </c>
      <c r="I24" s="12">
        <f t="shared" si="4"/>
        <v>7</v>
      </c>
      <c r="J24" s="12">
        <f t="shared" si="4"/>
        <v>7</v>
      </c>
      <c r="K24" s="12">
        <f t="shared" si="4"/>
        <v>7</v>
      </c>
      <c r="L24" s="12">
        <f t="shared" si="4"/>
        <v>7</v>
      </c>
      <c r="M24" s="12">
        <f t="shared" si="4"/>
        <v>7</v>
      </c>
      <c r="N24" s="12">
        <f t="shared" si="4"/>
        <v>7</v>
      </c>
      <c r="O24" s="12">
        <f t="shared" si="4"/>
        <v>7</v>
      </c>
      <c r="P24" s="12">
        <f t="shared" si="4"/>
        <v>7</v>
      </c>
      <c r="Q24" s="12">
        <f t="shared" si="4"/>
        <v>7</v>
      </c>
      <c r="R24" s="12">
        <f t="shared" si="4"/>
        <v>7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6">
      <c r="A25" s="85" t="s">
        <v>19</v>
      </c>
      <c r="B25" s="86"/>
      <c r="C25" s="23">
        <f>AVERAGE(C35:C41)</f>
        <v>1.4808290428571429</v>
      </c>
      <c r="D25" s="51">
        <f t="shared" ref="D25:R25" si="5">AVERAGE(D35:D40)</f>
        <v>1.4581451166666666</v>
      </c>
      <c r="E25" s="51">
        <f t="shared" si="5"/>
        <v>1.4742619666666668</v>
      </c>
      <c r="F25" s="51">
        <f t="shared" si="5"/>
        <v>1.4779140333333334</v>
      </c>
      <c r="G25" s="51">
        <f t="shared" si="5"/>
        <v>1.4733740666666666</v>
      </c>
      <c r="H25" s="51">
        <f t="shared" si="5"/>
        <v>1.4665459666666667</v>
      </c>
      <c r="I25" s="51">
        <f t="shared" si="5"/>
        <v>1.4614943</v>
      </c>
      <c r="J25" s="51">
        <f t="shared" si="5"/>
        <v>1.4577756500000001</v>
      </c>
      <c r="K25" s="51">
        <f t="shared" si="5"/>
        <v>1.4630503833333333</v>
      </c>
      <c r="L25" s="51">
        <f t="shared" si="5"/>
        <v>1.4510475833333334</v>
      </c>
      <c r="M25" s="51">
        <f t="shared" si="5"/>
        <v>1.44541885</v>
      </c>
      <c r="N25" s="51">
        <f t="shared" si="5"/>
        <v>1.4531716166666666</v>
      </c>
      <c r="O25" s="51">
        <f t="shared" si="5"/>
        <v>1.4614398166666669</v>
      </c>
      <c r="P25" s="51">
        <f t="shared" si="5"/>
        <v>1.4655208</v>
      </c>
      <c r="Q25" s="51">
        <f t="shared" si="5"/>
        <v>1.4688621166666664</v>
      </c>
      <c r="R25" s="23">
        <f t="shared" si="5"/>
        <v>2.8333333333333332E-2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>
      <c r="A26" s="81" t="s">
        <v>20</v>
      </c>
      <c r="B26" s="82"/>
      <c r="C26" s="22">
        <f>STDEV(C35:C41)</f>
        <v>1.1979452805791659E-2</v>
      </c>
      <c r="D26" s="38">
        <f t="shared" ref="D26:R26" si="6">STDEV(D35:D40)</f>
        <v>7.464695604086395E-3</v>
      </c>
      <c r="E26" s="38">
        <f t="shared" si="6"/>
        <v>1.2568848979387585E-3</v>
      </c>
      <c r="F26" s="38">
        <f t="shared" si="6"/>
        <v>3.086433586304187E-3</v>
      </c>
      <c r="G26" s="38">
        <f t="shared" si="6"/>
        <v>3.0333001089022666E-3</v>
      </c>
      <c r="H26" s="38">
        <f t="shared" si="6"/>
        <v>2.919004738376895E-3</v>
      </c>
      <c r="I26" s="38">
        <f t="shared" si="6"/>
        <v>2.6395146803911145E-3</v>
      </c>
      <c r="J26" s="38">
        <f t="shared" si="6"/>
        <v>3.1108220731825981E-3</v>
      </c>
      <c r="K26" s="38">
        <f t="shared" si="6"/>
        <v>9.920879509482344E-3</v>
      </c>
      <c r="L26" s="38">
        <f t="shared" si="6"/>
        <v>1.1437911504713889E-2</v>
      </c>
      <c r="M26" s="38">
        <f t="shared" si="6"/>
        <v>2.7171467422647051E-3</v>
      </c>
      <c r="N26" s="38">
        <f t="shared" si="6"/>
        <v>3.5325279760628457E-3</v>
      </c>
      <c r="O26" s="38">
        <f t="shared" si="6"/>
        <v>3.5683210681868951E-3</v>
      </c>
      <c r="P26" s="38">
        <f t="shared" si="6"/>
        <v>4.3145736178677261E-3</v>
      </c>
      <c r="Q26" s="38">
        <f t="shared" si="6"/>
        <v>3.2313106266137351E-3</v>
      </c>
      <c r="R26" s="22">
        <f t="shared" si="6"/>
        <v>5.819507424745394E-3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>
      <c r="A27" s="87" t="s">
        <v>27</v>
      </c>
      <c r="B27" s="88"/>
      <c r="C27" s="24">
        <f>C25+5*C26</f>
        <v>1.5407263068861012</v>
      </c>
      <c r="D27" s="52">
        <f>D25+5*D26</f>
        <v>1.4954685946870985</v>
      </c>
      <c r="E27" s="52">
        <f t="shared" ref="E27:L27" si="7">E25+5*E26</f>
        <v>1.4805463911563606</v>
      </c>
      <c r="F27" s="52">
        <f t="shared" si="7"/>
        <v>1.4933462012648544</v>
      </c>
      <c r="G27" s="52">
        <f t="shared" si="7"/>
        <v>1.488540567211178</v>
      </c>
      <c r="H27" s="52">
        <f t="shared" si="7"/>
        <v>1.4811409903585511</v>
      </c>
      <c r="I27" s="52">
        <f t="shared" si="7"/>
        <v>1.4746918734019556</v>
      </c>
      <c r="J27" s="52">
        <f t="shared" si="7"/>
        <v>1.473329760365913</v>
      </c>
      <c r="K27" s="52">
        <f t="shared" si="7"/>
        <v>1.5126547808807449</v>
      </c>
      <c r="L27" s="52">
        <f t="shared" si="7"/>
        <v>1.5082371408569029</v>
      </c>
      <c r="M27" s="52">
        <f t="shared" ref="M27:Q27" si="8">M25+5*M26</f>
        <v>1.4590045837113235</v>
      </c>
      <c r="N27" s="52">
        <f t="shared" si="8"/>
        <v>1.4708342565469807</v>
      </c>
      <c r="O27" s="52">
        <f t="shared" si="8"/>
        <v>1.4792814220076014</v>
      </c>
      <c r="P27" s="52">
        <f t="shared" si="8"/>
        <v>1.4870936680893385</v>
      </c>
      <c r="Q27" s="52">
        <f t="shared" si="8"/>
        <v>1.4850186697997352</v>
      </c>
      <c r="R27" s="24">
        <f>R25+5*R26</f>
        <v>5.7430870457060301E-2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>
      <c r="A28" s="83" t="s">
        <v>28</v>
      </c>
      <c r="B28" s="84"/>
      <c r="C28" s="25">
        <f>C25-5*C26</f>
        <v>1.4209317788281846</v>
      </c>
      <c r="D28" s="53">
        <f>D25-5*D26</f>
        <v>1.4208216386462347</v>
      </c>
      <c r="E28" s="53">
        <f t="shared" ref="E28:L28" si="9">E25-5*E26</f>
        <v>1.467977542176973</v>
      </c>
      <c r="F28" s="53">
        <f t="shared" si="9"/>
        <v>1.4624818654018124</v>
      </c>
      <c r="G28" s="53">
        <f t="shared" si="9"/>
        <v>1.4582075661221552</v>
      </c>
      <c r="H28" s="53">
        <f t="shared" si="9"/>
        <v>1.4519509429747823</v>
      </c>
      <c r="I28" s="53">
        <f t="shared" si="9"/>
        <v>1.4482967265980444</v>
      </c>
      <c r="J28" s="53">
        <f t="shared" si="9"/>
        <v>1.4422215396340872</v>
      </c>
      <c r="K28" s="53">
        <f t="shared" si="9"/>
        <v>1.4134459857859216</v>
      </c>
      <c r="L28" s="53">
        <f t="shared" si="9"/>
        <v>1.3938580258097639</v>
      </c>
      <c r="M28" s="53">
        <f t="shared" ref="M28:Q28" si="10">M25-5*M26</f>
        <v>1.4318331162886766</v>
      </c>
      <c r="N28" s="53">
        <f t="shared" si="10"/>
        <v>1.4355089767863525</v>
      </c>
      <c r="O28" s="53">
        <f t="shared" si="10"/>
        <v>1.4435982113257324</v>
      </c>
      <c r="P28" s="53">
        <f t="shared" si="10"/>
        <v>1.4439479319106614</v>
      </c>
      <c r="Q28" s="53">
        <f t="shared" si="10"/>
        <v>1.4527055635335977</v>
      </c>
      <c r="R28" s="25">
        <f>R25-5*R26</f>
        <v>-7.6420379039363745E-4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>
      <c r="A29" s="71" t="s">
        <v>21</v>
      </c>
      <c r="B29" s="72"/>
      <c r="C29" s="26">
        <f>MAX(C35:C41)</f>
        <v>1.490837</v>
      </c>
      <c r="D29" s="54">
        <f t="shared" ref="D29:R29" si="11">MAX(D35:D40)</f>
        <v>1.4652027000000001</v>
      </c>
      <c r="E29" s="54">
        <f t="shared" si="11"/>
        <v>1.4756099</v>
      </c>
      <c r="F29" s="54">
        <f t="shared" si="11"/>
        <v>1.481004</v>
      </c>
      <c r="G29" s="54">
        <f t="shared" si="11"/>
        <v>1.4767226</v>
      </c>
      <c r="H29" s="54">
        <f t="shared" si="11"/>
        <v>1.4701755000000001</v>
      </c>
      <c r="I29" s="54">
        <f t="shared" si="11"/>
        <v>1.4652183000000001</v>
      </c>
      <c r="J29" s="54">
        <f t="shared" si="11"/>
        <v>1.4616871</v>
      </c>
      <c r="K29" s="54">
        <f t="shared" si="11"/>
        <v>1.4806722999999999</v>
      </c>
      <c r="L29" s="54">
        <f t="shared" si="11"/>
        <v>1.4732615</v>
      </c>
      <c r="M29" s="54">
        <f t="shared" si="11"/>
        <v>1.4496074999999999</v>
      </c>
      <c r="N29" s="54">
        <f t="shared" si="11"/>
        <v>1.4583404</v>
      </c>
      <c r="O29" s="54">
        <f t="shared" si="11"/>
        <v>1.4672544999999999</v>
      </c>
      <c r="P29" s="54">
        <f t="shared" si="11"/>
        <v>1.4722755000000001</v>
      </c>
      <c r="Q29" s="54">
        <f t="shared" si="11"/>
        <v>1.4725364000000001</v>
      </c>
      <c r="R29" s="26">
        <f t="shared" si="11"/>
        <v>3.5999999999999997E-2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>
      <c r="A30" s="79" t="s">
        <v>22</v>
      </c>
      <c r="B30" s="80"/>
      <c r="C30" s="27">
        <f>MIN(C35:C41)</f>
        <v>1.4679111</v>
      </c>
      <c r="D30" s="55">
        <f t="shared" ref="D30:R30" si="12">MIN(D35:D40)</f>
        <v>1.4509428</v>
      </c>
      <c r="E30" s="55">
        <f t="shared" si="12"/>
        <v>1.4728019000000001</v>
      </c>
      <c r="F30" s="55">
        <f t="shared" si="12"/>
        <v>1.4747469</v>
      </c>
      <c r="G30" s="55">
        <f t="shared" si="12"/>
        <v>1.4700039</v>
      </c>
      <c r="H30" s="55">
        <f t="shared" si="12"/>
        <v>1.4632816</v>
      </c>
      <c r="I30" s="55">
        <f t="shared" si="12"/>
        <v>1.4583651</v>
      </c>
      <c r="J30" s="55">
        <f t="shared" si="12"/>
        <v>1.4542546999999999</v>
      </c>
      <c r="K30" s="55">
        <f t="shared" si="12"/>
        <v>1.4523007999999999</v>
      </c>
      <c r="L30" s="55">
        <f t="shared" si="12"/>
        <v>1.4433433</v>
      </c>
      <c r="M30" s="55">
        <f t="shared" si="12"/>
        <v>1.4430537000000001</v>
      </c>
      <c r="N30" s="55">
        <f t="shared" si="12"/>
        <v>1.4498287999999999</v>
      </c>
      <c r="O30" s="55">
        <f t="shared" si="12"/>
        <v>1.4571968</v>
      </c>
      <c r="P30" s="55">
        <f t="shared" si="12"/>
        <v>1.4607015999999999</v>
      </c>
      <c r="Q30" s="55">
        <f t="shared" si="12"/>
        <v>1.4648038000000001</v>
      </c>
      <c r="R30" s="27">
        <f t="shared" si="12"/>
        <v>2.3E-2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>
      <c r="A31" s="81" t="s">
        <v>23</v>
      </c>
      <c r="B31" s="82"/>
      <c r="C31" s="22">
        <f>C29-C30</f>
        <v>2.2925899999999944E-2</v>
      </c>
      <c r="D31" s="38">
        <f>D29-D30</f>
        <v>1.4259900000000103E-2</v>
      </c>
      <c r="E31" s="38">
        <f t="shared" ref="E31:L31" si="13">E29-E30</f>
        <v>2.8079999999999217E-3</v>
      </c>
      <c r="F31" s="38">
        <f t="shared" si="13"/>
        <v>6.2571000000000154E-3</v>
      </c>
      <c r="G31" s="38">
        <f t="shared" si="13"/>
        <v>6.7186999999999664E-3</v>
      </c>
      <c r="H31" s="38">
        <f t="shared" si="13"/>
        <v>6.8939000000001194E-3</v>
      </c>
      <c r="I31" s="38">
        <f t="shared" si="13"/>
        <v>6.8532000000001148E-3</v>
      </c>
      <c r="J31" s="38">
        <f t="shared" si="13"/>
        <v>7.4324000000001167E-3</v>
      </c>
      <c r="K31" s="38">
        <f t="shared" si="13"/>
        <v>2.8371499999999994E-2</v>
      </c>
      <c r="L31" s="38">
        <f t="shared" si="13"/>
        <v>2.9918200000000006E-2</v>
      </c>
      <c r="M31" s="38">
        <f t="shared" ref="M31:Q31" si="14">M29-M30</f>
        <v>6.553799999999832E-3</v>
      </c>
      <c r="N31" s="38">
        <f t="shared" si="14"/>
        <v>8.5116000000000636E-3</v>
      </c>
      <c r="O31" s="38">
        <f t="shared" si="14"/>
        <v>1.0057699999999947E-2</v>
      </c>
      <c r="P31" s="38">
        <f t="shared" si="14"/>
        <v>1.1573900000000137E-2</v>
      </c>
      <c r="Q31" s="38">
        <f t="shared" si="14"/>
        <v>7.7325999999999784E-3</v>
      </c>
      <c r="R31" s="22">
        <f>R29-R30</f>
        <v>1.2999999999999998E-2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>
      <c r="A32" s="81" t="s">
        <v>24</v>
      </c>
      <c r="B32" s="82"/>
      <c r="C32" s="13">
        <f>IF(OR(ISBLANK(C22),ISBLANK(C23))," ",(C22-C23)/6/C26)</f>
        <v>0.55650844614902317</v>
      </c>
      <c r="D32" s="39">
        <f>IF(OR(ISBLANK(D22),ISBLANK(D23))," ",(D22-D23)/6/D26)</f>
        <v>0.89309290294665755</v>
      </c>
      <c r="E32" s="39">
        <f t="shared" ref="E32:L32" si="15">IF(OR(ISBLANK(E22),ISBLANK(E23))," ",(E22-E23)/6/E26)</f>
        <v>5.3041186807159049</v>
      </c>
      <c r="F32" s="39">
        <f t="shared" si="15"/>
        <v>2.1599903190042693</v>
      </c>
      <c r="G32" s="39">
        <f t="shared" si="15"/>
        <v>2.1978262708332212</v>
      </c>
      <c r="H32" s="39">
        <f t="shared" si="15"/>
        <v>2.2838834685734888</v>
      </c>
      <c r="I32" s="39">
        <f t="shared" si="15"/>
        <v>2.5257168358233293</v>
      </c>
      <c r="J32" s="39">
        <f t="shared" si="15"/>
        <v>2.143056243601289</v>
      </c>
      <c r="K32" s="39">
        <f t="shared" si="15"/>
        <v>0.67198343254695259</v>
      </c>
      <c r="L32" s="39">
        <f t="shared" si="15"/>
        <v>0.58285698957533894</v>
      </c>
      <c r="M32" s="39">
        <f t="shared" ref="M32:Q32" si="16">IF(OR(ISBLANK(M22),ISBLANK(M23))," ",(M22-M23)/6/M26)</f>
        <v>2.4535541503769118</v>
      </c>
      <c r="N32" s="39">
        <f t="shared" si="16"/>
        <v>1.8872226099386646</v>
      </c>
      <c r="O32" s="39">
        <f t="shared" si="16"/>
        <v>1.8682922694661224</v>
      </c>
      <c r="P32" s="39">
        <f t="shared" si="16"/>
        <v>1.5451507511792919</v>
      </c>
      <c r="Q32" s="39">
        <f t="shared" si="16"/>
        <v>2.0631463319430332</v>
      </c>
      <c r="R32" s="13">
        <f>IF(OR(ISBLANK(R22),ISBLANK(R23))," ",(R22-R23)/6/R26)</f>
        <v>0.57278616385289149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>
      <c r="A33" s="69" t="s">
        <v>25</v>
      </c>
      <c r="B33" s="70"/>
      <c r="C33" s="15">
        <f>IF(AND(ISBLANK(C22),ISBLANK(C23)),"",IF(ISBLANK(C23),((C22-C25)/3/C26),IF(ISBLANK(C22),((C25-C23)/3/C26),MIN((C22-C25)/3/C26,(C25-C23)/3/C26))))</f>
        <v>-0.57957691376000064</v>
      </c>
      <c r="D33" s="56">
        <f>IF(AND(ISBLANK(D22),ISBLANK(D23)),"",IF(ISBLANK(D23),((D22-D25)/3/D26),IF(ISBLANK(D22),((D25-D23)/3/D26),MIN((D22-D25)/3/D26,(D25-D23)/3/D26))))</f>
        <v>8.2829157039704449E-2</v>
      </c>
      <c r="E33" s="56">
        <f t="shared" ref="E33:L33" si="17">IF(AND(ISBLANK(E22),ISBLANK(E23)),"",IF(ISBLANK(E23),((E22-E25)/3/E26),IF(ISBLANK(E22),((E25-E23)/3/E26),MIN((E22-E25)/3/E26,(E25-E23)/3/E26))))</f>
        <v>-3.7823581910207409</v>
      </c>
      <c r="F33" s="56">
        <f t="shared" si="17"/>
        <v>-1.9347069287159961</v>
      </c>
      <c r="G33" s="56">
        <f t="shared" si="17"/>
        <v>-1.4696937533937389</v>
      </c>
      <c r="H33" s="56">
        <f t="shared" si="17"/>
        <v>-0.74751125279166253</v>
      </c>
      <c r="I33" s="56">
        <f t="shared" si="17"/>
        <v>-0.18870893338854741</v>
      </c>
      <c r="J33" s="56">
        <f t="shared" si="17"/>
        <v>0.23834535777271273</v>
      </c>
      <c r="K33" s="56">
        <f t="shared" si="17"/>
        <v>-0.10249035314586603</v>
      </c>
      <c r="L33" s="56">
        <f t="shared" si="17"/>
        <v>0.26089893138786824</v>
      </c>
      <c r="M33" s="56">
        <f t="shared" ref="M33:Q33" si="18">IF(AND(ISBLANK(M22),ISBLANK(M23)),"",IF(ISBLANK(M23),((M22-M25)/3/M26),IF(ISBLANK(M22),((M25-M23)/3/M26),MIN((M22-M25)/3/M26,(M25-M23)/3/M26))))</f>
        <v>1.7887820549884055</v>
      </c>
      <c r="N33" s="56">
        <f t="shared" si="18"/>
        <v>0.64433397079975196</v>
      </c>
      <c r="O33" s="56">
        <f t="shared" si="18"/>
        <v>-0.13449991738911488</v>
      </c>
      <c r="P33" s="56">
        <f t="shared" si="18"/>
        <v>-0.42652341335553079</v>
      </c>
      <c r="Q33" s="56">
        <f t="shared" si="18"/>
        <v>-0.91419217470420722</v>
      </c>
      <c r="R33" s="15">
        <f>IF(AND(ISBLANK(R22),ISBLANK(R23)),"",IF(ISBLANK(R23),((R22-R25)/3/R26),IF(ISBLANK(R22),((R25-R23)/3/R26),MIN((R22-R25)/3/R26,(R25-R23)/3/R26))))</f>
        <v>0.47732180321074291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5" thickBot="1">
      <c r="A34" s="60" t="s">
        <v>51</v>
      </c>
      <c r="B34" s="59" t="s">
        <v>50</v>
      </c>
      <c r="C34" s="14" t="str">
        <f>IF(AND(ISBLANK(C22),ISBLANK(C23)),"",IF(ISBLANK(C23),IF(C29&gt;C22,"FAIL","O.K."),IF(ISBLANK(C22),IF(C30&lt;C23,"FAIL","O.K."),IF(OR(C30&lt;C23,C29&gt;C22),"FAIL","O.K."))))</f>
        <v>FAIL</v>
      </c>
      <c r="D34" s="57" t="str">
        <f>IF(AND(ISBLANK(D22),ISBLANK(D23)),"",IF(ISBLANK(D23),IF(D29&gt;D22,"FAIL","O.K."),IF(ISBLANK(D22),IF(D30&lt;D23,"FAIL","O.K."),IF(OR(D30&lt;D23,D29&gt;D22),"FAIL","O.K."))))</f>
        <v>FAIL</v>
      </c>
      <c r="E34" s="57" t="str">
        <f t="shared" ref="E34:L34" si="19">IF(AND(ISBLANK(E22),ISBLANK(E23)),"",IF(ISBLANK(E23),IF(E29&gt;E22,"FAIL","O.K."),IF(ISBLANK(E22),IF(E30&lt;E23,"FAIL","O.K."),IF(OR(E30&lt;E23,E29&gt;E22),"FAIL","O.K."))))</f>
        <v>FAIL</v>
      </c>
      <c r="F34" s="57" t="str">
        <f t="shared" si="19"/>
        <v>FAIL</v>
      </c>
      <c r="G34" s="57" t="str">
        <f t="shared" si="19"/>
        <v>FAIL</v>
      </c>
      <c r="H34" s="57" t="str">
        <f t="shared" si="19"/>
        <v>FAIL</v>
      </c>
      <c r="I34" s="57" t="str">
        <f t="shared" si="19"/>
        <v>FAIL</v>
      </c>
      <c r="J34" s="57" t="str">
        <f t="shared" si="19"/>
        <v>FAIL</v>
      </c>
      <c r="K34" s="57" t="str">
        <f t="shared" si="19"/>
        <v>FAIL</v>
      </c>
      <c r="L34" s="57" t="str">
        <f t="shared" si="19"/>
        <v>FAIL</v>
      </c>
      <c r="M34" s="57" t="str">
        <f t="shared" ref="M34:Q34" si="20">IF(AND(ISBLANK(M22),ISBLANK(M23)),"",IF(ISBLANK(M23),IF(M29&gt;M22,"FAIL","O.K."),IF(ISBLANK(M22),IF(M30&lt;M23,"FAIL","O.K."),IF(OR(M30&lt;M23,M29&gt;M22),"FAIL","O.K."))))</f>
        <v>O.K.</v>
      </c>
      <c r="N34" s="57" t="str">
        <f t="shared" si="20"/>
        <v>O.K.</v>
      </c>
      <c r="O34" s="57" t="str">
        <f t="shared" si="20"/>
        <v>FAIL</v>
      </c>
      <c r="P34" s="57" t="str">
        <f t="shared" si="20"/>
        <v>FAIL</v>
      </c>
      <c r="Q34" s="57" t="str">
        <f t="shared" si="20"/>
        <v>FAIL</v>
      </c>
      <c r="R34" s="14" t="str">
        <f>IF(AND(ISBLANK(R22),ISBLANK(R23)),"",IF(ISBLANK(R23),IF(R29&gt;R22,"FAIL","O.K."),IF(ISBLANK(R22),IF(R30&lt;R23,"FAIL","O.K."),IF(OR(R30&lt;R23,R29&gt;R22),"FAIL","O.K."))))</f>
        <v>O.K.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 spans="1:36">
      <c r="A35" s="68"/>
      <c r="B35" s="66">
        <v>1</v>
      </c>
      <c r="C35" s="65">
        <v>1.4682326000000001</v>
      </c>
      <c r="D35" s="65">
        <v>1.4509428</v>
      </c>
      <c r="E35" s="65">
        <v>1.4752498999999999</v>
      </c>
      <c r="F35" s="65">
        <v>1.481004</v>
      </c>
      <c r="G35" s="65">
        <v>1.4767226</v>
      </c>
      <c r="H35" s="65">
        <v>1.4701755000000001</v>
      </c>
      <c r="I35" s="65">
        <v>1.4652183000000001</v>
      </c>
      <c r="J35" s="65">
        <v>1.4613953</v>
      </c>
      <c r="K35" s="65">
        <v>1.4806722999999999</v>
      </c>
      <c r="L35" s="65">
        <v>1.4732615</v>
      </c>
      <c r="M35" s="65">
        <v>1.4496074999999999</v>
      </c>
      <c r="N35" s="65">
        <v>1.4583404</v>
      </c>
      <c r="O35" s="65">
        <v>1.4672544999999999</v>
      </c>
      <c r="P35" s="65">
        <v>1.4722755000000001</v>
      </c>
      <c r="Q35" s="65">
        <v>1.4725364000000001</v>
      </c>
      <c r="R35" s="63">
        <v>3.5999999999999997E-2</v>
      </c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</row>
    <row r="36" spans="1:36">
      <c r="A36" s="68"/>
      <c r="B36" s="67">
        <v>2</v>
      </c>
      <c r="C36" s="65">
        <v>1.4898769000000001</v>
      </c>
      <c r="D36" s="65">
        <v>1.4649903</v>
      </c>
      <c r="E36" s="65">
        <v>1.4733604</v>
      </c>
      <c r="F36" s="65">
        <v>1.4754647000000001</v>
      </c>
      <c r="G36" s="65">
        <v>1.4711897</v>
      </c>
      <c r="H36" s="65">
        <v>1.4649125000000001</v>
      </c>
      <c r="I36" s="65">
        <v>1.4583651</v>
      </c>
      <c r="J36" s="65">
        <v>1.4556206</v>
      </c>
      <c r="K36" s="65">
        <v>1.4555275999999999</v>
      </c>
      <c r="L36" s="65">
        <v>1.4433703</v>
      </c>
      <c r="M36" s="65">
        <v>1.4430537000000001</v>
      </c>
      <c r="N36" s="65">
        <v>1.4501009</v>
      </c>
      <c r="O36" s="65">
        <v>1.4616515999999999</v>
      </c>
      <c r="P36" s="65">
        <v>1.4648793</v>
      </c>
      <c r="Q36" s="65">
        <v>1.4679458999999999</v>
      </c>
      <c r="R36" s="63">
        <v>2.4E-2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</row>
    <row r="37" spans="1:36">
      <c r="A37" s="68"/>
      <c r="B37" s="67">
        <v>3</v>
      </c>
      <c r="C37" s="65">
        <v>1.4679405000000001</v>
      </c>
      <c r="D37" s="65">
        <v>1.4516833</v>
      </c>
      <c r="E37" s="65">
        <v>1.4756099</v>
      </c>
      <c r="F37" s="65">
        <v>1.4803852</v>
      </c>
      <c r="G37" s="65">
        <v>1.4755992</v>
      </c>
      <c r="H37" s="65">
        <v>1.4683191</v>
      </c>
      <c r="I37" s="65">
        <v>1.4627519</v>
      </c>
      <c r="J37" s="65">
        <v>1.4616871</v>
      </c>
      <c r="K37" s="65">
        <v>1.464842</v>
      </c>
      <c r="L37" s="65">
        <v>1.4529761999999999</v>
      </c>
      <c r="M37" s="65">
        <v>1.4465678</v>
      </c>
      <c r="N37" s="65">
        <v>1.4562359</v>
      </c>
      <c r="O37" s="65">
        <v>1.4626413</v>
      </c>
      <c r="P37" s="65">
        <v>1.4683841</v>
      </c>
      <c r="Q37" s="65">
        <v>1.4719329000000001</v>
      </c>
      <c r="R37" s="63">
        <v>3.5000000000000003E-2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</row>
    <row r="38" spans="1:36">
      <c r="A38" s="68"/>
      <c r="B38" s="67">
        <v>4</v>
      </c>
      <c r="C38" s="65">
        <v>1.4908245</v>
      </c>
      <c r="D38" s="65">
        <v>1.4652027000000001</v>
      </c>
      <c r="E38" s="65">
        <v>1.4732354000000001</v>
      </c>
      <c r="F38" s="65">
        <v>1.4751182</v>
      </c>
      <c r="G38" s="65">
        <v>1.4707462</v>
      </c>
      <c r="H38" s="65">
        <v>1.4637604</v>
      </c>
      <c r="I38" s="65">
        <v>1.459892</v>
      </c>
      <c r="J38" s="65">
        <v>1.4560662</v>
      </c>
      <c r="K38" s="65">
        <v>1.4523007999999999</v>
      </c>
      <c r="L38" s="65">
        <v>1.4470396000000001</v>
      </c>
      <c r="M38" s="65">
        <v>1.4431582000000001</v>
      </c>
      <c r="N38" s="65">
        <v>1.4498287999999999</v>
      </c>
      <c r="O38" s="65">
        <v>1.4582287</v>
      </c>
      <c r="P38" s="65">
        <v>1.4615746000000001</v>
      </c>
      <c r="Q38" s="65">
        <v>1.4656965</v>
      </c>
      <c r="R38" s="63">
        <v>2.3E-2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</row>
    <row r="39" spans="1:36">
      <c r="A39" s="68"/>
      <c r="B39" s="67">
        <v>5</v>
      </c>
      <c r="C39" s="65">
        <v>1.4679111</v>
      </c>
      <c r="D39" s="65">
        <v>1.4513818000000001</v>
      </c>
      <c r="E39" s="65">
        <v>1.4753143</v>
      </c>
      <c r="F39" s="65">
        <v>1.4807652</v>
      </c>
      <c r="G39" s="65">
        <v>1.4759827999999999</v>
      </c>
      <c r="H39" s="65">
        <v>1.4688266999999999</v>
      </c>
      <c r="I39" s="65">
        <v>1.4632394</v>
      </c>
      <c r="J39" s="65">
        <v>1.45763</v>
      </c>
      <c r="K39" s="65">
        <v>1.4608094</v>
      </c>
      <c r="L39" s="65">
        <v>1.4462946000000001</v>
      </c>
      <c r="M39" s="65">
        <v>1.4469460000000001</v>
      </c>
      <c r="N39" s="65">
        <v>1.4536811000000001</v>
      </c>
      <c r="O39" s="65">
        <v>1.4616659999999999</v>
      </c>
      <c r="P39" s="65">
        <v>1.4653096999999999</v>
      </c>
      <c r="Q39" s="65">
        <v>1.4702572</v>
      </c>
      <c r="R39" s="63">
        <v>2.4E-2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</row>
    <row r="40" spans="1:36">
      <c r="A40" s="68"/>
      <c r="B40" s="67">
        <v>6</v>
      </c>
      <c r="C40" s="65">
        <v>1.4901807</v>
      </c>
      <c r="D40" s="65">
        <v>1.4646698</v>
      </c>
      <c r="E40" s="65">
        <v>1.4728019000000001</v>
      </c>
      <c r="F40" s="65">
        <v>1.4747469</v>
      </c>
      <c r="G40" s="65">
        <v>1.4700039</v>
      </c>
      <c r="H40" s="65">
        <v>1.4632816</v>
      </c>
      <c r="I40" s="65">
        <v>1.4594990999999999</v>
      </c>
      <c r="J40" s="65">
        <v>1.4542546999999999</v>
      </c>
      <c r="K40" s="65">
        <v>1.4641502</v>
      </c>
      <c r="L40" s="65">
        <v>1.4433433</v>
      </c>
      <c r="M40" s="65">
        <v>1.4431799000000001</v>
      </c>
      <c r="N40" s="65">
        <v>1.4508426000000001</v>
      </c>
      <c r="O40" s="65">
        <v>1.4571968</v>
      </c>
      <c r="P40" s="65">
        <v>1.4607015999999999</v>
      </c>
      <c r="Q40" s="65">
        <v>1.4648038000000001</v>
      </c>
      <c r="R40" s="63">
        <v>2.8000000000000001E-2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</row>
    <row r="41" spans="1:36">
      <c r="A41" s="68"/>
      <c r="B41" s="67">
        <v>7</v>
      </c>
      <c r="C41" s="65">
        <v>1.490837</v>
      </c>
      <c r="D41" s="65">
        <v>1.4651551</v>
      </c>
      <c r="E41" s="65">
        <v>1.4735742999999999</v>
      </c>
      <c r="F41" s="65">
        <v>1.4756482</v>
      </c>
      <c r="G41" s="65">
        <v>1.4707517000000001</v>
      </c>
      <c r="H41" s="65">
        <v>1.4649146</v>
      </c>
      <c r="I41" s="65">
        <v>1.4600858999999999</v>
      </c>
      <c r="J41" s="65">
        <v>1.4556648000000001</v>
      </c>
      <c r="K41" s="65">
        <v>1.4723394999999999</v>
      </c>
      <c r="L41" s="65">
        <v>1.4588546</v>
      </c>
      <c r="M41" s="65">
        <v>1.4431179000000001</v>
      </c>
      <c r="N41" s="65">
        <v>1.4536283999999999</v>
      </c>
      <c r="O41" s="65">
        <v>1.4580332</v>
      </c>
      <c r="P41" s="65">
        <v>1.4566931999999999</v>
      </c>
      <c r="Q41" s="65">
        <v>1.4554567</v>
      </c>
      <c r="R41" s="63">
        <v>5.3999999999999999E-2</v>
      </c>
    </row>
    <row r="42" spans="1:36">
      <c r="A42" s="68"/>
      <c r="B42" s="67">
        <v>8</v>
      </c>
      <c r="C42" s="65">
        <v>1.4674149000000001</v>
      </c>
      <c r="D42" s="65">
        <v>1.4511392999999999</v>
      </c>
      <c r="E42" s="65">
        <v>1.4755412999999999</v>
      </c>
      <c r="F42" s="65">
        <v>1.4811931</v>
      </c>
      <c r="G42" s="65">
        <v>1.475644</v>
      </c>
      <c r="H42" s="65">
        <v>1.4693271999999999</v>
      </c>
      <c r="I42" s="65">
        <v>1.4647416</v>
      </c>
      <c r="J42" s="65">
        <v>1.4638962</v>
      </c>
      <c r="K42" s="65">
        <v>1.4743425999999999</v>
      </c>
      <c r="L42" s="65">
        <v>1.4462923000000001</v>
      </c>
      <c r="M42" s="65">
        <v>1.4510044</v>
      </c>
      <c r="N42" s="65">
        <v>1.4605098000000001</v>
      </c>
      <c r="O42" s="65">
        <v>1.467252</v>
      </c>
      <c r="P42" s="65">
        <v>1.4726056999999999</v>
      </c>
      <c r="Q42" s="65">
        <v>1.4753339999999999</v>
      </c>
      <c r="R42" s="64">
        <v>3.3000000000000002E-2</v>
      </c>
    </row>
    <row r="43" spans="1:36">
      <c r="A43" s="68"/>
      <c r="B43" s="67">
        <v>9</v>
      </c>
      <c r="C43" s="65">
        <v>1.4913603</v>
      </c>
      <c r="D43" s="65">
        <v>1.4653312000000001</v>
      </c>
      <c r="E43" s="65">
        <v>1.4736781999999999</v>
      </c>
      <c r="F43" s="65">
        <v>1.4757742</v>
      </c>
      <c r="G43" s="65">
        <v>1.4710175999999999</v>
      </c>
      <c r="H43" s="65">
        <v>1.4629448</v>
      </c>
      <c r="I43" s="65">
        <v>1.4598431999999999</v>
      </c>
      <c r="J43" s="65">
        <v>1.4547125000000001</v>
      </c>
      <c r="K43" s="65">
        <v>1.4483143000000001</v>
      </c>
      <c r="L43" s="65">
        <v>1.4526728</v>
      </c>
      <c r="M43" s="65">
        <v>1.4419709999999999</v>
      </c>
      <c r="N43" s="65">
        <v>1.4492634</v>
      </c>
      <c r="O43" s="65">
        <v>1.4569102</v>
      </c>
      <c r="P43" s="65">
        <v>1.4604315000000001</v>
      </c>
      <c r="Q43" s="65">
        <v>1.4648532999999999</v>
      </c>
      <c r="R43" s="64">
        <v>4.3999999999999997E-2</v>
      </c>
    </row>
    <row r="44" spans="1:36" ht="15" customHeight="1">
      <c r="A44" s="68"/>
      <c r="B44" s="67">
        <v>10</v>
      </c>
      <c r="C44" s="65">
        <v>1.4684743</v>
      </c>
      <c r="D44" s="65">
        <v>1.451343</v>
      </c>
      <c r="E44" s="65">
        <v>1.4754533999999999</v>
      </c>
      <c r="F44" s="65">
        <v>1.4806885999999999</v>
      </c>
      <c r="G44" s="65">
        <v>1.4760148</v>
      </c>
      <c r="H44" s="65">
        <v>1.4693617000000001</v>
      </c>
      <c r="I44" s="65">
        <v>1.4650327000000001</v>
      </c>
      <c r="J44" s="65">
        <v>1.4578561999999999</v>
      </c>
      <c r="K44" s="65">
        <v>1.4898701999999999</v>
      </c>
      <c r="L44" s="65">
        <v>1.4464271</v>
      </c>
      <c r="M44" s="65">
        <v>1.4474861999999999</v>
      </c>
      <c r="N44" s="65">
        <v>1.4555821</v>
      </c>
      <c r="O44" s="65">
        <v>1.4626804</v>
      </c>
      <c r="P44" s="65">
        <v>1.4681957000000001</v>
      </c>
      <c r="Q44" s="65">
        <v>1.4719036000000001</v>
      </c>
      <c r="R44" s="64">
        <v>0.03</v>
      </c>
    </row>
  </sheetData>
  <mergeCells count="23">
    <mergeCell ref="A18:B18"/>
    <mergeCell ref="A19:B19"/>
    <mergeCell ref="A32:B32"/>
    <mergeCell ref="A17:B17"/>
    <mergeCell ref="A1:B1"/>
    <mergeCell ref="A13:B13"/>
    <mergeCell ref="A14:B14"/>
    <mergeCell ref="A15:B15"/>
    <mergeCell ref="A16:B16"/>
    <mergeCell ref="A35:A44"/>
    <mergeCell ref="A33:B33"/>
    <mergeCell ref="A29:B29"/>
    <mergeCell ref="A20:B20"/>
    <mergeCell ref="A21:B21"/>
    <mergeCell ref="A22:B22"/>
    <mergeCell ref="A30:B30"/>
    <mergeCell ref="A31:B31"/>
    <mergeCell ref="A28:B28"/>
    <mergeCell ref="A23:B23"/>
    <mergeCell ref="A24:B24"/>
    <mergeCell ref="A25:B25"/>
    <mergeCell ref="A26:B26"/>
    <mergeCell ref="A27:B27"/>
  </mergeCells>
  <conditionalFormatting sqref="C35:Q44">
    <cfRule type="cellIs" dxfId="4" priority="4" stopIfTrue="1" operator="notBetween">
      <formula>$C$22</formula>
      <formula>$C$23</formula>
    </cfRule>
  </conditionalFormatting>
  <conditionalFormatting sqref="R35:R44">
    <cfRule type="cellIs" dxfId="0" priority="2" stopIfTrue="1" operator="notBetween">
      <formula>$R$19</formula>
      <formula>$R$20</formula>
    </cfRule>
    <cfRule type="cellIs" dxfId="1" priority="1" operator="between">
      <formula>$R$22</formula>
      <formula>$R$23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2018-09-03T12:45:45Z</dcterms:modified>
</cp:coreProperties>
</file>