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0395" yWindow="-60" windowWidth="18540" windowHeight="12435"/>
  </bookViews>
  <sheets>
    <sheet name="GearMotor_ID_CMM" sheetId="6" r:id="rId1"/>
  </sheets>
  <calcPr calcId="145621"/>
</workbook>
</file>

<file path=xl/calcChain.xml><?xml version="1.0" encoding="utf-8"?>
<calcChain xmlns="http://schemas.openxmlformats.org/spreadsheetml/2006/main">
  <c r="C24" i="6" l="1"/>
  <c r="D25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D26" i="6"/>
  <c r="E26" i="6"/>
  <c r="E27" i="6" s="1"/>
  <c r="F26" i="6"/>
  <c r="F27" i="6" s="1"/>
  <c r="G26" i="6"/>
  <c r="H26" i="6"/>
  <c r="I26" i="6"/>
  <c r="J26" i="6"/>
  <c r="J27" i="6" s="1"/>
  <c r="K26" i="6"/>
  <c r="L26" i="6"/>
  <c r="M26" i="6"/>
  <c r="N26" i="6"/>
  <c r="N27" i="6" s="1"/>
  <c r="O26" i="6"/>
  <c r="P26" i="6"/>
  <c r="Q26" i="6"/>
  <c r="D27" i="6"/>
  <c r="G27" i="6"/>
  <c r="H27" i="6"/>
  <c r="I27" i="6"/>
  <c r="K27" i="6"/>
  <c r="L27" i="6"/>
  <c r="M27" i="6"/>
  <c r="O27" i="6"/>
  <c r="P27" i="6"/>
  <c r="Q27" i="6"/>
  <c r="D28" i="6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D29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D30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D31" i="6"/>
  <c r="E31" i="6"/>
  <c r="F31" i="6"/>
  <c r="G31" i="6"/>
  <c r="H31" i="6"/>
  <c r="I31" i="6"/>
  <c r="J31" i="6"/>
  <c r="K31" i="6"/>
  <c r="L31" i="6"/>
  <c r="M31" i="6"/>
  <c r="N31" i="6"/>
  <c r="O31" i="6"/>
  <c r="P31" i="6"/>
  <c r="Q31" i="6"/>
  <c r="C30" i="6"/>
  <c r="C31" i="6" s="1"/>
  <c r="C29" i="6"/>
  <c r="C26" i="6"/>
  <c r="C27" i="6" s="1"/>
  <c r="C25" i="6"/>
  <c r="C28" i="6" l="1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P23" i="6"/>
  <c r="P22" i="6"/>
  <c r="P32" i="6" s="1"/>
  <c r="P33" i="6" l="1"/>
  <c r="P34" i="6"/>
  <c r="Q23" i="6"/>
  <c r="O23" i="6"/>
  <c r="N23" i="6"/>
  <c r="M23" i="6"/>
  <c r="L23" i="6"/>
  <c r="K23" i="6"/>
  <c r="J23" i="6"/>
  <c r="I23" i="6"/>
  <c r="H23" i="6"/>
  <c r="G23" i="6"/>
  <c r="F23" i="6"/>
  <c r="E23" i="6"/>
  <c r="D23" i="6"/>
  <c r="C23" i="6"/>
  <c r="Q22" i="6"/>
  <c r="O22" i="6"/>
  <c r="O32" i="6" s="1"/>
  <c r="N22" i="6"/>
  <c r="M22" i="6"/>
  <c r="L22" i="6"/>
  <c r="K22" i="6"/>
  <c r="K32" i="6" s="1"/>
  <c r="J22" i="6"/>
  <c r="I22" i="6"/>
  <c r="H22" i="6"/>
  <c r="G22" i="6"/>
  <c r="G32" i="6" s="1"/>
  <c r="F22" i="6"/>
  <c r="E22" i="6"/>
  <c r="D22" i="6"/>
  <c r="C22" i="6"/>
  <c r="C33" i="6" s="1"/>
  <c r="F32" i="6" l="1"/>
  <c r="J32" i="6"/>
  <c r="N32" i="6"/>
  <c r="E32" i="6"/>
  <c r="I32" i="6"/>
  <c r="M32" i="6"/>
  <c r="D32" i="6"/>
  <c r="H32" i="6"/>
  <c r="L32" i="6"/>
  <c r="Q32" i="6"/>
  <c r="C32" i="6"/>
  <c r="D33" i="6"/>
  <c r="H33" i="6"/>
  <c r="I33" i="6"/>
  <c r="F33" i="6"/>
  <c r="J33" i="6"/>
  <c r="N33" i="6"/>
  <c r="G33" i="6"/>
  <c r="K33" i="6"/>
  <c r="L33" i="6"/>
  <c r="O33" i="6"/>
  <c r="Q33" i="6"/>
  <c r="E33" i="6"/>
  <c r="M33" i="6"/>
  <c r="I34" i="6"/>
  <c r="M34" i="6"/>
  <c r="F34" i="6"/>
  <c r="J34" i="6"/>
  <c r="O34" i="6"/>
  <c r="E34" i="6"/>
  <c r="G34" i="6"/>
  <c r="K34" i="6"/>
  <c r="D34" i="6"/>
  <c r="H34" i="6"/>
  <c r="L34" i="6"/>
  <c r="Q34" i="6"/>
  <c r="C34" i="6"/>
  <c r="N34" i="6"/>
</calcChain>
</file>

<file path=xl/sharedStrings.xml><?xml version="1.0" encoding="utf-8"?>
<sst xmlns="http://schemas.openxmlformats.org/spreadsheetml/2006/main" count="113" uniqueCount="57">
  <si>
    <t>INCOMING INSPECTION</t>
  </si>
  <si>
    <t>CUSTOMER :</t>
  </si>
  <si>
    <t>PROJECT-NAME :</t>
  </si>
  <si>
    <t>PART-NAME :</t>
  </si>
  <si>
    <t>PROJECT-NO :</t>
  </si>
  <si>
    <t>PART-NO :</t>
  </si>
  <si>
    <t>DATE :</t>
  </si>
  <si>
    <t>Measurement equipment</t>
  </si>
  <si>
    <t>Centermax</t>
  </si>
  <si>
    <t>Measurement no.</t>
  </si>
  <si>
    <t>Notation</t>
  </si>
  <si>
    <t>Specification</t>
  </si>
  <si>
    <t>Tolerance upper</t>
  </si>
  <si>
    <t>Tolerance lower</t>
  </si>
  <si>
    <t>Unit</t>
  </si>
  <si>
    <t>[mm]</t>
  </si>
  <si>
    <t>USL</t>
  </si>
  <si>
    <t>LSL</t>
  </si>
  <si>
    <t>Quantity</t>
  </si>
  <si>
    <t>avg.</t>
  </si>
  <si>
    <t>s</t>
  </si>
  <si>
    <t>max</t>
  </si>
  <si>
    <t>min</t>
  </si>
  <si>
    <t>R</t>
  </si>
  <si>
    <t>cp</t>
  </si>
  <si>
    <t>cpk</t>
  </si>
  <si>
    <t>Symbol</t>
  </si>
  <si>
    <t>avg + 5s</t>
  </si>
  <si>
    <t>avg - 5s</t>
  </si>
  <si>
    <r>
      <t>QC-NO :</t>
    </r>
    <r>
      <rPr>
        <sz val="11"/>
        <rFont val="Arial"/>
        <family val="2"/>
      </rPr>
      <t xml:space="preserve"> </t>
    </r>
  </si>
  <si>
    <r>
      <t>INSPECTOR :</t>
    </r>
    <r>
      <rPr>
        <sz val="11"/>
        <rFont val="Arial"/>
        <family val="2"/>
      </rPr>
      <t xml:space="preserve"> </t>
    </r>
  </si>
  <si>
    <t>TEAMLEADER:</t>
  </si>
  <si>
    <t>Ali Dogan</t>
  </si>
  <si>
    <t>n</t>
  </si>
  <si>
    <t>2mm</t>
  </si>
  <si>
    <t>3mm</t>
  </si>
  <si>
    <t>LS Value</t>
  </si>
  <si>
    <t>10mm</t>
  </si>
  <si>
    <t>4mm</t>
  </si>
  <si>
    <t>5mm</t>
  </si>
  <si>
    <t>6mm</t>
  </si>
  <si>
    <t>7mm</t>
  </si>
  <si>
    <t>8mm</t>
  </si>
  <si>
    <t>9mm</t>
  </si>
  <si>
    <t>11mm</t>
  </si>
  <si>
    <t>12mm</t>
  </si>
  <si>
    <t>13mm</t>
  </si>
  <si>
    <t>14mm</t>
  </si>
  <si>
    <t>15mm</t>
  </si>
  <si>
    <t>16mm</t>
  </si>
  <si>
    <t>Part.no.:</t>
  </si>
  <si>
    <t>Cavity.no.:</t>
  </si>
  <si>
    <t>G. Bania</t>
  </si>
  <si>
    <t>LS = Gauss circle</t>
  </si>
  <si>
    <t>MI  = inscribed circle</t>
  </si>
  <si>
    <t>MC = enveloping circle</t>
  </si>
  <si>
    <t>Honen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</si>
</sst>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6">
    <font>
      <sz val="11"/>
      <color theme="1"/>
      <name val="Arial"/>
      <family val="2"/>
    </font>
    <font>
      <sz val="10"/>
      <color theme="1"/>
      <name val="Arial"/>
      <family val="2"/>
    </font>
    <font>
      <b/>
      <sz val="16"/>
      <name val="Arial"/>
      <family val="2"/>
    </font>
    <font>
      <sz val="9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b/>
      <sz val="10"/>
      <name val="GDT"/>
    </font>
    <font>
      <i/>
      <sz val="10"/>
      <name val="Arial"/>
      <family val="2"/>
    </font>
    <font>
      <b/>
      <sz val="10"/>
      <name val="Pview Symbol"/>
      <family val="3"/>
    </font>
    <font>
      <b/>
      <sz val="12"/>
      <color rgb="FF0070C0"/>
      <name val="Arial"/>
      <family val="2"/>
    </font>
    <font>
      <b/>
      <sz val="10"/>
      <color rgb="FF0070C0"/>
      <name val="Arial"/>
      <family val="2"/>
    </font>
    <font>
      <b/>
      <sz val="11"/>
      <color theme="4"/>
      <name val="Arial"/>
      <family val="2"/>
    </font>
    <font>
      <b/>
      <sz val="11"/>
      <color theme="1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6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3" fillId="0" borderId="0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5" fillId="0" borderId="3" xfId="0" applyFont="1" applyBorder="1" applyAlignment="1" applyProtection="1">
      <alignment horizontal="left" vertical="center"/>
    </xf>
    <xf numFmtId="0" fontId="5" fillId="0" borderId="3" xfId="0" applyFont="1" applyBorder="1" applyAlignment="1">
      <alignment vertical="center"/>
    </xf>
    <xf numFmtId="0" fontId="3" fillId="0" borderId="0" xfId="0" applyFont="1" applyBorder="1" applyAlignment="1">
      <alignment horizontal="centerContinuous" vertical="center"/>
    </xf>
    <xf numFmtId="0" fontId="5" fillId="0" borderId="3" xfId="0" applyFont="1" applyBorder="1" applyAlignment="1" applyProtection="1">
      <alignment horizontal="left" vertical="center"/>
      <protection locked="0"/>
    </xf>
    <xf numFmtId="0" fontId="6" fillId="0" borderId="0" xfId="0" applyFont="1" applyFill="1" applyBorder="1" applyAlignment="1">
      <alignment horizontal="left" vertical="center"/>
    </xf>
    <xf numFmtId="14" fontId="5" fillId="0" borderId="3" xfId="0" applyNumberFormat="1" applyFont="1" applyBorder="1" applyAlignment="1" applyProtection="1">
      <alignment horizontal="left" vertical="center"/>
      <protection locked="0"/>
    </xf>
    <xf numFmtId="0" fontId="7" fillId="0" borderId="0" xfId="0" applyFont="1" applyBorder="1" applyAlignment="1">
      <alignment horizontal="left" vertical="center"/>
    </xf>
    <xf numFmtId="0" fontId="7" fillId="0" borderId="0" xfId="0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2" fontId="8" fillId="0" borderId="11" xfId="0" applyNumberFormat="1" applyFont="1" applyFill="1" applyBorder="1" applyAlignment="1">
      <alignment horizontal="center"/>
    </xf>
    <xf numFmtId="0" fontId="8" fillId="0" borderId="8" xfId="0" applyFont="1" applyFill="1" applyBorder="1" applyAlignment="1">
      <alignment horizontal="center"/>
    </xf>
    <xf numFmtId="2" fontId="8" fillId="6" borderId="5" xfId="0" applyNumberFormat="1" applyFont="1" applyFill="1" applyBorder="1" applyAlignment="1">
      <alignment horizontal="center"/>
    </xf>
    <xf numFmtId="1" fontId="8" fillId="2" borderId="3" xfId="0" applyNumberFormat="1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164" fontId="8" fillId="0" borderId="11" xfId="0" applyNumberFormat="1" applyFont="1" applyFill="1" applyBorder="1" applyAlignment="1">
      <alignment horizontal="center" vertical="center"/>
    </xf>
    <xf numFmtId="164" fontId="8" fillId="3" borderId="11" xfId="0" applyNumberFormat="1" applyFont="1" applyFill="1" applyBorder="1" applyAlignment="1">
      <alignment horizontal="center" vertical="center"/>
    </xf>
    <xf numFmtId="164" fontId="8" fillId="7" borderId="11" xfId="0" applyNumberFormat="1" applyFont="1" applyFill="1" applyBorder="1" applyAlignment="1">
      <alignment horizontal="center" vertical="center"/>
    </xf>
    <xf numFmtId="164" fontId="8" fillId="8" borderId="11" xfId="0" applyNumberFormat="1" applyFont="1" applyFill="1" applyBorder="1" applyAlignment="1">
      <alignment horizontal="center" vertical="center"/>
    </xf>
    <xf numFmtId="164" fontId="8" fillId="4" borderId="11" xfId="0" applyNumberFormat="1" applyFont="1" applyFill="1" applyBorder="1" applyAlignment="1">
      <alignment horizontal="center" vertical="center"/>
    </xf>
    <xf numFmtId="164" fontId="8" fillId="5" borderId="11" xfId="0" applyNumberFormat="1" applyFont="1" applyFill="1" applyBorder="1" applyAlignment="1">
      <alignment horizontal="center" vertical="center"/>
    </xf>
    <xf numFmtId="0" fontId="6" fillId="0" borderId="1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right" vertical="center"/>
    </xf>
    <xf numFmtId="0" fontId="5" fillId="10" borderId="4" xfId="0" applyFont="1" applyFill="1" applyBorder="1" applyAlignment="1">
      <alignment vertical="center"/>
    </xf>
    <xf numFmtId="0" fontId="6" fillId="0" borderId="3" xfId="0" quotePrefix="1" applyFont="1" applyBorder="1" applyAlignment="1">
      <alignment horizontal="right" vertical="center"/>
    </xf>
    <xf numFmtId="0" fontId="5" fillId="10" borderId="0" xfId="0" applyFont="1" applyFill="1" applyBorder="1" applyAlignment="1">
      <alignment vertical="center"/>
    </xf>
    <xf numFmtId="0" fontId="4" fillId="10" borderId="0" xfId="0" applyFont="1" applyFill="1" applyBorder="1" applyAlignment="1">
      <alignment vertical="center"/>
    </xf>
    <xf numFmtId="0" fontId="10" fillId="0" borderId="3" xfId="0" applyFont="1" applyBorder="1" applyAlignment="1" applyProtection="1">
      <alignment horizontal="left" vertical="center"/>
      <protection locked="0"/>
    </xf>
    <xf numFmtId="0" fontId="7" fillId="0" borderId="0" xfId="0" applyFont="1" applyBorder="1" applyAlignment="1">
      <alignment vertical="center"/>
    </xf>
    <xf numFmtId="164" fontId="8" fillId="0" borderId="0" xfId="0" applyNumberFormat="1" applyFont="1" applyFill="1" applyBorder="1" applyAlignment="1">
      <alignment horizontal="center"/>
    </xf>
    <xf numFmtId="164" fontId="8" fillId="0" borderId="0" xfId="0" applyNumberFormat="1" applyFont="1" applyFill="1" applyBorder="1" applyAlignment="1">
      <alignment horizontal="center" vertical="center"/>
    </xf>
    <xf numFmtId="1" fontId="8" fillId="0" borderId="0" xfId="0" applyNumberFormat="1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1" fillId="0" borderId="7" xfId="0" applyFont="1" applyBorder="1"/>
    <xf numFmtId="0" fontId="1" fillId="0" borderId="7" xfId="0" quotePrefix="1" applyFont="1" applyBorder="1" applyAlignment="1">
      <alignment horizontal="left" vertical="center"/>
    </xf>
    <xf numFmtId="0" fontId="8" fillId="0" borderId="6" xfId="0" applyFont="1" applyFill="1" applyBorder="1" applyAlignment="1">
      <alignment horizontal="center"/>
    </xf>
    <xf numFmtId="0" fontId="12" fillId="11" borderId="3" xfId="0" applyFont="1" applyFill="1" applyBorder="1" applyAlignment="1">
      <alignment horizontal="center" vertical="center" wrapText="1"/>
    </xf>
    <xf numFmtId="0" fontId="8" fillId="0" borderId="7" xfId="0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horizontal="center" vertical="center"/>
    </xf>
    <xf numFmtId="0" fontId="10" fillId="10" borderId="15" xfId="0" applyFont="1" applyFill="1" applyBorder="1" applyAlignment="1">
      <alignment vertical="center"/>
    </xf>
    <xf numFmtId="0" fontId="10" fillId="10" borderId="15" xfId="0" applyFont="1" applyFill="1" applyBorder="1" applyAlignment="1">
      <alignment horizontal="left" vertical="center"/>
    </xf>
    <xf numFmtId="0" fontId="11" fillId="2" borderId="3" xfId="0" applyFont="1" applyFill="1" applyBorder="1" applyAlignment="1">
      <alignment horizontal="center" vertical="center"/>
    </xf>
    <xf numFmtId="164" fontId="8" fillId="0" borderId="3" xfId="0" applyNumberFormat="1" applyFont="1" applyFill="1" applyBorder="1" applyAlignment="1">
      <alignment horizontal="center"/>
    </xf>
    <xf numFmtId="164" fontId="8" fillId="0" borderId="3" xfId="0" applyNumberFormat="1" applyFont="1" applyFill="1" applyBorder="1" applyAlignment="1">
      <alignment horizontal="center" vertical="center"/>
    </xf>
    <xf numFmtId="1" fontId="8" fillId="0" borderId="3" xfId="0" applyNumberFormat="1" applyFont="1" applyFill="1" applyBorder="1" applyAlignment="1">
      <alignment horizontal="center" vertical="center"/>
    </xf>
    <xf numFmtId="0" fontId="8" fillId="12" borderId="17" xfId="0" applyFont="1" applyFill="1" applyBorder="1" applyAlignment="1">
      <alignment horizontal="center" vertical="center"/>
    </xf>
    <xf numFmtId="164" fontId="0" fillId="12" borderId="17" xfId="0" applyNumberFormat="1" applyFill="1" applyBorder="1" applyAlignment="1">
      <alignment horizontal="center"/>
    </xf>
    <xf numFmtId="0" fontId="8" fillId="12" borderId="3" xfId="0" applyFont="1" applyFill="1" applyBorder="1" applyAlignment="1">
      <alignment horizontal="center" vertical="center"/>
    </xf>
    <xf numFmtId="164" fontId="0" fillId="12" borderId="3" xfId="0" applyNumberFormat="1" applyFill="1" applyBorder="1" applyAlignment="1">
      <alignment horizontal="center"/>
    </xf>
    <xf numFmtId="164" fontId="0" fillId="12" borderId="20" xfId="0" applyNumberFormat="1" applyFill="1" applyBorder="1" applyAlignment="1">
      <alignment horizontal="center"/>
    </xf>
    <xf numFmtId="164" fontId="15" fillId="12" borderId="3" xfId="0" applyNumberFormat="1" applyFont="1" applyFill="1" applyBorder="1" applyAlignment="1">
      <alignment horizontal="center"/>
    </xf>
    <xf numFmtId="0" fontId="8" fillId="3" borderId="9" xfId="0" applyFont="1" applyFill="1" applyBorder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8" fillId="0" borderId="10" xfId="0" applyFont="1" applyFill="1" applyBorder="1" applyAlignment="1">
      <alignment horizontal="center" vertical="center"/>
    </xf>
    <xf numFmtId="0" fontId="8" fillId="7" borderId="9" xfId="0" applyFont="1" applyFill="1" applyBorder="1" applyAlignment="1">
      <alignment horizontal="center" vertical="center"/>
    </xf>
    <xf numFmtId="0" fontId="8" fillId="7" borderId="10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 wrapText="1"/>
    </xf>
    <xf numFmtId="0" fontId="2" fillId="9" borderId="2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2" fillId="9" borderId="0" xfId="0" applyFont="1" applyFill="1" applyBorder="1" applyAlignment="1">
      <alignment horizontal="center" vertical="center" wrapText="1"/>
    </xf>
    <xf numFmtId="0" fontId="14" fillId="12" borderId="16" xfId="0" applyFont="1" applyFill="1" applyBorder="1" applyAlignment="1">
      <alignment horizontal="center" vertical="center"/>
    </xf>
    <xf numFmtId="0" fontId="14" fillId="12" borderId="18" xfId="0" applyFont="1" applyFill="1" applyBorder="1" applyAlignment="1">
      <alignment horizontal="center" vertical="center"/>
    </xf>
    <xf numFmtId="0" fontId="14" fillId="12" borderId="19" xfId="0" applyFont="1" applyFill="1" applyBorder="1" applyAlignment="1">
      <alignment horizontal="center" vertical="center"/>
    </xf>
    <xf numFmtId="0" fontId="8" fillId="6" borderId="12" xfId="0" applyFont="1" applyFill="1" applyBorder="1" applyAlignment="1">
      <alignment horizontal="center" vertical="center"/>
    </xf>
    <xf numFmtId="0" fontId="8" fillId="6" borderId="13" xfId="0" applyFont="1" applyFill="1" applyBorder="1" applyAlignment="1">
      <alignment horizontal="center" vertical="center"/>
    </xf>
    <xf numFmtId="0" fontId="8" fillId="4" borderId="9" xfId="0" applyFont="1" applyFill="1" applyBorder="1" applyAlignment="1">
      <alignment horizontal="center" vertical="center"/>
    </xf>
    <xf numFmtId="0" fontId="8" fillId="4" borderId="10" xfId="0" applyFont="1" applyFill="1" applyBorder="1" applyAlignment="1">
      <alignment horizontal="center" vertical="center"/>
    </xf>
    <xf numFmtId="0" fontId="8" fillId="5" borderId="9" xfId="0" applyFont="1" applyFill="1" applyBorder="1" applyAlignment="1">
      <alignment horizontal="center" vertical="center"/>
    </xf>
    <xf numFmtId="0" fontId="8" fillId="5" borderId="10" xfId="0" applyFont="1" applyFill="1" applyBorder="1" applyAlignment="1">
      <alignment horizontal="center" vertical="center"/>
    </xf>
    <xf numFmtId="0" fontId="8" fillId="8" borderId="9" xfId="0" applyFont="1" applyFill="1" applyBorder="1" applyAlignment="1">
      <alignment horizontal="center" vertical="center"/>
    </xf>
    <xf numFmtId="0" fontId="8" fillId="8" borderId="10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8" fillId="0" borderId="7" xfId="0" applyFont="1" applyFill="1" applyBorder="1" applyAlignment="1">
      <alignment horizontal="center" vertical="center"/>
    </xf>
  </cellXfs>
  <cellStyles count="1">
    <cellStyle name="Standard" xfId="0" builtinId="0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colors>
    <mruColors>
      <color rgb="FFFF3399"/>
      <color rgb="FFFFFF66"/>
      <color rgb="FF00CC00"/>
      <color rgb="FFFF7C80"/>
      <color rgb="FFFFFF99"/>
      <color rgb="FFFFCC99"/>
      <color rgb="FFFFCC66"/>
      <color rgb="FFFF99CC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GearMotor_ID_CMM!$C$35:$Q$35</c:f>
              <c:numCache>
                <c:formatCode>0.000</c:formatCode>
                <c:ptCount val="15"/>
                <c:pt idx="0">
                  <c:v>1.5029319000000001</c:v>
                </c:pt>
                <c:pt idx="1">
                  <c:v>1.5022099</c:v>
                </c:pt>
                <c:pt idx="2">
                  <c:v>1.5042985</c:v>
                </c:pt>
                <c:pt idx="3">
                  <c:v>1.506605</c:v>
                </c:pt>
                <c:pt idx="4">
                  <c:v>1.5073212</c:v>
                </c:pt>
                <c:pt idx="5">
                  <c:v>1.5068855999999999</c:v>
                </c:pt>
                <c:pt idx="6">
                  <c:v>1.5069524999999999</c:v>
                </c:pt>
                <c:pt idx="7">
                  <c:v>1.5066069</c:v>
                </c:pt>
                <c:pt idx="8">
                  <c:v>1.5114273</c:v>
                </c:pt>
                <c:pt idx="9">
                  <c:v>1.5056654</c:v>
                </c:pt>
                <c:pt idx="10">
                  <c:v>1.5040519999999999</c:v>
                </c:pt>
                <c:pt idx="11">
                  <c:v>1.5038936000000001</c:v>
                </c:pt>
                <c:pt idx="12">
                  <c:v>1.5043127999999999</c:v>
                </c:pt>
                <c:pt idx="13">
                  <c:v>1.5047572</c:v>
                </c:pt>
                <c:pt idx="14">
                  <c:v>1.504227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GearMotor_ID_CMM!$C$36:$Q$36</c:f>
              <c:numCache>
                <c:formatCode>0.000</c:formatCode>
                <c:ptCount val="15"/>
                <c:pt idx="0">
                  <c:v>1.5021315</c:v>
                </c:pt>
                <c:pt idx="1">
                  <c:v>1.5020690000000001</c:v>
                </c:pt>
                <c:pt idx="2">
                  <c:v>1.5037412999999999</c:v>
                </c:pt>
                <c:pt idx="3">
                  <c:v>1.5051285999999999</c:v>
                </c:pt>
                <c:pt idx="4">
                  <c:v>1.5056689999999999</c:v>
                </c:pt>
                <c:pt idx="5">
                  <c:v>1.5055864999999999</c:v>
                </c:pt>
                <c:pt idx="6">
                  <c:v>1.5051129000000001</c:v>
                </c:pt>
                <c:pt idx="7">
                  <c:v>1.5047847000000001</c:v>
                </c:pt>
                <c:pt idx="8">
                  <c:v>1.5156103999999999</c:v>
                </c:pt>
                <c:pt idx="9">
                  <c:v>1.5043506</c:v>
                </c:pt>
                <c:pt idx="10">
                  <c:v>1.5038973</c:v>
                </c:pt>
                <c:pt idx="11">
                  <c:v>1.5037411000000001</c:v>
                </c:pt>
                <c:pt idx="12">
                  <c:v>1.5047638999999999</c:v>
                </c:pt>
                <c:pt idx="13">
                  <c:v>1.5052806000000001</c:v>
                </c:pt>
                <c:pt idx="14">
                  <c:v>1.5050694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GearMotor_ID_CMM!$C$37:$Q$37</c:f>
              <c:numCache>
                <c:formatCode>0.000</c:formatCode>
                <c:ptCount val="15"/>
                <c:pt idx="0">
                  <c:v>1.5060484000000001</c:v>
                </c:pt>
                <c:pt idx="1">
                  <c:v>1.5040610999999999</c:v>
                </c:pt>
                <c:pt idx="2">
                  <c:v>1.5047374</c:v>
                </c:pt>
                <c:pt idx="3">
                  <c:v>1.5067714999999999</c:v>
                </c:pt>
                <c:pt idx="4">
                  <c:v>1.5063301</c:v>
                </c:pt>
                <c:pt idx="5">
                  <c:v>1.5065493000000001</c:v>
                </c:pt>
                <c:pt idx="6">
                  <c:v>1.5061515000000001</c:v>
                </c:pt>
                <c:pt idx="7">
                  <c:v>1.5053604</c:v>
                </c:pt>
                <c:pt idx="8">
                  <c:v>1.5217611</c:v>
                </c:pt>
                <c:pt idx="9">
                  <c:v>1.5058829</c:v>
                </c:pt>
                <c:pt idx="10">
                  <c:v>1.5044241</c:v>
                </c:pt>
                <c:pt idx="11">
                  <c:v>1.5042475</c:v>
                </c:pt>
                <c:pt idx="12">
                  <c:v>1.5044857</c:v>
                </c:pt>
                <c:pt idx="13">
                  <c:v>1.5040844</c:v>
                </c:pt>
                <c:pt idx="14">
                  <c:v>1.5042608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GearMotor_ID_CMM!$C$38:$Q$38</c:f>
              <c:numCache>
                <c:formatCode>0.000</c:formatCode>
                <c:ptCount val="15"/>
                <c:pt idx="0">
                  <c:v>1.5029490999999999</c:v>
                </c:pt>
                <c:pt idx="1">
                  <c:v>1.5020979000000001</c:v>
                </c:pt>
                <c:pt idx="2">
                  <c:v>1.5044748999999999</c:v>
                </c:pt>
                <c:pt idx="3">
                  <c:v>1.5069303999999999</c:v>
                </c:pt>
                <c:pt idx="4">
                  <c:v>1.5081104999999999</c:v>
                </c:pt>
                <c:pt idx="5">
                  <c:v>1.5084017999999999</c:v>
                </c:pt>
                <c:pt idx="6">
                  <c:v>1.5075206999999999</c:v>
                </c:pt>
                <c:pt idx="7">
                  <c:v>1.508237</c:v>
                </c:pt>
                <c:pt idx="8">
                  <c:v>1.5239543</c:v>
                </c:pt>
                <c:pt idx="9">
                  <c:v>1.5072474</c:v>
                </c:pt>
                <c:pt idx="10">
                  <c:v>1.5064272000000001</c:v>
                </c:pt>
                <c:pt idx="11">
                  <c:v>1.5067478000000001</c:v>
                </c:pt>
                <c:pt idx="12">
                  <c:v>1.5066953000000001</c:v>
                </c:pt>
                <c:pt idx="13">
                  <c:v>1.5071078</c:v>
                </c:pt>
                <c:pt idx="14">
                  <c:v>1.5065432999999999</c:v>
                </c:pt>
              </c:numCache>
            </c:numRef>
          </c:val>
          <c:smooth val="0"/>
        </c:ser>
        <c:ser>
          <c:idx val="4"/>
          <c:order val="4"/>
          <c:marker>
            <c:symbol val="none"/>
          </c:marker>
          <c:val>
            <c:numRef>
              <c:f>GearMotor_ID_CMM!$C$39:$Q$39</c:f>
              <c:numCache>
                <c:formatCode>0.000</c:formatCode>
                <c:ptCount val="15"/>
                <c:pt idx="0">
                  <c:v>1.5061138999999999</c:v>
                </c:pt>
                <c:pt idx="1">
                  <c:v>1.5060709999999999</c:v>
                </c:pt>
                <c:pt idx="2">
                  <c:v>1.5067988999999999</c:v>
                </c:pt>
                <c:pt idx="3">
                  <c:v>1.5083247</c:v>
                </c:pt>
                <c:pt idx="4">
                  <c:v>1.5083394000000001</c:v>
                </c:pt>
                <c:pt idx="5">
                  <c:v>1.5085663</c:v>
                </c:pt>
                <c:pt idx="6">
                  <c:v>1.5083755999999999</c:v>
                </c:pt>
                <c:pt idx="7">
                  <c:v>1.5077506000000001</c:v>
                </c:pt>
                <c:pt idx="8">
                  <c:v>1.5179575000000001</c:v>
                </c:pt>
                <c:pt idx="9">
                  <c:v>1.5072642000000001</c:v>
                </c:pt>
                <c:pt idx="10">
                  <c:v>1.5066515</c:v>
                </c:pt>
                <c:pt idx="11">
                  <c:v>1.5065006000000001</c:v>
                </c:pt>
                <c:pt idx="12">
                  <c:v>1.5064812000000001</c:v>
                </c:pt>
                <c:pt idx="13">
                  <c:v>1.5064766999999999</c:v>
                </c:pt>
                <c:pt idx="14">
                  <c:v>1.5074113</c:v>
                </c:pt>
              </c:numCache>
            </c:numRef>
          </c:val>
          <c:smooth val="0"/>
        </c:ser>
        <c:ser>
          <c:idx val="5"/>
          <c:order val="5"/>
          <c:marker>
            <c:symbol val="none"/>
          </c:marker>
          <c:val>
            <c:numRef>
              <c:f>GearMotor_ID_CMM!$C$40:$Q$40</c:f>
              <c:numCache>
                <c:formatCode>0.000</c:formatCode>
                <c:ptCount val="15"/>
                <c:pt idx="0">
                  <c:v>1.5054661</c:v>
                </c:pt>
                <c:pt idx="1">
                  <c:v>1.5033122000000001</c:v>
                </c:pt>
                <c:pt idx="2">
                  <c:v>1.5060353</c:v>
                </c:pt>
                <c:pt idx="3">
                  <c:v>1.5069623000000001</c:v>
                </c:pt>
                <c:pt idx="4">
                  <c:v>1.5074810999999999</c:v>
                </c:pt>
                <c:pt idx="5">
                  <c:v>1.5074955999999999</c:v>
                </c:pt>
                <c:pt idx="6">
                  <c:v>1.5074926</c:v>
                </c:pt>
                <c:pt idx="7">
                  <c:v>1.5067864</c:v>
                </c:pt>
                <c:pt idx="8">
                  <c:v>1.5083437</c:v>
                </c:pt>
                <c:pt idx="9">
                  <c:v>1.5095866</c:v>
                </c:pt>
                <c:pt idx="10">
                  <c:v>1.5061646</c:v>
                </c:pt>
                <c:pt idx="11">
                  <c:v>1.5054679</c:v>
                </c:pt>
                <c:pt idx="12">
                  <c:v>1.5054764</c:v>
                </c:pt>
                <c:pt idx="13">
                  <c:v>1.5040230999999999</c:v>
                </c:pt>
                <c:pt idx="14">
                  <c:v>1.5021845</c:v>
                </c:pt>
              </c:numCache>
            </c:numRef>
          </c:val>
          <c:smooth val="0"/>
        </c:ser>
        <c:ser>
          <c:idx val="6"/>
          <c:order val="6"/>
          <c:marker>
            <c:symbol val="none"/>
          </c:marker>
          <c:val>
            <c:numRef>
              <c:f>GearMotor_ID_CMM!$C$41:$Q$41</c:f>
              <c:numCache>
                <c:formatCode>0.000</c:formatCode>
                <c:ptCount val="15"/>
                <c:pt idx="0">
                  <c:v>1.5047846</c:v>
                </c:pt>
                <c:pt idx="1">
                  <c:v>1.5034262</c:v>
                </c:pt>
                <c:pt idx="2">
                  <c:v>1.5040952000000001</c:v>
                </c:pt>
                <c:pt idx="3">
                  <c:v>1.5054656</c:v>
                </c:pt>
                <c:pt idx="4">
                  <c:v>1.5060111</c:v>
                </c:pt>
                <c:pt idx="5">
                  <c:v>1.5058901</c:v>
                </c:pt>
                <c:pt idx="6">
                  <c:v>1.5060514</c:v>
                </c:pt>
                <c:pt idx="7">
                  <c:v>1.5062331</c:v>
                </c:pt>
                <c:pt idx="8">
                  <c:v>1.5052766</c:v>
                </c:pt>
                <c:pt idx="9">
                  <c:v>1.5063104</c:v>
                </c:pt>
                <c:pt idx="10">
                  <c:v>1.5051976</c:v>
                </c:pt>
                <c:pt idx="11">
                  <c:v>1.5040563</c:v>
                </c:pt>
                <c:pt idx="12">
                  <c:v>1.5037322</c:v>
                </c:pt>
                <c:pt idx="13">
                  <c:v>1.5033778</c:v>
                </c:pt>
                <c:pt idx="14">
                  <c:v>1.5030429999999999</c:v>
                </c:pt>
              </c:numCache>
            </c:numRef>
          </c:val>
          <c:smooth val="0"/>
        </c:ser>
        <c:ser>
          <c:idx val="7"/>
          <c:order val="7"/>
          <c:marker>
            <c:symbol val="none"/>
          </c:marker>
          <c:val>
            <c:numRef>
              <c:f>GearMotor_ID_CMM!$C$42:$Q$42</c:f>
              <c:numCache>
                <c:formatCode>0.000</c:formatCode>
                <c:ptCount val="15"/>
                <c:pt idx="0">
                  <c:v>1.5029116</c:v>
                </c:pt>
                <c:pt idx="1">
                  <c:v>1.5034098</c:v>
                </c:pt>
                <c:pt idx="2">
                  <c:v>1.5061340000000001</c:v>
                </c:pt>
                <c:pt idx="3">
                  <c:v>1.5082823000000001</c:v>
                </c:pt>
                <c:pt idx="4">
                  <c:v>1.5094392999999999</c:v>
                </c:pt>
                <c:pt idx="5">
                  <c:v>1.5093528</c:v>
                </c:pt>
                <c:pt idx="6">
                  <c:v>1.5092502999999999</c:v>
                </c:pt>
                <c:pt idx="7">
                  <c:v>1.5085485999999999</c:v>
                </c:pt>
                <c:pt idx="8">
                  <c:v>1.5156670000000001</c:v>
                </c:pt>
                <c:pt idx="9">
                  <c:v>1.5083063000000001</c:v>
                </c:pt>
                <c:pt idx="10">
                  <c:v>1.5077351999999999</c:v>
                </c:pt>
                <c:pt idx="11">
                  <c:v>1.5069710999999999</c:v>
                </c:pt>
                <c:pt idx="12">
                  <c:v>1.5063283999999999</c:v>
                </c:pt>
                <c:pt idx="13">
                  <c:v>1.505622</c:v>
                </c:pt>
                <c:pt idx="14">
                  <c:v>1.5036582000000001</c:v>
                </c:pt>
              </c:numCache>
            </c:numRef>
          </c:val>
          <c:smooth val="0"/>
        </c:ser>
        <c:ser>
          <c:idx val="8"/>
          <c:order val="8"/>
          <c:marker>
            <c:symbol val="none"/>
          </c:marker>
          <c:val>
            <c:numRef>
              <c:f>GearMotor_ID_CMM!$C$43:$Q$43</c:f>
              <c:numCache>
                <c:formatCode>0.000</c:formatCode>
                <c:ptCount val="15"/>
                <c:pt idx="0">
                  <c:v>1.5066421999999999</c:v>
                </c:pt>
                <c:pt idx="1">
                  <c:v>1.5053029</c:v>
                </c:pt>
                <c:pt idx="2">
                  <c:v>1.5050313</c:v>
                </c:pt>
                <c:pt idx="3">
                  <c:v>1.5065527000000001</c:v>
                </c:pt>
                <c:pt idx="4">
                  <c:v>1.5069113000000001</c:v>
                </c:pt>
                <c:pt idx="5">
                  <c:v>1.5073350000000001</c:v>
                </c:pt>
                <c:pt idx="6">
                  <c:v>1.5068471000000001</c:v>
                </c:pt>
                <c:pt idx="7">
                  <c:v>1.5069554000000001</c:v>
                </c:pt>
                <c:pt idx="8">
                  <c:v>1.5191543999999999</c:v>
                </c:pt>
                <c:pt idx="9">
                  <c:v>1.5161267</c:v>
                </c:pt>
                <c:pt idx="10">
                  <c:v>1.5075731000000001</c:v>
                </c:pt>
                <c:pt idx="11">
                  <c:v>1.5073802999999999</c:v>
                </c:pt>
                <c:pt idx="12">
                  <c:v>1.5075514000000001</c:v>
                </c:pt>
                <c:pt idx="13">
                  <c:v>1.5060108000000001</c:v>
                </c:pt>
                <c:pt idx="14">
                  <c:v>1.5043815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870272"/>
        <c:axId val="1769472"/>
      </c:lineChart>
      <c:catAx>
        <c:axId val="214870272"/>
        <c:scaling>
          <c:orientation val="minMax"/>
        </c:scaling>
        <c:delete val="0"/>
        <c:axPos val="b"/>
        <c:majorTickMark val="none"/>
        <c:minorTickMark val="none"/>
        <c:tickLblPos val="nextTo"/>
        <c:crossAx val="1769472"/>
        <c:crosses val="autoZero"/>
        <c:auto val="1"/>
        <c:lblAlgn val="ctr"/>
        <c:lblOffset val="100"/>
        <c:noMultiLvlLbl val="0"/>
      </c:catAx>
      <c:valAx>
        <c:axId val="1769472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0.000" sourceLinked="1"/>
        <c:majorTickMark val="none"/>
        <c:minorTickMark val="none"/>
        <c:tickLblPos val="nextTo"/>
        <c:crossAx val="2148702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GearMotor_ID_CMM!$C$39:$Q$39</c:f>
              <c:numCache>
                <c:formatCode>0.000</c:formatCode>
                <c:ptCount val="15"/>
                <c:pt idx="0">
                  <c:v>1.5061138999999999</c:v>
                </c:pt>
                <c:pt idx="1">
                  <c:v>1.5060709999999999</c:v>
                </c:pt>
                <c:pt idx="2">
                  <c:v>1.5067988999999999</c:v>
                </c:pt>
                <c:pt idx="3">
                  <c:v>1.5083247</c:v>
                </c:pt>
                <c:pt idx="4">
                  <c:v>1.5083394000000001</c:v>
                </c:pt>
                <c:pt idx="5">
                  <c:v>1.5085663</c:v>
                </c:pt>
                <c:pt idx="6">
                  <c:v>1.5083755999999999</c:v>
                </c:pt>
                <c:pt idx="7">
                  <c:v>1.5077506000000001</c:v>
                </c:pt>
                <c:pt idx="8">
                  <c:v>1.5179575000000001</c:v>
                </c:pt>
                <c:pt idx="9">
                  <c:v>1.5072642000000001</c:v>
                </c:pt>
                <c:pt idx="10">
                  <c:v>1.5066515</c:v>
                </c:pt>
                <c:pt idx="11">
                  <c:v>1.5065006000000001</c:v>
                </c:pt>
                <c:pt idx="12">
                  <c:v>1.5064812000000001</c:v>
                </c:pt>
                <c:pt idx="13">
                  <c:v>1.5064766999999999</c:v>
                </c:pt>
                <c:pt idx="14">
                  <c:v>1.5074113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701952"/>
        <c:axId val="150703488"/>
      </c:lineChart>
      <c:catAx>
        <c:axId val="150701952"/>
        <c:scaling>
          <c:orientation val="minMax"/>
        </c:scaling>
        <c:delete val="0"/>
        <c:axPos val="b"/>
        <c:majorTickMark val="none"/>
        <c:minorTickMark val="none"/>
        <c:tickLblPos val="nextTo"/>
        <c:crossAx val="150703488"/>
        <c:crosses val="autoZero"/>
        <c:auto val="1"/>
        <c:lblAlgn val="ctr"/>
        <c:lblOffset val="100"/>
        <c:noMultiLvlLbl val="0"/>
      </c:catAx>
      <c:valAx>
        <c:axId val="150703488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0.000" sourceLinked="1"/>
        <c:majorTickMark val="none"/>
        <c:minorTickMark val="none"/>
        <c:tickLblPos val="nextTo"/>
        <c:crossAx val="1507019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5</xdr:col>
      <xdr:colOff>501461</xdr:colOff>
      <xdr:row>1</xdr:row>
      <xdr:rowOff>188563</xdr:rowOff>
    </xdr:to>
    <xdr:pic>
      <xdr:nvPicPr>
        <xdr:cNvPr id="1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859496" y="0"/>
          <a:ext cx="1339661" cy="445738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</xdr:col>
      <xdr:colOff>1619250</xdr:colOff>
      <xdr:row>43</xdr:row>
      <xdr:rowOff>152400</xdr:rowOff>
    </xdr:from>
    <xdr:to>
      <xdr:col>7</xdr:col>
      <xdr:colOff>266700</xdr:colOff>
      <xdr:row>59</xdr:row>
      <xdr:rowOff>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28575</xdr:colOff>
      <xdr:row>43</xdr:row>
      <xdr:rowOff>161925</xdr:rowOff>
    </xdr:from>
    <xdr:to>
      <xdr:col>13</xdr:col>
      <xdr:colOff>409575</xdr:colOff>
      <xdr:row>59</xdr:row>
      <xdr:rowOff>9525</xdr:rowOff>
    </xdr:to>
    <xdr:graphicFrame macro="">
      <xdr:nvGraphicFramePr>
        <xdr:cNvPr id="4" name="Diagram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AJ43"/>
  <sheetViews>
    <sheetView tabSelected="1" zoomScaleNormal="100" workbookViewId="0">
      <selection activeCell="O50" sqref="O50"/>
    </sheetView>
  </sheetViews>
  <sheetFormatPr baseColWidth="10" defaultRowHeight="14.25"/>
  <cols>
    <col min="1" max="1" width="16.625" customWidth="1"/>
    <col min="2" max="2" width="21.5" bestFit="1" customWidth="1"/>
    <col min="3" max="4" width="11.625" customWidth="1"/>
  </cols>
  <sheetData>
    <row r="1" spans="1:36" ht="20.25" customHeight="1">
      <c r="A1" s="63" t="s">
        <v>0</v>
      </c>
      <c r="B1" s="64"/>
      <c r="C1" s="69"/>
      <c r="D1" s="69"/>
    </row>
    <row r="2" spans="1:36" ht="15">
      <c r="A2" s="23"/>
      <c r="B2" s="23"/>
      <c r="C2" s="1"/>
      <c r="D2" s="1"/>
    </row>
    <row r="3" spans="1:36" ht="15">
      <c r="A3" s="24" t="s">
        <v>1</v>
      </c>
      <c r="B3" s="3"/>
      <c r="C3" s="2"/>
      <c r="D3" s="25"/>
    </row>
    <row r="4" spans="1:36" ht="15">
      <c r="A4" s="26" t="s">
        <v>2</v>
      </c>
      <c r="B4" s="38"/>
      <c r="C4" s="2"/>
      <c r="D4" s="27"/>
    </row>
    <row r="5" spans="1:36" ht="15">
      <c r="A5" s="26" t="s">
        <v>3</v>
      </c>
      <c r="B5" s="4"/>
      <c r="C5" s="5"/>
      <c r="D5" s="27"/>
    </row>
    <row r="6" spans="1:36" ht="15">
      <c r="A6" s="26" t="s">
        <v>4</v>
      </c>
      <c r="B6" s="39"/>
      <c r="C6" s="5"/>
      <c r="D6" s="44" t="s">
        <v>53</v>
      </c>
    </row>
    <row r="7" spans="1:36" ht="15">
      <c r="A7" s="26" t="s">
        <v>5</v>
      </c>
      <c r="B7" s="6"/>
      <c r="C7" s="7"/>
      <c r="D7" s="44" t="s">
        <v>54</v>
      </c>
    </row>
    <row r="8" spans="1:36" ht="15">
      <c r="A8" s="26" t="s">
        <v>6</v>
      </c>
      <c r="B8" s="8"/>
      <c r="C8" s="9"/>
      <c r="D8" s="45" t="s">
        <v>55</v>
      </c>
    </row>
    <row r="9" spans="1:36" ht="15.75">
      <c r="A9" s="24" t="s">
        <v>29</v>
      </c>
      <c r="B9" s="6"/>
      <c r="C9" s="10"/>
      <c r="D9" s="28"/>
    </row>
    <row r="10" spans="1:36" ht="15">
      <c r="A10" s="24" t="s">
        <v>30</v>
      </c>
      <c r="B10" s="6" t="s">
        <v>52</v>
      </c>
      <c r="C10" s="10"/>
      <c r="D10" s="27"/>
    </row>
    <row r="11" spans="1:36" ht="15">
      <c r="A11" s="24" t="s">
        <v>31</v>
      </c>
      <c r="B11" s="29" t="s">
        <v>32</v>
      </c>
      <c r="C11" s="30"/>
      <c r="D11" s="27"/>
    </row>
    <row r="12" spans="1:36" ht="20.100000000000001" customHeight="1">
      <c r="A12" s="11"/>
      <c r="B12" s="11"/>
      <c r="C12" s="41" t="s">
        <v>36</v>
      </c>
      <c r="D12" s="41" t="s">
        <v>36</v>
      </c>
      <c r="E12" s="41" t="s">
        <v>36</v>
      </c>
      <c r="F12" s="41" t="s">
        <v>36</v>
      </c>
      <c r="G12" s="41" t="s">
        <v>36</v>
      </c>
      <c r="H12" s="41" t="s">
        <v>36</v>
      </c>
      <c r="I12" s="41" t="s">
        <v>36</v>
      </c>
      <c r="J12" s="41" t="s">
        <v>36</v>
      </c>
      <c r="K12" s="41" t="s">
        <v>36</v>
      </c>
      <c r="L12" s="41" t="s">
        <v>36</v>
      </c>
      <c r="M12" s="41" t="s">
        <v>36</v>
      </c>
      <c r="N12" s="41" t="s">
        <v>36</v>
      </c>
      <c r="O12" s="41" t="s">
        <v>36</v>
      </c>
      <c r="P12" s="41" t="s">
        <v>36</v>
      </c>
      <c r="Q12" s="41" t="s">
        <v>36</v>
      </c>
    </row>
    <row r="13" spans="1:36">
      <c r="A13" s="65" t="s">
        <v>7</v>
      </c>
      <c r="B13" s="66"/>
      <c r="C13" s="15" t="s">
        <v>8</v>
      </c>
      <c r="D13" s="15" t="s">
        <v>8</v>
      </c>
      <c r="E13" s="15" t="s">
        <v>8</v>
      </c>
      <c r="F13" s="15" t="s">
        <v>8</v>
      </c>
      <c r="G13" s="15" t="s">
        <v>8</v>
      </c>
      <c r="H13" s="15" t="s">
        <v>8</v>
      </c>
      <c r="I13" s="15" t="s">
        <v>8</v>
      </c>
      <c r="J13" s="15" t="s">
        <v>8</v>
      </c>
      <c r="K13" s="15" t="s">
        <v>8</v>
      </c>
      <c r="L13" s="15" t="s">
        <v>8</v>
      </c>
      <c r="M13" s="15" t="s">
        <v>8</v>
      </c>
      <c r="N13" s="15" t="s">
        <v>8</v>
      </c>
      <c r="O13" s="15" t="s">
        <v>8</v>
      </c>
      <c r="P13" s="15" t="s">
        <v>8</v>
      </c>
      <c r="Q13" s="15" t="s">
        <v>8</v>
      </c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D13" s="33"/>
      <c r="AE13" s="33"/>
      <c r="AF13" s="33"/>
      <c r="AG13" s="33"/>
      <c r="AH13" s="33"/>
      <c r="AI13" s="33"/>
      <c r="AJ13" s="33"/>
    </row>
    <row r="14" spans="1:36">
      <c r="A14" s="65" t="s">
        <v>9</v>
      </c>
      <c r="B14" s="66"/>
      <c r="C14" s="16">
        <v>62061</v>
      </c>
      <c r="D14" s="16">
        <v>62061</v>
      </c>
      <c r="E14" s="16">
        <v>62061</v>
      </c>
      <c r="F14" s="16">
        <v>62061</v>
      </c>
      <c r="G14" s="16">
        <v>62061</v>
      </c>
      <c r="H14" s="16">
        <v>62061</v>
      </c>
      <c r="I14" s="16">
        <v>62061</v>
      </c>
      <c r="J14" s="16">
        <v>62061</v>
      </c>
      <c r="K14" s="16">
        <v>62061</v>
      </c>
      <c r="L14" s="16">
        <v>62061</v>
      </c>
      <c r="M14" s="16">
        <v>62061</v>
      </c>
      <c r="N14" s="16">
        <v>62061</v>
      </c>
      <c r="O14" s="16">
        <v>62061</v>
      </c>
      <c r="P14" s="16">
        <v>62061</v>
      </c>
      <c r="Q14" s="16">
        <v>62061</v>
      </c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  <c r="AD14" s="36"/>
      <c r="AE14" s="36"/>
      <c r="AF14" s="36"/>
      <c r="AG14" s="36"/>
      <c r="AH14" s="36"/>
      <c r="AI14" s="36"/>
      <c r="AJ14" s="36"/>
    </row>
    <row r="15" spans="1:36">
      <c r="A15" s="67" t="s">
        <v>10</v>
      </c>
      <c r="B15" s="68"/>
      <c r="C15" s="16" t="s">
        <v>34</v>
      </c>
      <c r="D15" s="16" t="s">
        <v>35</v>
      </c>
      <c r="E15" s="16" t="s">
        <v>38</v>
      </c>
      <c r="F15" s="16" t="s">
        <v>39</v>
      </c>
      <c r="G15" s="16" t="s">
        <v>40</v>
      </c>
      <c r="H15" s="16" t="s">
        <v>41</v>
      </c>
      <c r="I15" s="16" t="s">
        <v>42</v>
      </c>
      <c r="J15" s="16" t="s">
        <v>43</v>
      </c>
      <c r="K15" s="16" t="s">
        <v>37</v>
      </c>
      <c r="L15" s="16" t="s">
        <v>44</v>
      </c>
      <c r="M15" s="16" t="s">
        <v>45</v>
      </c>
      <c r="N15" s="16" t="s">
        <v>46</v>
      </c>
      <c r="O15" s="16" t="s">
        <v>47</v>
      </c>
      <c r="P15" s="16" t="s">
        <v>48</v>
      </c>
      <c r="Q15" s="16" t="s">
        <v>49</v>
      </c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D15" s="36"/>
      <c r="AE15" s="36"/>
      <c r="AF15" s="36"/>
      <c r="AG15" s="36"/>
      <c r="AH15" s="36"/>
      <c r="AI15" s="36"/>
      <c r="AJ15" s="36"/>
    </row>
    <row r="16" spans="1:36">
      <c r="A16" s="67" t="s">
        <v>26</v>
      </c>
      <c r="B16" s="68"/>
      <c r="C16" s="46" t="s">
        <v>33</v>
      </c>
      <c r="D16" s="46" t="s">
        <v>33</v>
      </c>
      <c r="E16" s="46" t="s">
        <v>33</v>
      </c>
      <c r="F16" s="46" t="s">
        <v>33</v>
      </c>
      <c r="G16" s="46" t="s">
        <v>33</v>
      </c>
      <c r="H16" s="46" t="s">
        <v>33</v>
      </c>
      <c r="I16" s="46" t="s">
        <v>33</v>
      </c>
      <c r="J16" s="46" t="s">
        <v>33</v>
      </c>
      <c r="K16" s="46" t="s">
        <v>33</v>
      </c>
      <c r="L16" s="46" t="s">
        <v>33</v>
      </c>
      <c r="M16" s="46" t="s">
        <v>33</v>
      </c>
      <c r="N16" s="46" t="s">
        <v>33</v>
      </c>
      <c r="O16" s="46" t="s">
        <v>33</v>
      </c>
      <c r="P16" s="46" t="s">
        <v>33</v>
      </c>
      <c r="Q16" s="46" t="s">
        <v>33</v>
      </c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D16" s="37"/>
      <c r="AE16" s="37"/>
      <c r="AF16" s="37"/>
      <c r="AG16" s="37"/>
      <c r="AH16" s="37"/>
      <c r="AI16" s="37"/>
      <c r="AJ16" s="37"/>
    </row>
    <row r="17" spans="1:36">
      <c r="A17" s="62" t="s">
        <v>11</v>
      </c>
      <c r="B17" s="62"/>
      <c r="C17" s="47">
        <v>1.504</v>
      </c>
      <c r="D17" s="47">
        <v>1.504</v>
      </c>
      <c r="E17" s="47">
        <v>1.504</v>
      </c>
      <c r="F17" s="47">
        <v>1.504</v>
      </c>
      <c r="G17" s="47">
        <v>1.504</v>
      </c>
      <c r="H17" s="47">
        <v>1.504</v>
      </c>
      <c r="I17" s="47">
        <v>1.504</v>
      </c>
      <c r="J17" s="47">
        <v>1.504</v>
      </c>
      <c r="K17" s="47">
        <v>1.504</v>
      </c>
      <c r="L17" s="47">
        <v>1.504</v>
      </c>
      <c r="M17" s="47">
        <v>1.504</v>
      </c>
      <c r="N17" s="47">
        <v>1.504</v>
      </c>
      <c r="O17" s="47">
        <v>1.504</v>
      </c>
      <c r="P17" s="47">
        <v>1.504</v>
      </c>
      <c r="Q17" s="47">
        <v>1.504</v>
      </c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D17" s="31"/>
      <c r="AE17" s="31"/>
      <c r="AF17" s="31"/>
      <c r="AG17" s="31"/>
      <c r="AH17" s="31"/>
      <c r="AI17" s="31"/>
      <c r="AJ17" s="31"/>
    </row>
    <row r="18" spans="1:36">
      <c r="A18" s="62"/>
      <c r="B18" s="62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D18" s="31"/>
      <c r="AE18" s="31"/>
      <c r="AF18" s="31"/>
      <c r="AG18" s="31"/>
      <c r="AH18" s="31"/>
      <c r="AI18" s="31"/>
      <c r="AJ18" s="31"/>
    </row>
    <row r="19" spans="1:36">
      <c r="A19" s="62" t="s">
        <v>12</v>
      </c>
      <c r="B19" s="62"/>
      <c r="C19" s="47">
        <v>0.01</v>
      </c>
      <c r="D19" s="47">
        <v>0.01</v>
      </c>
      <c r="E19" s="47">
        <v>0.01</v>
      </c>
      <c r="F19" s="47">
        <v>0.01</v>
      </c>
      <c r="G19" s="47">
        <v>0.01</v>
      </c>
      <c r="H19" s="47">
        <v>0.01</v>
      </c>
      <c r="I19" s="47">
        <v>0.01</v>
      </c>
      <c r="J19" s="47">
        <v>0.01</v>
      </c>
      <c r="K19" s="47">
        <v>0.01</v>
      </c>
      <c r="L19" s="47">
        <v>0.01</v>
      </c>
      <c r="M19" s="47">
        <v>0.01</v>
      </c>
      <c r="N19" s="47">
        <v>0.01</v>
      </c>
      <c r="O19" s="47">
        <v>0.01</v>
      </c>
      <c r="P19" s="47">
        <v>0.01</v>
      </c>
      <c r="Q19" s="47">
        <v>0.01</v>
      </c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D19" s="31"/>
      <c r="AE19" s="31"/>
      <c r="AF19" s="31"/>
      <c r="AG19" s="31"/>
      <c r="AH19" s="31"/>
      <c r="AI19" s="31"/>
      <c r="AJ19" s="31"/>
    </row>
    <row r="20" spans="1:36">
      <c r="A20" s="62" t="s">
        <v>13</v>
      </c>
      <c r="B20" s="62"/>
      <c r="C20" s="48">
        <v>0</v>
      </c>
      <c r="D20" s="48">
        <v>0</v>
      </c>
      <c r="E20" s="48">
        <v>0</v>
      </c>
      <c r="F20" s="48">
        <v>0</v>
      </c>
      <c r="G20" s="48">
        <v>0</v>
      </c>
      <c r="H20" s="48">
        <v>0</v>
      </c>
      <c r="I20" s="48">
        <v>0</v>
      </c>
      <c r="J20" s="48">
        <v>0</v>
      </c>
      <c r="K20" s="48">
        <v>0</v>
      </c>
      <c r="L20" s="48">
        <v>0</v>
      </c>
      <c r="M20" s="48">
        <v>0</v>
      </c>
      <c r="N20" s="48">
        <v>0</v>
      </c>
      <c r="O20" s="48">
        <v>0</v>
      </c>
      <c r="P20" s="48">
        <v>0</v>
      </c>
      <c r="Q20" s="48">
        <v>0</v>
      </c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D20" s="32"/>
      <c r="AE20" s="32"/>
      <c r="AF20" s="32"/>
      <c r="AG20" s="32"/>
      <c r="AH20" s="32"/>
      <c r="AI20" s="32"/>
      <c r="AJ20" s="32"/>
    </row>
    <row r="21" spans="1:36">
      <c r="A21" s="62" t="s">
        <v>14</v>
      </c>
      <c r="B21" s="62"/>
      <c r="C21" s="48" t="s">
        <v>15</v>
      </c>
      <c r="D21" s="48" t="s">
        <v>15</v>
      </c>
      <c r="E21" s="48" t="s">
        <v>15</v>
      </c>
      <c r="F21" s="48" t="s">
        <v>15</v>
      </c>
      <c r="G21" s="48" t="s">
        <v>15</v>
      </c>
      <c r="H21" s="48" t="s">
        <v>15</v>
      </c>
      <c r="I21" s="48" t="s">
        <v>15</v>
      </c>
      <c r="J21" s="48" t="s">
        <v>15</v>
      </c>
      <c r="K21" s="48" t="s">
        <v>15</v>
      </c>
      <c r="L21" s="48" t="s">
        <v>15</v>
      </c>
      <c r="M21" s="48" t="s">
        <v>15</v>
      </c>
      <c r="N21" s="48" t="s">
        <v>15</v>
      </c>
      <c r="O21" s="48" t="s">
        <v>15</v>
      </c>
      <c r="P21" s="48" t="s">
        <v>15</v>
      </c>
      <c r="Q21" s="48" t="s">
        <v>15</v>
      </c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D21" s="32"/>
      <c r="AE21" s="32"/>
      <c r="AF21" s="32"/>
      <c r="AG21" s="32"/>
      <c r="AH21" s="32"/>
      <c r="AI21" s="32"/>
      <c r="AJ21" s="32"/>
    </row>
    <row r="22" spans="1:36">
      <c r="A22" s="62" t="s">
        <v>16</v>
      </c>
      <c r="B22" s="62"/>
      <c r="C22" s="48">
        <f t="shared" ref="C22:D22" si="0">C17+C19</f>
        <v>1.514</v>
      </c>
      <c r="D22" s="48">
        <f t="shared" si="0"/>
        <v>1.514</v>
      </c>
      <c r="E22" s="48">
        <f t="shared" ref="E22:L22" si="1">E17+E19</f>
        <v>1.514</v>
      </c>
      <c r="F22" s="48">
        <f t="shared" si="1"/>
        <v>1.514</v>
      </c>
      <c r="G22" s="48">
        <f t="shared" si="1"/>
        <v>1.514</v>
      </c>
      <c r="H22" s="48">
        <f t="shared" si="1"/>
        <v>1.514</v>
      </c>
      <c r="I22" s="48">
        <f t="shared" si="1"/>
        <v>1.514</v>
      </c>
      <c r="J22" s="48">
        <f t="shared" si="1"/>
        <v>1.514</v>
      </c>
      <c r="K22" s="48">
        <f t="shared" si="1"/>
        <v>1.514</v>
      </c>
      <c r="L22" s="48">
        <f t="shared" si="1"/>
        <v>1.514</v>
      </c>
      <c r="M22" s="48">
        <f t="shared" ref="M22:Q22" si="2">M17+M19</f>
        <v>1.514</v>
      </c>
      <c r="N22" s="48">
        <f t="shared" si="2"/>
        <v>1.514</v>
      </c>
      <c r="O22" s="48">
        <f t="shared" si="2"/>
        <v>1.514</v>
      </c>
      <c r="P22" s="48">
        <f t="shared" ref="P22" si="3">P17+P19</f>
        <v>1.514</v>
      </c>
      <c r="Q22" s="48">
        <f t="shared" si="2"/>
        <v>1.514</v>
      </c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D22" s="32"/>
      <c r="AE22" s="32"/>
      <c r="AF22" s="32"/>
      <c r="AG22" s="32"/>
      <c r="AH22" s="32"/>
      <c r="AI22" s="32"/>
      <c r="AJ22" s="32"/>
    </row>
    <row r="23" spans="1:36">
      <c r="A23" s="62" t="s">
        <v>17</v>
      </c>
      <c r="B23" s="62"/>
      <c r="C23" s="48">
        <f t="shared" ref="C23:D23" si="4">C17+C20</f>
        <v>1.504</v>
      </c>
      <c r="D23" s="48">
        <f t="shared" si="4"/>
        <v>1.504</v>
      </c>
      <c r="E23" s="48">
        <f t="shared" ref="E23:L23" si="5">E17+E20</f>
        <v>1.504</v>
      </c>
      <c r="F23" s="48">
        <f t="shared" si="5"/>
        <v>1.504</v>
      </c>
      <c r="G23" s="48">
        <f t="shared" si="5"/>
        <v>1.504</v>
      </c>
      <c r="H23" s="48">
        <f t="shared" si="5"/>
        <v>1.504</v>
      </c>
      <c r="I23" s="48">
        <f t="shared" si="5"/>
        <v>1.504</v>
      </c>
      <c r="J23" s="48">
        <f t="shared" si="5"/>
        <v>1.504</v>
      </c>
      <c r="K23" s="48">
        <f t="shared" si="5"/>
        <v>1.504</v>
      </c>
      <c r="L23" s="48">
        <f t="shared" si="5"/>
        <v>1.504</v>
      </c>
      <c r="M23" s="48">
        <f t="shared" ref="M23:Q23" si="6">M17+M20</f>
        <v>1.504</v>
      </c>
      <c r="N23" s="48">
        <f t="shared" si="6"/>
        <v>1.504</v>
      </c>
      <c r="O23" s="48">
        <f t="shared" si="6"/>
        <v>1.504</v>
      </c>
      <c r="P23" s="48">
        <f t="shared" ref="P23" si="7">P17+P20</f>
        <v>1.504</v>
      </c>
      <c r="Q23" s="48">
        <f t="shared" si="6"/>
        <v>1.504</v>
      </c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D23" s="32"/>
      <c r="AE23" s="32"/>
      <c r="AF23" s="32"/>
      <c r="AG23" s="32"/>
      <c r="AH23" s="32"/>
      <c r="AI23" s="32"/>
      <c r="AJ23" s="32"/>
    </row>
    <row r="24" spans="1:36">
      <c r="A24" s="81" t="s">
        <v>18</v>
      </c>
      <c r="B24" s="82"/>
      <c r="C24" s="49">
        <f>COUNT(C35:C43)</f>
        <v>9</v>
      </c>
      <c r="D24" s="49">
        <f>COUNT(#REF!)</f>
        <v>0</v>
      </c>
      <c r="E24" s="49">
        <f>COUNT(#REF!)</f>
        <v>0</v>
      </c>
      <c r="F24" s="49">
        <f>COUNT(#REF!)</f>
        <v>0</v>
      </c>
      <c r="G24" s="49">
        <f>COUNT(#REF!)</f>
        <v>0</v>
      </c>
      <c r="H24" s="49">
        <f>COUNT(#REF!)</f>
        <v>0</v>
      </c>
      <c r="I24" s="49">
        <f>COUNT(#REF!)</f>
        <v>0</v>
      </c>
      <c r="J24" s="49">
        <f>COUNT(#REF!)</f>
        <v>0</v>
      </c>
      <c r="K24" s="49">
        <f>COUNT(#REF!)</f>
        <v>0</v>
      </c>
      <c r="L24" s="49">
        <f>COUNT(#REF!)</f>
        <v>0</v>
      </c>
      <c r="M24" s="49">
        <f>COUNT(#REF!)</f>
        <v>0</v>
      </c>
      <c r="N24" s="49">
        <f>COUNT(#REF!)</f>
        <v>0</v>
      </c>
      <c r="O24" s="49">
        <f>COUNT(#REF!)</f>
        <v>0</v>
      </c>
      <c r="P24" s="49">
        <f>COUNT(#REF!)</f>
        <v>0</v>
      </c>
      <c r="Q24" s="49">
        <f>COUNT(#REF!)</f>
        <v>0</v>
      </c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D24" s="33"/>
      <c r="AE24" s="33"/>
      <c r="AF24" s="33"/>
      <c r="AG24" s="33"/>
      <c r="AH24" s="33"/>
      <c r="AI24" s="33"/>
      <c r="AJ24" s="33"/>
    </row>
    <row r="25" spans="1:36">
      <c r="A25" s="56" t="s">
        <v>19</v>
      </c>
      <c r="B25" s="57"/>
      <c r="C25" s="18">
        <f t="shared" ref="C25:Q25" si="8">AVERAGE(C35:C43)</f>
        <v>1.5044421444444445</v>
      </c>
      <c r="D25" s="18">
        <f t="shared" si="8"/>
        <v>1.5035511111111111</v>
      </c>
      <c r="E25" s="18">
        <f t="shared" si="8"/>
        <v>1.5050385333333332</v>
      </c>
      <c r="F25" s="18">
        <f t="shared" si="8"/>
        <v>1.5067803444444443</v>
      </c>
      <c r="G25" s="18">
        <f t="shared" si="8"/>
        <v>1.5072903333333334</v>
      </c>
      <c r="H25" s="18">
        <f t="shared" si="8"/>
        <v>1.5073403333333333</v>
      </c>
      <c r="I25" s="18">
        <f t="shared" si="8"/>
        <v>1.5070838444444443</v>
      </c>
      <c r="J25" s="18">
        <f t="shared" si="8"/>
        <v>1.5068070111111111</v>
      </c>
      <c r="K25" s="18">
        <f t="shared" si="8"/>
        <v>1.5154613666666665</v>
      </c>
      <c r="L25" s="18">
        <f t="shared" si="8"/>
        <v>1.5078600555555555</v>
      </c>
      <c r="M25" s="18">
        <f t="shared" si="8"/>
        <v>1.5057914000000003</v>
      </c>
      <c r="N25" s="18">
        <f t="shared" si="8"/>
        <v>1.5054451333333332</v>
      </c>
      <c r="O25" s="18">
        <f t="shared" si="8"/>
        <v>1.5055363666666668</v>
      </c>
      <c r="P25" s="18">
        <f t="shared" si="8"/>
        <v>1.505193377777778</v>
      </c>
      <c r="Q25" s="18">
        <f t="shared" si="8"/>
        <v>1.5045310000000001</v>
      </c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D25" s="32"/>
      <c r="AE25" s="32"/>
      <c r="AF25" s="32"/>
      <c r="AG25" s="32"/>
      <c r="AH25" s="32"/>
      <c r="AI25" s="32"/>
      <c r="AJ25" s="32"/>
    </row>
    <row r="26" spans="1:36">
      <c r="A26" s="58" t="s">
        <v>20</v>
      </c>
      <c r="B26" s="59"/>
      <c r="C26" s="17">
        <f t="shared" ref="C26:Q26" si="9">STDEV(C35:C43)</f>
        <v>1.7165551557633513E-3</v>
      </c>
      <c r="D26" s="17">
        <f t="shared" si="9"/>
        <v>1.4088411127983834E-3</v>
      </c>
      <c r="E26" s="17">
        <f t="shared" si="9"/>
        <v>1.0500737700276099E-3</v>
      </c>
      <c r="F26" s="17">
        <f t="shared" si="9"/>
        <v>1.0744758967877464E-3</v>
      </c>
      <c r="G26" s="17">
        <f t="shared" si="9"/>
        <v>1.2124093089794284E-3</v>
      </c>
      <c r="H26" s="17">
        <f t="shared" si="9"/>
        <v>1.2607283728067746E-3</v>
      </c>
      <c r="I26" s="17">
        <f t="shared" si="9"/>
        <v>1.2556479882027565E-3</v>
      </c>
      <c r="J26" s="17">
        <f t="shared" si="9"/>
        <v>1.2521306096454339E-3</v>
      </c>
      <c r="K26" s="17">
        <f t="shared" si="9"/>
        <v>6.1483186136536572E-3</v>
      </c>
      <c r="L26" s="17">
        <f t="shared" si="9"/>
        <v>3.4585267564785217E-3</v>
      </c>
      <c r="M26" s="17">
        <f t="shared" si="9"/>
        <v>1.4607934539147026E-3</v>
      </c>
      <c r="N26" s="17">
        <f t="shared" si="9"/>
        <v>1.4815145063413729E-3</v>
      </c>
      <c r="O26" s="17">
        <f t="shared" si="9"/>
        <v>1.2932443011666895E-3</v>
      </c>
      <c r="P26" s="17">
        <f t="shared" si="9"/>
        <v>1.2378099458093129E-3</v>
      </c>
      <c r="Q26" s="17">
        <f t="shared" si="9"/>
        <v>1.6319127703403671E-3</v>
      </c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D26" s="32"/>
      <c r="AE26" s="32"/>
      <c r="AF26" s="32"/>
      <c r="AG26" s="32"/>
      <c r="AH26" s="32"/>
      <c r="AI26" s="32"/>
      <c r="AJ26" s="32"/>
    </row>
    <row r="27" spans="1:36">
      <c r="A27" s="60" t="s">
        <v>27</v>
      </c>
      <c r="B27" s="61"/>
      <c r="C27" s="19">
        <f>C25+5*C26</f>
        <v>1.5130249202232613</v>
      </c>
      <c r="D27" s="19">
        <f t="shared" ref="D27:Q27" si="10">D25+5*D26</f>
        <v>1.5105953166751029</v>
      </c>
      <c r="E27" s="19">
        <f t="shared" si="10"/>
        <v>1.5102889021834711</v>
      </c>
      <c r="F27" s="19">
        <f t="shared" si="10"/>
        <v>1.512152723928383</v>
      </c>
      <c r="G27" s="19">
        <f t="shared" si="10"/>
        <v>1.5133523798782305</v>
      </c>
      <c r="H27" s="19">
        <f t="shared" si="10"/>
        <v>1.5136439751973672</v>
      </c>
      <c r="I27" s="19">
        <f t="shared" si="10"/>
        <v>1.5133620843854581</v>
      </c>
      <c r="J27" s="19">
        <f t="shared" si="10"/>
        <v>1.5130676641593384</v>
      </c>
      <c r="K27" s="19">
        <f t="shared" si="10"/>
        <v>1.5462029597349347</v>
      </c>
      <c r="L27" s="19">
        <f t="shared" si="10"/>
        <v>1.5251526893379481</v>
      </c>
      <c r="M27" s="19">
        <f t="shared" si="10"/>
        <v>1.5130953672695739</v>
      </c>
      <c r="N27" s="19">
        <f t="shared" si="10"/>
        <v>1.5128527058650401</v>
      </c>
      <c r="O27" s="19">
        <f t="shared" si="10"/>
        <v>1.5120025881725003</v>
      </c>
      <c r="P27" s="19">
        <f t="shared" si="10"/>
        <v>1.5113824275068246</v>
      </c>
      <c r="Q27" s="19">
        <f t="shared" si="10"/>
        <v>1.5126905638517019</v>
      </c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D27" s="32"/>
      <c r="AE27" s="32"/>
      <c r="AF27" s="32"/>
      <c r="AG27" s="32"/>
      <c r="AH27" s="32"/>
      <c r="AI27" s="32"/>
      <c r="AJ27" s="32"/>
    </row>
    <row r="28" spans="1:36">
      <c r="A28" s="79" t="s">
        <v>28</v>
      </c>
      <c r="B28" s="80"/>
      <c r="C28" s="20">
        <f>C25-5*C26</f>
        <v>1.4958593686656276</v>
      </c>
      <c r="D28" s="20">
        <f t="shared" ref="D28:Q28" si="11">D25-5*D26</f>
        <v>1.4965069055471192</v>
      </c>
      <c r="E28" s="20">
        <f t="shared" si="11"/>
        <v>1.4997881644831952</v>
      </c>
      <c r="F28" s="20">
        <f t="shared" si="11"/>
        <v>1.5014079649605057</v>
      </c>
      <c r="G28" s="20">
        <f t="shared" si="11"/>
        <v>1.5012282867884363</v>
      </c>
      <c r="H28" s="20">
        <f t="shared" si="11"/>
        <v>1.5010366914692994</v>
      </c>
      <c r="I28" s="20">
        <f t="shared" si="11"/>
        <v>1.5008056045034306</v>
      </c>
      <c r="J28" s="20">
        <f t="shared" si="11"/>
        <v>1.5005463580628839</v>
      </c>
      <c r="K28" s="20">
        <f t="shared" si="11"/>
        <v>1.4847197735983984</v>
      </c>
      <c r="L28" s="20">
        <f t="shared" si="11"/>
        <v>1.4905674217731628</v>
      </c>
      <c r="M28" s="20">
        <f t="shared" si="11"/>
        <v>1.4984874327304267</v>
      </c>
      <c r="N28" s="20">
        <f t="shared" si="11"/>
        <v>1.4980375608016263</v>
      </c>
      <c r="O28" s="20">
        <f t="shared" si="11"/>
        <v>1.4990701451608333</v>
      </c>
      <c r="P28" s="20">
        <f t="shared" si="11"/>
        <v>1.4990043280487313</v>
      </c>
      <c r="Q28" s="20">
        <f t="shared" si="11"/>
        <v>1.4963714361482983</v>
      </c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D28" s="32"/>
      <c r="AE28" s="32"/>
      <c r="AF28" s="32"/>
      <c r="AG28" s="32"/>
      <c r="AH28" s="32"/>
      <c r="AI28" s="32"/>
      <c r="AJ28" s="32"/>
    </row>
    <row r="29" spans="1:36">
      <c r="A29" s="75" t="s">
        <v>21</v>
      </c>
      <c r="B29" s="76"/>
      <c r="C29" s="21">
        <f t="shared" ref="C29:Q29" si="12">MAX(C35:C43)</f>
        <v>1.5066421999999999</v>
      </c>
      <c r="D29" s="21">
        <f t="shared" si="12"/>
        <v>1.5060709999999999</v>
      </c>
      <c r="E29" s="21">
        <f t="shared" si="12"/>
        <v>1.5067988999999999</v>
      </c>
      <c r="F29" s="21">
        <f t="shared" si="12"/>
        <v>1.5083247</v>
      </c>
      <c r="G29" s="21">
        <f t="shared" si="12"/>
        <v>1.5094392999999999</v>
      </c>
      <c r="H29" s="21">
        <f t="shared" si="12"/>
        <v>1.5093528</v>
      </c>
      <c r="I29" s="21">
        <f t="shared" si="12"/>
        <v>1.5092502999999999</v>
      </c>
      <c r="J29" s="21">
        <f t="shared" si="12"/>
        <v>1.5085485999999999</v>
      </c>
      <c r="K29" s="21">
        <f t="shared" si="12"/>
        <v>1.5239543</v>
      </c>
      <c r="L29" s="21">
        <f t="shared" si="12"/>
        <v>1.5161267</v>
      </c>
      <c r="M29" s="21">
        <f t="shared" si="12"/>
        <v>1.5077351999999999</v>
      </c>
      <c r="N29" s="21">
        <f t="shared" si="12"/>
        <v>1.5073802999999999</v>
      </c>
      <c r="O29" s="21">
        <f t="shared" si="12"/>
        <v>1.5075514000000001</v>
      </c>
      <c r="P29" s="21">
        <f t="shared" si="12"/>
        <v>1.5071078</v>
      </c>
      <c r="Q29" s="21">
        <f t="shared" si="12"/>
        <v>1.5074113</v>
      </c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D29" s="32"/>
      <c r="AE29" s="32"/>
      <c r="AF29" s="32"/>
      <c r="AG29" s="32"/>
      <c r="AH29" s="32"/>
      <c r="AI29" s="32"/>
      <c r="AJ29" s="32"/>
    </row>
    <row r="30" spans="1:36">
      <c r="A30" s="77" t="s">
        <v>22</v>
      </c>
      <c r="B30" s="78"/>
      <c r="C30" s="22">
        <f t="shared" ref="C30:Q30" si="13">MIN(C35:C43)</f>
        <v>1.5021315</v>
      </c>
      <c r="D30" s="22">
        <f t="shared" si="13"/>
        <v>1.5020690000000001</v>
      </c>
      <c r="E30" s="22">
        <f t="shared" si="13"/>
        <v>1.5037412999999999</v>
      </c>
      <c r="F30" s="22">
        <f t="shared" si="13"/>
        <v>1.5051285999999999</v>
      </c>
      <c r="G30" s="22">
        <f t="shared" si="13"/>
        <v>1.5056689999999999</v>
      </c>
      <c r="H30" s="22">
        <f t="shared" si="13"/>
        <v>1.5055864999999999</v>
      </c>
      <c r="I30" s="22">
        <f t="shared" si="13"/>
        <v>1.5051129000000001</v>
      </c>
      <c r="J30" s="22">
        <f t="shared" si="13"/>
        <v>1.5047847000000001</v>
      </c>
      <c r="K30" s="22">
        <f t="shared" si="13"/>
        <v>1.5052766</v>
      </c>
      <c r="L30" s="22">
        <f t="shared" si="13"/>
        <v>1.5043506</v>
      </c>
      <c r="M30" s="22">
        <f t="shared" si="13"/>
        <v>1.5038973</v>
      </c>
      <c r="N30" s="22">
        <f t="shared" si="13"/>
        <v>1.5037411000000001</v>
      </c>
      <c r="O30" s="22">
        <f t="shared" si="13"/>
        <v>1.5037322</v>
      </c>
      <c r="P30" s="22">
        <f t="shared" si="13"/>
        <v>1.5033778</v>
      </c>
      <c r="Q30" s="22">
        <f t="shared" si="13"/>
        <v>1.5021845</v>
      </c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D30" s="32"/>
      <c r="AE30" s="32"/>
      <c r="AF30" s="32"/>
      <c r="AG30" s="32"/>
      <c r="AH30" s="32"/>
      <c r="AI30" s="32"/>
      <c r="AJ30" s="32"/>
    </row>
    <row r="31" spans="1:36">
      <c r="A31" s="58" t="s">
        <v>23</v>
      </c>
      <c r="B31" s="59"/>
      <c r="C31" s="17">
        <f>C29-C30</f>
        <v>4.5106999999999786E-3</v>
      </c>
      <c r="D31" s="17">
        <f t="shared" ref="D31:Q31" si="14">D29-D30</f>
        <v>4.001999999999839E-3</v>
      </c>
      <c r="E31" s="17">
        <f t="shared" si="14"/>
        <v>3.0575999999999937E-3</v>
      </c>
      <c r="F31" s="17">
        <f t="shared" si="14"/>
        <v>3.196100000000035E-3</v>
      </c>
      <c r="G31" s="17">
        <f t="shared" si="14"/>
        <v>3.7703000000000042E-3</v>
      </c>
      <c r="H31" s="17">
        <f t="shared" si="14"/>
        <v>3.7663000000001112E-3</v>
      </c>
      <c r="I31" s="17">
        <f t="shared" si="14"/>
        <v>4.1373999999998468E-3</v>
      </c>
      <c r="J31" s="17">
        <f t="shared" si="14"/>
        <v>3.7638999999998202E-3</v>
      </c>
      <c r="K31" s="17">
        <f t="shared" si="14"/>
        <v>1.8677700000000019E-2</v>
      </c>
      <c r="L31" s="17">
        <f t="shared" si="14"/>
        <v>1.1776100000000067E-2</v>
      </c>
      <c r="M31" s="17">
        <f t="shared" si="14"/>
        <v>3.8378999999999497E-3</v>
      </c>
      <c r="N31" s="17">
        <f t="shared" si="14"/>
        <v>3.6391999999998426E-3</v>
      </c>
      <c r="O31" s="17">
        <f t="shared" si="14"/>
        <v>3.8192000000001336E-3</v>
      </c>
      <c r="P31" s="17">
        <f t="shared" si="14"/>
        <v>3.7300000000000111E-3</v>
      </c>
      <c r="Q31" s="17">
        <f t="shared" si="14"/>
        <v>5.2267999999999759E-3</v>
      </c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D31" s="32"/>
      <c r="AE31" s="32"/>
      <c r="AF31" s="32"/>
      <c r="AG31" s="32"/>
      <c r="AH31" s="32"/>
      <c r="AI31" s="32"/>
      <c r="AJ31" s="32"/>
    </row>
    <row r="32" spans="1:36">
      <c r="A32" s="58" t="s">
        <v>24</v>
      </c>
      <c r="B32" s="59"/>
      <c r="C32" s="12">
        <f t="shared" ref="C32" si="15">IF(OR(ISBLANK(C22),ISBLANK(C23))," ",(C22-C23)/6/C26)</f>
        <v>0.97093685633742555</v>
      </c>
      <c r="D32" s="12">
        <f t="shared" ref="D32:Q32" si="16">IF(OR(ISBLANK(D22),ISBLANK(D23))," ",(D22-D23)/6/D26)</f>
        <v>1.1830054159593379</v>
      </c>
      <c r="E32" s="12">
        <f t="shared" si="16"/>
        <v>1.5871900758199549</v>
      </c>
      <c r="F32" s="12">
        <f t="shared" si="16"/>
        <v>1.5511438382650886</v>
      </c>
      <c r="G32" s="12">
        <f t="shared" si="16"/>
        <v>1.3746732677841451</v>
      </c>
      <c r="H32" s="12">
        <f t="shared" si="16"/>
        <v>1.3219871168252906</v>
      </c>
      <c r="I32" s="12">
        <f t="shared" si="16"/>
        <v>1.3273359112789356</v>
      </c>
      <c r="J32" s="12">
        <f t="shared" si="16"/>
        <v>1.3310645501579252</v>
      </c>
      <c r="K32" s="12">
        <f t="shared" si="16"/>
        <v>0.27107682138747302</v>
      </c>
      <c r="L32" s="12">
        <f t="shared" si="16"/>
        <v>0.4819007583343583</v>
      </c>
      <c r="M32" s="12">
        <f t="shared" si="16"/>
        <v>1.1409324584528064</v>
      </c>
      <c r="N32" s="12">
        <f t="shared" si="16"/>
        <v>1.1249749223060475</v>
      </c>
      <c r="O32" s="12">
        <f t="shared" si="16"/>
        <v>1.2887485103650553</v>
      </c>
      <c r="P32" s="12">
        <f t="shared" si="16"/>
        <v>1.3464641097038184</v>
      </c>
      <c r="Q32" s="12">
        <f t="shared" si="16"/>
        <v>1.0212964178955792</v>
      </c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D32" s="34"/>
      <c r="AE32" s="34"/>
      <c r="AF32" s="34"/>
      <c r="AG32" s="34"/>
      <c r="AH32" s="34"/>
      <c r="AI32" s="34"/>
      <c r="AJ32" s="34"/>
    </row>
    <row r="33" spans="1:36">
      <c r="A33" s="73" t="s">
        <v>25</v>
      </c>
      <c r="B33" s="74"/>
      <c r="C33" s="14">
        <f>IF(AND(ISBLANK(C22),ISBLANK(C23)),"",IF(ISBLANK(C23),((C22-C25)/3/C26),IF(ISBLANK(C22),((C25-C23)/3/C26),MIN((C22-C25)/3/C26,(C25-C23)/3/C26))))</f>
        <v>8.5858867387192006E-2</v>
      </c>
      <c r="D33" s="14">
        <f t="shared" ref="D33:O33" si="17">IF(AND(ISBLANK(D22),ISBLANK(D23)),"",IF(ISBLANK(D23),((D22-D25)/3/D26),IF(ISBLANK(D22),((D25-D23)/3/D26),MIN((D22-D25)/3/D26,(D25-D23)/3/D26))))</f>
        <v>-0.10620759734391773</v>
      </c>
      <c r="E33" s="14">
        <f t="shared" si="17"/>
        <v>0.32966996001491738</v>
      </c>
      <c r="F33" s="14">
        <f t="shared" si="17"/>
        <v>0.86254283065087012</v>
      </c>
      <c r="G33" s="14">
        <f t="shared" si="17"/>
        <v>0.90462665508650253</v>
      </c>
      <c r="H33" s="14">
        <f t="shared" si="17"/>
        <v>0.88317552651373399</v>
      </c>
      <c r="I33" s="14">
        <f t="shared" si="17"/>
        <v>0.81865949518179537</v>
      </c>
      <c r="J33" s="14">
        <f t="shared" si="17"/>
        <v>0.74726259637989045</v>
      </c>
      <c r="K33" s="14">
        <f t="shared" si="17"/>
        <v>-7.9228526176313305E-2</v>
      </c>
      <c r="L33" s="14">
        <f t="shared" si="17"/>
        <v>0.37203273988698582</v>
      </c>
      <c r="M33" s="14">
        <f t="shared" si="17"/>
        <v>0.40877328121454681</v>
      </c>
      <c r="N33" s="14">
        <f t="shared" si="17"/>
        <v>0.32514775187767481</v>
      </c>
      <c r="O33" s="14">
        <f t="shared" si="17"/>
        <v>0.39599805060826954</v>
      </c>
      <c r="P33" s="14">
        <f t="shared" ref="P33:Q33" si="18">IF(AND(ISBLANK(P22),ISBLANK(P23)),"",IF(ISBLANK(P23),((P22-P25)/3/P26),IF(ISBLANK(P22),((P25-P23)/3/P26),MIN((P22-P25)/3/P26,(P25-P23)/3/P26))))</f>
        <v>0.32136806941922108</v>
      </c>
      <c r="Q33" s="14">
        <f t="shared" si="18"/>
        <v>0.10846167958052251</v>
      </c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  <c r="AD33" s="34"/>
      <c r="AE33" s="34"/>
      <c r="AF33" s="34"/>
      <c r="AG33" s="34"/>
      <c r="AH33" s="34"/>
      <c r="AI33" s="34"/>
      <c r="AJ33" s="34"/>
    </row>
    <row r="34" spans="1:36" ht="15" thickBot="1">
      <c r="A34" s="43" t="s">
        <v>51</v>
      </c>
      <c r="B34" s="42" t="s">
        <v>50</v>
      </c>
      <c r="C34" s="13" t="str">
        <f t="shared" ref="C34:D34" si="19">IF(AND(ISBLANK(C22),ISBLANK(C23)),"",IF(ISBLANK(C23),IF(C29&gt;C22,"FAIL","O.K."),IF(ISBLANK(C22),IF(C30&lt;C23,"FAIL","O.K."),IF(OR(C30&lt;C23,C29&gt;C22),"FAIL","O.K."))))</f>
        <v>FAIL</v>
      </c>
      <c r="D34" s="40" t="str">
        <f t="shared" si="19"/>
        <v>FAIL</v>
      </c>
      <c r="E34" s="40" t="str">
        <f t="shared" ref="E34:L34" si="20">IF(AND(ISBLANK(E22),ISBLANK(E23)),"",IF(ISBLANK(E23),IF(E29&gt;E22,"FAIL","O.K."),IF(ISBLANK(E22),IF(E30&lt;E23,"FAIL","O.K."),IF(OR(E30&lt;E23,E29&gt;E22),"FAIL","O.K."))))</f>
        <v>FAIL</v>
      </c>
      <c r="F34" s="40" t="str">
        <f t="shared" si="20"/>
        <v>O.K.</v>
      </c>
      <c r="G34" s="40" t="str">
        <f t="shared" si="20"/>
        <v>O.K.</v>
      </c>
      <c r="H34" s="40" t="str">
        <f t="shared" si="20"/>
        <v>O.K.</v>
      </c>
      <c r="I34" s="40" t="str">
        <f t="shared" si="20"/>
        <v>O.K.</v>
      </c>
      <c r="J34" s="40" t="str">
        <f t="shared" si="20"/>
        <v>O.K.</v>
      </c>
      <c r="K34" s="40" t="str">
        <f t="shared" si="20"/>
        <v>FAIL</v>
      </c>
      <c r="L34" s="40" t="str">
        <f t="shared" si="20"/>
        <v>FAIL</v>
      </c>
      <c r="M34" s="40" t="str">
        <f t="shared" ref="M34:Q34" si="21">IF(AND(ISBLANK(M22),ISBLANK(M23)),"",IF(ISBLANK(M23),IF(M29&gt;M22,"FAIL","O.K."),IF(ISBLANK(M22),IF(M30&lt;M23,"FAIL","O.K."),IF(OR(M30&lt;M23,M29&gt;M22),"FAIL","O.K."))))</f>
        <v>FAIL</v>
      </c>
      <c r="N34" s="40" t="str">
        <f t="shared" si="21"/>
        <v>FAIL</v>
      </c>
      <c r="O34" s="40" t="str">
        <f t="shared" si="21"/>
        <v>FAIL</v>
      </c>
      <c r="P34" s="40" t="str">
        <f t="shared" ref="P34" si="22">IF(AND(ISBLANK(P22),ISBLANK(P23)),"",IF(ISBLANK(P23),IF(P29&gt;P22,"FAIL","O.K."),IF(ISBLANK(P22),IF(P30&lt;P23,"FAIL","O.K."),IF(OR(P30&lt;P23,P29&gt;P22),"FAIL","O.K."))))</f>
        <v>FAIL</v>
      </c>
      <c r="Q34" s="40" t="str">
        <f t="shared" si="21"/>
        <v>FAIL</v>
      </c>
      <c r="R34" s="35"/>
      <c r="S34" s="35"/>
      <c r="T34" s="35"/>
      <c r="U34" s="35"/>
      <c r="V34" s="35"/>
      <c r="W34" s="35"/>
      <c r="X34" s="35"/>
      <c r="Y34" s="35"/>
      <c r="Z34" s="35"/>
      <c r="AA34" s="35"/>
      <c r="AB34" s="35"/>
      <c r="AD34" s="35"/>
      <c r="AE34" s="35"/>
      <c r="AF34" s="35"/>
      <c r="AG34" s="35"/>
      <c r="AH34" s="35"/>
      <c r="AI34" s="35"/>
      <c r="AJ34" s="35"/>
    </row>
    <row r="35" spans="1:36">
      <c r="A35" s="70" t="s">
        <v>56</v>
      </c>
      <c r="B35" s="50">
        <v>1</v>
      </c>
      <c r="C35" s="51">
        <v>1.5029319000000001</v>
      </c>
      <c r="D35" s="51">
        <v>1.5022099</v>
      </c>
      <c r="E35" s="51">
        <v>1.5042985</v>
      </c>
      <c r="F35" s="51">
        <v>1.506605</v>
      </c>
      <c r="G35" s="51">
        <v>1.5073212</v>
      </c>
      <c r="H35" s="51">
        <v>1.5068855999999999</v>
      </c>
      <c r="I35" s="51">
        <v>1.5069524999999999</v>
      </c>
      <c r="J35" s="51">
        <v>1.5066069</v>
      </c>
      <c r="K35" s="51">
        <v>1.5114273</v>
      </c>
      <c r="L35" s="51">
        <v>1.5056654</v>
      </c>
      <c r="M35" s="51">
        <v>1.5040519999999999</v>
      </c>
      <c r="N35" s="51">
        <v>1.5038936000000001</v>
      </c>
      <c r="O35" s="51">
        <v>1.5043127999999999</v>
      </c>
      <c r="P35" s="51">
        <v>1.5047572</v>
      </c>
      <c r="Q35" s="51">
        <v>1.504227</v>
      </c>
    </row>
    <row r="36" spans="1:36">
      <c r="A36" s="71"/>
      <c r="B36" s="52">
        <v>2</v>
      </c>
      <c r="C36" s="53">
        <v>1.5021315</v>
      </c>
      <c r="D36" s="53">
        <v>1.5020690000000001</v>
      </c>
      <c r="E36" s="53">
        <v>1.5037412999999999</v>
      </c>
      <c r="F36" s="53">
        <v>1.5051285999999999</v>
      </c>
      <c r="G36" s="53">
        <v>1.5056689999999999</v>
      </c>
      <c r="H36" s="53">
        <v>1.5055864999999999</v>
      </c>
      <c r="I36" s="53">
        <v>1.5051129000000001</v>
      </c>
      <c r="J36" s="53">
        <v>1.5047847000000001</v>
      </c>
      <c r="K36" s="53">
        <v>1.5156103999999999</v>
      </c>
      <c r="L36" s="53">
        <v>1.5043506</v>
      </c>
      <c r="M36" s="53">
        <v>1.5038973</v>
      </c>
      <c r="N36" s="53">
        <v>1.5037411000000001</v>
      </c>
      <c r="O36" s="53">
        <v>1.5047638999999999</v>
      </c>
      <c r="P36" s="53">
        <v>1.5052806000000001</v>
      </c>
      <c r="Q36" s="53">
        <v>1.5050694</v>
      </c>
    </row>
    <row r="37" spans="1:36" ht="15" thickBot="1">
      <c r="A37" s="71"/>
      <c r="B37" s="52">
        <v>3</v>
      </c>
      <c r="C37" s="53">
        <v>1.5060484000000001</v>
      </c>
      <c r="D37" s="53">
        <v>1.5040610999999999</v>
      </c>
      <c r="E37" s="53">
        <v>1.5047374</v>
      </c>
      <c r="F37" s="53">
        <v>1.5067714999999999</v>
      </c>
      <c r="G37" s="53">
        <v>1.5063301</v>
      </c>
      <c r="H37" s="53">
        <v>1.5065493000000001</v>
      </c>
      <c r="I37" s="53">
        <v>1.5061515000000001</v>
      </c>
      <c r="J37" s="53">
        <v>1.5053604</v>
      </c>
      <c r="K37" s="53">
        <v>1.5217611</v>
      </c>
      <c r="L37" s="53">
        <v>1.5058829</v>
      </c>
      <c r="M37" s="53">
        <v>1.5044241</v>
      </c>
      <c r="N37" s="53">
        <v>1.5042475</v>
      </c>
      <c r="O37" s="53">
        <v>1.5044857</v>
      </c>
      <c r="P37" s="53">
        <v>1.5040844</v>
      </c>
      <c r="Q37" s="53">
        <v>1.5042608</v>
      </c>
    </row>
    <row r="38" spans="1:36">
      <c r="A38" s="71"/>
      <c r="B38" s="50">
        <v>4</v>
      </c>
      <c r="C38" s="53">
        <v>1.5029490999999999</v>
      </c>
      <c r="D38" s="53">
        <v>1.5020979000000001</v>
      </c>
      <c r="E38" s="53">
        <v>1.5044748999999999</v>
      </c>
      <c r="F38" s="53">
        <v>1.5069303999999999</v>
      </c>
      <c r="G38" s="53">
        <v>1.5081104999999999</v>
      </c>
      <c r="H38" s="53">
        <v>1.5084017999999999</v>
      </c>
      <c r="I38" s="53">
        <v>1.5075206999999999</v>
      </c>
      <c r="J38" s="53">
        <v>1.508237</v>
      </c>
      <c r="K38" s="53">
        <v>1.5239543</v>
      </c>
      <c r="L38" s="53">
        <v>1.5072474</v>
      </c>
      <c r="M38" s="53">
        <v>1.5064272000000001</v>
      </c>
      <c r="N38" s="53">
        <v>1.5067478000000001</v>
      </c>
      <c r="O38" s="53">
        <v>1.5066953000000001</v>
      </c>
      <c r="P38" s="53">
        <v>1.5071078</v>
      </c>
      <c r="Q38" s="53">
        <v>1.5065432999999999</v>
      </c>
    </row>
    <row r="39" spans="1:36" ht="15">
      <c r="A39" s="71"/>
      <c r="B39" s="52">
        <v>5</v>
      </c>
      <c r="C39" s="55">
        <v>1.5061138999999999</v>
      </c>
      <c r="D39" s="55">
        <v>1.5060709999999999</v>
      </c>
      <c r="E39" s="55">
        <v>1.5067988999999999</v>
      </c>
      <c r="F39" s="55">
        <v>1.5083247</v>
      </c>
      <c r="G39" s="55">
        <v>1.5083394000000001</v>
      </c>
      <c r="H39" s="55">
        <v>1.5085663</v>
      </c>
      <c r="I39" s="55">
        <v>1.5083755999999999</v>
      </c>
      <c r="J39" s="55">
        <v>1.5077506000000001</v>
      </c>
      <c r="K39" s="55">
        <v>1.5179575000000001</v>
      </c>
      <c r="L39" s="55">
        <v>1.5072642000000001</v>
      </c>
      <c r="M39" s="55">
        <v>1.5066515</v>
      </c>
      <c r="N39" s="55">
        <v>1.5065006000000001</v>
      </c>
      <c r="O39" s="55">
        <v>1.5064812000000001</v>
      </c>
      <c r="P39" s="55">
        <v>1.5064766999999999</v>
      </c>
      <c r="Q39" s="55">
        <v>1.5074113</v>
      </c>
    </row>
    <row r="40" spans="1:36" ht="15" thickBot="1">
      <c r="A40" s="71"/>
      <c r="B40" s="52">
        <v>6</v>
      </c>
      <c r="C40" s="53">
        <v>1.5054661</v>
      </c>
      <c r="D40" s="53">
        <v>1.5033122000000001</v>
      </c>
      <c r="E40" s="53">
        <v>1.5060353</v>
      </c>
      <c r="F40" s="53">
        <v>1.5069623000000001</v>
      </c>
      <c r="G40" s="53">
        <v>1.5074810999999999</v>
      </c>
      <c r="H40" s="53">
        <v>1.5074955999999999</v>
      </c>
      <c r="I40" s="53">
        <v>1.5074926</v>
      </c>
      <c r="J40" s="53">
        <v>1.5067864</v>
      </c>
      <c r="K40" s="53">
        <v>1.5083437</v>
      </c>
      <c r="L40" s="53">
        <v>1.5095866</v>
      </c>
      <c r="M40" s="53">
        <v>1.5061646</v>
      </c>
      <c r="N40" s="53">
        <v>1.5054679</v>
      </c>
      <c r="O40" s="53">
        <v>1.5054764</v>
      </c>
      <c r="P40" s="53">
        <v>1.5040230999999999</v>
      </c>
      <c r="Q40" s="53">
        <v>1.5021845</v>
      </c>
    </row>
    <row r="41" spans="1:36">
      <c r="A41" s="71"/>
      <c r="B41" s="50">
        <v>7</v>
      </c>
      <c r="C41" s="53">
        <v>1.5047846</v>
      </c>
      <c r="D41" s="53">
        <v>1.5034262</v>
      </c>
      <c r="E41" s="53">
        <v>1.5040952000000001</v>
      </c>
      <c r="F41" s="53">
        <v>1.5054656</v>
      </c>
      <c r="G41" s="53">
        <v>1.5060111</v>
      </c>
      <c r="H41" s="53">
        <v>1.5058901</v>
      </c>
      <c r="I41" s="53">
        <v>1.5060514</v>
      </c>
      <c r="J41" s="53">
        <v>1.5062331</v>
      </c>
      <c r="K41" s="53">
        <v>1.5052766</v>
      </c>
      <c r="L41" s="53">
        <v>1.5063104</v>
      </c>
      <c r="M41" s="53">
        <v>1.5051976</v>
      </c>
      <c r="N41" s="53">
        <v>1.5040563</v>
      </c>
      <c r="O41" s="53">
        <v>1.5037322</v>
      </c>
      <c r="P41" s="53">
        <v>1.5033778</v>
      </c>
      <c r="Q41" s="53">
        <v>1.5030429999999999</v>
      </c>
    </row>
    <row r="42" spans="1:36">
      <c r="A42" s="71"/>
      <c r="B42" s="52">
        <v>8</v>
      </c>
      <c r="C42" s="53">
        <v>1.5029116</v>
      </c>
      <c r="D42" s="53">
        <v>1.5034098</v>
      </c>
      <c r="E42" s="53">
        <v>1.5061340000000001</v>
      </c>
      <c r="F42" s="53">
        <v>1.5082823000000001</v>
      </c>
      <c r="G42" s="53">
        <v>1.5094392999999999</v>
      </c>
      <c r="H42" s="53">
        <v>1.5093528</v>
      </c>
      <c r="I42" s="53">
        <v>1.5092502999999999</v>
      </c>
      <c r="J42" s="53">
        <v>1.5085485999999999</v>
      </c>
      <c r="K42" s="53">
        <v>1.5156670000000001</v>
      </c>
      <c r="L42" s="53">
        <v>1.5083063000000001</v>
      </c>
      <c r="M42" s="53">
        <v>1.5077351999999999</v>
      </c>
      <c r="N42" s="53">
        <v>1.5069710999999999</v>
      </c>
      <c r="O42" s="53">
        <v>1.5063283999999999</v>
      </c>
      <c r="P42" s="53">
        <v>1.505622</v>
      </c>
      <c r="Q42" s="53">
        <v>1.5036582000000001</v>
      </c>
    </row>
    <row r="43" spans="1:36" ht="15" thickBot="1">
      <c r="A43" s="72"/>
      <c r="B43" s="52">
        <v>9</v>
      </c>
      <c r="C43" s="54">
        <v>1.5066421999999999</v>
      </c>
      <c r="D43" s="54">
        <v>1.5053029</v>
      </c>
      <c r="E43" s="54">
        <v>1.5050313</v>
      </c>
      <c r="F43" s="54">
        <v>1.5065527000000001</v>
      </c>
      <c r="G43" s="54">
        <v>1.5069113000000001</v>
      </c>
      <c r="H43" s="54">
        <v>1.5073350000000001</v>
      </c>
      <c r="I43" s="54">
        <v>1.5068471000000001</v>
      </c>
      <c r="J43" s="54">
        <v>1.5069554000000001</v>
      </c>
      <c r="K43" s="54">
        <v>1.5191543999999999</v>
      </c>
      <c r="L43" s="54">
        <v>1.5161267</v>
      </c>
      <c r="M43" s="54">
        <v>1.5075731000000001</v>
      </c>
      <c r="N43" s="54">
        <v>1.5073802999999999</v>
      </c>
      <c r="O43" s="54">
        <v>1.5075514000000001</v>
      </c>
      <c r="P43" s="54">
        <v>1.5060108000000001</v>
      </c>
      <c r="Q43" s="54">
        <v>1.5043815</v>
      </c>
    </row>
  </sheetData>
  <mergeCells count="24">
    <mergeCell ref="C1:D1"/>
    <mergeCell ref="A35:A43"/>
    <mergeCell ref="A18:B18"/>
    <mergeCell ref="A19:B19"/>
    <mergeCell ref="A32:B32"/>
    <mergeCell ref="A33:B33"/>
    <mergeCell ref="A29:B29"/>
    <mergeCell ref="A20:B20"/>
    <mergeCell ref="A21:B21"/>
    <mergeCell ref="A22:B22"/>
    <mergeCell ref="A30:B30"/>
    <mergeCell ref="A31:B31"/>
    <mergeCell ref="A28:B28"/>
    <mergeCell ref="A23:B23"/>
    <mergeCell ref="A24:B24"/>
    <mergeCell ref="A25:B25"/>
    <mergeCell ref="A26:B26"/>
    <mergeCell ref="A27:B27"/>
    <mergeCell ref="A17:B17"/>
    <mergeCell ref="A1:B1"/>
    <mergeCell ref="A13:B13"/>
    <mergeCell ref="A14:B14"/>
    <mergeCell ref="A15:B15"/>
    <mergeCell ref="A16:B16"/>
  </mergeCells>
  <conditionalFormatting sqref="C35:Q43">
    <cfRule type="cellIs" dxfId="1" priority="1" operator="lessThan">
      <formula>$C$23</formula>
    </cfRule>
    <cfRule type="cellIs" dxfId="0" priority="2" operator="greaterThanOrEqual">
      <formula>$C$22</formula>
    </cfRule>
  </conditionalFormatting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GearMotor_ID_CMM</vt:lpstr>
    </vt:vector>
  </TitlesOfParts>
  <Company>PMDM GmbH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gv7128</dc:creator>
  <cp:lastModifiedBy>Benjamin Medina</cp:lastModifiedBy>
  <cp:lastPrinted>2017-01-27T12:39:50Z</cp:lastPrinted>
  <dcterms:created xsi:type="dcterms:W3CDTF">2013-11-27T09:40:30Z</dcterms:created>
  <dcterms:modified xsi:type="dcterms:W3CDTF">2018-10-10T14:00:21Z</dcterms:modified>
</cp:coreProperties>
</file>