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he finan\"/>
    </mc:Choice>
  </mc:AlternateContent>
  <xr:revisionPtr revIDLastSave="0" documentId="8_{3B2C6879-C68B-4293-89BA-8570EB665113}" xr6:coauthVersionLast="47" xr6:coauthVersionMax="47" xr10:uidLastSave="{00000000-0000-0000-0000-000000000000}"/>
  <bookViews>
    <workbookView xWindow="11424" yWindow="0" windowWidth="11712" windowHeight="13776" activeTab="3" xr2:uid="{EABD254F-9DCA-406D-8B5E-2E4DC1E67D6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5" i="3"/>
  <c r="B4" i="3"/>
  <c r="B3" i="3"/>
  <c r="B2" i="3"/>
  <c r="B10" i="2"/>
  <c r="B9" i="2"/>
  <c r="B8" i="2"/>
  <c r="B11" i="2" s="1"/>
  <c r="B7" i="2"/>
  <c r="B6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<sst xmlns="http://schemas.openxmlformats.org/spreadsheetml/2006/main" count="29" uniqueCount="28">
  <si>
    <t>Spot Price</t>
  </si>
  <si>
    <t>Put Payoff</t>
  </si>
  <si>
    <t>Call Payoff</t>
  </si>
  <si>
    <t>Net Payoff</t>
  </si>
  <si>
    <t>Strike Price</t>
  </si>
  <si>
    <t>Up Factor (6%)</t>
  </si>
  <si>
    <t>(1+0.06)</t>
  </si>
  <si>
    <t>Down Factor (7%)</t>
  </si>
  <si>
    <t>(1-0.04)</t>
  </si>
  <si>
    <t>Annual rate (5%) Assume</t>
  </si>
  <si>
    <t>Time (1 month (1/12))</t>
  </si>
  <si>
    <t>Discount Factor</t>
  </si>
  <si>
    <t>Risk-Neutral Probability(p)</t>
  </si>
  <si>
    <t>Call Payoff (up)</t>
  </si>
  <si>
    <t>Call Payoff (down)</t>
  </si>
  <si>
    <t>Call Premium</t>
  </si>
  <si>
    <t>Annual interest rate (8.5%)</t>
  </si>
  <si>
    <t>Bi-annual</t>
  </si>
  <si>
    <t>Quarterly</t>
  </si>
  <si>
    <t>Monthly</t>
  </si>
  <si>
    <t>Weekly</t>
  </si>
  <si>
    <t>Description</t>
  </si>
  <si>
    <t>Values</t>
  </si>
  <si>
    <t>Quarterly interest rate</t>
  </si>
  <si>
    <t>2.5% =A1</t>
  </si>
  <si>
    <t>effective Annual interest rate</t>
  </si>
  <si>
    <t>Equivalent Monthly Rate</t>
  </si>
  <si>
    <t>Continuous Rate of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</si>
</sst>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20</xdr:row>
      <xdr:rowOff>0</xdr:rowOff>
    </xdr:from>
    <xdr:to>
      <xdr:col>12</xdr:col>
      <xdr:colOff>202746</xdr:colOff>
      <xdr:row>22</xdr:row>
      <xdr:rowOff>110556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29C6E9-42AE-DF21-9422-318E868AC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3140" y="3657600"/>
          <a:ext cx="5849166" cy="4763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20</xdr:col>
      <xdr:colOff>515783</xdr:colOff>
      <xdr:row>15</xdr:row>
      <xdr:rowOff>95391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203045-88E1-AA42-AC1A-1369B72CA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28800"/>
          <a:ext cx="10269383" cy="10097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11</xdr:col>
      <xdr:colOff>324661</xdr:colOff>
      <xdr:row>8</xdr:row>
      <xdr:rowOff>81977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D52DE6-E2CD-BC32-4FD0-B51B9B593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097280"/>
          <a:ext cx="5811061" cy="44773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6</xdr:row>
      <xdr:rowOff>0</xdr:rowOff>
    </xdr:from>
    <xdr:to>
      <xdr:col>16</xdr:col>
      <xdr:colOff>544192</xdr:colOff>
      <xdr:row>8</xdr:row>
      <xdr:rowOff>177241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C511C8-9D92-AAFB-B9F9-2C2D254B4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097280"/>
          <a:ext cx="9078592" cy="5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D95F-A245-43FB-9147-2BA4C81C90D5}">
  <dimension ref="A1:D18"/>
  <sheetViews>
    <sheetView topLeftCell="A10" workbookViewId="0">
      <selection activeCell="I15" sqref="I15"/>
    </sheetView>
  </sheetViews>
  <sheetFormatPr defaultRowHeight="14.4" x14ac:dyDescent="0.3"/>
  <cols>
    <col min="1" max="1" width="10.44140625" customWidth="1"/>
    <col min="2" max="2" width="10.77734375" customWidth="1"/>
    <col min="3" max="3" width="11.77734375" customWidth="1"/>
    <col min="4" max="4" width="11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5100</v>
      </c>
      <c r="B2">
        <f>MAX(5400-A2,0)-55</f>
        <v>245</v>
      </c>
      <c r="C2">
        <f>MAX(A2-5650,0)-35</f>
        <v>-35</v>
      </c>
      <c r="D2">
        <f>B2 + C2 - 90</f>
        <v>120</v>
      </c>
    </row>
    <row r="3" spans="1:4" x14ac:dyDescent="0.3">
      <c r="A3">
        <v>5150</v>
      </c>
      <c r="B3">
        <f t="shared" ref="B3:B18" si="0">MAX(5400-A3,0)-55</f>
        <v>195</v>
      </c>
      <c r="C3">
        <f t="shared" ref="C3:C18" si="1">MAX(A3-5650,0)-35</f>
        <v>-35</v>
      </c>
      <c r="D3">
        <f t="shared" ref="D3:D18" si="2">B3 + C3 - 90</f>
        <v>70</v>
      </c>
    </row>
    <row r="4" spans="1:4" x14ac:dyDescent="0.3">
      <c r="A4">
        <v>5200</v>
      </c>
      <c r="B4">
        <f t="shared" si="0"/>
        <v>145</v>
      </c>
      <c r="C4">
        <f t="shared" si="1"/>
        <v>-35</v>
      </c>
      <c r="D4">
        <f t="shared" si="2"/>
        <v>20</v>
      </c>
    </row>
    <row r="5" spans="1:4" x14ac:dyDescent="0.3">
      <c r="A5">
        <v>5250</v>
      </c>
      <c r="B5">
        <f t="shared" si="0"/>
        <v>95</v>
      </c>
      <c r="C5">
        <f t="shared" si="1"/>
        <v>-35</v>
      </c>
      <c r="D5">
        <f t="shared" si="2"/>
        <v>-30</v>
      </c>
    </row>
    <row r="6" spans="1:4" x14ac:dyDescent="0.3">
      <c r="A6">
        <v>5300</v>
      </c>
      <c r="B6">
        <f t="shared" si="0"/>
        <v>45</v>
      </c>
      <c r="C6">
        <f t="shared" si="1"/>
        <v>-35</v>
      </c>
      <c r="D6">
        <f t="shared" si="2"/>
        <v>-80</v>
      </c>
    </row>
    <row r="7" spans="1:4" x14ac:dyDescent="0.3">
      <c r="A7">
        <v>5350</v>
      </c>
      <c r="B7">
        <f t="shared" si="0"/>
        <v>-5</v>
      </c>
      <c r="C7">
        <f t="shared" si="1"/>
        <v>-35</v>
      </c>
      <c r="D7">
        <f t="shared" si="2"/>
        <v>-130</v>
      </c>
    </row>
    <row r="8" spans="1:4" x14ac:dyDescent="0.3">
      <c r="A8">
        <v>5400</v>
      </c>
      <c r="B8">
        <f t="shared" si="0"/>
        <v>-55</v>
      </c>
      <c r="C8">
        <f t="shared" si="1"/>
        <v>-35</v>
      </c>
      <c r="D8">
        <f t="shared" si="2"/>
        <v>-180</v>
      </c>
    </row>
    <row r="9" spans="1:4" x14ac:dyDescent="0.3">
      <c r="A9">
        <v>5450</v>
      </c>
      <c r="B9">
        <f t="shared" si="0"/>
        <v>-55</v>
      </c>
      <c r="C9">
        <f t="shared" si="1"/>
        <v>-35</v>
      </c>
      <c r="D9">
        <f t="shared" si="2"/>
        <v>-180</v>
      </c>
    </row>
    <row r="10" spans="1:4" x14ac:dyDescent="0.3">
      <c r="A10">
        <v>5500</v>
      </c>
      <c r="B10">
        <f t="shared" si="0"/>
        <v>-55</v>
      </c>
      <c r="C10">
        <f t="shared" si="1"/>
        <v>-35</v>
      </c>
      <c r="D10">
        <f t="shared" si="2"/>
        <v>-180</v>
      </c>
    </row>
    <row r="11" spans="1:4" x14ac:dyDescent="0.3">
      <c r="A11">
        <v>5550</v>
      </c>
      <c r="B11">
        <f t="shared" si="0"/>
        <v>-55</v>
      </c>
      <c r="C11">
        <f t="shared" si="1"/>
        <v>-35</v>
      </c>
      <c r="D11">
        <f t="shared" si="2"/>
        <v>-180</v>
      </c>
    </row>
    <row r="12" spans="1:4" x14ac:dyDescent="0.3">
      <c r="A12">
        <v>5600</v>
      </c>
      <c r="B12">
        <f t="shared" si="0"/>
        <v>-55</v>
      </c>
      <c r="C12">
        <f t="shared" si="1"/>
        <v>-35</v>
      </c>
      <c r="D12">
        <f t="shared" si="2"/>
        <v>-180</v>
      </c>
    </row>
    <row r="13" spans="1:4" x14ac:dyDescent="0.3">
      <c r="A13">
        <v>5650</v>
      </c>
      <c r="B13">
        <f t="shared" si="0"/>
        <v>-55</v>
      </c>
      <c r="C13">
        <f t="shared" si="1"/>
        <v>-35</v>
      </c>
      <c r="D13">
        <f t="shared" si="2"/>
        <v>-180</v>
      </c>
    </row>
    <row r="14" spans="1:4" x14ac:dyDescent="0.3">
      <c r="A14">
        <v>5700</v>
      </c>
      <c r="B14">
        <f t="shared" si="0"/>
        <v>-55</v>
      </c>
      <c r="C14">
        <f t="shared" si="1"/>
        <v>15</v>
      </c>
      <c r="D14">
        <f t="shared" si="2"/>
        <v>-130</v>
      </c>
    </row>
    <row r="15" spans="1:4" x14ac:dyDescent="0.3">
      <c r="A15">
        <v>5750</v>
      </c>
      <c r="B15">
        <f t="shared" si="0"/>
        <v>-55</v>
      </c>
      <c r="C15">
        <f t="shared" si="1"/>
        <v>65</v>
      </c>
      <c r="D15">
        <f t="shared" si="2"/>
        <v>-80</v>
      </c>
    </row>
    <row r="16" spans="1:4" x14ac:dyDescent="0.3">
      <c r="A16">
        <v>5800</v>
      </c>
      <c r="B16">
        <f t="shared" si="0"/>
        <v>-55</v>
      </c>
      <c r="C16">
        <f t="shared" si="1"/>
        <v>115</v>
      </c>
      <c r="D16">
        <f t="shared" si="2"/>
        <v>-30</v>
      </c>
    </row>
    <row r="17" spans="1:4" x14ac:dyDescent="0.3">
      <c r="A17">
        <v>5850</v>
      </c>
      <c r="B17">
        <f t="shared" si="0"/>
        <v>-55</v>
      </c>
      <c r="C17">
        <f t="shared" si="1"/>
        <v>165</v>
      </c>
      <c r="D17">
        <f t="shared" si="2"/>
        <v>20</v>
      </c>
    </row>
    <row r="18" spans="1:4" x14ac:dyDescent="0.3">
      <c r="A18">
        <v>5900</v>
      </c>
      <c r="B18">
        <f t="shared" si="0"/>
        <v>-55</v>
      </c>
      <c r="C18">
        <f t="shared" si="1"/>
        <v>215</v>
      </c>
      <c r="D18">
        <f t="shared" si="2"/>
        <v>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02D6D-0747-4A52-88CC-2CEA2892CD7D}">
  <dimension ref="A1:C11"/>
  <sheetViews>
    <sheetView workbookViewId="0">
      <selection activeCell="E11" sqref="E11"/>
    </sheetView>
  </sheetViews>
  <sheetFormatPr defaultRowHeight="14.4" x14ac:dyDescent="0.3"/>
  <sheetData>
    <row r="1" spans="1:3" x14ac:dyDescent="0.3">
      <c r="A1" t="s">
        <v>0</v>
      </c>
      <c r="B1">
        <v>60</v>
      </c>
    </row>
    <row r="2" spans="1:3" x14ac:dyDescent="0.3">
      <c r="A2" t="s">
        <v>4</v>
      </c>
      <c r="B2">
        <v>60</v>
      </c>
    </row>
    <row r="3" spans="1:3" x14ac:dyDescent="0.3">
      <c r="A3" t="s">
        <v>5</v>
      </c>
      <c r="B3">
        <v>1.06</v>
      </c>
      <c r="C3" t="s">
        <v>6</v>
      </c>
    </row>
    <row r="4" spans="1:3" x14ac:dyDescent="0.3">
      <c r="A4" t="s">
        <v>7</v>
      </c>
      <c r="B4">
        <v>0.96</v>
      </c>
      <c r="C4" t="s">
        <v>8</v>
      </c>
    </row>
    <row r="5" spans="1:3" x14ac:dyDescent="0.3">
      <c r="A5" t="s">
        <v>9</v>
      </c>
      <c r="B5">
        <v>0.05</v>
      </c>
    </row>
    <row r="6" spans="1:3" x14ac:dyDescent="0.3">
      <c r="A6" t="s">
        <v>10</v>
      </c>
      <c r="B6">
        <f>1/12</f>
        <v>8.3333333333333329E-2</v>
      </c>
    </row>
    <row r="7" spans="1:3" x14ac:dyDescent="0.3">
      <c r="A7" t="s">
        <v>11</v>
      </c>
      <c r="B7">
        <f>EXP(B5*B6)</f>
        <v>1.0041753592911185</v>
      </c>
    </row>
    <row r="8" spans="1:3" x14ac:dyDescent="0.3">
      <c r="A8" t="s">
        <v>12</v>
      </c>
      <c r="B8">
        <f>(B7 - B4) / (B3 - B4)</f>
        <v>0.44175359291118449</v>
      </c>
    </row>
    <row r="9" spans="1:3" x14ac:dyDescent="0.3">
      <c r="A9" t="s">
        <v>13</v>
      </c>
      <c r="B9">
        <f>MAX(B1*B3 - B2, 0)</f>
        <v>3.6000000000000014</v>
      </c>
    </row>
    <row r="10" spans="1:3" x14ac:dyDescent="0.3">
      <c r="A10" t="s">
        <v>14</v>
      </c>
      <c r="B10">
        <f>MAX(B1*B4 - B2, 0)</f>
        <v>0</v>
      </c>
    </row>
    <row r="11" spans="1:3" x14ac:dyDescent="0.3">
      <c r="A11" t="s">
        <v>15</v>
      </c>
      <c r="B11">
        <f>(1/B7) * (B8*B9 + (1-B8)*B10)</f>
        <v>1.5837004162329984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6180-D0AF-407B-ABFC-AC206727B93D}">
  <dimension ref="A1:B5"/>
  <sheetViews>
    <sheetView workbookViewId="0">
      <selection activeCell="E13" sqref="E13"/>
    </sheetView>
  </sheetViews>
  <sheetFormatPr defaultRowHeight="14.4" x14ac:dyDescent="0.3"/>
  <sheetData>
    <row r="1" spans="1:2" x14ac:dyDescent="0.3">
      <c r="A1" s="1" t="s">
        <v>16</v>
      </c>
      <c r="B1" s="1">
        <v>8.5000000000000006E-2</v>
      </c>
    </row>
    <row r="2" spans="1:2" x14ac:dyDescent="0.3">
      <c r="A2" s="2" t="s">
        <v>17</v>
      </c>
      <c r="B2" s="1">
        <f>((1+B1)^(1/2))-1</f>
        <v>4.1633332799982936E-2</v>
      </c>
    </row>
    <row r="3" spans="1:2" x14ac:dyDescent="0.3">
      <c r="A3" s="1" t="s">
        <v>18</v>
      </c>
      <c r="B3" s="1">
        <f>((1+B1)^(1/4))-1</f>
        <v>2.060439583610596E-2</v>
      </c>
    </row>
    <row r="4" spans="1:2" x14ac:dyDescent="0.3">
      <c r="A4" s="1" t="s">
        <v>19</v>
      </c>
      <c r="B4" s="1">
        <f>((1+B1)^(1/12))-1</f>
        <v>6.8214933659622723E-3</v>
      </c>
    </row>
    <row r="5" spans="1:2" x14ac:dyDescent="0.3">
      <c r="A5" s="1" t="s">
        <v>20</v>
      </c>
      <c r="B5" s="1">
        <f>((1+B1)^(1/52))-1</f>
        <v>1.5700771862485752E-3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F2D3C-1917-4A65-9FCF-ED1A76C7E82F}">
  <dimension ref="A1:B5"/>
  <sheetViews>
    <sheetView tabSelected="1" workbookViewId="0">
      <selection activeCell="C7" sqref="C7"/>
    </sheetView>
  </sheetViews>
  <sheetFormatPr defaultRowHeight="14.4" x14ac:dyDescent="0.3"/>
  <sheetData>
    <row r="1" spans="1:2" x14ac:dyDescent="0.3">
      <c r="A1" t="s">
        <v>21</v>
      </c>
      <c r="B1" t="s">
        <v>22</v>
      </c>
    </row>
    <row r="2" spans="1:2" x14ac:dyDescent="0.3">
      <c r="A2" t="s">
        <v>23</v>
      </c>
      <c r="B2" t="s">
        <v>24</v>
      </c>
    </row>
    <row r="3" spans="1:2" x14ac:dyDescent="0.3">
      <c r="A3" t="s">
        <v>25</v>
      </c>
      <c r="B3">
        <f>(1+2.5%)^4-1</f>
        <v>0.10381289062499977</v>
      </c>
    </row>
    <row r="4" spans="1:2" x14ac:dyDescent="0.3">
      <c r="A4" t="s">
        <v>26</v>
      </c>
      <c r="B4">
        <f>(1+2.5%)^(1/3)-1</f>
        <v>8.2648376090521669E-3</v>
      </c>
    </row>
    <row r="5" spans="1:2" x14ac:dyDescent="0.3">
      <c r="A5" t="s">
        <v>27</v>
      </c>
      <c r="B5">
        <f>LN((1+2.5%)^4)</f>
        <v>9.8770450361485795E-2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Dishant Kumar</dc:creator>
  <cp:lastModifiedBy>Dishant Kumar</cp:lastModifiedBy>
  <dcterms:created xsi:type="dcterms:W3CDTF">2025-05-08T12:22:49Z</dcterms:created>
  <dcterms:modified xsi:type="dcterms:W3CDTF">2025-05-09T03:10:37Z</dcterms:modified>
</cp:coreProperties>
</file>