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isepohkl\Desktop\"/>
    </mc:Choice>
  </mc:AlternateContent>
  <xr:revisionPtr revIDLastSave="0" documentId="13_ncr:1_{BCF98D52-E6A8-4531-80BB-A43ECD11959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LCA 1L PE bottle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4" l="1"/>
  <c r="F75" i="4"/>
  <c r="G75" i="4"/>
  <c r="D75" i="4"/>
  <c r="E74" i="4"/>
  <c r="F74" i="4"/>
  <c r="G74" i="4"/>
  <c r="D74" i="4"/>
  <c r="E71" i="4"/>
  <c r="F71" i="4"/>
  <c r="G71" i="4"/>
  <c r="D71" i="4"/>
  <c r="E127" i="4"/>
  <c r="E126" i="4"/>
  <c r="D127" i="4"/>
  <c r="D128" i="4"/>
  <c r="D129" i="4"/>
  <c r="D130" i="4"/>
  <c r="D131" i="4"/>
  <c r="D126" i="4"/>
  <c r="C127" i="4"/>
  <c r="C128" i="4"/>
  <c r="C129" i="4"/>
  <c r="C130" i="4"/>
  <c r="C131" i="4"/>
  <c r="C126" i="4"/>
  <c r="E113" i="4"/>
  <c r="E112" i="4"/>
  <c r="D113" i="4"/>
  <c r="D114" i="4"/>
  <c r="D115" i="4"/>
  <c r="D116" i="4"/>
  <c r="D117" i="4"/>
  <c r="D118" i="4"/>
  <c r="D119" i="4"/>
  <c r="D120" i="4"/>
  <c r="D121" i="4"/>
  <c r="D122" i="4"/>
  <c r="D112" i="4"/>
  <c r="C113" i="4"/>
  <c r="C114" i="4"/>
  <c r="C115" i="4"/>
  <c r="C116" i="4"/>
  <c r="C117" i="4"/>
  <c r="C118" i="4"/>
  <c r="C119" i="4"/>
  <c r="C120" i="4"/>
  <c r="C121" i="4"/>
  <c r="C122" i="4"/>
  <c r="C112" i="4"/>
  <c r="E104" i="4"/>
  <c r="E105" i="4"/>
  <c r="E106" i="4"/>
  <c r="E107" i="4"/>
  <c r="E108" i="4"/>
  <c r="E103" i="4"/>
  <c r="D104" i="4"/>
  <c r="D105" i="4"/>
  <c r="D106" i="4"/>
  <c r="D107" i="4"/>
  <c r="D108" i="4"/>
  <c r="D103" i="4"/>
  <c r="C104" i="4"/>
  <c r="C105" i="4"/>
  <c r="C106" i="4"/>
  <c r="C107" i="4"/>
  <c r="C108" i="4"/>
  <c r="C103" i="4"/>
  <c r="F54" i="4"/>
  <c r="H161" i="4"/>
  <c r="G161" i="4"/>
  <c r="H160" i="4"/>
  <c r="G160" i="4"/>
  <c r="H159" i="4"/>
  <c r="G159" i="4"/>
  <c r="H157" i="4"/>
  <c r="G157" i="4"/>
  <c r="I144" i="4"/>
  <c r="H144" i="4"/>
  <c r="I138" i="4"/>
  <c r="H138" i="4"/>
  <c r="I109" i="4"/>
  <c r="H109" i="4"/>
  <c r="E64" i="4"/>
  <c r="F64" i="4" s="1"/>
  <c r="E63" i="4"/>
  <c r="F63" i="4" s="1"/>
  <c r="F62" i="4"/>
  <c r="F55" i="4"/>
  <c r="E53" i="4"/>
  <c r="F53" i="4" s="1"/>
  <c r="F42" i="4"/>
  <c r="E131" i="4" s="1"/>
  <c r="F41" i="4"/>
  <c r="E130" i="4" s="1"/>
  <c r="F40" i="4"/>
  <c r="E129" i="4" s="1"/>
  <c r="F39" i="4"/>
  <c r="E128" i="4" s="1"/>
  <c r="F38" i="4"/>
  <c r="F37" i="4"/>
  <c r="F20" i="4" s="1"/>
  <c r="F28" i="4" s="1"/>
  <c r="E120" i="4" s="1"/>
  <c r="D73" i="4" l="1"/>
  <c r="G73" i="4"/>
  <c r="F73" i="4"/>
  <c r="E73" i="4"/>
  <c r="H132" i="4"/>
  <c r="E159" i="4" s="1"/>
  <c r="I132" i="4"/>
  <c r="F159" i="4" s="1"/>
  <c r="F21" i="4"/>
  <c r="F10" i="4" s="1"/>
  <c r="F13" i="4" s="1"/>
  <c r="F26" i="4"/>
  <c r="E118" i="4" s="1"/>
  <c r="F29" i="4"/>
  <c r="E121" i="4" s="1"/>
  <c r="F22" i="4"/>
  <c r="F30" i="4"/>
  <c r="E122" i="4" s="1"/>
  <c r="E157" i="4"/>
  <c r="E161" i="4"/>
  <c r="F23" i="4"/>
  <c r="E115" i="4" s="1"/>
  <c r="F157" i="4"/>
  <c r="F161" i="4"/>
  <c r="F24" i="4"/>
  <c r="E116" i="4" s="1"/>
  <c r="F25" i="4"/>
  <c r="E117" i="4" s="1"/>
  <c r="E160" i="4"/>
  <c r="F27" i="4"/>
  <c r="E119" i="4" s="1"/>
  <c r="F160" i="4"/>
  <c r="E72" i="4" l="1"/>
  <c r="E76" i="4" s="1"/>
  <c r="G72" i="4"/>
  <c r="G76" i="4" s="1"/>
  <c r="D72" i="4"/>
  <c r="D76" i="4" s="1"/>
  <c r="F72" i="4"/>
  <c r="F76" i="4" s="1"/>
  <c r="I123" i="4"/>
  <c r="K123" i="4"/>
  <c r="H123" i="4"/>
  <c r="J123" i="4"/>
  <c r="E114" i="4"/>
  <c r="F11" i="4"/>
  <c r="F14" i="4"/>
  <c r="F12" i="4"/>
  <c r="F15" i="4"/>
  <c r="G158" i="4" l="1"/>
  <c r="G162" i="4" s="1"/>
  <c r="J147" i="4"/>
  <c r="E158" i="4"/>
  <c r="E162" i="4" s="1"/>
  <c r="H147" i="4"/>
  <c r="H158" i="4"/>
  <c r="H162" i="4" s="1"/>
  <c r="K147" i="4"/>
  <c r="F158" i="4"/>
  <c r="F162" i="4" s="1"/>
  <c r="I147" i="4"/>
  <c r="J139" i="4" l="1"/>
  <c r="J110" i="4"/>
  <c r="J133" i="4"/>
  <c r="G152" i="4"/>
  <c r="J145" i="4"/>
  <c r="J124" i="4"/>
  <c r="G151" i="4"/>
  <c r="I133" i="4"/>
  <c r="I110" i="4"/>
  <c r="I124" i="4"/>
  <c r="I145" i="4"/>
  <c r="I139" i="4"/>
  <c r="G153" i="4"/>
  <c r="K133" i="4"/>
  <c r="K139" i="4"/>
  <c r="K145" i="4"/>
  <c r="K110" i="4"/>
  <c r="K124" i="4"/>
  <c r="G150" i="4"/>
  <c r="H139" i="4"/>
  <c r="H145" i="4"/>
  <c r="H124" i="4"/>
  <c r="H110" i="4"/>
  <c r="H133" i="4"/>
</calcChain>
</file>

<file path=xl/sharedStrings.xml><?xml version="1.0" encoding="utf-8"?>
<sst xmlns="http://schemas.openxmlformats.org/spreadsheetml/2006/main" count="193" uniqueCount="74">
  <si>
    <t>Ethylene</t>
  </si>
  <si>
    <t>Polyethylene</t>
  </si>
  <si>
    <t>kg</t>
  </si>
  <si>
    <t>Energy</t>
  </si>
  <si>
    <t>CO2</t>
  </si>
  <si>
    <t>SO2</t>
  </si>
  <si>
    <t>NOx</t>
  </si>
  <si>
    <t>PE bottle</t>
  </si>
  <si>
    <t>bottle</t>
  </si>
  <si>
    <t>Water</t>
  </si>
  <si>
    <t>L</t>
  </si>
  <si>
    <t>Transportation</t>
  </si>
  <si>
    <t>Distance</t>
  </si>
  <si>
    <t>km</t>
  </si>
  <si>
    <t>Fuel</t>
  </si>
  <si>
    <t>End-of-life</t>
  </si>
  <si>
    <t>CH4</t>
  </si>
  <si>
    <t>Ethylene production</t>
  </si>
  <si>
    <t>Petroluem</t>
  </si>
  <si>
    <t>Polyethylene Resin Production</t>
  </si>
  <si>
    <t>Catalysts</t>
  </si>
  <si>
    <t>Additives</t>
  </si>
  <si>
    <t>Bottle Manufacturing</t>
  </si>
  <si>
    <t>Polyethylene Resin</t>
  </si>
  <si>
    <t>PE Bottle</t>
  </si>
  <si>
    <t>End-of-Life</t>
  </si>
  <si>
    <t>MJ</t>
  </si>
  <si>
    <t>m3</t>
  </si>
  <si>
    <t>milage</t>
  </si>
  <si>
    <t>km/L</t>
  </si>
  <si>
    <t>Ref flow</t>
  </si>
  <si>
    <t>N20</t>
  </si>
  <si>
    <t>VOC</t>
  </si>
  <si>
    <t>Functional unit</t>
  </si>
  <si>
    <t>1 1-liter PE bottle</t>
  </si>
  <si>
    <t>bottles shipped</t>
  </si>
  <si>
    <t>GWP</t>
  </si>
  <si>
    <t>AP</t>
  </si>
  <si>
    <t>N2O</t>
  </si>
  <si>
    <t>Inventory Analysis</t>
  </si>
  <si>
    <t>EP</t>
  </si>
  <si>
    <t>POCP</t>
  </si>
  <si>
    <t>Global Warming Potential (GWP)</t>
  </si>
  <si>
    <t>Acidification Potential (AP)</t>
  </si>
  <si>
    <t>Eutrophication Potential (EP)</t>
  </si>
  <si>
    <t>Photochemical Ozone Creation Potential (POCP)</t>
  </si>
  <si>
    <r>
      <t>kg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eq</t>
    </r>
  </si>
  <si>
    <t>kg SO2 eq</t>
  </si>
  <si>
    <r>
      <t>kg PO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eq</t>
    </r>
  </si>
  <si>
    <r>
      <t>kg C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H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eq</t>
    </r>
  </si>
  <si>
    <t>Impact Category</t>
  </si>
  <si>
    <t>LC Total</t>
  </si>
  <si>
    <t xml:space="preserve">Production of Ethylene </t>
  </si>
  <si>
    <t xml:space="preserve">Production of Polyethylene </t>
  </si>
  <si>
    <t>Production of Bottle</t>
  </si>
  <si>
    <t>Life Cycle Phase</t>
  </si>
  <si>
    <t>Unit process</t>
  </si>
  <si>
    <t>Product</t>
  </si>
  <si>
    <t>Env in</t>
  </si>
  <si>
    <t>Env out</t>
  </si>
  <si>
    <t>env out</t>
  </si>
  <si>
    <t>Product in</t>
  </si>
  <si>
    <t>Product out</t>
  </si>
  <si>
    <t xml:space="preserve">Production of Polyethylene Resin </t>
  </si>
  <si>
    <t>Inventory Table</t>
  </si>
  <si>
    <t>Production PE Bottle</t>
  </si>
  <si>
    <t>Impact Analysis Summary</t>
  </si>
  <si>
    <t>Production of Polyethylene</t>
  </si>
  <si>
    <t>Characterization Factors</t>
  </si>
  <si>
    <t>kg CO2 eq</t>
  </si>
  <si>
    <t>kg PO4 eq</t>
  </si>
  <si>
    <t>kg C2H4 eq</t>
  </si>
  <si>
    <t>Life Cycle Total</t>
  </si>
  <si>
    <t>Case Study:  Life Cycle Assessment of a 1-Liter Polyethylene (PE) Plastic 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</si>
</sst>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"/>
    <numFmt numFmtId="166" formatCode="0.0000"/>
    <numFmt numFmtId="167" formatCode="0.000000"/>
    <numFmt numFmtId="168" formatCode="0.00000"/>
    <numFmt numFmtId="169" formatCode="0.0000000"/>
    <numFmt numFmtId="170" formatCode="0.00000000"/>
    <numFmt numFmtId="171" formatCode="0.000%"/>
    <numFmt numFmtId="172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8" fontId="2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7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/>
    <xf numFmtId="164" fontId="2" fillId="5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2" fillId="0" borderId="4" xfId="0" applyFont="1" applyBorder="1"/>
    <xf numFmtId="169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" xfId="0" applyFont="1" applyBorder="1"/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10" fontId="2" fillId="0" borderId="0" xfId="1" applyNumberFormat="1" applyFont="1" applyAlignment="1">
      <alignment horizontal="center"/>
    </xf>
    <xf numFmtId="169" fontId="2" fillId="0" borderId="0" xfId="0" applyNumberFormat="1" applyFont="1" applyBorder="1"/>
    <xf numFmtId="167" fontId="2" fillId="0" borderId="0" xfId="0" applyNumberFormat="1" applyFont="1" applyBorder="1" applyAlignment="1">
      <alignment horizontal="center"/>
    </xf>
    <xf numFmtId="10" fontId="2" fillId="0" borderId="0" xfId="1" applyNumberFormat="1" applyFont="1"/>
    <xf numFmtId="169" fontId="2" fillId="0" borderId="0" xfId="0" applyNumberFormat="1" applyFont="1"/>
    <xf numFmtId="172" fontId="2" fillId="0" borderId="0" xfId="1" applyNumberFormat="1" applyFont="1" applyAlignment="1">
      <alignment horizontal="center"/>
    </xf>
    <xf numFmtId="171" fontId="2" fillId="0" borderId="0" xfId="1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1" fontId="2" fillId="0" borderId="0" xfId="0" applyNumberFormat="1" applyFont="1"/>
    <xf numFmtId="0" fontId="2" fillId="0" borderId="0" xfId="0" applyFont="1" applyFill="1" applyBorder="1"/>
    <xf numFmtId="0" fontId="2" fillId="4" borderId="6" xfId="0" applyFont="1" applyFill="1" applyBorder="1"/>
    <xf numFmtId="169" fontId="2" fillId="4" borderId="1" xfId="0" applyNumberFormat="1" applyFont="1" applyFill="1" applyBorder="1" applyAlignment="1">
      <alignment horizontal="center"/>
    </xf>
    <xf numFmtId="0" fontId="2" fillId="4" borderId="5" xfId="0" applyFont="1" applyFill="1" applyBorder="1"/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/>
    <xf numFmtId="1" fontId="2" fillId="4" borderId="1" xfId="0" applyNumberFormat="1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4" fillId="8" borderId="0" xfId="0" applyFont="1" applyFill="1"/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/>
    <xf numFmtId="0" fontId="2" fillId="3" borderId="7" xfId="0" applyFont="1" applyFill="1" applyBorder="1"/>
    <xf numFmtId="0" fontId="2" fillId="3" borderId="6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5" borderId="10" xfId="0" applyFont="1" applyFill="1" applyBorder="1"/>
    <xf numFmtId="0" fontId="2" fillId="5" borderId="11" xfId="0" applyFont="1" applyFill="1" applyBorder="1"/>
    <xf numFmtId="0" fontId="4" fillId="5" borderId="9" xfId="0" applyFont="1" applyFill="1" applyBorder="1"/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9" fontId="2" fillId="7" borderId="1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0" fontId="2" fillId="5" borderId="8" xfId="0" applyFont="1" applyFill="1" applyBorder="1"/>
    <xf numFmtId="0" fontId="5" fillId="8" borderId="0" xfId="0" applyFont="1" applyFill="1"/>
    <xf numFmtId="0" fontId="2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EE15-7DBE-4B00-B46B-8D1486EF3626}">
  <dimension ref="A1:M162"/>
  <sheetViews>
    <sheetView tabSelected="1" topLeftCell="A37" zoomScaleNormal="100" workbookViewId="0">
      <selection activeCell="A46" sqref="A46"/>
    </sheetView>
  </sheetViews>
  <sheetFormatPr defaultRowHeight="15.5" x14ac:dyDescent="0.35"/>
  <cols>
    <col min="1" max="1" width="3.90625" style="3" customWidth="1"/>
    <col min="2" max="2" width="12.36328125" style="3" customWidth="1"/>
    <col min="3" max="3" width="15.7265625" style="3" customWidth="1"/>
    <col min="4" max="4" width="14.26953125" style="3" customWidth="1"/>
    <col min="5" max="5" width="12.81640625" style="3" customWidth="1"/>
    <col min="6" max="7" width="12.90625" style="3" customWidth="1"/>
    <col min="8" max="8" width="11.36328125" style="3" bestFit="1" customWidth="1"/>
    <col min="9" max="9" width="11.7265625" style="3" customWidth="1"/>
    <col min="10" max="10" width="11" style="3" customWidth="1"/>
    <col min="11" max="11" width="10.453125" style="3" customWidth="1"/>
    <col min="12" max="12" width="10.6328125" style="3" customWidth="1"/>
    <col min="13" max="16384" width="8.7265625" style="3"/>
  </cols>
  <sheetData>
    <row r="1" spans="1:11" ht="18" x14ac:dyDescent="0.4">
      <c r="A1" s="90" t="s">
        <v>73</v>
      </c>
      <c r="B1" s="90"/>
      <c r="C1" s="90"/>
      <c r="D1" s="90"/>
      <c r="E1" s="90"/>
      <c r="F1" s="90"/>
      <c r="G1" s="91"/>
      <c r="H1" s="91"/>
      <c r="I1" s="91"/>
      <c r="J1" s="91"/>
      <c r="K1" s="91"/>
    </row>
    <row r="3" spans="1:11" x14ac:dyDescent="0.35">
      <c r="B3" s="4" t="s">
        <v>33</v>
      </c>
    </row>
    <row r="4" spans="1:11" x14ac:dyDescent="0.35">
      <c r="A4" s="5"/>
      <c r="B4" s="5"/>
      <c r="C4" s="5" t="s">
        <v>34</v>
      </c>
      <c r="D4" s="5"/>
      <c r="E4" s="5"/>
      <c r="F4" s="5"/>
    </row>
    <row r="5" spans="1:11" x14ac:dyDescent="0.35">
      <c r="A5" s="5"/>
      <c r="B5" s="5"/>
      <c r="C5" s="5"/>
      <c r="D5" s="5"/>
      <c r="E5" s="5"/>
      <c r="F5" s="5"/>
    </row>
    <row r="6" spans="1:11" x14ac:dyDescent="0.35">
      <c r="A6" s="68"/>
      <c r="B6" s="69" t="s">
        <v>39</v>
      </c>
      <c r="C6" s="68"/>
      <c r="D6" s="70"/>
      <c r="E6" s="70"/>
      <c r="F6" s="70"/>
      <c r="H6" s="71" t="s">
        <v>68</v>
      </c>
      <c r="I6" s="71"/>
      <c r="J6" s="71"/>
      <c r="K6" s="71"/>
    </row>
    <row r="8" spans="1:11" x14ac:dyDescent="0.35">
      <c r="A8" s="72">
        <v>1</v>
      </c>
      <c r="B8" s="73" t="s">
        <v>52</v>
      </c>
      <c r="C8" s="74"/>
      <c r="D8" s="74"/>
      <c r="E8" s="74"/>
      <c r="F8" s="75"/>
    </row>
    <row r="9" spans="1:11" x14ac:dyDescent="0.35">
      <c r="A9" s="6"/>
      <c r="B9" s="4"/>
      <c r="E9" s="10" t="s">
        <v>56</v>
      </c>
      <c r="F9" s="10" t="s">
        <v>30</v>
      </c>
      <c r="H9" s="22" t="s">
        <v>36</v>
      </c>
      <c r="I9" s="22" t="s">
        <v>37</v>
      </c>
      <c r="J9" s="22" t="s">
        <v>40</v>
      </c>
      <c r="K9" s="22" t="s">
        <v>41</v>
      </c>
    </row>
    <row r="10" spans="1:11" x14ac:dyDescent="0.35">
      <c r="B10" s="11" t="s">
        <v>62</v>
      </c>
      <c r="C10" s="12" t="s">
        <v>0</v>
      </c>
      <c r="D10" s="10" t="s">
        <v>2</v>
      </c>
      <c r="E10" s="10">
        <v>1</v>
      </c>
      <c r="F10" s="13">
        <f>F21</f>
        <v>2.1250000000000002E-2</v>
      </c>
      <c r="H10" s="14"/>
      <c r="I10" s="15"/>
      <c r="J10" s="15"/>
      <c r="K10" s="15"/>
    </row>
    <row r="11" spans="1:11" x14ac:dyDescent="0.35">
      <c r="B11" s="11" t="s">
        <v>58</v>
      </c>
      <c r="C11" s="12" t="s">
        <v>18</v>
      </c>
      <c r="D11" s="10" t="s">
        <v>2</v>
      </c>
      <c r="E11" s="10">
        <v>1.45</v>
      </c>
      <c r="F11" s="16">
        <f>E11*$F$10/$E$10</f>
        <v>3.08125E-2</v>
      </c>
      <c r="H11" s="22"/>
      <c r="I11" s="77"/>
      <c r="J11" s="77"/>
      <c r="K11" s="77"/>
    </row>
    <row r="12" spans="1:11" x14ac:dyDescent="0.35">
      <c r="B12" s="11" t="s">
        <v>58</v>
      </c>
      <c r="C12" s="12" t="s">
        <v>3</v>
      </c>
      <c r="D12" s="10" t="s">
        <v>26</v>
      </c>
      <c r="E12" s="17">
        <v>2</v>
      </c>
      <c r="F12" s="16">
        <f>E12*$F$10/$E$10</f>
        <v>4.2500000000000003E-2</v>
      </c>
      <c r="H12" s="22"/>
      <c r="I12" s="77"/>
      <c r="J12" s="77"/>
      <c r="K12" s="77"/>
    </row>
    <row r="13" spans="1:11" x14ac:dyDescent="0.35">
      <c r="B13" s="11" t="s">
        <v>59</v>
      </c>
      <c r="C13" s="12" t="s">
        <v>4</v>
      </c>
      <c r="D13" s="10" t="s">
        <v>2</v>
      </c>
      <c r="E13" s="18">
        <v>1.75</v>
      </c>
      <c r="F13" s="19">
        <f>E13*$F$10/$E$10</f>
        <v>3.7187500000000005E-2</v>
      </c>
      <c r="H13" s="19">
        <v>1</v>
      </c>
      <c r="I13" s="76"/>
      <c r="J13" s="76"/>
      <c r="K13" s="76"/>
    </row>
    <row r="14" spans="1:11" x14ac:dyDescent="0.35">
      <c r="B14" s="11" t="s">
        <v>59</v>
      </c>
      <c r="C14" s="12" t="s">
        <v>5</v>
      </c>
      <c r="D14" s="10" t="s">
        <v>2</v>
      </c>
      <c r="E14" s="21">
        <v>2E-3</v>
      </c>
      <c r="F14" s="19">
        <f>E14*$F$10/$E$10</f>
        <v>4.2500000000000003E-5</v>
      </c>
      <c r="H14" s="19"/>
      <c r="I14" s="19">
        <v>1</v>
      </c>
      <c r="J14" s="76"/>
      <c r="K14" s="76"/>
    </row>
    <row r="15" spans="1:11" x14ac:dyDescent="0.35">
      <c r="B15" s="11" t="s">
        <v>60</v>
      </c>
      <c r="C15" s="12" t="s">
        <v>38</v>
      </c>
      <c r="D15" s="10" t="s">
        <v>2</v>
      </c>
      <c r="E15" s="21">
        <v>1E-3</v>
      </c>
      <c r="F15" s="19">
        <f>E15*$F$10/$E$10</f>
        <v>2.1250000000000002E-5</v>
      </c>
      <c r="H15" s="19">
        <v>265</v>
      </c>
      <c r="I15" s="76"/>
      <c r="J15" s="76"/>
      <c r="K15" s="76"/>
    </row>
    <row r="16" spans="1:11" x14ac:dyDescent="0.35">
      <c r="H16" s="5"/>
      <c r="I16" s="5"/>
      <c r="J16" s="5"/>
      <c r="K16" s="5"/>
    </row>
    <row r="18" spans="1:13" x14ac:dyDescent="0.35">
      <c r="A18" s="7">
        <v>2</v>
      </c>
      <c r="B18" s="8" t="s">
        <v>63</v>
      </c>
      <c r="C18" s="9"/>
      <c r="D18" s="9"/>
      <c r="E18" s="9"/>
      <c r="F18" s="9"/>
    </row>
    <row r="19" spans="1:13" x14ac:dyDescent="0.35">
      <c r="B19" s="4"/>
      <c r="E19" s="10" t="s">
        <v>56</v>
      </c>
      <c r="F19" s="10" t="s">
        <v>30</v>
      </c>
      <c r="H19" s="22" t="s">
        <v>36</v>
      </c>
      <c r="I19" s="22" t="s">
        <v>37</v>
      </c>
      <c r="J19" s="22" t="s">
        <v>40</v>
      </c>
      <c r="K19" s="22" t="s">
        <v>41</v>
      </c>
    </row>
    <row r="20" spans="1:13" x14ac:dyDescent="0.35">
      <c r="B20" s="11" t="s">
        <v>62</v>
      </c>
      <c r="C20" s="12" t="s">
        <v>1</v>
      </c>
      <c r="D20" s="10" t="s">
        <v>2</v>
      </c>
      <c r="E20" s="10">
        <v>1</v>
      </c>
      <c r="F20" s="23">
        <f>F37</f>
        <v>2.5000000000000001E-2</v>
      </c>
      <c r="H20" s="12"/>
      <c r="I20" s="12"/>
      <c r="J20" s="12"/>
      <c r="K20" s="12"/>
    </row>
    <row r="21" spans="1:13" x14ac:dyDescent="0.35">
      <c r="B21" s="11" t="s">
        <v>61</v>
      </c>
      <c r="C21" s="12" t="s">
        <v>0</v>
      </c>
      <c r="D21" s="10" t="s">
        <v>2</v>
      </c>
      <c r="E21" s="10">
        <v>0.85</v>
      </c>
      <c r="F21" s="24">
        <f>E21*$F$20/$E$20</f>
        <v>2.1250000000000002E-2</v>
      </c>
      <c r="H21" s="12"/>
      <c r="I21" s="12"/>
      <c r="J21" s="12"/>
      <c r="K21" s="12"/>
    </row>
    <row r="22" spans="1:13" x14ac:dyDescent="0.35">
      <c r="B22" s="11" t="s">
        <v>58</v>
      </c>
      <c r="C22" s="12" t="s">
        <v>20</v>
      </c>
      <c r="D22" s="10" t="s">
        <v>2</v>
      </c>
      <c r="E22" s="25">
        <v>3.0000000000000001E-5</v>
      </c>
      <c r="F22" s="26">
        <f t="shared" ref="F22:F30" si="0">E22*$F$20/$E$20</f>
        <v>7.5000000000000002E-7</v>
      </c>
      <c r="H22" s="77"/>
      <c r="I22" s="77"/>
      <c r="J22" s="77"/>
      <c r="K22" s="77"/>
    </row>
    <row r="23" spans="1:13" x14ac:dyDescent="0.35">
      <c r="B23" s="11" t="s">
        <v>58</v>
      </c>
      <c r="C23" s="12" t="s">
        <v>21</v>
      </c>
      <c r="D23" s="10" t="s">
        <v>2</v>
      </c>
      <c r="E23" s="25">
        <v>0.01</v>
      </c>
      <c r="F23" s="26">
        <f t="shared" si="0"/>
        <v>2.5000000000000001E-4</v>
      </c>
      <c r="H23" s="77"/>
      <c r="I23" s="77"/>
      <c r="J23" s="77"/>
      <c r="K23" s="77"/>
    </row>
    <row r="24" spans="1:13" x14ac:dyDescent="0.35">
      <c r="B24" s="11" t="s">
        <v>58</v>
      </c>
      <c r="C24" s="12" t="s">
        <v>3</v>
      </c>
      <c r="D24" s="10" t="s">
        <v>26</v>
      </c>
      <c r="E24" s="10">
        <v>1.5</v>
      </c>
      <c r="F24" s="26">
        <f t="shared" si="0"/>
        <v>3.7500000000000006E-2</v>
      </c>
      <c r="H24" s="77"/>
      <c r="I24" s="77"/>
      <c r="J24" s="77"/>
      <c r="K24" s="77"/>
    </row>
    <row r="25" spans="1:13" x14ac:dyDescent="0.35">
      <c r="B25" s="11" t="s">
        <v>59</v>
      </c>
      <c r="C25" s="12" t="s">
        <v>4</v>
      </c>
      <c r="D25" s="10" t="s">
        <v>2</v>
      </c>
      <c r="E25" s="18">
        <v>1.35</v>
      </c>
      <c r="F25" s="27">
        <f t="shared" si="0"/>
        <v>3.3750000000000002E-2</v>
      </c>
      <c r="H25" s="19">
        <v>1</v>
      </c>
      <c r="I25" s="76"/>
      <c r="J25" s="76"/>
      <c r="K25" s="76"/>
    </row>
    <row r="26" spans="1:13" x14ac:dyDescent="0.35">
      <c r="B26" s="11" t="s">
        <v>59</v>
      </c>
      <c r="C26" s="12" t="s">
        <v>16</v>
      </c>
      <c r="D26" s="10" t="s">
        <v>2</v>
      </c>
      <c r="E26" s="18">
        <v>0.01</v>
      </c>
      <c r="F26" s="27">
        <f t="shared" si="0"/>
        <v>2.5000000000000001E-4</v>
      </c>
      <c r="H26" s="19">
        <v>28</v>
      </c>
      <c r="I26" s="76"/>
      <c r="J26" s="76"/>
      <c r="K26" s="76"/>
    </row>
    <row r="27" spans="1:13" x14ac:dyDescent="0.35">
      <c r="B27" s="11" t="s">
        <v>59</v>
      </c>
      <c r="C27" s="12" t="s">
        <v>31</v>
      </c>
      <c r="D27" s="10" t="s">
        <v>2</v>
      </c>
      <c r="E27" s="18">
        <v>3.0000000000000001E-3</v>
      </c>
      <c r="F27" s="27">
        <f t="shared" si="0"/>
        <v>7.5000000000000007E-5</v>
      </c>
      <c r="H27" s="19">
        <v>265</v>
      </c>
      <c r="I27" s="76"/>
      <c r="J27" s="76"/>
      <c r="K27" s="76"/>
    </row>
    <row r="28" spans="1:13" x14ac:dyDescent="0.35">
      <c r="B28" s="11" t="s">
        <v>59</v>
      </c>
      <c r="C28" s="12" t="s">
        <v>32</v>
      </c>
      <c r="D28" s="10" t="s">
        <v>2</v>
      </c>
      <c r="E28" s="18">
        <v>5.0000000000000001E-3</v>
      </c>
      <c r="F28" s="27">
        <f t="shared" si="0"/>
        <v>1.25E-4</v>
      </c>
      <c r="H28" s="76"/>
      <c r="I28" s="76"/>
      <c r="J28" s="76"/>
      <c r="K28" s="19">
        <v>1</v>
      </c>
    </row>
    <row r="29" spans="1:13" x14ac:dyDescent="0.35">
      <c r="B29" s="11" t="s">
        <v>59</v>
      </c>
      <c r="C29" s="12" t="s">
        <v>5</v>
      </c>
      <c r="D29" s="10" t="s">
        <v>2</v>
      </c>
      <c r="E29" s="10">
        <v>2E-3</v>
      </c>
      <c r="F29" s="27">
        <f t="shared" si="0"/>
        <v>5.0000000000000002E-5</v>
      </c>
      <c r="H29" s="76"/>
      <c r="I29" s="19">
        <v>1</v>
      </c>
      <c r="J29" s="76"/>
      <c r="K29" s="76"/>
    </row>
    <row r="30" spans="1:13" x14ac:dyDescent="0.35">
      <c r="B30" s="11" t="s">
        <v>59</v>
      </c>
      <c r="C30" s="12" t="s">
        <v>6</v>
      </c>
      <c r="D30" s="10" t="s">
        <v>2</v>
      </c>
      <c r="E30" s="10">
        <v>1E-3</v>
      </c>
      <c r="F30" s="27">
        <f t="shared" si="0"/>
        <v>2.5000000000000001E-5</v>
      </c>
      <c r="H30" s="76"/>
      <c r="I30" s="19">
        <v>2</v>
      </c>
      <c r="J30" s="19">
        <v>1</v>
      </c>
      <c r="K30" s="19">
        <v>1</v>
      </c>
    </row>
    <row r="31" spans="1:13" x14ac:dyDescent="0.35">
      <c r="B31" s="28"/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3" x14ac:dyDescent="0.35">
      <c r="B32" s="28"/>
      <c r="C32" s="29"/>
      <c r="D32" s="30"/>
      <c r="E32" s="30"/>
      <c r="H32" s="29"/>
      <c r="I32" s="30"/>
      <c r="J32" s="30"/>
      <c r="K32" s="30"/>
    </row>
    <row r="33" spans="1:11" x14ac:dyDescent="0.35">
      <c r="E33" s="5"/>
    </row>
    <row r="34" spans="1:11" x14ac:dyDescent="0.35">
      <c r="A34" s="7">
        <v>3</v>
      </c>
      <c r="B34" s="8" t="s">
        <v>65</v>
      </c>
      <c r="C34" s="9"/>
      <c r="D34" s="9"/>
      <c r="E34" s="31"/>
      <c r="F34" s="9"/>
    </row>
    <row r="35" spans="1:11" x14ac:dyDescent="0.35">
      <c r="A35" s="5"/>
      <c r="B35" s="4"/>
      <c r="E35" s="10" t="s">
        <v>56</v>
      </c>
      <c r="F35" s="10" t="s">
        <v>30</v>
      </c>
      <c r="H35" s="22" t="s">
        <v>36</v>
      </c>
      <c r="I35" s="22" t="s">
        <v>37</v>
      </c>
      <c r="J35" s="22" t="s">
        <v>40</v>
      </c>
      <c r="K35" s="22" t="s">
        <v>41</v>
      </c>
    </row>
    <row r="36" spans="1:11" x14ac:dyDescent="0.35">
      <c r="B36" s="11" t="s">
        <v>62</v>
      </c>
      <c r="C36" s="12" t="s">
        <v>24</v>
      </c>
      <c r="D36" s="10" t="s">
        <v>8</v>
      </c>
      <c r="E36" s="10">
        <v>1</v>
      </c>
      <c r="F36" s="32">
        <v>1</v>
      </c>
      <c r="H36" s="15"/>
      <c r="J36" s="15"/>
      <c r="K36" s="15"/>
    </row>
    <row r="37" spans="1:11" x14ac:dyDescent="0.35">
      <c r="B37" s="11" t="s">
        <v>61</v>
      </c>
      <c r="C37" s="12" t="s">
        <v>23</v>
      </c>
      <c r="D37" s="10" t="s">
        <v>2</v>
      </c>
      <c r="E37" s="10">
        <v>2.5000000000000001E-2</v>
      </c>
      <c r="F37" s="21">
        <f>E37*$F$36/$E$36</f>
        <v>2.5000000000000001E-2</v>
      </c>
      <c r="H37" s="33"/>
      <c r="J37" s="33"/>
      <c r="K37" s="33"/>
    </row>
    <row r="38" spans="1:11" x14ac:dyDescent="0.35">
      <c r="B38" s="11" t="s">
        <v>58</v>
      </c>
      <c r="C38" s="12" t="s">
        <v>3</v>
      </c>
      <c r="D38" s="10" t="s">
        <v>26</v>
      </c>
      <c r="E38" s="10">
        <v>0.75</v>
      </c>
      <c r="F38" s="34">
        <f>E38*$F$36/$E$36</f>
        <v>0.75</v>
      </c>
      <c r="H38" s="77"/>
      <c r="I38" s="77"/>
      <c r="J38" s="77"/>
      <c r="K38" s="77"/>
    </row>
    <row r="39" spans="1:11" x14ac:dyDescent="0.35">
      <c r="B39" s="11" t="s">
        <v>58</v>
      </c>
      <c r="C39" s="12" t="s">
        <v>9</v>
      </c>
      <c r="D39" s="10" t="s">
        <v>27</v>
      </c>
      <c r="E39" s="10">
        <v>0.75</v>
      </c>
      <c r="F39" s="34">
        <f t="shared" ref="F39:F42" si="1">E39*$F$36/$E$36</f>
        <v>0.75</v>
      </c>
      <c r="H39" s="77"/>
      <c r="I39" s="77"/>
      <c r="J39" s="77"/>
      <c r="K39" s="77"/>
    </row>
    <row r="40" spans="1:11" x14ac:dyDescent="0.35">
      <c r="B40" s="11" t="s">
        <v>59</v>
      </c>
      <c r="C40" s="12" t="s">
        <v>4</v>
      </c>
      <c r="D40" s="10" t="s">
        <v>2</v>
      </c>
      <c r="E40" s="18">
        <v>0.4</v>
      </c>
      <c r="F40" s="35">
        <f t="shared" si="1"/>
        <v>0.4</v>
      </c>
      <c r="H40" s="19">
        <v>1</v>
      </c>
      <c r="I40" s="76"/>
      <c r="J40" s="76"/>
      <c r="K40" s="76"/>
    </row>
    <row r="41" spans="1:11" x14ac:dyDescent="0.35">
      <c r="B41" s="11" t="s">
        <v>59</v>
      </c>
      <c r="C41" s="12" t="s">
        <v>16</v>
      </c>
      <c r="D41" s="10" t="s">
        <v>2</v>
      </c>
      <c r="E41" s="10">
        <v>1E-3</v>
      </c>
      <c r="F41" s="36">
        <f t="shared" si="1"/>
        <v>1E-3</v>
      </c>
      <c r="H41" s="19">
        <v>28</v>
      </c>
      <c r="I41" s="76"/>
      <c r="J41" s="76"/>
      <c r="K41" s="76"/>
    </row>
    <row r="42" spans="1:11" x14ac:dyDescent="0.35">
      <c r="B42" s="11" t="s">
        <v>59</v>
      </c>
      <c r="C42" s="12" t="s">
        <v>31</v>
      </c>
      <c r="D42" s="10" t="s">
        <v>2</v>
      </c>
      <c r="E42" s="10">
        <v>1.0000000000000001E-5</v>
      </c>
      <c r="F42" s="37">
        <f t="shared" si="1"/>
        <v>1.0000000000000001E-5</v>
      </c>
      <c r="H42" s="19">
        <v>265</v>
      </c>
      <c r="I42" s="76"/>
      <c r="J42" s="76"/>
      <c r="K42" s="76"/>
    </row>
    <row r="43" spans="1:11" x14ac:dyDescent="0.35">
      <c r="B43" s="28"/>
      <c r="C43" s="29"/>
      <c r="D43" s="30"/>
      <c r="E43" s="30"/>
      <c r="F43" s="30"/>
    </row>
    <row r="44" spans="1:11" x14ac:dyDescent="0.35">
      <c r="B44" s="38"/>
      <c r="D44" s="30"/>
      <c r="E44" s="30"/>
      <c r="H44" s="30"/>
      <c r="I44" s="29"/>
      <c r="J44" s="29"/>
      <c r="K44" s="29"/>
    </row>
    <row r="45" spans="1:11" x14ac:dyDescent="0.35">
      <c r="E45" s="5"/>
    </row>
    <row r="46" spans="1:11" x14ac:dyDescent="0.35">
      <c r="A46" s="7">
        <v>4</v>
      </c>
      <c r="B46" s="8" t="s">
        <v>11</v>
      </c>
      <c r="C46" s="9"/>
      <c r="D46" s="9"/>
      <c r="E46" s="31"/>
      <c r="F46" s="9"/>
    </row>
    <row r="47" spans="1:11" x14ac:dyDescent="0.35">
      <c r="E47" s="5"/>
    </row>
    <row r="48" spans="1:11" x14ac:dyDescent="0.35">
      <c r="B48" s="10"/>
      <c r="C48" s="12" t="s">
        <v>28</v>
      </c>
      <c r="D48" s="10" t="s">
        <v>29</v>
      </c>
      <c r="E48" s="10">
        <v>8</v>
      </c>
    </row>
    <row r="49" spans="1:11" x14ac:dyDescent="0.35">
      <c r="B49" s="10"/>
      <c r="C49" s="12" t="s">
        <v>12</v>
      </c>
      <c r="D49" s="10" t="s">
        <v>13</v>
      </c>
      <c r="E49" s="10">
        <v>500</v>
      </c>
    </row>
    <row r="50" spans="1:11" x14ac:dyDescent="0.35">
      <c r="B50" s="30"/>
      <c r="C50" s="29"/>
      <c r="D50" s="30"/>
      <c r="E50" s="30"/>
    </row>
    <row r="51" spans="1:11" x14ac:dyDescent="0.35">
      <c r="E51" s="10" t="s">
        <v>56</v>
      </c>
      <c r="F51" s="10" t="s">
        <v>30</v>
      </c>
      <c r="H51" s="10" t="s">
        <v>36</v>
      </c>
      <c r="I51" s="10" t="s">
        <v>37</v>
      </c>
      <c r="J51" s="10" t="s">
        <v>40</v>
      </c>
      <c r="K51" s="10" t="s">
        <v>41</v>
      </c>
    </row>
    <row r="52" spans="1:11" x14ac:dyDescent="0.35">
      <c r="B52" s="10" t="s">
        <v>57</v>
      </c>
      <c r="C52" s="12" t="s">
        <v>35</v>
      </c>
      <c r="D52" s="10"/>
      <c r="E52" s="10">
        <v>1000</v>
      </c>
      <c r="F52" s="10">
        <v>1</v>
      </c>
      <c r="H52" s="12"/>
      <c r="I52" s="12"/>
      <c r="J52" s="12"/>
      <c r="K52" s="12"/>
    </row>
    <row r="53" spans="1:11" x14ac:dyDescent="0.35">
      <c r="B53" s="10" t="s">
        <v>58</v>
      </c>
      <c r="C53" s="12" t="s">
        <v>14</v>
      </c>
      <c r="D53" s="10" t="s">
        <v>10</v>
      </c>
      <c r="E53" s="39">
        <f>E49/E48</f>
        <v>62.5</v>
      </c>
      <c r="F53" s="40">
        <f>E53/$E$52</f>
        <v>6.25E-2</v>
      </c>
      <c r="H53" s="77"/>
      <c r="I53" s="77"/>
      <c r="J53" s="77"/>
      <c r="K53" s="77"/>
    </row>
    <row r="54" spans="1:11" x14ac:dyDescent="0.35">
      <c r="B54" s="10" t="s">
        <v>59</v>
      </c>
      <c r="C54" s="12" t="s">
        <v>4</v>
      </c>
      <c r="D54" s="10" t="s">
        <v>2</v>
      </c>
      <c r="E54" s="10">
        <v>0.2</v>
      </c>
      <c r="F54" s="41">
        <f>E54/$E$52</f>
        <v>2.0000000000000001E-4</v>
      </c>
      <c r="H54" s="19">
        <v>1</v>
      </c>
      <c r="I54" s="19">
        <v>0</v>
      </c>
      <c r="J54" s="76"/>
      <c r="K54" s="76"/>
    </row>
    <row r="55" spans="1:11" x14ac:dyDescent="0.35">
      <c r="B55" s="10" t="s">
        <v>59</v>
      </c>
      <c r="C55" s="12" t="s">
        <v>5</v>
      </c>
      <c r="D55" s="10" t="s">
        <v>2</v>
      </c>
      <c r="E55" s="21">
        <v>5.0000000000000001E-3</v>
      </c>
      <c r="F55" s="37">
        <f t="shared" ref="F55" si="2">E55/$E$52</f>
        <v>5.0000000000000004E-6</v>
      </c>
      <c r="H55" s="19">
        <v>0</v>
      </c>
      <c r="I55" s="19">
        <v>1</v>
      </c>
      <c r="J55" s="76"/>
      <c r="K55" s="76"/>
    </row>
    <row r="56" spans="1:11" x14ac:dyDescent="0.35">
      <c r="B56" s="30"/>
      <c r="C56" s="29"/>
      <c r="D56" s="30"/>
      <c r="E56" s="42"/>
    </row>
    <row r="57" spans="1:11" x14ac:dyDescent="0.35">
      <c r="B57" s="30"/>
      <c r="C57" s="29"/>
      <c r="D57" s="30"/>
      <c r="E57" s="42"/>
      <c r="H57" s="30"/>
      <c r="I57" s="30"/>
      <c r="J57" s="29"/>
      <c r="K57" s="29"/>
    </row>
    <row r="58" spans="1:11" x14ac:dyDescent="0.35">
      <c r="E58" s="5"/>
    </row>
    <row r="59" spans="1:11" x14ac:dyDescent="0.35">
      <c r="A59" s="7">
        <v>5</v>
      </c>
      <c r="B59" s="8" t="s">
        <v>25</v>
      </c>
      <c r="C59" s="9"/>
      <c r="D59" s="9"/>
      <c r="E59" s="31"/>
      <c r="F59" s="9"/>
    </row>
    <row r="60" spans="1:11" x14ac:dyDescent="0.35">
      <c r="A60" s="5"/>
      <c r="B60" s="4"/>
      <c r="E60" s="10" t="s">
        <v>56</v>
      </c>
      <c r="F60" s="10" t="s">
        <v>30</v>
      </c>
      <c r="H60" s="10" t="s">
        <v>36</v>
      </c>
      <c r="I60" s="10" t="s">
        <v>37</v>
      </c>
      <c r="J60" s="10" t="s">
        <v>40</v>
      </c>
      <c r="K60" s="10" t="s">
        <v>41</v>
      </c>
    </row>
    <row r="61" spans="1:11" x14ac:dyDescent="0.35">
      <c r="B61" s="18" t="s">
        <v>61</v>
      </c>
      <c r="C61" s="12" t="s">
        <v>7</v>
      </c>
      <c r="D61" s="10" t="s">
        <v>8</v>
      </c>
      <c r="E61" s="10">
        <v>1</v>
      </c>
      <c r="F61" s="10">
        <v>1</v>
      </c>
      <c r="H61" s="15"/>
      <c r="I61" s="15"/>
      <c r="J61" s="15"/>
      <c r="K61" s="15"/>
    </row>
    <row r="62" spans="1:11" x14ac:dyDescent="0.35">
      <c r="B62" s="18" t="s">
        <v>61</v>
      </c>
      <c r="C62" s="12" t="s">
        <v>1</v>
      </c>
      <c r="D62" s="10" t="s">
        <v>2</v>
      </c>
      <c r="E62" s="21">
        <v>0.03</v>
      </c>
      <c r="F62" s="43">
        <f>E62</f>
        <v>0.03</v>
      </c>
      <c r="H62" s="44"/>
      <c r="I62" s="44"/>
      <c r="J62" s="44"/>
      <c r="K62" s="44"/>
    </row>
    <row r="63" spans="1:11" x14ac:dyDescent="0.35">
      <c r="B63" s="18" t="s">
        <v>59</v>
      </c>
      <c r="C63" s="12" t="s">
        <v>4</v>
      </c>
      <c r="D63" s="10" t="s">
        <v>2</v>
      </c>
      <c r="E63" s="10">
        <f>0.01*E62</f>
        <v>2.9999999999999997E-4</v>
      </c>
      <c r="F63" s="41">
        <f>E63</f>
        <v>2.9999999999999997E-4</v>
      </c>
      <c r="H63" s="19">
        <v>1</v>
      </c>
      <c r="I63" s="76"/>
      <c r="J63" s="76"/>
      <c r="K63" s="76"/>
    </row>
    <row r="64" spans="1:11" x14ac:dyDescent="0.35">
      <c r="B64" s="18" t="s">
        <v>59</v>
      </c>
      <c r="C64" s="12" t="s">
        <v>16</v>
      </c>
      <c r="D64" s="10" t="s">
        <v>2</v>
      </c>
      <c r="E64" s="10">
        <f>0.01*E62</f>
        <v>2.9999999999999997E-4</v>
      </c>
      <c r="F64" s="41">
        <f t="shared" ref="F64" si="3">E64</f>
        <v>2.9999999999999997E-4</v>
      </c>
      <c r="H64" s="19">
        <v>28</v>
      </c>
      <c r="I64" s="76"/>
      <c r="J64" s="76"/>
      <c r="K64" s="76"/>
    </row>
    <row r="65" spans="1:7" x14ac:dyDescent="0.35">
      <c r="E65" s="5"/>
    </row>
    <row r="66" spans="1:7" x14ac:dyDescent="0.35">
      <c r="E66" s="5"/>
    </row>
    <row r="67" spans="1:7" x14ac:dyDescent="0.35">
      <c r="A67" s="47" t="s">
        <v>66</v>
      </c>
      <c r="E67" s="5"/>
    </row>
    <row r="68" spans="1:7" x14ac:dyDescent="0.35">
      <c r="E68" s="5"/>
    </row>
    <row r="69" spans="1:7" x14ac:dyDescent="0.35">
      <c r="A69" s="85"/>
      <c r="B69" s="82"/>
      <c r="C69" s="83"/>
      <c r="D69" s="78" t="s">
        <v>36</v>
      </c>
      <c r="E69" s="20" t="s">
        <v>37</v>
      </c>
      <c r="F69" s="20" t="s">
        <v>40</v>
      </c>
      <c r="G69" s="20" t="s">
        <v>41</v>
      </c>
    </row>
    <row r="70" spans="1:7" x14ac:dyDescent="0.35">
      <c r="A70" s="86"/>
      <c r="B70" s="89" t="s">
        <v>55</v>
      </c>
      <c r="C70" s="84"/>
      <c r="D70" s="78" t="s">
        <v>69</v>
      </c>
      <c r="E70" s="20" t="s">
        <v>47</v>
      </c>
      <c r="F70" s="20" t="s">
        <v>70</v>
      </c>
      <c r="G70" s="20" t="s">
        <v>71</v>
      </c>
    </row>
    <row r="71" spans="1:7" x14ac:dyDescent="0.35">
      <c r="A71" s="81">
        <v>1</v>
      </c>
      <c r="B71" s="79" t="s">
        <v>52</v>
      </c>
      <c r="C71" s="80"/>
      <c r="D71" s="63">
        <f>SUMPRODUCT($F$11:$F$15, H11:H15)</f>
        <v>4.2818750000000003E-2</v>
      </c>
      <c r="E71" s="63">
        <f t="shared" ref="E71:G71" si="4">SUMPRODUCT($F$11:$F$15, I11:I15)</f>
        <v>4.2500000000000003E-5</v>
      </c>
      <c r="F71" s="67">
        <f t="shared" si="4"/>
        <v>0</v>
      </c>
      <c r="G71" s="67">
        <f t="shared" si="4"/>
        <v>0</v>
      </c>
    </row>
    <row r="72" spans="1:7" x14ac:dyDescent="0.35">
      <c r="A72" s="19">
        <v>2</v>
      </c>
      <c r="B72" s="64" t="s">
        <v>67</v>
      </c>
      <c r="C72" s="62"/>
      <c r="D72" s="63">
        <f>SUMPRODUCT($F$22:$F$30, H22:H30)</f>
        <v>6.0624999999999998E-2</v>
      </c>
      <c r="E72" s="63">
        <f t="shared" ref="E72:G72" si="5">SUMPRODUCT($F$22:$F$30, I22:I30)</f>
        <v>1E-4</v>
      </c>
      <c r="F72" s="63">
        <f t="shared" si="5"/>
        <v>2.5000000000000001E-5</v>
      </c>
      <c r="G72" s="63">
        <f t="shared" si="5"/>
        <v>1.5000000000000001E-4</v>
      </c>
    </row>
    <row r="73" spans="1:7" x14ac:dyDescent="0.35">
      <c r="A73" s="19">
        <v>3</v>
      </c>
      <c r="B73" s="64" t="s">
        <v>65</v>
      </c>
      <c r="C73" s="62"/>
      <c r="D73" s="63">
        <f>SUMPRODUCT($F$38:$F$42, H38:H42)</f>
        <v>0.43065000000000003</v>
      </c>
      <c r="E73" s="67">
        <f t="shared" ref="E73:G73" si="6">SUMPRODUCT($F$38:$F$42, I38:I42)</f>
        <v>0</v>
      </c>
      <c r="F73" s="67">
        <f t="shared" si="6"/>
        <v>0</v>
      </c>
      <c r="G73" s="67">
        <f t="shared" si="6"/>
        <v>0</v>
      </c>
    </row>
    <row r="74" spans="1:7" x14ac:dyDescent="0.35">
      <c r="A74" s="19">
        <v>4</v>
      </c>
      <c r="B74" s="64" t="s">
        <v>11</v>
      </c>
      <c r="C74" s="62"/>
      <c r="D74" s="63">
        <f>SUMPRODUCT($F$53:$F$55, H53:H55)</f>
        <v>2.0000000000000001E-4</v>
      </c>
      <c r="E74" s="63">
        <f t="shared" ref="E74:G74" si="7">SUMPRODUCT($F$53:$F$55, I53:I55)</f>
        <v>5.0000000000000004E-6</v>
      </c>
      <c r="F74" s="67">
        <f t="shared" si="7"/>
        <v>0</v>
      </c>
      <c r="G74" s="67">
        <f t="shared" si="7"/>
        <v>0</v>
      </c>
    </row>
    <row r="75" spans="1:7" x14ac:dyDescent="0.35">
      <c r="A75" s="19">
        <v>5</v>
      </c>
      <c r="B75" s="64" t="s">
        <v>25</v>
      </c>
      <c r="C75" s="62"/>
      <c r="D75" s="63">
        <f>SUMPRODUCT(F63:F64, H63:H64)</f>
        <v>8.6999999999999994E-3</v>
      </c>
      <c r="E75" s="67">
        <f t="shared" ref="E75:G75" si="8">SUMPRODUCT(G63:G64, I63:I64)</f>
        <v>0</v>
      </c>
      <c r="F75" s="67">
        <f t="shared" si="8"/>
        <v>0</v>
      </c>
      <c r="G75" s="67">
        <f t="shared" si="8"/>
        <v>0</v>
      </c>
    </row>
    <row r="76" spans="1:7" x14ac:dyDescent="0.35">
      <c r="A76" s="65"/>
      <c r="B76" s="88" t="s">
        <v>72</v>
      </c>
      <c r="C76" s="66"/>
      <c r="D76" s="87">
        <f>SUM(D71:D75)</f>
        <v>0.54299375000000005</v>
      </c>
      <c r="E76" s="87">
        <f t="shared" ref="E76:G76" si="9">SUM(E71:E75)</f>
        <v>1.4750000000000001E-4</v>
      </c>
      <c r="F76" s="87">
        <f t="shared" si="9"/>
        <v>2.5000000000000001E-5</v>
      </c>
      <c r="G76" s="87">
        <f t="shared" si="9"/>
        <v>1.5000000000000001E-4</v>
      </c>
    </row>
    <row r="77" spans="1:7" x14ac:dyDescent="0.35">
      <c r="A77" s="5"/>
      <c r="B77" s="1"/>
      <c r="E77" s="5"/>
    </row>
    <row r="78" spans="1:7" x14ac:dyDescent="0.35">
      <c r="A78" s="5"/>
      <c r="B78" s="1"/>
      <c r="E78" s="5"/>
    </row>
    <row r="79" spans="1:7" x14ac:dyDescent="0.35">
      <c r="A79" s="5"/>
      <c r="B79" s="1"/>
      <c r="E79" s="5"/>
    </row>
    <row r="80" spans="1:7" x14ac:dyDescent="0.35">
      <c r="A80" s="5"/>
      <c r="B80" s="1"/>
      <c r="E80" s="5"/>
    </row>
    <row r="81" spans="1:5" x14ac:dyDescent="0.35">
      <c r="A81" s="5"/>
      <c r="B81" s="1"/>
      <c r="E81" s="5"/>
    </row>
    <row r="82" spans="1:5" x14ac:dyDescent="0.35">
      <c r="A82" s="5"/>
      <c r="B82" s="1"/>
      <c r="E82" s="5"/>
    </row>
    <row r="83" spans="1:5" x14ac:dyDescent="0.35">
      <c r="A83" s="5"/>
      <c r="B83" s="1"/>
      <c r="E83" s="5"/>
    </row>
    <row r="84" spans="1:5" x14ac:dyDescent="0.35">
      <c r="A84" s="5"/>
      <c r="B84" s="1"/>
      <c r="E84" s="5"/>
    </row>
    <row r="85" spans="1:5" x14ac:dyDescent="0.35">
      <c r="A85" s="5"/>
      <c r="B85" s="1"/>
      <c r="E85" s="5"/>
    </row>
    <row r="86" spans="1:5" x14ac:dyDescent="0.35">
      <c r="A86" s="5"/>
      <c r="B86" s="1"/>
      <c r="E86" s="5"/>
    </row>
    <row r="87" spans="1:5" x14ac:dyDescent="0.35">
      <c r="A87" s="5"/>
      <c r="B87" s="1"/>
      <c r="E87" s="5"/>
    </row>
    <row r="88" spans="1:5" x14ac:dyDescent="0.35">
      <c r="A88" s="5"/>
      <c r="B88" s="1"/>
      <c r="E88" s="5"/>
    </row>
    <row r="89" spans="1:5" x14ac:dyDescent="0.35">
      <c r="A89" s="5"/>
      <c r="B89" s="1"/>
      <c r="E89" s="5"/>
    </row>
    <row r="90" spans="1:5" x14ac:dyDescent="0.35">
      <c r="A90" s="5"/>
      <c r="B90" s="1"/>
      <c r="E90" s="5"/>
    </row>
    <row r="91" spans="1:5" x14ac:dyDescent="0.35">
      <c r="E91" s="5"/>
    </row>
    <row r="92" spans="1:5" x14ac:dyDescent="0.35">
      <c r="E92" s="5"/>
    </row>
    <row r="93" spans="1:5" x14ac:dyDescent="0.35">
      <c r="E93" s="5"/>
    </row>
    <row r="94" spans="1:5" x14ac:dyDescent="0.35">
      <c r="E94" s="5"/>
    </row>
    <row r="95" spans="1:5" x14ac:dyDescent="0.35">
      <c r="E95" s="5"/>
    </row>
    <row r="96" spans="1:5" x14ac:dyDescent="0.35">
      <c r="E96" s="5"/>
    </row>
    <row r="97" spans="2:11" x14ac:dyDescent="0.35">
      <c r="E97" s="5"/>
    </row>
    <row r="98" spans="2:11" x14ac:dyDescent="0.35">
      <c r="E98" s="5"/>
    </row>
    <row r="99" spans="2:11" x14ac:dyDescent="0.35">
      <c r="E99" s="5"/>
    </row>
    <row r="100" spans="2:11" x14ac:dyDescent="0.35">
      <c r="B100" s="47" t="s">
        <v>64</v>
      </c>
      <c r="C100" s="4"/>
      <c r="E100" s="5"/>
    </row>
    <row r="101" spans="2:11" x14ac:dyDescent="0.35">
      <c r="E101" s="5"/>
    </row>
    <row r="102" spans="2:11" x14ac:dyDescent="0.35">
      <c r="B102" s="48" t="s">
        <v>17</v>
      </c>
      <c r="C102" s="12"/>
      <c r="D102" s="12"/>
      <c r="E102" s="12"/>
    </row>
    <row r="103" spans="2:11" x14ac:dyDescent="0.35">
      <c r="B103" s="12"/>
      <c r="C103" s="12" t="str">
        <f>C10</f>
        <v>Ethylene</v>
      </c>
      <c r="D103" s="10" t="str">
        <f>D10</f>
        <v>kg</v>
      </c>
      <c r="E103" s="49">
        <f>F10</f>
        <v>2.1250000000000002E-2</v>
      </c>
    </row>
    <row r="104" spans="2:11" x14ac:dyDescent="0.35">
      <c r="B104" s="12"/>
      <c r="C104" s="12" t="str">
        <f t="shared" ref="C104:D108" si="10">C11</f>
        <v>Petroluem</v>
      </c>
      <c r="D104" s="10" t="str">
        <f t="shared" si="10"/>
        <v>kg</v>
      </c>
      <c r="E104" s="49">
        <f t="shared" ref="E104:E108" si="11">F11</f>
        <v>3.08125E-2</v>
      </c>
    </row>
    <row r="105" spans="2:11" x14ac:dyDescent="0.35">
      <c r="B105" s="12"/>
      <c r="C105" s="12" t="str">
        <f t="shared" si="10"/>
        <v>Energy</v>
      </c>
      <c r="D105" s="10" t="str">
        <f t="shared" si="10"/>
        <v>MJ</v>
      </c>
      <c r="E105" s="49">
        <f t="shared" si="11"/>
        <v>4.2500000000000003E-2</v>
      </c>
    </row>
    <row r="106" spans="2:11" x14ac:dyDescent="0.35">
      <c r="B106" s="12"/>
      <c r="C106" s="12" t="str">
        <f t="shared" si="10"/>
        <v>CO2</v>
      </c>
      <c r="D106" s="10" t="str">
        <f t="shared" si="10"/>
        <v>kg</v>
      </c>
      <c r="E106" s="49">
        <f t="shared" si="11"/>
        <v>3.7187500000000005E-2</v>
      </c>
      <c r="H106" s="10">
        <v>1</v>
      </c>
      <c r="I106" s="12"/>
      <c r="J106" s="12"/>
      <c r="K106" s="12"/>
    </row>
    <row r="107" spans="2:11" x14ac:dyDescent="0.35">
      <c r="B107" s="12"/>
      <c r="C107" s="12" t="str">
        <f t="shared" si="10"/>
        <v>SO2</v>
      </c>
      <c r="D107" s="10" t="str">
        <f t="shared" si="10"/>
        <v>kg</v>
      </c>
      <c r="E107" s="49">
        <f t="shared" si="11"/>
        <v>4.2500000000000003E-5</v>
      </c>
      <c r="H107" s="12"/>
      <c r="I107" s="10">
        <v>1</v>
      </c>
      <c r="J107" s="12"/>
      <c r="K107" s="12"/>
    </row>
    <row r="108" spans="2:11" x14ac:dyDescent="0.35">
      <c r="B108" s="12"/>
      <c r="C108" s="12" t="str">
        <f t="shared" si="10"/>
        <v>N2O</v>
      </c>
      <c r="D108" s="10" t="str">
        <f t="shared" si="10"/>
        <v>kg</v>
      </c>
      <c r="E108" s="49">
        <f t="shared" si="11"/>
        <v>2.1250000000000002E-5</v>
      </c>
      <c r="H108" s="10">
        <v>265</v>
      </c>
      <c r="I108" s="12"/>
      <c r="J108" s="12"/>
      <c r="K108" s="12"/>
    </row>
    <row r="109" spans="2:11" x14ac:dyDescent="0.35">
      <c r="B109" s="29"/>
      <c r="C109" s="29"/>
      <c r="D109" s="29"/>
      <c r="E109" s="30"/>
      <c r="H109" s="50">
        <f>SUMPRODUCT(E106:E108, H106:H108)</f>
        <v>4.2818750000000003E-2</v>
      </c>
      <c r="I109" s="29">
        <f>SUMPRODUCT(E106:E108, I106:I108)</f>
        <v>4.2500000000000003E-5</v>
      </c>
      <c r="J109" s="29">
        <v>0</v>
      </c>
      <c r="K109" s="29">
        <v>0</v>
      </c>
    </row>
    <row r="110" spans="2:11" x14ac:dyDescent="0.35">
      <c r="H110" s="51">
        <f>H109/H147</f>
        <v>7.8856800837947022E-2</v>
      </c>
      <c r="I110" s="51">
        <f t="shared" ref="I110:K110" si="12">I109/I147</f>
        <v>0.28813559322033899</v>
      </c>
      <c r="J110" s="51">
        <f t="shared" si="12"/>
        <v>0</v>
      </c>
      <c r="K110" s="51">
        <f t="shared" si="12"/>
        <v>0</v>
      </c>
    </row>
    <row r="111" spans="2:11" x14ac:dyDescent="0.35">
      <c r="B111" s="48" t="s">
        <v>19</v>
      </c>
      <c r="C111" s="12"/>
      <c r="D111" s="12"/>
      <c r="E111" s="12"/>
    </row>
    <row r="112" spans="2:11" x14ac:dyDescent="0.35">
      <c r="B112" s="12"/>
      <c r="C112" s="12" t="str">
        <f>C20</f>
        <v>Polyethylene</v>
      </c>
      <c r="D112" s="10" t="str">
        <f>D20</f>
        <v>kg</v>
      </c>
      <c r="E112" s="49">
        <f>F20</f>
        <v>2.5000000000000001E-2</v>
      </c>
    </row>
    <row r="113" spans="2:11" x14ac:dyDescent="0.35">
      <c r="B113" s="12"/>
      <c r="C113" s="12" t="str">
        <f t="shared" ref="C113:D122" si="13">C21</f>
        <v>Ethylene</v>
      </c>
      <c r="D113" s="10" t="str">
        <f t="shared" si="13"/>
        <v>kg</v>
      </c>
      <c r="E113" s="49">
        <f t="shared" ref="E113:E122" si="14">F21</f>
        <v>2.1250000000000002E-2</v>
      </c>
    </row>
    <row r="114" spans="2:11" x14ac:dyDescent="0.35">
      <c r="B114" s="12"/>
      <c r="C114" s="12" t="str">
        <f t="shared" si="13"/>
        <v>Catalysts</v>
      </c>
      <c r="D114" s="10" t="str">
        <f t="shared" si="13"/>
        <v>kg</v>
      </c>
      <c r="E114" s="49">
        <f t="shared" si="14"/>
        <v>7.5000000000000002E-7</v>
      </c>
    </row>
    <row r="115" spans="2:11" x14ac:dyDescent="0.35">
      <c r="B115" s="12"/>
      <c r="C115" s="12" t="str">
        <f t="shared" si="13"/>
        <v>Additives</v>
      </c>
      <c r="D115" s="10" t="str">
        <f t="shared" si="13"/>
        <v>kg</v>
      </c>
      <c r="E115" s="49">
        <f t="shared" si="14"/>
        <v>2.5000000000000001E-4</v>
      </c>
    </row>
    <row r="116" spans="2:11" x14ac:dyDescent="0.35">
      <c r="B116" s="12"/>
      <c r="C116" s="12" t="str">
        <f t="shared" si="13"/>
        <v>Energy</v>
      </c>
      <c r="D116" s="10" t="str">
        <f t="shared" si="13"/>
        <v>MJ</v>
      </c>
      <c r="E116" s="49">
        <f t="shared" si="14"/>
        <v>3.7500000000000006E-2</v>
      </c>
    </row>
    <row r="117" spans="2:11" x14ac:dyDescent="0.35">
      <c r="B117" s="12"/>
      <c r="C117" s="12" t="str">
        <f t="shared" si="13"/>
        <v>CO2</v>
      </c>
      <c r="D117" s="10" t="str">
        <f t="shared" si="13"/>
        <v>kg</v>
      </c>
      <c r="E117" s="49">
        <f t="shared" si="14"/>
        <v>3.3750000000000002E-2</v>
      </c>
      <c r="H117" s="10">
        <v>1</v>
      </c>
      <c r="I117" s="12"/>
      <c r="J117" s="10"/>
      <c r="K117" s="12"/>
    </row>
    <row r="118" spans="2:11" x14ac:dyDescent="0.35">
      <c r="B118" s="12"/>
      <c r="C118" s="12" t="str">
        <f t="shared" si="13"/>
        <v>CH4</v>
      </c>
      <c r="D118" s="10" t="str">
        <f t="shared" si="13"/>
        <v>kg</v>
      </c>
      <c r="E118" s="49">
        <f t="shared" si="14"/>
        <v>2.5000000000000001E-4</v>
      </c>
      <c r="H118" s="10">
        <v>28</v>
      </c>
      <c r="I118" s="12"/>
      <c r="J118" s="10"/>
      <c r="K118" s="12"/>
    </row>
    <row r="119" spans="2:11" x14ac:dyDescent="0.35">
      <c r="B119" s="12"/>
      <c r="C119" s="12" t="str">
        <f t="shared" si="13"/>
        <v>N20</v>
      </c>
      <c r="D119" s="10" t="str">
        <f t="shared" si="13"/>
        <v>kg</v>
      </c>
      <c r="E119" s="49">
        <f t="shared" si="14"/>
        <v>7.5000000000000007E-5</v>
      </c>
      <c r="H119" s="10">
        <v>265</v>
      </c>
      <c r="I119" s="12"/>
      <c r="J119" s="10"/>
      <c r="K119" s="12"/>
    </row>
    <row r="120" spans="2:11" x14ac:dyDescent="0.35">
      <c r="B120" s="12"/>
      <c r="C120" s="12" t="str">
        <f t="shared" si="13"/>
        <v>VOC</v>
      </c>
      <c r="D120" s="10" t="str">
        <f t="shared" si="13"/>
        <v>kg</v>
      </c>
      <c r="E120" s="49">
        <f t="shared" si="14"/>
        <v>1.25E-4</v>
      </c>
      <c r="H120" s="12"/>
      <c r="I120" s="12"/>
      <c r="J120" s="10"/>
      <c r="K120" s="10">
        <v>1</v>
      </c>
    </row>
    <row r="121" spans="2:11" x14ac:dyDescent="0.35">
      <c r="B121" s="12"/>
      <c r="C121" s="12" t="str">
        <f t="shared" si="13"/>
        <v>SO2</v>
      </c>
      <c r="D121" s="10" t="str">
        <f t="shared" si="13"/>
        <v>kg</v>
      </c>
      <c r="E121" s="49">
        <f t="shared" si="14"/>
        <v>5.0000000000000002E-5</v>
      </c>
      <c r="H121" s="12"/>
      <c r="I121" s="10">
        <v>1</v>
      </c>
      <c r="J121" s="10"/>
      <c r="K121" s="12"/>
    </row>
    <row r="122" spans="2:11" x14ac:dyDescent="0.35">
      <c r="B122" s="12"/>
      <c r="C122" s="12" t="str">
        <f t="shared" si="13"/>
        <v>NOx</v>
      </c>
      <c r="D122" s="10" t="str">
        <f t="shared" si="13"/>
        <v>kg</v>
      </c>
      <c r="E122" s="49">
        <f t="shared" si="14"/>
        <v>2.5000000000000001E-5</v>
      </c>
      <c r="H122" s="12"/>
      <c r="I122" s="10">
        <v>2</v>
      </c>
      <c r="J122" s="10">
        <v>1</v>
      </c>
      <c r="K122" s="10">
        <v>1</v>
      </c>
    </row>
    <row r="123" spans="2:11" x14ac:dyDescent="0.35">
      <c r="B123" s="29"/>
      <c r="C123" s="29"/>
      <c r="D123" s="29"/>
      <c r="E123" s="30"/>
      <c r="H123" s="52">
        <f>SUMPRODUCT(E117:E122, H117:H122)</f>
        <v>6.0624999999999998E-2</v>
      </c>
      <c r="I123" s="50">
        <f>SUMPRODUCT(E117:E122, I117:I122)</f>
        <v>1E-4</v>
      </c>
      <c r="J123" s="30">
        <f>SUMPRODUCT(E117:E122, J117:J122)</f>
        <v>2.5000000000000001E-5</v>
      </c>
      <c r="K123" s="53">
        <f>SUMPRODUCT(E117:E122, K117:K122)</f>
        <v>1.5000000000000001E-4</v>
      </c>
    </row>
    <row r="124" spans="2:11" x14ac:dyDescent="0.35">
      <c r="H124" s="51">
        <f>H123/H147</f>
        <v>0.11164953556095257</v>
      </c>
      <c r="I124" s="51">
        <f t="shared" ref="I124:K124" si="15">I123/I147</f>
        <v>0.67796610169491522</v>
      </c>
      <c r="J124" s="51">
        <f t="shared" si="15"/>
        <v>1</v>
      </c>
      <c r="K124" s="51">
        <f t="shared" si="15"/>
        <v>1</v>
      </c>
    </row>
    <row r="125" spans="2:11" x14ac:dyDescent="0.35">
      <c r="B125" s="48" t="s">
        <v>22</v>
      </c>
      <c r="C125" s="12"/>
      <c r="D125" s="12"/>
      <c r="E125" s="12"/>
    </row>
    <row r="126" spans="2:11" x14ac:dyDescent="0.35">
      <c r="B126" s="10"/>
      <c r="C126" s="11" t="str">
        <f>C37</f>
        <v>Polyethylene Resin</v>
      </c>
      <c r="D126" s="10" t="str">
        <f>D37</f>
        <v>kg</v>
      </c>
      <c r="E126" s="45">
        <f>F37</f>
        <v>2.5000000000000001E-2</v>
      </c>
    </row>
    <row r="127" spans="2:11" x14ac:dyDescent="0.35">
      <c r="B127" s="10"/>
      <c r="C127" s="12" t="str">
        <f t="shared" ref="C127:D131" si="16">C38</f>
        <v>Energy</v>
      </c>
      <c r="D127" s="10" t="str">
        <f t="shared" si="16"/>
        <v>MJ</v>
      </c>
      <c r="E127" s="45">
        <f t="shared" ref="E127:E131" si="17">F38</f>
        <v>0.75</v>
      </c>
    </row>
    <row r="128" spans="2:11" x14ac:dyDescent="0.35">
      <c r="B128" s="10"/>
      <c r="C128" s="12" t="str">
        <f t="shared" si="16"/>
        <v>Water</v>
      </c>
      <c r="D128" s="10" t="str">
        <f t="shared" si="16"/>
        <v>m3</v>
      </c>
      <c r="E128" s="45">
        <f t="shared" si="17"/>
        <v>0.75</v>
      </c>
    </row>
    <row r="129" spans="2:11" x14ac:dyDescent="0.35">
      <c r="B129" s="10"/>
      <c r="C129" s="12" t="str">
        <f t="shared" si="16"/>
        <v>CO2</v>
      </c>
      <c r="D129" s="10" t="str">
        <f t="shared" si="16"/>
        <v>kg</v>
      </c>
      <c r="E129" s="45">
        <f t="shared" si="17"/>
        <v>0.4</v>
      </c>
      <c r="H129" s="10">
        <v>1</v>
      </c>
      <c r="I129" s="12"/>
      <c r="J129" s="12"/>
      <c r="K129" s="12"/>
    </row>
    <row r="130" spans="2:11" x14ac:dyDescent="0.35">
      <c r="B130" s="10"/>
      <c r="C130" s="12" t="str">
        <f t="shared" si="16"/>
        <v>CH4</v>
      </c>
      <c r="D130" s="10" t="str">
        <f t="shared" si="16"/>
        <v>kg</v>
      </c>
      <c r="E130" s="45">
        <f t="shared" si="17"/>
        <v>1E-3</v>
      </c>
      <c r="H130" s="10">
        <v>28</v>
      </c>
      <c r="I130" s="12"/>
      <c r="J130" s="12"/>
      <c r="K130" s="12"/>
    </row>
    <row r="131" spans="2:11" x14ac:dyDescent="0.35">
      <c r="B131" s="10"/>
      <c r="C131" s="12" t="str">
        <f t="shared" si="16"/>
        <v>N20</v>
      </c>
      <c r="D131" s="10" t="str">
        <f t="shared" si="16"/>
        <v>kg</v>
      </c>
      <c r="E131" s="45">
        <f t="shared" si="17"/>
        <v>1.0000000000000001E-5</v>
      </c>
      <c r="H131" s="10">
        <v>265</v>
      </c>
      <c r="I131" s="12"/>
      <c r="J131" s="12"/>
      <c r="K131" s="12"/>
    </row>
    <row r="132" spans="2:11" x14ac:dyDescent="0.35">
      <c r="B132" s="30"/>
      <c r="C132" s="29"/>
      <c r="D132" s="30"/>
      <c r="E132" s="53"/>
      <c r="H132" s="50">
        <f>SUMPRODUCT(E129:E131, H129:H131)</f>
        <v>0.43065000000000003</v>
      </c>
      <c r="I132" s="29">
        <f>SUMPRODUCT(E129:E131, I129:I131)</f>
        <v>0</v>
      </c>
      <c r="J132" s="29">
        <v>0</v>
      </c>
      <c r="K132" s="29">
        <v>0</v>
      </c>
    </row>
    <row r="133" spans="2:11" x14ac:dyDescent="0.35">
      <c r="H133" s="54">
        <f>H132/H147</f>
        <v>0.79310305137029657</v>
      </c>
      <c r="I133" s="54">
        <f t="shared" ref="I133:K133" si="18">I132/I147</f>
        <v>0</v>
      </c>
      <c r="J133" s="54">
        <f t="shared" si="18"/>
        <v>0</v>
      </c>
      <c r="K133" s="54">
        <f t="shared" si="18"/>
        <v>0</v>
      </c>
    </row>
    <row r="134" spans="2:11" x14ac:dyDescent="0.35">
      <c r="B134" s="48" t="s">
        <v>11</v>
      </c>
      <c r="C134" s="12"/>
      <c r="D134" s="12"/>
      <c r="E134" s="12"/>
    </row>
    <row r="135" spans="2:11" x14ac:dyDescent="0.35">
      <c r="B135" s="12"/>
      <c r="C135" s="12" t="s">
        <v>14</v>
      </c>
      <c r="D135" s="12" t="s">
        <v>10</v>
      </c>
      <c r="E135" s="10">
        <v>6.25E-2</v>
      </c>
    </row>
    <row r="136" spans="2:11" x14ac:dyDescent="0.35">
      <c r="B136" s="12"/>
      <c r="C136" s="12" t="s">
        <v>4</v>
      </c>
      <c r="D136" s="12" t="s">
        <v>2</v>
      </c>
      <c r="E136" s="10">
        <v>2.0000000000000001E-4</v>
      </c>
      <c r="H136" s="10">
        <v>1</v>
      </c>
      <c r="I136" s="12"/>
      <c r="J136" s="12"/>
      <c r="K136" s="12"/>
    </row>
    <row r="137" spans="2:11" x14ac:dyDescent="0.35">
      <c r="B137" s="12"/>
      <c r="C137" s="12" t="s">
        <v>5</v>
      </c>
      <c r="D137" s="12" t="s">
        <v>2</v>
      </c>
      <c r="E137" s="10">
        <v>5.0000000000000004E-6</v>
      </c>
      <c r="H137" s="12"/>
      <c r="I137" s="10">
        <v>1</v>
      </c>
      <c r="J137" s="12"/>
      <c r="K137" s="12"/>
    </row>
    <row r="138" spans="2:11" x14ac:dyDescent="0.35">
      <c r="H138" s="5">
        <f>SUMPRODUCT(E136:E137, H136:H137)</f>
        <v>2.0000000000000001E-4</v>
      </c>
      <c r="I138" s="55">
        <f>SUMPRODUCT(E136:E137, I136:I137)</f>
        <v>5.0000000000000004E-6</v>
      </c>
      <c r="J138" s="3">
        <v>0</v>
      </c>
      <c r="K138" s="3">
        <v>0</v>
      </c>
    </row>
    <row r="139" spans="2:11" x14ac:dyDescent="0.35">
      <c r="H139" s="56">
        <f>H138/H147</f>
        <v>3.6832836473716318E-4</v>
      </c>
      <c r="I139" s="57">
        <f t="shared" ref="I139:K139" si="19">I138/I147</f>
        <v>3.3898305084745763E-2</v>
      </c>
      <c r="J139" s="57">
        <f t="shared" si="19"/>
        <v>0</v>
      </c>
      <c r="K139" s="57">
        <f t="shared" si="19"/>
        <v>0</v>
      </c>
    </row>
    <row r="140" spans="2:11" x14ac:dyDescent="0.35">
      <c r="B140" s="48" t="s">
        <v>25</v>
      </c>
      <c r="C140" s="12"/>
      <c r="D140" s="12"/>
      <c r="E140" s="12"/>
    </row>
    <row r="141" spans="2:11" x14ac:dyDescent="0.35">
      <c r="B141" s="12"/>
      <c r="C141" s="12" t="s">
        <v>1</v>
      </c>
      <c r="D141" s="10" t="s">
        <v>2</v>
      </c>
      <c r="E141" s="43">
        <v>0.03</v>
      </c>
    </row>
    <row r="142" spans="2:11" x14ac:dyDescent="0.35">
      <c r="B142" s="12"/>
      <c r="C142" s="12" t="s">
        <v>4</v>
      </c>
      <c r="D142" s="10" t="s">
        <v>2</v>
      </c>
      <c r="E142" s="43">
        <v>2.9999999999999997E-4</v>
      </c>
      <c r="H142" s="10">
        <v>1</v>
      </c>
      <c r="I142" s="12"/>
      <c r="J142" s="12"/>
      <c r="K142" s="12"/>
    </row>
    <row r="143" spans="2:11" x14ac:dyDescent="0.35">
      <c r="B143" s="12"/>
      <c r="C143" s="12" t="s">
        <v>16</v>
      </c>
      <c r="D143" s="10" t="s">
        <v>2</v>
      </c>
      <c r="E143" s="43">
        <v>2.9999999999999997E-4</v>
      </c>
      <c r="H143" s="10">
        <v>28</v>
      </c>
      <c r="I143" s="12"/>
      <c r="J143" s="12"/>
      <c r="K143" s="12"/>
    </row>
    <row r="144" spans="2:11" x14ac:dyDescent="0.35">
      <c r="H144" s="46">
        <f>SUMPRODUCT(E142:E143, H142:H143)</f>
        <v>8.6999999999999994E-3</v>
      </c>
      <c r="I144" s="3">
        <f>SUMPRODUCT(E142:E143, I142:I143)</f>
        <v>0</v>
      </c>
      <c r="J144" s="3">
        <v>0</v>
      </c>
      <c r="K144" s="3">
        <v>0</v>
      </c>
    </row>
    <row r="145" spans="2:11" x14ac:dyDescent="0.35">
      <c r="H145" s="57">
        <f>H144/H147</f>
        <v>1.6022283866066595E-2</v>
      </c>
      <c r="I145" s="3">
        <f t="shared" ref="I145:K145" si="20">I144/I147</f>
        <v>0</v>
      </c>
      <c r="J145" s="3">
        <f t="shared" si="20"/>
        <v>0</v>
      </c>
      <c r="K145" s="3">
        <f t="shared" si="20"/>
        <v>0</v>
      </c>
    </row>
    <row r="147" spans="2:11" x14ac:dyDescent="0.35">
      <c r="G147" s="3" t="s">
        <v>51</v>
      </c>
      <c r="H147" s="58">
        <f>SUM(H109, H123, H132, H138, H144)</f>
        <v>0.54299375000000005</v>
      </c>
      <c r="I147" s="59">
        <f>SUM(I109, I123, I132, I138, I144)</f>
        <v>1.4750000000000001E-4</v>
      </c>
      <c r="J147" s="58">
        <f>SUM(J109, J123, J132, J138, J144)</f>
        <v>2.5000000000000001E-5</v>
      </c>
      <c r="K147" s="58">
        <f>SUM(K109, K123, K132, K138, K144)</f>
        <v>1.5000000000000001E-4</v>
      </c>
    </row>
    <row r="149" spans="2:11" x14ac:dyDescent="0.35">
      <c r="C149" s="1" t="s">
        <v>50</v>
      </c>
    </row>
    <row r="150" spans="2:11" ht="17.5" x14ac:dyDescent="0.35">
      <c r="C150" s="1" t="s">
        <v>42</v>
      </c>
      <c r="G150" s="55">
        <f>H147</f>
        <v>0.54299375000000005</v>
      </c>
      <c r="H150" s="2" t="s">
        <v>46</v>
      </c>
    </row>
    <row r="151" spans="2:11" x14ac:dyDescent="0.35">
      <c r="C151" s="1" t="s">
        <v>43</v>
      </c>
      <c r="G151" s="55">
        <f>I147</f>
        <v>1.4750000000000001E-4</v>
      </c>
      <c r="H151" s="2" t="s">
        <v>47</v>
      </c>
    </row>
    <row r="152" spans="2:11" ht="17.5" x14ac:dyDescent="0.35">
      <c r="C152" s="1" t="s">
        <v>44</v>
      </c>
      <c r="G152" s="55">
        <f>J147</f>
        <v>2.5000000000000001E-5</v>
      </c>
      <c r="H152" s="2" t="s">
        <v>48</v>
      </c>
    </row>
    <row r="153" spans="2:11" ht="17.5" x14ac:dyDescent="0.35">
      <c r="C153" s="1" t="s">
        <v>45</v>
      </c>
      <c r="G153" s="55">
        <f>K147</f>
        <v>1.5000000000000001E-4</v>
      </c>
      <c r="H153" s="2" t="s">
        <v>49</v>
      </c>
    </row>
    <row r="156" spans="2:11" x14ac:dyDescent="0.35">
      <c r="C156" s="1" t="s">
        <v>55</v>
      </c>
      <c r="E156" s="5" t="s">
        <v>36</v>
      </c>
      <c r="F156" s="5" t="s">
        <v>37</v>
      </c>
      <c r="G156" s="5" t="s">
        <v>40</v>
      </c>
      <c r="H156" s="2" t="s">
        <v>41</v>
      </c>
    </row>
    <row r="157" spans="2:11" x14ac:dyDescent="0.35">
      <c r="B157" s="5">
        <v>1</v>
      </c>
      <c r="C157" s="12" t="s">
        <v>52</v>
      </c>
      <c r="E157" s="55">
        <f>H109</f>
        <v>4.2818750000000003E-2</v>
      </c>
      <c r="F157" s="3">
        <f>I109</f>
        <v>4.2500000000000003E-5</v>
      </c>
      <c r="G157" s="5">
        <f>J109</f>
        <v>0</v>
      </c>
      <c r="H157" s="5">
        <f>K109</f>
        <v>0</v>
      </c>
    </row>
    <row r="158" spans="2:11" x14ac:dyDescent="0.35">
      <c r="B158" s="5">
        <v>2</v>
      </c>
      <c r="C158" s="12" t="s">
        <v>53</v>
      </c>
      <c r="E158" s="55">
        <f>H123</f>
        <v>6.0624999999999998E-2</v>
      </c>
      <c r="F158" s="55">
        <f>I123</f>
        <v>1E-4</v>
      </c>
      <c r="G158" s="55">
        <f>J123</f>
        <v>2.5000000000000001E-5</v>
      </c>
      <c r="H158" s="55">
        <f>K123</f>
        <v>1.5000000000000001E-4</v>
      </c>
    </row>
    <row r="159" spans="2:11" x14ac:dyDescent="0.35">
      <c r="B159" s="5">
        <v>3</v>
      </c>
      <c r="C159" s="12" t="s">
        <v>54</v>
      </c>
      <c r="E159" s="55">
        <f>H132</f>
        <v>0.43065000000000003</v>
      </c>
      <c r="F159" s="60">
        <f>I132</f>
        <v>0</v>
      </c>
      <c r="G159" s="60">
        <f>J132</f>
        <v>0</v>
      </c>
      <c r="H159" s="60">
        <f>K132</f>
        <v>0</v>
      </c>
    </row>
    <row r="160" spans="2:11" x14ac:dyDescent="0.35">
      <c r="B160" s="5">
        <v>4</v>
      </c>
      <c r="C160" s="61" t="s">
        <v>11</v>
      </c>
      <c r="E160" s="55">
        <f>H138</f>
        <v>2.0000000000000001E-4</v>
      </c>
      <c r="F160" s="55">
        <f>I138</f>
        <v>5.0000000000000004E-6</v>
      </c>
      <c r="G160" s="60">
        <f>J138</f>
        <v>0</v>
      </c>
      <c r="H160" s="60">
        <f>K138</f>
        <v>0</v>
      </c>
    </row>
    <row r="161" spans="2:8" x14ac:dyDescent="0.35">
      <c r="B161" s="5">
        <v>5</v>
      </c>
      <c r="C161" s="61" t="s">
        <v>15</v>
      </c>
      <c r="E161" s="55">
        <f>H144</f>
        <v>8.6999999999999994E-3</v>
      </c>
      <c r="F161" s="55">
        <f>I144</f>
        <v>0</v>
      </c>
      <c r="G161" s="60">
        <f>J144</f>
        <v>0</v>
      </c>
      <c r="H161" s="60">
        <f>K144</f>
        <v>0</v>
      </c>
    </row>
    <row r="162" spans="2:8" x14ac:dyDescent="0.35">
      <c r="E162" s="55">
        <f>SUM(E157:E161)</f>
        <v>0.54299375000000005</v>
      </c>
      <c r="F162" s="55">
        <f>SUM(F157:F161)</f>
        <v>1.4750000000000001E-4</v>
      </c>
      <c r="G162" s="55">
        <f>SUM(G157:G161)</f>
        <v>2.5000000000000001E-5</v>
      </c>
      <c r="H162" s="55">
        <f>SUM(H157:H161)</f>
        <v>1.5000000000000001E-4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LCA 1L PE bottle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Kim Leng</dc:creator>
  <cp:lastModifiedBy>Poh Kim Leng</cp:lastModifiedBy>
  <dcterms:created xsi:type="dcterms:W3CDTF">2015-06-05T18:17:20Z</dcterms:created>
  <dcterms:modified xsi:type="dcterms:W3CDTF">2024-08-26T10:51:49Z</dcterms:modified>
</cp:coreProperties>
</file>