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A4A9FC1F-9007-46BD-B1A0-8228F0A00915}" xr6:coauthVersionLast="36" xr6:coauthVersionMax="36" xr10:uidLastSave="{00000000-0000-0000-0000-000000000000}"/>
  <bookViews>
    <workbookView xWindow="-110" yWindow="-110" windowWidth="23250" windowHeight="12570" tabRatio="867" xr2:uid="{00000000-000D-0000-FFFF-FFFF00000000}"/>
  </bookViews>
  <sheets>
    <sheet name="About me" sheetId="120" r:id="rId1"/>
    <sheet name="Answer sheet" sheetId="121" r:id="rId2"/>
    <sheet name="Base Model A" sheetId="100" r:id="rId3"/>
    <sheet name="Base Model B" sheetId="101" r:id="rId4"/>
    <sheet name="Rainbow Diagrams" sheetId="117" r:id="rId5"/>
    <sheet name="Sensit A" sheetId="52" r:id="rId6"/>
    <sheet name="Sensit B" sheetId="90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"VV9DNRNX9FGVMNWFN4L9WPME"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"$C$40"</definedName>
    <definedName name="RiskSelectedNameCell1" hidden="1">"$B$40"</definedName>
    <definedName name="RiskSelectedNameCell2" hidden="1">"$C$32"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nsItManyInOneOutRefEditBaseCase" localSheetId="2" hidden="1">'Base Model A'!#REF!,'Base Model A'!#REF!,'Base Model A'!#REF!,'Base Model A'!#REF!,'Base Model A'!#REF!</definedName>
    <definedName name="SensItManyInOneOutRefEditBaseCase" localSheetId="3" hidden="1">'Base Model B'!#REF!,'Base Model B'!#REF!,'Base Model B'!#REF!,'Base Model B'!#REF!,'Base Model B'!#REF!</definedName>
    <definedName name="SensItManyInOneOutRefEditBaseCase" localSheetId="5" hidden="1">'Sensit A'!$F$5,'Sensit A'!$F$6,'Sensit A'!$F$15,'Sensit A'!$F$16,'Sensit A'!$F$17,'Sensit A'!$F$20,'Sensit A'!$F$21,'Sensit A'!$F$23,'Sensit A'!$F$25</definedName>
    <definedName name="SensItManyInOneOutRefEditBaseCase" localSheetId="6" hidden="1">'Sensit B'!$F$5,'Sensit B'!$F$6,'Sensit B'!$F$15,'Sensit B'!$F$16,'Sensit B'!$F$17,'Sensit B'!$F$20,'Sensit B'!$F$21,'Sensit B'!$F$23,'Sensit B'!$F$25</definedName>
    <definedName name="SensItManyInOneOutRefEditInputLabels" localSheetId="2" hidden="1">'Base Model A'!$B$5:$B$6,'Base Model A'!$B$15:$B$17,'Base Model A'!$B$20:$B$21,'Base Model A'!$B$23,'Base Model A'!$B$25</definedName>
    <definedName name="SensItManyInOneOutRefEditInputLabels" localSheetId="3" hidden="1">'Base Model B'!$B$5:$B$6,'Base Model B'!$B$15:$B$17,'Base Model B'!$B$20:$B$21,'Base Model B'!$B$23,'Base Model B'!$B$25</definedName>
    <definedName name="SensItManyInOneOutRefEditInputLabels" localSheetId="5" hidden="1">'Sensit A'!$B$5,'Sensit A'!$B$6,'Sensit A'!$B$15,'Sensit A'!$B$16,'Sensit A'!$B$17,'Sensit A'!$B$20,'Sensit A'!$B$21,'Sensit A'!$B$23,'Sensit A'!$B$25</definedName>
    <definedName name="SensItManyInOneOutRefEditInputLabels" localSheetId="6" hidden="1">'Sensit B'!$B$5,'Sensit B'!$B$6,'Sensit B'!$B$15,'Sensit B'!$B$16,'Sensit B'!$B$17,'Sensit B'!$B$20,'Sensit B'!$B$21,'Sensit B'!$B$23,'Sensit B'!$B$25</definedName>
    <definedName name="SensItManyInOneOutRefEditInputValues" localSheetId="2" hidden="1">'Base Model A'!$C$5:$C$6,'Base Model A'!$C$15:$C$17,'Base Model A'!$C$20:$C$21,'Base Model A'!$C$23,'Base Model A'!$C$25</definedName>
    <definedName name="SensItManyInOneOutRefEditInputValues" localSheetId="3" hidden="1">'Base Model B'!$C$5:$C$6,'Base Model B'!#REF!,'Base Model B'!#REF!,'Base Model B'!#REF!,'Base Model B'!#REF!</definedName>
    <definedName name="SensItManyInOneOutRefEditInputValues" localSheetId="5" hidden="1">'Sensit A'!$C$5,'Sensit A'!$C$6,'Sensit A'!$C$15,'Sensit A'!$C$16,'Sensit A'!$C$17,'Sensit A'!$C$20,'Sensit A'!$C$21,'Sensit A'!$C$23,'Sensit A'!$C$25</definedName>
    <definedName name="SensItManyInOneOutRefEditInputValues" localSheetId="6" hidden="1">'Sensit B'!$C$5,'Sensit B'!$C$6,'Sensit B'!$C$15,'Sensit B'!$C$16,'Sensit B'!$C$17,'Sensit B'!$C$20,'Sensit B'!$C$21,'Sensit B'!$C$23,'Sensit B'!$C$25</definedName>
    <definedName name="SensItManyInOneOutRefEditOneExtreme" localSheetId="2" hidden="1">'Base Model A'!#REF!,'Base Model A'!#REF!,'Base Model A'!#REF!,'Base Model A'!#REF!,'Base Model A'!#REF!</definedName>
    <definedName name="SensItManyInOneOutRefEditOneExtreme" localSheetId="3" hidden="1">'Base Model B'!#REF!,'Base Model B'!#REF!,'Base Model B'!#REF!,'Base Model B'!#REF!,'Base Model B'!#REF!</definedName>
    <definedName name="SensItManyInOneOutRefEditOneExtreme" localSheetId="5" hidden="1">'Sensit A'!$E$5,'Sensit A'!$E$6,'Sensit A'!$E$15,'Sensit A'!$E$16,'Sensit A'!$E$17,'Sensit A'!$E$20,'Sensit A'!$E$21,'Sensit A'!$E$23,'Sensit A'!$E$25</definedName>
    <definedName name="SensItManyInOneOutRefEditOneExtreme" localSheetId="6" hidden="1">'Sensit B'!$E$5,'Sensit B'!$E$6,'Sensit B'!$E$15,'Sensit B'!$E$16,'Sensit B'!$E$17,'Sensit B'!$E$20,'Sensit B'!$E$21,'Sensit B'!$E$23,'Sensit B'!$E$25</definedName>
    <definedName name="SensItManyInOneOutRefEditOtherExtreme" localSheetId="2" hidden="1">'Base Model A'!#REF!,'Base Model A'!#REF!,'Base Model A'!#REF!,'Base Model A'!#REF!,'Base Model A'!#REF!</definedName>
    <definedName name="SensItManyInOneOutRefEditOtherExtreme" localSheetId="3" hidden="1">'Base Model B'!#REF!,'Base Model B'!#REF!,'Base Model B'!#REF!,'Base Model B'!#REF!,'Base Model B'!#REF!</definedName>
    <definedName name="SensItManyInOneOutRefEditOtherExtreme" localSheetId="5" hidden="1">'Sensit A'!$G$5,'Sensit A'!$G$6,'Sensit A'!$G$15,'Sensit A'!$G$16,'Sensit A'!$G$17,'Sensit A'!$G$20,'Sensit A'!$G$21,'Sensit A'!$G$23,'Sensit A'!$G$25</definedName>
    <definedName name="SensItManyInOneOutRefEditOtherExtreme" localSheetId="6" hidden="1">'Sensit B'!$G$5,'Sensit B'!$G$6,'Sensit B'!$G$15,'Sensit B'!$G$16,'Sensit B'!$G$17,'Sensit B'!$G$20,'Sensit B'!$G$21,'Sensit B'!$G$23,'Sensit B'!$G$25</definedName>
    <definedName name="SensItManyInOneOutRefEditOutputLabel" localSheetId="2" hidden="1">'Base Model A'!$B$40</definedName>
    <definedName name="SensItManyInOneOutRefEditOutputLabel" localSheetId="3" hidden="1">'Base Model B'!$B$40</definedName>
    <definedName name="SensItManyInOneOutRefEditOutputLabel" localSheetId="5" hidden="1">'Sensit A'!$B$40</definedName>
    <definedName name="SensItManyInOneOutRefEditOutputLabel" localSheetId="6" hidden="1">'Sensit B'!$B$40</definedName>
    <definedName name="SensItManyInOneOutRefEditOutputValue" localSheetId="2" hidden="1">'Base Model A'!$C$40</definedName>
    <definedName name="SensItManyInOneOutRefEditOutputValue" localSheetId="3" hidden="1">'Base Model B'!#REF!</definedName>
    <definedName name="SensItManyInOneOutRefEditOutputValue" localSheetId="5" hidden="1">'Sensit A'!$C$40</definedName>
    <definedName name="SensItManyInOneOutRefEditOutputValue" localSheetId="6" hidden="1">'Sensit B'!$C$40</definedName>
    <definedName name="SensItOneInOneOutRefEditInputCell" localSheetId="5" hidden="1">'Sensit A'!$C$5</definedName>
    <definedName name="SensItOneInOneOutRefEditInputCell" localSheetId="6" hidden="1">'Sensit B'!$C$5</definedName>
    <definedName name="SensItOneInOneOutRefEditInputLabel" localSheetId="5" hidden="1">'Sensit A'!$B$5</definedName>
    <definedName name="SensItOneInOneOutRefEditInputLabel" localSheetId="6" hidden="1">'Sensit B'!$B$5</definedName>
    <definedName name="SensItOneInOneOutRefEditOutputCell" localSheetId="5" hidden="1">'Sensit A'!$C$40</definedName>
    <definedName name="SensItOneInOneOutRefEditOutputCell" localSheetId="6" hidden="1">'Sensit B'!$C$40</definedName>
    <definedName name="SensItOneInOneOutRefEditOutputLabel" localSheetId="5" hidden="1">'Sensit A'!$B$40</definedName>
    <definedName name="SensItOneInOneOutRefEditOutputLabel" localSheetId="6" hidden="1">'Sensit B'!$B$40</definedName>
    <definedName name="SensItOneInOneOutTextBoxStart" localSheetId="5" hidden="1">13000</definedName>
    <definedName name="SensItOneInOneOutTextBoxStart" localSheetId="6" hidden="1">13000</definedName>
    <definedName name="SensItOneInOneOutTextBoxStep" localSheetId="5" hidden="1">500</definedName>
    <definedName name="SensItOneInOneOutTextBoxStep" localSheetId="6" hidden="1">500</definedName>
    <definedName name="SensItOneInOneOutTextBoxStop" localSheetId="5" hidden="1">17000</definedName>
    <definedName name="SensItOneInOneOutTextBoxStop" localSheetId="6" hidden="1">17000</definedName>
    <definedName name="SimVoiCheckBoxBivariateCharts" localSheetId="6" hidden="1">FALSE</definedName>
    <definedName name="SimVoiCheckBoxCumulativeCharts" localSheetId="6" hidden="1">TRUE</definedName>
    <definedName name="SimVoiOptionMonteCarloSimOnly" localSheetId="6" hidden="1">TRUE</definedName>
    <definedName name="SimVoiRefEditInformationCells" localSheetId="6" hidden="1">"'B Simulation'!$C$5:$C$6,'B Simulation'!$C$15,'B Simulation'!$C$20:$C$21,'B Simulation'!$C$23"</definedName>
    <definedName name="SimVoiRefEditOutputValueCell" localSheetId="6" hidden="1">"'B Simulation'!$C$40"</definedName>
    <definedName name="SimVoiTextBoxNumberOfBrackets" localSheetId="6" hidden="1">100</definedName>
    <definedName name="SimVoiTextBoxNumberOfTrials" localSheetId="6" hidden="1">32000</definedName>
    <definedName name="SimVoiTextBoxNumberPointsBivariate" localSheetId="6" hidden="1">1000</definedName>
    <definedName name="SimVoiTextBoxNumberPointsCumulative" localSheetId="6" hidden="1">32000</definedName>
    <definedName name="SimVoiTextBoxTrialsPerBracket" localSheetId="6" hidden="1">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01" l="1"/>
  <c r="C42" i="100"/>
  <c r="C8" i="90" l="1"/>
  <c r="C7" i="90"/>
  <c r="C7" i="101"/>
  <c r="C8" i="101"/>
  <c r="B39" i="117"/>
  <c r="B40" i="117"/>
  <c r="B41" i="117" s="1"/>
  <c r="B42" i="117" s="1"/>
  <c r="B43" i="117" s="1"/>
  <c r="B44" i="117" s="1"/>
  <c r="B45" i="117" s="1"/>
  <c r="B46" i="117" s="1"/>
  <c r="B47" i="117" s="1"/>
  <c r="B48" i="117" s="1"/>
  <c r="B49" i="117" s="1"/>
  <c r="B50" i="117" s="1"/>
  <c r="B51" i="117" s="1"/>
  <c r="B52" i="117" s="1"/>
  <c r="B53" i="117" s="1"/>
  <c r="B54" i="117" s="1"/>
  <c r="B55" i="117" s="1"/>
  <c r="B56" i="117" s="1"/>
  <c r="B57" i="117" s="1"/>
  <c r="B58" i="117" s="1"/>
  <c r="C36" i="52"/>
  <c r="B9" i="117"/>
  <c r="B10" i="117" s="1"/>
  <c r="B11" i="117" s="1"/>
  <c r="B12" i="117" s="1"/>
  <c r="B13" i="117" s="1"/>
  <c r="B14" i="117" s="1"/>
  <c r="B15" i="117" s="1"/>
  <c r="B16" i="117" s="1"/>
  <c r="C33" i="90"/>
  <c r="C37" i="90"/>
  <c r="C38" i="90"/>
  <c r="C28" i="90"/>
  <c r="C35" i="90"/>
  <c r="C38" i="52"/>
  <c r="C37" i="52"/>
  <c r="C33" i="52"/>
  <c r="C28" i="52"/>
  <c r="C35" i="52" s="1"/>
  <c r="C34" i="90"/>
  <c r="C36" i="90"/>
  <c r="C34" i="52"/>
  <c r="C40" i="52" l="1"/>
  <c r="C42" i="52" s="1"/>
  <c r="C40" i="90"/>
  <c r="C42" i="90" s="1"/>
  <c r="C41" i="90" l="1"/>
  <c r="C41" i="52"/>
</calcChain>
</file>

<file path=xl/sharedStrings.xml><?xml version="1.0" encoding="utf-8"?>
<sst xmlns="http://schemas.openxmlformats.org/spreadsheetml/2006/main" count="226" uniqueCount="101">
  <si>
    <t>Salvage value</t>
  </si>
  <si>
    <t>Useful life (years)</t>
  </si>
  <si>
    <t>MARR</t>
  </si>
  <si>
    <t>Annual Revenue</t>
  </si>
  <si>
    <t>Initial Investment</t>
  </si>
  <si>
    <t>Study Period (years)</t>
  </si>
  <si>
    <t>Repeatability</t>
  </si>
  <si>
    <t>Assumption</t>
  </si>
  <si>
    <t>Low</t>
  </si>
  <si>
    <t>Base</t>
  </si>
  <si>
    <t>High</t>
  </si>
  <si>
    <t>Variable manpower cost per piece</t>
  </si>
  <si>
    <t>Annual Direct Manpower cost</t>
  </si>
  <si>
    <t>Annual Direct Material cost</t>
  </si>
  <si>
    <t>Annual fixed Costs</t>
  </si>
  <si>
    <t xml:space="preserve">  No of operators required</t>
  </si>
  <si>
    <t xml:space="preserve">  Manpower cost/worker/hour</t>
  </si>
  <si>
    <t>Material Costs</t>
  </si>
  <si>
    <t>Computed</t>
  </si>
  <si>
    <t>Before-Tax Cash Flows Analysis</t>
  </si>
  <si>
    <t>Initial Investment Cost</t>
  </si>
  <si>
    <t>Manpower Requirements &amp; Costs</t>
  </si>
  <si>
    <t>Annual Overheads</t>
  </si>
  <si>
    <t xml:space="preserve">  Maintenance Manpower</t>
  </si>
  <si>
    <t xml:space="preserve">  Moldings &amp; Tooling</t>
  </si>
  <si>
    <t xml:space="preserve">  Spare parts</t>
  </si>
  <si>
    <t>Common Data</t>
  </si>
  <si>
    <t>Data for Alternatives</t>
  </si>
  <si>
    <t>Cash Flow A</t>
  </si>
  <si>
    <t>Alternative A</t>
  </si>
  <si>
    <t>Alernative B</t>
  </si>
  <si>
    <t>Cash Flow B</t>
  </si>
  <si>
    <t>C34 = C5*C6</t>
  </si>
  <si>
    <t>C35 = -C5*C28</t>
  </si>
  <si>
    <t>C36 = -C5*C23</t>
  </si>
  <si>
    <t>C37 = -SUM(C15:C17)</t>
  </si>
  <si>
    <t>C38 = C25</t>
  </si>
  <si>
    <t>C33 = -C13</t>
  </si>
  <si>
    <t>Feasibility</t>
  </si>
  <si>
    <t>Project is</t>
  </si>
  <si>
    <t>Salvage Value</t>
  </si>
  <si>
    <t>C40 = SUM(C34:C37) - PMT(C7, C24, C33, C38, 0)</t>
  </si>
  <si>
    <t>C41 = -PV(C7, C8, C40, 0, 0)</t>
  </si>
  <si>
    <t>Data for Alternative</t>
  </si>
  <si>
    <t>One-Way Range Sensitivity Analysis for Alternative B</t>
  </si>
  <si>
    <t>One-Way Range Sensitivity Analysis for Alternative A</t>
  </si>
  <si>
    <t>Base Model for Alternative A</t>
  </si>
  <si>
    <t>Base Model for Alternative B</t>
  </si>
  <si>
    <t>Annual Production Volume</t>
  </si>
  <si>
    <t>Unit selling price</t>
  </si>
  <si>
    <t xml:space="preserve">  Output per hours</t>
  </si>
  <si>
    <t>AW of A</t>
  </si>
  <si>
    <t>PW of A</t>
  </si>
  <si>
    <t>AW of B</t>
  </si>
  <si>
    <t>PW of B</t>
  </si>
  <si>
    <t>Annual Production</t>
  </si>
  <si>
    <t>Unit Selling Price</t>
  </si>
  <si>
    <t>C5 is set to 'Rainbow Diagrams'!B4 for plotting rainbow diagram using Tabel()</t>
  </si>
  <si>
    <t>C6 is set to 'Rainbow Diagrams'!B34 for plotting rainbow diagram using Table()</t>
  </si>
  <si>
    <t>Rainbow Diagrams : Break-even Analysis</t>
  </si>
  <si>
    <t>C28 = C20*C19/C21</t>
  </si>
  <si>
    <t xml:space="preserve">   Direct material cost per unit</t>
  </si>
  <si>
    <t>Department of Industial Systems Engineering &amp; Management</t>
  </si>
  <si>
    <t>National University of Singapore</t>
  </si>
  <si>
    <t>C7 = 'Base Model A'!C40</t>
  </si>
  <si>
    <t>D7 = 'Base Model B'!C40</t>
  </si>
  <si>
    <t>C37 = 'Base Model A'!C40</t>
  </si>
  <si>
    <t>D37 = 'Base Model B'!C40</t>
  </si>
  <si>
    <t>IE2111 ISE Principles &amp; practice</t>
  </si>
  <si>
    <t xml:space="preserve">AW(12%) of Alternative A </t>
  </si>
  <si>
    <t xml:space="preserve">AW(12%) of Alternative B </t>
  </si>
  <si>
    <t>Q1.1</t>
  </si>
  <si>
    <t>Q1.2</t>
  </si>
  <si>
    <t>Q1.3</t>
  </si>
  <si>
    <t>Please refer to Lab Sheet for the full problem description</t>
  </si>
  <si>
    <t xml:space="preserve">Break-even Analysis </t>
  </si>
  <si>
    <t>Q2.1</t>
  </si>
  <si>
    <t>Q2.2</t>
  </si>
  <si>
    <t>Q2.3</t>
  </si>
  <si>
    <t>Q3.1</t>
  </si>
  <si>
    <t>Q3.2</t>
  </si>
  <si>
    <t>Q3.3</t>
  </si>
  <si>
    <t xml:space="preserve">Sensitivity Analysis </t>
  </si>
  <si>
    <t>Q4.1</t>
  </si>
  <si>
    <t>Q4.2</t>
  </si>
  <si>
    <t>Lab 3 - Understanding Key Uncertainties in Project</t>
  </si>
  <si>
    <t>Name</t>
  </si>
  <si>
    <t>Matric number</t>
  </si>
  <si>
    <t>Alternative A is financially feasible / infeasible</t>
  </si>
  <si>
    <t>Alternative B is financially feasible / infeasible</t>
  </si>
  <si>
    <t xml:space="preserve">Which alternative is preferred under the base-value scenario? </t>
  </si>
  <si>
    <t>Alternative A is financially feasible when the Annual production volume is in the following range:</t>
  </si>
  <si>
    <t>Alternative B is financially feasible when the Annual production volume is in the following range:</t>
  </si>
  <si>
    <t>Alternative A is preferred to Alternative B when the Annual production volume is in the following range:</t>
  </si>
  <si>
    <t>Alternative A is financially feasible when the Unit selling price is in the following range:</t>
  </si>
  <si>
    <t>Alternative B is financially feasible when the Unit selling price is in the following range:</t>
  </si>
  <si>
    <t>Alternative A is preferred to Alternative B when the Unit selling price is in the following range:</t>
  </si>
  <si>
    <t>The 3 most sensitive variables are:</t>
  </si>
  <si>
    <t>The 3 least sensitive variables are:</t>
  </si>
  <si>
    <t>Answers</t>
  </si>
  <si>
    <t>Base-Value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</si>
</sst>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.0000"/>
    <numFmt numFmtId="167" formatCode="&quot;$&quot;#,##0"/>
  </numFmts>
  <fonts count="1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Times New Roman"/>
      <family val="2"/>
    </font>
    <font>
      <b/>
      <sz val="16"/>
      <color theme="1"/>
      <name val="Arial"/>
      <family val="2"/>
    </font>
    <font>
      <b/>
      <sz val="16"/>
      <color theme="1"/>
      <name val="Times New Roman"/>
      <family val="2"/>
    </font>
    <font>
      <sz val="16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sz val="16"/>
      <color theme="1"/>
      <name val="Arial"/>
      <family val="2"/>
    </font>
    <font>
      <sz val="11"/>
      <color rgb="FF3F3F3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3" borderId="27" applyNumberFormat="0" applyAlignment="0" applyProtection="0"/>
  </cellStyleXfs>
  <cellXfs count="136">
    <xf numFmtId="0" fontId="0" fillId="0" borderId="0" xfId="0"/>
    <xf numFmtId="165" fontId="0" fillId="0" borderId="0" xfId="2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6" borderId="1" xfId="2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65" fontId="0" fillId="7" borderId="1" xfId="0" applyNumberFormat="1" applyFont="1" applyFill="1" applyBorder="1"/>
    <xf numFmtId="165" fontId="0" fillId="0" borderId="0" xfId="0" applyNumberFormat="1"/>
    <xf numFmtId="165" fontId="0" fillId="0" borderId="0" xfId="0" applyNumberFormat="1" applyFont="1"/>
    <xf numFmtId="165" fontId="0" fillId="5" borderId="1" xfId="0" applyNumberFormat="1" applyFont="1" applyFill="1" applyBorder="1"/>
    <xf numFmtId="164" fontId="0" fillId="6" borderId="1" xfId="1" applyNumberFormat="1" applyFont="1" applyFill="1" applyBorder="1" applyAlignment="1">
      <alignment horizontal="center"/>
    </xf>
    <xf numFmtId="167" fontId="0" fillId="6" borderId="1" xfId="2" applyNumberFormat="1" applyFont="1" applyFill="1" applyBorder="1" applyAlignment="1">
      <alignment horizontal="center"/>
    </xf>
    <xf numFmtId="0" fontId="0" fillId="0" borderId="0" xfId="0" applyBorder="1"/>
    <xf numFmtId="44" fontId="2" fillId="5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8" borderId="0" xfId="0" applyFont="1" applyFill="1"/>
    <xf numFmtId="0" fontId="2" fillId="5" borderId="1" xfId="0" applyFont="1" applyFill="1" applyBorder="1" applyAlignment="1">
      <alignment horizontal="center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8" xfId="0" applyFont="1" applyFill="1" applyBorder="1"/>
    <xf numFmtId="0" fontId="4" fillId="0" borderId="0" xfId="0" applyFont="1"/>
    <xf numFmtId="0" fontId="6" fillId="9" borderId="2" xfId="0" applyFont="1" applyFill="1" applyBorder="1"/>
    <xf numFmtId="0" fontId="4" fillId="9" borderId="3" xfId="0" applyFont="1" applyFill="1" applyBorder="1"/>
    <xf numFmtId="0" fontId="7" fillId="7" borderId="1" xfId="0" applyFont="1" applyFill="1" applyBorder="1"/>
    <xf numFmtId="3" fontId="4" fillId="6" borderId="1" xfId="0" applyNumberFormat="1" applyFont="1" applyFill="1" applyBorder="1" applyAlignment="1">
      <alignment horizontal="center"/>
    </xf>
    <xf numFmtId="165" fontId="4" fillId="6" borderId="1" xfId="2" applyNumberFormat="1" applyFont="1" applyFill="1" applyBorder="1" applyAlignment="1">
      <alignment horizontal="center"/>
    </xf>
    <xf numFmtId="0" fontId="4" fillId="0" borderId="1" xfId="0" applyFont="1" applyBorder="1"/>
    <xf numFmtId="9" fontId="4" fillId="3" borderId="1" xfId="3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4" fillId="5" borderId="1" xfId="0" applyFont="1" applyFill="1" applyBorder="1"/>
    <xf numFmtId="165" fontId="4" fillId="3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justify" vertical="top" wrapText="1"/>
    </xf>
    <xf numFmtId="165" fontId="4" fillId="0" borderId="1" xfId="2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justify" vertical="top" wrapText="1"/>
    </xf>
    <xf numFmtId="0" fontId="4" fillId="6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4" borderId="1" xfId="0" applyFont="1" applyFill="1" applyBorder="1"/>
    <xf numFmtId="166" fontId="4" fillId="7" borderId="1" xfId="2" applyNumberFormat="1" applyFont="1" applyFill="1" applyBorder="1" applyAlignment="1">
      <alignment horizontal="center"/>
    </xf>
    <xf numFmtId="0" fontId="4" fillId="0" borderId="0" xfId="0" applyFont="1" applyBorder="1"/>
    <xf numFmtId="165" fontId="4" fillId="0" borderId="0" xfId="2" applyNumberFormat="1" applyFont="1" applyBorder="1" applyAlignment="1">
      <alignment horizontal="center"/>
    </xf>
    <xf numFmtId="44" fontId="4" fillId="9" borderId="4" xfId="0" applyNumberFormat="1" applyFont="1" applyFill="1" applyBorder="1"/>
    <xf numFmtId="44" fontId="4" fillId="9" borderId="3" xfId="0" applyNumberFormat="1" applyFont="1" applyFill="1" applyBorder="1"/>
    <xf numFmtId="0" fontId="6" fillId="5" borderId="1" xfId="0" applyFont="1" applyFill="1" applyBorder="1"/>
    <xf numFmtId="44" fontId="6" fillId="5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/>
    <xf numFmtId="0" fontId="4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167" fontId="4" fillId="6" borderId="1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right"/>
    </xf>
    <xf numFmtId="165" fontId="4" fillId="6" borderId="1" xfId="0" applyNumberFormat="1" applyFont="1" applyFill="1" applyBorder="1"/>
    <xf numFmtId="8" fontId="4" fillId="6" borderId="1" xfId="0" applyNumberFormat="1" applyFont="1" applyFill="1" applyBorder="1"/>
    <xf numFmtId="0" fontId="7" fillId="4" borderId="1" xfId="0" applyFont="1" applyFill="1" applyBorder="1" applyAlignment="1">
      <alignment horizontal="justify" vertical="top"/>
    </xf>
    <xf numFmtId="165" fontId="7" fillId="6" borderId="1" xfId="2" applyNumberFormat="1" applyFont="1" applyFill="1" applyBorder="1" applyAlignment="1">
      <alignment horizontal="center"/>
    </xf>
    <xf numFmtId="167" fontId="7" fillId="6" borderId="1" xfId="2" applyNumberFormat="1" applyFont="1" applyFill="1" applyBorder="1" applyAlignment="1">
      <alignment horizontal="center"/>
    </xf>
    <xf numFmtId="165" fontId="4" fillId="0" borderId="0" xfId="0" applyNumberFormat="1" applyFont="1" applyBorder="1"/>
    <xf numFmtId="0" fontId="5" fillId="3" borderId="0" xfId="0" applyFont="1" applyFill="1" applyBorder="1"/>
    <xf numFmtId="0" fontId="4" fillId="3" borderId="0" xfId="0" applyFont="1" applyFill="1" applyBorder="1"/>
    <xf numFmtId="165" fontId="4" fillId="3" borderId="0" xfId="0" applyNumberFormat="1" applyFont="1" applyFill="1" applyBorder="1"/>
    <xf numFmtId="0" fontId="4" fillId="3" borderId="0" xfId="0" applyFont="1" applyFill="1"/>
    <xf numFmtId="165" fontId="7" fillId="3" borderId="1" xfId="2" applyNumberFormat="1" applyFont="1" applyFill="1" applyBorder="1" applyAlignment="1">
      <alignment horizontal="center"/>
    </xf>
    <xf numFmtId="0" fontId="0" fillId="7" borderId="13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164" fontId="4" fillId="0" borderId="0" xfId="0" applyNumberFormat="1" applyFont="1"/>
    <xf numFmtId="3" fontId="4" fillId="0" borderId="0" xfId="0" applyNumberFormat="1" applyFont="1" applyBorder="1" applyAlignment="1">
      <alignment horizontal="center"/>
    </xf>
    <xf numFmtId="44" fontId="4" fillId="6" borderId="1" xfId="2" applyFont="1" applyFill="1" applyBorder="1"/>
    <xf numFmtId="0" fontId="4" fillId="7" borderId="10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44" fontId="4" fillId="10" borderId="1" xfId="2" applyFont="1" applyFill="1" applyBorder="1" applyAlignment="1"/>
    <xf numFmtId="3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0" fillId="7" borderId="12" xfId="0" applyFill="1" applyBorder="1"/>
    <xf numFmtId="0" fontId="0" fillId="7" borderId="7" xfId="0" applyFill="1" applyBorder="1"/>
    <xf numFmtId="165" fontId="6" fillId="7" borderId="1" xfId="0" applyNumberFormat="1" applyFont="1" applyFill="1" applyBorder="1"/>
    <xf numFmtId="0" fontId="6" fillId="7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8" fillId="8" borderId="0" xfId="0" applyFont="1" applyFill="1"/>
    <xf numFmtId="0" fontId="8" fillId="0" borderId="0" xfId="0" applyFont="1"/>
    <xf numFmtId="0" fontId="0" fillId="7" borderId="10" xfId="0" applyFill="1" applyBorder="1"/>
    <xf numFmtId="0" fontId="4" fillId="7" borderId="10" xfId="0" applyFont="1" applyFill="1" applyBorder="1"/>
    <xf numFmtId="0" fontId="5" fillId="4" borderId="1" xfId="0" applyFont="1" applyFill="1" applyBorder="1"/>
    <xf numFmtId="0" fontId="5" fillId="3" borderId="1" xfId="0" applyFont="1" applyFill="1" applyBorder="1"/>
    <xf numFmtId="164" fontId="4" fillId="3" borderId="12" xfId="0" applyNumberFormat="1" applyFont="1" applyFill="1" applyBorder="1"/>
    <xf numFmtId="164" fontId="4" fillId="3" borderId="7" xfId="0" applyNumberFormat="1" applyFont="1" applyFill="1" applyBorder="1"/>
    <xf numFmtId="0" fontId="4" fillId="3" borderId="12" xfId="0" applyFont="1" applyFill="1" applyBorder="1"/>
    <xf numFmtId="0" fontId="4" fillId="3" borderId="7" xfId="0" applyFont="1" applyFill="1" applyBorder="1"/>
    <xf numFmtId="0" fontId="13" fillId="0" borderId="0" xfId="0" applyFont="1"/>
    <xf numFmtId="0" fontId="3" fillId="11" borderId="0" xfId="0" applyFont="1" applyFill="1"/>
    <xf numFmtId="0" fontId="10" fillId="11" borderId="0" xfId="0" applyFont="1" applyFill="1"/>
    <xf numFmtId="0" fontId="9" fillId="11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4" fillId="7" borderId="14" xfId="0" applyFont="1" applyFill="1" applyBorder="1"/>
    <xf numFmtId="44" fontId="4" fillId="2" borderId="15" xfId="2" applyFont="1" applyFill="1" applyBorder="1"/>
    <xf numFmtId="44" fontId="4" fillId="2" borderId="16" xfId="2" applyFont="1" applyFill="1" applyBorder="1"/>
    <xf numFmtId="44" fontId="4" fillId="6" borderId="18" xfId="2" applyFont="1" applyFill="1" applyBorder="1"/>
    <xf numFmtId="44" fontId="4" fillId="6" borderId="20" xfId="2" applyFont="1" applyFill="1" applyBorder="1"/>
    <xf numFmtId="44" fontId="4" fillId="6" borderId="21" xfId="2" applyFont="1" applyFill="1" applyBorder="1"/>
    <xf numFmtId="3" fontId="4" fillId="5" borderId="17" xfId="0" applyNumberFormat="1" applyFont="1" applyFill="1" applyBorder="1" applyAlignment="1">
      <alignment horizontal="center"/>
    </xf>
    <xf numFmtId="3" fontId="4" fillId="5" borderId="19" xfId="0" applyNumberFormat="1" applyFont="1" applyFill="1" applyBorder="1" applyAlignment="1">
      <alignment horizontal="center"/>
    </xf>
    <xf numFmtId="44" fontId="4" fillId="5" borderId="17" xfId="2" applyFont="1" applyFill="1" applyBorder="1" applyAlignment="1"/>
    <xf numFmtId="44" fontId="4" fillId="5" borderId="17" xfId="0" applyNumberFormat="1" applyFont="1" applyFill="1" applyBorder="1" applyAlignment="1"/>
    <xf numFmtId="44" fontId="4" fillId="5" borderId="19" xfId="0" applyNumberFormat="1" applyFont="1" applyFill="1" applyBorder="1" applyAlignment="1"/>
    <xf numFmtId="0" fontId="4" fillId="12" borderId="0" xfId="0" applyFont="1" applyFill="1"/>
    <xf numFmtId="0" fontId="4" fillId="12" borderId="25" xfId="0" applyFont="1" applyFill="1" applyBorder="1"/>
    <xf numFmtId="0" fontId="4" fillId="12" borderId="26" xfId="0" applyFont="1" applyFill="1" applyBorder="1"/>
    <xf numFmtId="0" fontId="6" fillId="0" borderId="0" xfId="0" applyFont="1"/>
    <xf numFmtId="165" fontId="16" fillId="3" borderId="27" xfId="2" applyNumberFormat="1" applyFont="1" applyFill="1" applyBorder="1" applyAlignment="1">
      <alignment horizontal="center"/>
    </xf>
    <xf numFmtId="0" fontId="16" fillId="3" borderId="27" xfId="4" applyFont="1" applyFill="1" applyAlignment="1">
      <alignment horizontal="center"/>
    </xf>
    <xf numFmtId="0" fontId="16" fillId="3" borderId="27" xfId="4" applyFont="1" applyFill="1"/>
    <xf numFmtId="0" fontId="3" fillId="2" borderId="1" xfId="0" applyFont="1" applyFill="1" applyBorder="1" applyAlignment="1">
      <alignment horizontal="center"/>
    </xf>
    <xf numFmtId="0" fontId="15" fillId="3" borderId="22" xfId="0" applyFont="1" applyFill="1" applyBorder="1"/>
    <xf numFmtId="0" fontId="11" fillId="3" borderId="24" xfId="0" applyFont="1" applyFill="1" applyBorder="1"/>
    <xf numFmtId="0" fontId="11" fillId="3" borderId="26" xfId="0" applyFont="1" applyFill="1" applyBorder="1"/>
    <xf numFmtId="0" fontId="11" fillId="3" borderId="23" xfId="0" applyFont="1" applyFill="1" applyBorder="1"/>
    <xf numFmtId="0" fontId="11" fillId="3" borderId="22" xfId="0" applyFont="1" applyFill="1" applyBorder="1"/>
    <xf numFmtId="0" fontId="3" fillId="3" borderId="0" xfId="0" applyFont="1" applyFill="1"/>
  </cellXfs>
  <cellStyles count="5">
    <cellStyle name="Comma" xfId="1" builtinId="3"/>
    <cellStyle name="Currency" xfId="2" builtinId="4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Rainbow</a:t>
            </a:r>
            <a:r>
              <a:rPr lang="en-US" b="1" baseline="0"/>
              <a:t> Diagram: AW vs Annual Production Volum</a:t>
            </a:r>
            <a:r>
              <a:rPr lang="en-US" baseline="0"/>
              <a:t>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Diagrams'!$B$8:$B$16</c:f>
              <c:numCache>
                <c:formatCode>#,##0</c:formatCode>
                <c:ptCount val="9"/>
                <c:pt idx="0">
                  <c:v>13000</c:v>
                </c:pt>
                <c:pt idx="1">
                  <c:v>13500</c:v>
                </c:pt>
                <c:pt idx="2">
                  <c:v>14000</c:v>
                </c:pt>
                <c:pt idx="3">
                  <c:v>14500</c:v>
                </c:pt>
                <c:pt idx="4">
                  <c:v>15000</c:v>
                </c:pt>
                <c:pt idx="5">
                  <c:v>15500</c:v>
                </c:pt>
                <c:pt idx="6">
                  <c:v>16000</c:v>
                </c:pt>
                <c:pt idx="7">
                  <c:v>16500</c:v>
                </c:pt>
                <c:pt idx="8">
                  <c:v>17000</c:v>
                </c:pt>
              </c:numCache>
            </c:numRef>
          </c:xVal>
          <c:yVal>
            <c:numRef>
              <c:f>'Rainbow Diagrams'!$C$8:$C$16</c:f>
              <c:numCache>
                <c:formatCode>_("$"* #,##0.00_);_("$"* \(#,##0.00\);_("$"* "-"??_);_(@_)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E-4141-A70F-971FE89DDB5F}"/>
            </c:ext>
          </c:extLst>
        </c:ser>
        <c:ser>
          <c:idx val="1"/>
          <c:order val="1"/>
          <c:tx>
            <c:v>Alternative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Diagrams'!$B$8:$B$16</c:f>
              <c:numCache>
                <c:formatCode>#,##0</c:formatCode>
                <c:ptCount val="9"/>
                <c:pt idx="0">
                  <c:v>13000</c:v>
                </c:pt>
                <c:pt idx="1">
                  <c:v>13500</c:v>
                </c:pt>
                <c:pt idx="2">
                  <c:v>14000</c:v>
                </c:pt>
                <c:pt idx="3">
                  <c:v>14500</c:v>
                </c:pt>
                <c:pt idx="4">
                  <c:v>15000</c:v>
                </c:pt>
                <c:pt idx="5">
                  <c:v>15500</c:v>
                </c:pt>
                <c:pt idx="6">
                  <c:v>16000</c:v>
                </c:pt>
                <c:pt idx="7">
                  <c:v>16500</c:v>
                </c:pt>
                <c:pt idx="8">
                  <c:v>17000</c:v>
                </c:pt>
              </c:numCache>
            </c:numRef>
          </c:xVal>
          <c:yVal>
            <c:numRef>
              <c:f>'Rainbow Diagrams'!$D$8:$D$16</c:f>
              <c:numCache>
                <c:formatCode>_("$"* #,##0.00_);_("$"* \(#,##0.00\);_("$"* "-"??_);_(@_)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E-4141-A70F-971FE89D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90192"/>
        <c:axId val="483693144"/>
      </c:scatterChart>
      <c:valAx>
        <c:axId val="483690192"/>
        <c:scaling>
          <c:orientation val="minMax"/>
          <c:max val="17000"/>
          <c:min val="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3144"/>
        <c:crosses val="autoZero"/>
        <c:crossBetween val="midCat"/>
      </c:valAx>
      <c:valAx>
        <c:axId val="4836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Rainbow</a:t>
            </a:r>
            <a:r>
              <a:rPr lang="en-US" b="1" baseline="0"/>
              <a:t> Diagram: AW vs Unit Selling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Alternative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Diagrams'!$B$38:$B$58</c:f>
              <c:numCache>
                <c:formatCode>_("$"* #,##0.00_);_("$"* \(#,##0.00\);_("$"* "-"??_);_(@_)</c:formatCode>
                <c:ptCount val="21"/>
                <c:pt idx="0">
                  <c:v>9</c:v>
                </c:pt>
                <c:pt idx="1">
                  <c:v>9.1</c:v>
                </c:pt>
                <c:pt idx="2">
                  <c:v>9.1999999999999993</c:v>
                </c:pt>
                <c:pt idx="3">
                  <c:v>9.2999999999999989</c:v>
                </c:pt>
                <c:pt idx="4">
                  <c:v>9.3999999999999986</c:v>
                </c:pt>
                <c:pt idx="5">
                  <c:v>9.4999999999999982</c:v>
                </c:pt>
                <c:pt idx="6">
                  <c:v>9.5999999999999979</c:v>
                </c:pt>
                <c:pt idx="7">
                  <c:v>9.6999999999999975</c:v>
                </c:pt>
                <c:pt idx="8">
                  <c:v>9.7999999999999972</c:v>
                </c:pt>
                <c:pt idx="9">
                  <c:v>9.8999999999999968</c:v>
                </c:pt>
                <c:pt idx="10">
                  <c:v>9.9999999999999964</c:v>
                </c:pt>
                <c:pt idx="11">
                  <c:v>10.099999999999996</c:v>
                </c:pt>
                <c:pt idx="12">
                  <c:v>10.199999999999996</c:v>
                </c:pt>
                <c:pt idx="13">
                  <c:v>10.299999999999995</c:v>
                </c:pt>
                <c:pt idx="14">
                  <c:v>10.399999999999995</c:v>
                </c:pt>
                <c:pt idx="15">
                  <c:v>10.499999999999995</c:v>
                </c:pt>
                <c:pt idx="16">
                  <c:v>10.599999999999994</c:v>
                </c:pt>
                <c:pt idx="17">
                  <c:v>10.699999999999994</c:v>
                </c:pt>
                <c:pt idx="18">
                  <c:v>10.799999999999994</c:v>
                </c:pt>
                <c:pt idx="19">
                  <c:v>10.899999999999993</c:v>
                </c:pt>
                <c:pt idx="20">
                  <c:v>10.999999999999993</c:v>
                </c:pt>
              </c:numCache>
            </c:numRef>
          </c:xVal>
          <c:yVal>
            <c:numRef>
              <c:f>'Rainbow Diagrams'!$C$38:$C$58</c:f>
              <c:numCache>
                <c:formatCode>_("$"* #,##0.00_);_("$"* \(#,##0.00\);_("$"* "-"??_);_(@_)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C-4EDB-897D-AF74A82C2BB8}"/>
            </c:ext>
          </c:extLst>
        </c:ser>
        <c:ser>
          <c:idx val="1"/>
          <c:order val="1"/>
          <c:tx>
            <c:v>Alternative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'Rainbow Diagrams'!$B$38:$B$58</c:f>
              <c:numCache>
                <c:formatCode>_("$"* #,##0.00_);_("$"* \(#,##0.00\);_("$"* "-"??_);_(@_)</c:formatCode>
                <c:ptCount val="21"/>
                <c:pt idx="0">
                  <c:v>9</c:v>
                </c:pt>
                <c:pt idx="1">
                  <c:v>9.1</c:v>
                </c:pt>
                <c:pt idx="2">
                  <c:v>9.1999999999999993</c:v>
                </c:pt>
                <c:pt idx="3">
                  <c:v>9.2999999999999989</c:v>
                </c:pt>
                <c:pt idx="4">
                  <c:v>9.3999999999999986</c:v>
                </c:pt>
                <c:pt idx="5">
                  <c:v>9.4999999999999982</c:v>
                </c:pt>
                <c:pt idx="6">
                  <c:v>9.5999999999999979</c:v>
                </c:pt>
                <c:pt idx="7">
                  <c:v>9.6999999999999975</c:v>
                </c:pt>
                <c:pt idx="8">
                  <c:v>9.7999999999999972</c:v>
                </c:pt>
                <c:pt idx="9">
                  <c:v>9.8999999999999968</c:v>
                </c:pt>
                <c:pt idx="10">
                  <c:v>9.9999999999999964</c:v>
                </c:pt>
                <c:pt idx="11">
                  <c:v>10.099999999999996</c:v>
                </c:pt>
                <c:pt idx="12">
                  <c:v>10.199999999999996</c:v>
                </c:pt>
                <c:pt idx="13">
                  <c:v>10.299999999999995</c:v>
                </c:pt>
                <c:pt idx="14">
                  <c:v>10.399999999999995</c:v>
                </c:pt>
                <c:pt idx="15">
                  <c:v>10.499999999999995</c:v>
                </c:pt>
                <c:pt idx="16">
                  <c:v>10.599999999999994</c:v>
                </c:pt>
                <c:pt idx="17">
                  <c:v>10.699999999999994</c:v>
                </c:pt>
                <c:pt idx="18">
                  <c:v>10.799999999999994</c:v>
                </c:pt>
                <c:pt idx="19">
                  <c:v>10.899999999999993</c:v>
                </c:pt>
                <c:pt idx="20">
                  <c:v>10.999999999999993</c:v>
                </c:pt>
              </c:numCache>
            </c:numRef>
          </c:xVal>
          <c:yVal>
            <c:numRef>
              <c:f>'Rainbow Diagrams'!$D$38:$D$58</c:f>
              <c:numCache>
                <c:formatCode>_("$"* #,##0.00_);_("$"* \(#,##0.00\);_("$"* "-"??_);_(@_)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C-4EDB-897D-AF74A82C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91952"/>
        <c:axId val="484900480"/>
      </c:scatterChart>
      <c:valAx>
        <c:axId val="484891952"/>
        <c:scaling>
          <c:orientation val="minMax"/>
          <c:max val="1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0480"/>
        <c:crosses val="autoZero"/>
        <c:crossBetween val="midCat"/>
      </c:valAx>
      <c:valAx>
        <c:axId val="484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487970</xdr:colOff>
      <xdr:row>2</xdr:row>
      <xdr:rowOff>85725</xdr:rowOff>
    </xdr:from>
    <xdr:to>
      <xdr:col>17</xdr:col>
      <xdr:colOff>447675</xdr:colOff>
      <xdr:row>30</xdr:row>
      <xdr:rowOff>82061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33</xdr:row>
      <xdr:rowOff>76200</xdr:rowOff>
    </xdr:from>
    <xdr:to>
      <xdr:col>17</xdr:col>
      <xdr:colOff>457199</xdr:colOff>
      <xdr:row>68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tabSelected="1" zoomScaleNormal="100" workbookViewId="0">
      <selection activeCell="D11" sqref="D11"/>
    </sheetView>
  </sheetViews>
  <sheetFormatPr defaultRowHeight="15.5" x14ac:dyDescent="0.35"/>
  <cols>
    <col min="1" max="1" width="2.75" customWidth="1"/>
    <col min="3" max="3" width="15.08203125" customWidth="1"/>
    <col min="4" max="4" width="40.25" customWidth="1"/>
    <col min="5" max="5" width="4.83203125" customWidth="1"/>
    <col min="6" max="7" width="8.75" hidden="1" customWidth="1"/>
  </cols>
  <sheetData>
    <row r="2" spans="2:12" ht="18" x14ac:dyDescent="0.4">
      <c r="B2" s="105" t="s">
        <v>62</v>
      </c>
      <c r="C2" s="105"/>
      <c r="D2" s="105"/>
      <c r="E2" s="105"/>
      <c r="F2" s="105"/>
      <c r="G2" s="105"/>
      <c r="H2" s="105"/>
      <c r="I2" s="106"/>
    </row>
    <row r="3" spans="2:12" ht="18" x14ac:dyDescent="0.4">
      <c r="B3" s="105" t="s">
        <v>63</v>
      </c>
      <c r="C3" s="105"/>
      <c r="D3" s="105"/>
      <c r="E3" s="105"/>
      <c r="F3" s="105"/>
      <c r="G3" s="105"/>
      <c r="H3" s="105"/>
      <c r="I3" s="106"/>
    </row>
    <row r="4" spans="2:12" ht="19.5" customHeight="1" x14ac:dyDescent="0.3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2:12" ht="27" customHeight="1" x14ac:dyDescent="0.35">
      <c r="B5" s="107" t="s">
        <v>68</v>
      </c>
      <c r="C5" s="107"/>
      <c r="D5" s="107"/>
      <c r="E5" s="107"/>
      <c r="F5" s="107"/>
      <c r="G5" s="107"/>
      <c r="H5" s="107"/>
      <c r="I5" s="108"/>
      <c r="J5" s="22"/>
      <c r="K5" s="22"/>
    </row>
    <row r="6" spans="2:12" ht="20.25" customHeight="1" x14ac:dyDescent="0.45">
      <c r="B6" s="109" t="s">
        <v>85</v>
      </c>
      <c r="C6" s="109"/>
      <c r="D6" s="109"/>
      <c r="E6" s="109"/>
      <c r="F6" s="109"/>
      <c r="G6" s="109"/>
      <c r="H6" s="109"/>
      <c r="I6" s="110"/>
      <c r="J6" s="22"/>
      <c r="K6" s="22"/>
      <c r="L6" s="104"/>
    </row>
    <row r="9" spans="2:12" x14ac:dyDescent="0.35">
      <c r="B9" s="22"/>
      <c r="C9" s="22"/>
      <c r="D9" s="22"/>
      <c r="E9" s="22"/>
      <c r="F9" s="22"/>
      <c r="G9" s="22"/>
      <c r="H9" s="22"/>
    </row>
    <row r="10" spans="2:12" ht="16" thickBot="1" x14ac:dyDescent="0.4">
      <c r="B10" s="22"/>
      <c r="C10" s="22"/>
      <c r="D10" s="22"/>
      <c r="E10" s="22"/>
      <c r="F10" s="22"/>
      <c r="G10" s="22"/>
      <c r="H10" s="22"/>
    </row>
    <row r="11" spans="2:12" ht="20.5" thickBot="1" x14ac:dyDescent="0.45">
      <c r="B11" s="131" t="s">
        <v>86</v>
      </c>
      <c r="C11" s="132"/>
      <c r="D11" s="130"/>
      <c r="E11" s="22"/>
      <c r="F11" s="123"/>
      <c r="G11" s="124"/>
      <c r="H11" s="22"/>
    </row>
    <row r="12" spans="2:12" ht="20.5" thickBot="1" x14ac:dyDescent="0.45">
      <c r="B12" s="133" t="s">
        <v>87</v>
      </c>
      <c r="C12" s="134"/>
      <c r="D12" s="130"/>
      <c r="E12" s="22"/>
      <c r="F12" s="122"/>
      <c r="G12" s="122"/>
      <c r="H12" s="22"/>
    </row>
    <row r="13" spans="2:12" x14ac:dyDescent="0.35">
      <c r="B13" s="22"/>
      <c r="C13" s="22"/>
      <c r="D13" s="22"/>
      <c r="E13" s="22"/>
      <c r="F13" s="22"/>
      <c r="G13" s="22"/>
      <c r="H13" s="22"/>
    </row>
    <row r="14" spans="2:12" x14ac:dyDescent="0.35">
      <c r="B14" s="22"/>
      <c r="C14" s="22"/>
      <c r="D14" s="22"/>
      <c r="E14" s="22"/>
      <c r="F14" s="22"/>
      <c r="G14" s="22"/>
      <c r="H14" s="2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zoomScaleNormal="100" workbookViewId="0"/>
  </sheetViews>
  <sheetFormatPr defaultColWidth="8.75" defaultRowHeight="15.5" x14ac:dyDescent="0.35"/>
  <cols>
    <col min="1" max="1" width="90.25" style="22" bestFit="1" customWidth="1"/>
    <col min="2" max="2" width="39.58203125" style="22" bestFit="1" customWidth="1"/>
    <col min="3" max="16384" width="8.75" style="22"/>
  </cols>
  <sheetData>
    <row r="1" spans="1:2" ht="18" x14ac:dyDescent="0.4">
      <c r="A1" s="135" t="s">
        <v>74</v>
      </c>
    </row>
    <row r="3" spans="1:2" ht="18" x14ac:dyDescent="0.4">
      <c r="A3" s="17" t="s">
        <v>100</v>
      </c>
      <c r="B3" s="129" t="s">
        <v>99</v>
      </c>
    </row>
    <row r="4" spans="1:2" x14ac:dyDescent="0.35">
      <c r="A4" s="125" t="s">
        <v>71</v>
      </c>
    </row>
    <row r="5" spans="1:2" x14ac:dyDescent="0.35">
      <c r="A5" s="22" t="s">
        <v>69</v>
      </c>
      <c r="B5" s="126"/>
    </row>
    <row r="6" spans="1:2" x14ac:dyDescent="0.35">
      <c r="A6" s="22" t="s">
        <v>70</v>
      </c>
      <c r="B6" s="126"/>
    </row>
    <row r="8" spans="1:2" x14ac:dyDescent="0.35">
      <c r="A8" s="125" t="s">
        <v>72</v>
      </c>
    </row>
    <row r="9" spans="1:2" x14ac:dyDescent="0.35">
      <c r="A9" s="22" t="s">
        <v>88</v>
      </c>
      <c r="B9" s="127"/>
    </row>
    <row r="10" spans="1:2" x14ac:dyDescent="0.35">
      <c r="A10" s="22" t="s">
        <v>89</v>
      </c>
      <c r="B10" s="127"/>
    </row>
    <row r="12" spans="1:2" x14ac:dyDescent="0.35">
      <c r="A12" s="22" t="s">
        <v>73</v>
      </c>
    </row>
    <row r="13" spans="1:2" x14ac:dyDescent="0.35">
      <c r="A13" s="22" t="s">
        <v>90</v>
      </c>
      <c r="B13" s="127"/>
    </row>
    <row r="15" spans="1:2" ht="18" x14ac:dyDescent="0.4">
      <c r="A15" s="17" t="s">
        <v>75</v>
      </c>
    </row>
    <row r="16" spans="1:2" x14ac:dyDescent="0.35">
      <c r="A16" s="125" t="s">
        <v>76</v>
      </c>
    </row>
    <row r="17" spans="1:2" x14ac:dyDescent="0.35">
      <c r="A17" s="22" t="s">
        <v>91</v>
      </c>
      <c r="B17" s="127"/>
    </row>
    <row r="19" spans="1:2" x14ac:dyDescent="0.35">
      <c r="A19" s="125" t="s">
        <v>77</v>
      </c>
    </row>
    <row r="20" spans="1:2" x14ac:dyDescent="0.35">
      <c r="A20" s="22" t="s">
        <v>92</v>
      </c>
      <c r="B20" s="127"/>
    </row>
    <row r="22" spans="1:2" x14ac:dyDescent="0.35">
      <c r="A22" s="125" t="s">
        <v>78</v>
      </c>
    </row>
    <row r="23" spans="1:2" x14ac:dyDescent="0.35">
      <c r="A23" s="22" t="s">
        <v>93</v>
      </c>
      <c r="B23" s="127"/>
    </row>
    <row r="25" spans="1:2" s="125" customFormat="1" x14ac:dyDescent="0.35">
      <c r="A25" s="125" t="s">
        <v>79</v>
      </c>
    </row>
    <row r="26" spans="1:2" x14ac:dyDescent="0.35">
      <c r="A26" s="22" t="s">
        <v>94</v>
      </c>
      <c r="B26" s="127"/>
    </row>
    <row r="28" spans="1:2" x14ac:dyDescent="0.35">
      <c r="A28" s="125" t="s">
        <v>80</v>
      </c>
    </row>
    <row r="29" spans="1:2" x14ac:dyDescent="0.35">
      <c r="A29" s="22" t="s">
        <v>95</v>
      </c>
      <c r="B29" s="127"/>
    </row>
    <row r="31" spans="1:2" x14ac:dyDescent="0.35">
      <c r="A31" s="125" t="s">
        <v>81</v>
      </c>
    </row>
    <row r="32" spans="1:2" x14ac:dyDescent="0.35">
      <c r="A32" s="22" t="s">
        <v>96</v>
      </c>
      <c r="B32" s="127"/>
    </row>
    <row r="34" spans="1:2" ht="18" x14ac:dyDescent="0.4">
      <c r="A34" s="17" t="s">
        <v>82</v>
      </c>
    </row>
    <row r="35" spans="1:2" x14ac:dyDescent="0.35">
      <c r="A35" s="125" t="s">
        <v>83</v>
      </c>
    </row>
    <row r="36" spans="1:2" x14ac:dyDescent="0.35">
      <c r="A36" s="22" t="s">
        <v>97</v>
      </c>
      <c r="B36" s="128"/>
    </row>
    <row r="37" spans="1:2" x14ac:dyDescent="0.35">
      <c r="B37" s="128"/>
    </row>
    <row r="38" spans="1:2" x14ac:dyDescent="0.35">
      <c r="B38" s="128"/>
    </row>
    <row r="39" spans="1:2" x14ac:dyDescent="0.35">
      <c r="A39" s="125" t="s">
        <v>84</v>
      </c>
    </row>
    <row r="40" spans="1:2" x14ac:dyDescent="0.35">
      <c r="A40" s="22" t="s">
        <v>98</v>
      </c>
      <c r="B40" s="128"/>
    </row>
    <row r="41" spans="1:2" x14ac:dyDescent="0.35">
      <c r="B41" s="128"/>
    </row>
    <row r="42" spans="1:2" x14ac:dyDescent="0.35">
      <c r="B42" s="1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zoomScaleNormal="100" workbookViewId="0"/>
  </sheetViews>
  <sheetFormatPr defaultRowHeight="15.5" x14ac:dyDescent="0.35"/>
  <cols>
    <col min="1" max="1" width="4.08203125" customWidth="1"/>
    <col min="2" max="2" width="30.25" customWidth="1"/>
    <col min="3" max="3" width="17.08203125" customWidth="1"/>
    <col min="4" max="4" width="4.83203125" customWidth="1"/>
    <col min="5" max="5" width="41.58203125" customWidth="1"/>
  </cols>
  <sheetData>
    <row r="1" spans="1:8" ht="18" x14ac:dyDescent="0.4">
      <c r="A1" s="17" t="s">
        <v>46</v>
      </c>
      <c r="B1" s="17"/>
      <c r="C1" s="17"/>
      <c r="D1" s="94"/>
      <c r="E1" s="94"/>
      <c r="F1" s="94"/>
    </row>
    <row r="2" spans="1:8" x14ac:dyDescent="0.35">
      <c r="A2" s="22"/>
      <c r="B2" s="22"/>
      <c r="C2" s="22"/>
      <c r="D2" s="22"/>
    </row>
    <row r="3" spans="1:8" x14ac:dyDescent="0.35">
      <c r="A3" s="22"/>
      <c r="B3" s="22"/>
      <c r="C3" s="22"/>
      <c r="D3" s="22"/>
    </row>
    <row r="4" spans="1:8" x14ac:dyDescent="0.35">
      <c r="A4" s="22"/>
      <c r="B4" s="23" t="s">
        <v>26</v>
      </c>
      <c r="C4" s="24"/>
      <c r="D4" s="22"/>
    </row>
    <row r="5" spans="1:8" x14ac:dyDescent="0.35">
      <c r="A5" s="22"/>
      <c r="B5" s="25" t="s">
        <v>48</v>
      </c>
      <c r="C5" s="26">
        <v>15000</v>
      </c>
      <c r="D5" s="22"/>
      <c r="E5" s="89" t="s">
        <v>57</v>
      </c>
      <c r="F5" s="74"/>
      <c r="G5" s="74"/>
      <c r="H5" s="75"/>
    </row>
    <row r="6" spans="1:8" x14ac:dyDescent="0.35">
      <c r="A6" s="22"/>
      <c r="B6" s="25" t="s">
        <v>49</v>
      </c>
      <c r="C6" s="27">
        <v>10</v>
      </c>
      <c r="D6" s="22"/>
      <c r="E6" s="90" t="s">
        <v>58</v>
      </c>
      <c r="F6" s="76"/>
      <c r="G6" s="76"/>
      <c r="H6" s="77"/>
    </row>
    <row r="7" spans="1:8" x14ac:dyDescent="0.35">
      <c r="A7" s="22"/>
      <c r="B7" s="86" t="s">
        <v>2</v>
      </c>
      <c r="C7" s="29">
        <v>0.12</v>
      </c>
      <c r="D7" s="22"/>
    </row>
    <row r="8" spans="1:8" x14ac:dyDescent="0.35">
      <c r="A8" s="22"/>
      <c r="B8" s="86" t="s">
        <v>5</v>
      </c>
      <c r="C8" s="30">
        <v>10</v>
      </c>
      <c r="D8" s="22"/>
    </row>
    <row r="9" spans="1:8" x14ac:dyDescent="0.35">
      <c r="A9" s="22"/>
      <c r="B9" s="86" t="s">
        <v>7</v>
      </c>
      <c r="C9" s="30"/>
      <c r="D9" s="22"/>
    </row>
    <row r="10" spans="1:8" x14ac:dyDescent="0.35">
      <c r="A10" s="22"/>
      <c r="B10" s="32"/>
      <c r="C10" s="33"/>
      <c r="D10" s="22"/>
    </row>
    <row r="11" spans="1:8" x14ac:dyDescent="0.35">
      <c r="A11" s="22"/>
      <c r="B11" s="23" t="s">
        <v>27</v>
      </c>
      <c r="C11" s="34"/>
      <c r="D11" s="22"/>
    </row>
    <row r="12" spans="1:8" x14ac:dyDescent="0.35">
      <c r="A12" s="22"/>
      <c r="B12" s="36"/>
      <c r="C12" s="37" t="s">
        <v>29</v>
      </c>
      <c r="D12" s="22"/>
    </row>
    <row r="13" spans="1:8" x14ac:dyDescent="0.35">
      <c r="A13" s="22"/>
      <c r="B13" s="38" t="s">
        <v>20</v>
      </c>
      <c r="C13" s="27">
        <v>230000</v>
      </c>
      <c r="D13" s="22"/>
    </row>
    <row r="14" spans="1:8" x14ac:dyDescent="0.35">
      <c r="A14" s="22"/>
      <c r="B14" s="38" t="s">
        <v>14</v>
      </c>
      <c r="C14" s="40"/>
      <c r="D14" s="22"/>
    </row>
    <row r="15" spans="1:8" x14ac:dyDescent="0.35">
      <c r="A15" s="22"/>
      <c r="B15" s="41" t="s">
        <v>23</v>
      </c>
      <c r="C15" s="27">
        <v>25000</v>
      </c>
      <c r="D15" s="22"/>
    </row>
    <row r="16" spans="1:8" x14ac:dyDescent="0.35">
      <c r="A16" s="22"/>
      <c r="B16" s="41" t="s">
        <v>24</v>
      </c>
      <c r="C16" s="27">
        <v>5000</v>
      </c>
      <c r="D16" s="22"/>
    </row>
    <row r="17" spans="1:5" x14ac:dyDescent="0.35">
      <c r="A17" s="22"/>
      <c r="B17" s="41" t="s">
        <v>25</v>
      </c>
      <c r="C17" s="27">
        <v>5000</v>
      </c>
      <c r="D17" s="22"/>
    </row>
    <row r="18" spans="1:5" x14ac:dyDescent="0.35">
      <c r="A18" s="22"/>
      <c r="B18" s="38" t="s">
        <v>21</v>
      </c>
      <c r="C18" s="42"/>
      <c r="D18" s="22"/>
    </row>
    <row r="19" spans="1:5" x14ac:dyDescent="0.35">
      <c r="A19" s="22"/>
      <c r="B19" s="43" t="s">
        <v>15</v>
      </c>
      <c r="C19" s="30">
        <v>1</v>
      </c>
      <c r="D19" s="22"/>
    </row>
    <row r="20" spans="1:5" x14ac:dyDescent="0.35">
      <c r="A20" s="22"/>
      <c r="B20" s="41" t="s">
        <v>16</v>
      </c>
      <c r="C20" s="27">
        <v>12</v>
      </c>
      <c r="D20" s="22"/>
    </row>
    <row r="21" spans="1:5" x14ac:dyDescent="0.35">
      <c r="A21" s="22"/>
      <c r="B21" s="41" t="s">
        <v>50</v>
      </c>
      <c r="C21" s="44">
        <v>8</v>
      </c>
      <c r="D21" s="22"/>
    </row>
    <row r="22" spans="1:5" x14ac:dyDescent="0.35">
      <c r="A22" s="22"/>
      <c r="B22" s="38" t="s">
        <v>17</v>
      </c>
      <c r="C22" s="22"/>
      <c r="D22" s="22"/>
    </row>
    <row r="23" spans="1:5" x14ac:dyDescent="0.35">
      <c r="A23" s="22"/>
      <c r="B23" s="65" t="s">
        <v>61</v>
      </c>
      <c r="C23" s="27">
        <v>3</v>
      </c>
      <c r="D23" s="22"/>
    </row>
    <row r="24" spans="1:5" x14ac:dyDescent="0.35">
      <c r="A24" s="22"/>
      <c r="B24" s="38" t="s">
        <v>1</v>
      </c>
      <c r="C24" s="30">
        <v>10</v>
      </c>
      <c r="D24" s="22"/>
    </row>
    <row r="25" spans="1:5" x14ac:dyDescent="0.35">
      <c r="A25" s="22"/>
      <c r="B25" s="38" t="s">
        <v>40</v>
      </c>
      <c r="C25" s="27">
        <v>10000</v>
      </c>
      <c r="D25" s="22"/>
    </row>
    <row r="26" spans="1:5" x14ac:dyDescent="0.35">
      <c r="A26" s="22"/>
      <c r="B26" s="22"/>
      <c r="C26" s="22"/>
      <c r="D26" s="22"/>
    </row>
    <row r="27" spans="1:5" x14ac:dyDescent="0.35">
      <c r="A27" s="22"/>
      <c r="B27" s="45" t="s">
        <v>18</v>
      </c>
      <c r="C27" s="46"/>
      <c r="D27" s="22"/>
    </row>
    <row r="28" spans="1:5" x14ac:dyDescent="0.35">
      <c r="A28" s="22"/>
      <c r="B28" s="48" t="s">
        <v>11</v>
      </c>
      <c r="C28" s="49"/>
      <c r="D28" s="22"/>
      <c r="E28" s="98" t="s">
        <v>60</v>
      </c>
    </row>
    <row r="29" spans="1:5" x14ac:dyDescent="0.35">
      <c r="A29" s="22"/>
      <c r="B29" s="50"/>
      <c r="C29" s="51"/>
      <c r="D29" s="22"/>
    </row>
    <row r="30" spans="1:5" x14ac:dyDescent="0.35">
      <c r="A30" s="22"/>
      <c r="B30" s="50"/>
      <c r="C30" s="51"/>
      <c r="D30" s="22"/>
    </row>
    <row r="31" spans="1:5" x14ac:dyDescent="0.35">
      <c r="A31" s="22"/>
      <c r="B31" s="23" t="s">
        <v>19</v>
      </c>
      <c r="C31" s="52"/>
      <c r="D31" s="22"/>
    </row>
    <row r="32" spans="1:5" x14ac:dyDescent="0.35">
      <c r="A32" s="22"/>
      <c r="B32" s="54"/>
      <c r="C32" s="55" t="s">
        <v>28</v>
      </c>
      <c r="D32" s="22"/>
    </row>
    <row r="33" spans="1:5" x14ac:dyDescent="0.35">
      <c r="A33" s="22"/>
      <c r="B33" s="48" t="s">
        <v>4</v>
      </c>
      <c r="C33" s="56"/>
      <c r="D33" s="22"/>
      <c r="E33" s="19" t="s">
        <v>37</v>
      </c>
    </row>
    <row r="34" spans="1:5" x14ac:dyDescent="0.35">
      <c r="A34" s="22"/>
      <c r="B34" s="48" t="s">
        <v>3</v>
      </c>
      <c r="C34" s="56"/>
      <c r="D34" s="22"/>
      <c r="E34" s="20" t="s">
        <v>32</v>
      </c>
    </row>
    <row r="35" spans="1:5" x14ac:dyDescent="0.35">
      <c r="A35" s="22"/>
      <c r="B35" s="48" t="s">
        <v>12</v>
      </c>
      <c r="C35" s="56"/>
      <c r="D35" s="22"/>
      <c r="E35" s="20" t="s">
        <v>33</v>
      </c>
    </row>
    <row r="36" spans="1:5" x14ac:dyDescent="0.35">
      <c r="A36" s="22"/>
      <c r="B36" s="48" t="s">
        <v>13</v>
      </c>
      <c r="C36" s="56"/>
      <c r="D36" s="22"/>
      <c r="E36" s="20" t="s">
        <v>34</v>
      </c>
    </row>
    <row r="37" spans="1:5" x14ac:dyDescent="0.35">
      <c r="A37" s="22"/>
      <c r="B37" s="48" t="s">
        <v>22</v>
      </c>
      <c r="C37" s="56"/>
      <c r="D37" s="22"/>
      <c r="E37" s="20" t="s">
        <v>35</v>
      </c>
    </row>
    <row r="38" spans="1:5" x14ac:dyDescent="0.35">
      <c r="A38" s="22"/>
      <c r="B38" s="48" t="s">
        <v>0</v>
      </c>
      <c r="C38" s="56"/>
      <c r="D38" s="22"/>
      <c r="E38" s="21" t="s">
        <v>36</v>
      </c>
    </row>
    <row r="39" spans="1:5" x14ac:dyDescent="0.35">
      <c r="A39" s="22"/>
      <c r="B39" s="22"/>
      <c r="C39" s="22"/>
      <c r="D39" s="22"/>
    </row>
    <row r="40" spans="1:5" x14ac:dyDescent="0.35">
      <c r="A40" s="22"/>
      <c r="B40" s="92" t="s">
        <v>51</v>
      </c>
      <c r="C40" s="91"/>
      <c r="D40" s="22"/>
      <c r="E40" s="19" t="s">
        <v>41</v>
      </c>
    </row>
    <row r="41" spans="1:5" x14ac:dyDescent="0.35">
      <c r="A41" s="22"/>
      <c r="B41" s="57" t="s">
        <v>52</v>
      </c>
      <c r="C41" s="63"/>
      <c r="D41" s="22"/>
      <c r="E41" s="21" t="s">
        <v>42</v>
      </c>
    </row>
    <row r="42" spans="1:5" x14ac:dyDescent="0.35">
      <c r="A42" s="22"/>
      <c r="B42" s="62" t="s">
        <v>39</v>
      </c>
      <c r="C42" s="57" t="str">
        <f>IF(C40&gt;0, "Feasible", "Infeasible")</f>
        <v>Infeasible</v>
      </c>
      <c r="D42" s="22"/>
    </row>
    <row r="43" spans="1:5" x14ac:dyDescent="0.35">
      <c r="A43" s="22"/>
      <c r="B43" s="22"/>
      <c r="C43" s="22"/>
      <c r="D43" s="22"/>
    </row>
    <row r="44" spans="1:5" x14ac:dyDescent="0.35">
      <c r="A44" s="22"/>
      <c r="B44" s="22"/>
      <c r="C44" s="22"/>
      <c r="D44" s="22"/>
    </row>
  </sheetData>
  <dataConsolidate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zoomScaleNormal="100" workbookViewId="0">
      <selection activeCell="C42" sqref="C42"/>
    </sheetView>
  </sheetViews>
  <sheetFormatPr defaultRowHeight="15.5" x14ac:dyDescent="0.35"/>
  <cols>
    <col min="1" max="1" width="4.08203125" customWidth="1"/>
    <col min="2" max="2" width="30.25" customWidth="1"/>
    <col min="3" max="3" width="17.08203125" customWidth="1"/>
    <col min="4" max="4" width="4.58203125" customWidth="1"/>
    <col min="5" max="5" width="41.08203125" customWidth="1"/>
    <col min="6" max="6" width="22.08203125" customWidth="1"/>
  </cols>
  <sheetData>
    <row r="1" spans="1:7" ht="18" x14ac:dyDescent="0.4">
      <c r="A1" s="17" t="s">
        <v>47</v>
      </c>
      <c r="B1" s="17"/>
      <c r="C1" s="17"/>
      <c r="D1" s="17"/>
      <c r="E1" s="94"/>
      <c r="F1" s="94"/>
      <c r="G1" s="94"/>
    </row>
    <row r="2" spans="1:7" x14ac:dyDescent="0.35">
      <c r="A2" s="22"/>
      <c r="B2" s="22"/>
      <c r="C2" s="22"/>
      <c r="D2" s="22"/>
    </row>
    <row r="3" spans="1:7" x14ac:dyDescent="0.35">
      <c r="A3" s="22"/>
      <c r="B3" s="22"/>
      <c r="C3" s="22"/>
      <c r="D3" s="22"/>
    </row>
    <row r="4" spans="1:7" x14ac:dyDescent="0.35">
      <c r="A4" s="22"/>
      <c r="B4" s="23" t="s">
        <v>26</v>
      </c>
      <c r="C4" s="24"/>
      <c r="D4" s="22"/>
    </row>
    <row r="5" spans="1:7" x14ac:dyDescent="0.35">
      <c r="A5" s="22"/>
      <c r="B5" s="25" t="s">
        <v>48</v>
      </c>
      <c r="C5" s="26">
        <v>15000</v>
      </c>
      <c r="D5" s="22"/>
      <c r="E5" s="89" t="s">
        <v>57</v>
      </c>
      <c r="F5" s="74"/>
      <c r="G5" s="75"/>
    </row>
    <row r="6" spans="1:7" x14ac:dyDescent="0.35">
      <c r="A6" s="22"/>
      <c r="B6" s="25" t="s">
        <v>49</v>
      </c>
      <c r="C6" s="27">
        <v>10</v>
      </c>
      <c r="D6" s="22"/>
      <c r="E6" s="90" t="s">
        <v>58</v>
      </c>
      <c r="F6" s="76"/>
      <c r="G6" s="77"/>
    </row>
    <row r="7" spans="1:7" x14ac:dyDescent="0.35">
      <c r="A7" s="22"/>
      <c r="B7" s="86" t="s">
        <v>2</v>
      </c>
      <c r="C7" s="29">
        <f>'Base Model A'!C7</f>
        <v>0.12</v>
      </c>
      <c r="D7" s="22"/>
    </row>
    <row r="8" spans="1:7" x14ac:dyDescent="0.35">
      <c r="A8" s="22"/>
      <c r="B8" s="86" t="s">
        <v>5</v>
      </c>
      <c r="C8" s="85">
        <f>'Base Model A'!C8</f>
        <v>10</v>
      </c>
      <c r="D8" s="31"/>
    </row>
    <row r="9" spans="1:7" x14ac:dyDescent="0.35">
      <c r="A9" s="22"/>
      <c r="B9" s="86" t="s">
        <v>7</v>
      </c>
      <c r="C9" s="85" t="s">
        <v>6</v>
      </c>
      <c r="D9" s="31"/>
    </row>
    <row r="10" spans="1:7" x14ac:dyDescent="0.35">
      <c r="A10" s="22"/>
      <c r="B10" s="32"/>
      <c r="C10" s="33"/>
      <c r="D10" s="31"/>
    </row>
    <row r="11" spans="1:7" x14ac:dyDescent="0.35">
      <c r="A11" s="22"/>
      <c r="B11" s="23" t="s">
        <v>43</v>
      </c>
      <c r="C11" s="35"/>
      <c r="D11" s="22"/>
    </row>
    <row r="12" spans="1:7" x14ac:dyDescent="0.35">
      <c r="A12" s="22"/>
      <c r="B12" s="36"/>
      <c r="C12" s="37" t="s">
        <v>30</v>
      </c>
      <c r="D12" s="22"/>
    </row>
    <row r="13" spans="1:7" x14ac:dyDescent="0.35">
      <c r="A13" s="22"/>
      <c r="B13" s="38" t="s">
        <v>20</v>
      </c>
      <c r="C13" s="39">
        <v>90000</v>
      </c>
      <c r="D13" s="22"/>
    </row>
    <row r="14" spans="1:7" x14ac:dyDescent="0.35">
      <c r="A14" s="22"/>
      <c r="B14" s="38" t="s">
        <v>14</v>
      </c>
      <c r="C14" s="40"/>
      <c r="D14" s="22"/>
    </row>
    <row r="15" spans="1:7" x14ac:dyDescent="0.35">
      <c r="A15" s="22"/>
      <c r="B15" s="41" t="s">
        <v>23</v>
      </c>
      <c r="C15" s="27">
        <v>10000</v>
      </c>
      <c r="D15" s="22"/>
    </row>
    <row r="16" spans="1:7" x14ac:dyDescent="0.35">
      <c r="A16" s="22"/>
      <c r="B16" s="41" t="s">
        <v>24</v>
      </c>
      <c r="C16" s="27">
        <v>3000</v>
      </c>
      <c r="D16" s="22"/>
    </row>
    <row r="17" spans="1:5" x14ac:dyDescent="0.35">
      <c r="A17" s="22"/>
      <c r="B17" s="41" t="s">
        <v>25</v>
      </c>
      <c r="C17" s="27">
        <v>2000</v>
      </c>
      <c r="D17" s="22"/>
    </row>
    <row r="18" spans="1:5" x14ac:dyDescent="0.35">
      <c r="A18" s="22"/>
      <c r="B18" s="38" t="s">
        <v>21</v>
      </c>
      <c r="C18" s="42"/>
      <c r="D18" s="22"/>
    </row>
    <row r="19" spans="1:5" x14ac:dyDescent="0.35">
      <c r="A19" s="22"/>
      <c r="B19" s="43" t="s">
        <v>15</v>
      </c>
      <c r="C19" s="30">
        <v>3</v>
      </c>
      <c r="D19" s="22"/>
    </row>
    <row r="20" spans="1:5" x14ac:dyDescent="0.35">
      <c r="A20" s="22"/>
      <c r="B20" s="41" t="s">
        <v>16</v>
      </c>
      <c r="C20" s="27">
        <v>8</v>
      </c>
      <c r="D20" s="22"/>
    </row>
    <row r="21" spans="1:5" x14ac:dyDescent="0.35">
      <c r="A21" s="22"/>
      <c r="B21" s="41" t="s">
        <v>50</v>
      </c>
      <c r="C21" s="44">
        <v>6</v>
      </c>
      <c r="D21" s="22"/>
    </row>
    <row r="22" spans="1:5" x14ac:dyDescent="0.35">
      <c r="A22" s="22"/>
      <c r="B22" s="38" t="s">
        <v>17</v>
      </c>
      <c r="C22" s="22"/>
      <c r="D22" s="22"/>
    </row>
    <row r="23" spans="1:5" x14ac:dyDescent="0.35">
      <c r="A23" s="22"/>
      <c r="B23" s="65" t="s">
        <v>61</v>
      </c>
      <c r="C23" s="27">
        <v>3</v>
      </c>
      <c r="D23" s="22"/>
    </row>
    <row r="24" spans="1:5" x14ac:dyDescent="0.35">
      <c r="A24" s="22"/>
      <c r="B24" s="38" t="s">
        <v>1</v>
      </c>
      <c r="C24" s="30">
        <v>5</v>
      </c>
      <c r="D24" s="22"/>
    </row>
    <row r="25" spans="1:5" x14ac:dyDescent="0.35">
      <c r="A25" s="22"/>
      <c r="B25" s="38" t="s">
        <v>40</v>
      </c>
      <c r="C25" s="27">
        <v>1000</v>
      </c>
      <c r="D25" s="22"/>
    </row>
    <row r="26" spans="1:5" x14ac:dyDescent="0.35">
      <c r="A26" s="22"/>
      <c r="B26" s="22"/>
      <c r="C26" s="22"/>
      <c r="D26" s="22"/>
    </row>
    <row r="27" spans="1:5" x14ac:dyDescent="0.35">
      <c r="A27" s="22"/>
      <c r="B27" s="45" t="s">
        <v>18</v>
      </c>
      <c r="C27" s="47"/>
      <c r="D27" s="22"/>
    </row>
    <row r="28" spans="1:5" x14ac:dyDescent="0.35">
      <c r="A28" s="22"/>
      <c r="B28" s="48" t="s">
        <v>11</v>
      </c>
      <c r="C28" s="49"/>
      <c r="D28" s="22"/>
      <c r="E28" s="98" t="s">
        <v>60</v>
      </c>
    </row>
    <row r="29" spans="1:5" x14ac:dyDescent="0.35">
      <c r="A29" s="22"/>
      <c r="B29" s="50"/>
      <c r="C29" s="51"/>
      <c r="D29" s="22"/>
    </row>
    <row r="30" spans="1:5" x14ac:dyDescent="0.35">
      <c r="A30" s="22"/>
      <c r="B30" s="50"/>
      <c r="C30" s="51"/>
      <c r="D30" s="22"/>
    </row>
    <row r="31" spans="1:5" x14ac:dyDescent="0.35">
      <c r="A31" s="22"/>
      <c r="B31" s="23" t="s">
        <v>19</v>
      </c>
      <c r="C31" s="53"/>
      <c r="D31" s="22"/>
    </row>
    <row r="32" spans="1:5" x14ac:dyDescent="0.35">
      <c r="A32" s="22"/>
      <c r="B32" s="54"/>
      <c r="C32" s="55" t="s">
        <v>31</v>
      </c>
      <c r="D32" s="22"/>
    </row>
    <row r="33" spans="1:5" x14ac:dyDescent="0.35">
      <c r="A33" s="22"/>
      <c r="B33" s="48" t="s">
        <v>4</v>
      </c>
      <c r="C33" s="56"/>
      <c r="D33" s="22"/>
      <c r="E33" s="19" t="s">
        <v>37</v>
      </c>
    </row>
    <row r="34" spans="1:5" x14ac:dyDescent="0.35">
      <c r="A34" s="22"/>
      <c r="B34" s="48" t="s">
        <v>3</v>
      </c>
      <c r="C34" s="56"/>
      <c r="D34" s="22"/>
      <c r="E34" s="20" t="s">
        <v>32</v>
      </c>
    </row>
    <row r="35" spans="1:5" x14ac:dyDescent="0.35">
      <c r="A35" s="22"/>
      <c r="B35" s="48" t="s">
        <v>12</v>
      </c>
      <c r="C35" s="56"/>
      <c r="D35" s="22"/>
      <c r="E35" s="20" t="s">
        <v>33</v>
      </c>
    </row>
    <row r="36" spans="1:5" x14ac:dyDescent="0.35">
      <c r="A36" s="22"/>
      <c r="B36" s="48" t="s">
        <v>13</v>
      </c>
      <c r="C36" s="56"/>
      <c r="D36" s="22"/>
      <c r="E36" s="20" t="s">
        <v>34</v>
      </c>
    </row>
    <row r="37" spans="1:5" x14ac:dyDescent="0.35">
      <c r="A37" s="22"/>
      <c r="B37" s="48" t="s">
        <v>22</v>
      </c>
      <c r="C37" s="56"/>
      <c r="D37" s="22"/>
      <c r="E37" s="20" t="s">
        <v>35</v>
      </c>
    </row>
    <row r="38" spans="1:5" x14ac:dyDescent="0.35">
      <c r="A38" s="22"/>
      <c r="B38" s="48" t="s">
        <v>0</v>
      </c>
      <c r="C38" s="56"/>
      <c r="D38" s="22"/>
      <c r="E38" s="21" t="s">
        <v>36</v>
      </c>
    </row>
    <row r="39" spans="1:5" x14ac:dyDescent="0.35">
      <c r="A39" s="22"/>
      <c r="B39" s="22"/>
      <c r="C39" s="22"/>
      <c r="D39" s="22"/>
    </row>
    <row r="40" spans="1:5" x14ac:dyDescent="0.35">
      <c r="A40" s="22"/>
      <c r="B40" s="92" t="s">
        <v>53</v>
      </c>
      <c r="C40" s="91"/>
      <c r="D40" s="22"/>
      <c r="E40" s="19" t="s">
        <v>41</v>
      </c>
    </row>
    <row r="41" spans="1:5" x14ac:dyDescent="0.35">
      <c r="A41" s="22"/>
      <c r="B41" s="57" t="s">
        <v>54</v>
      </c>
      <c r="C41" s="64"/>
      <c r="D41" s="22"/>
      <c r="E41" s="21" t="s">
        <v>42</v>
      </c>
    </row>
    <row r="42" spans="1:5" x14ac:dyDescent="0.35">
      <c r="A42" s="22"/>
      <c r="B42" s="62" t="s">
        <v>38</v>
      </c>
      <c r="C42" s="57" t="str">
        <f>IF(C40&gt;0, "Feasible", "Infeasible")</f>
        <v>Infeasible</v>
      </c>
      <c r="D42" s="22"/>
    </row>
    <row r="43" spans="1:5" x14ac:dyDescent="0.35">
      <c r="A43" s="22"/>
      <c r="B43" s="22"/>
      <c r="C43" s="22"/>
      <c r="D43" s="22"/>
    </row>
    <row r="44" spans="1:5" x14ac:dyDescent="0.35">
      <c r="A44" s="22"/>
      <c r="B44" s="22"/>
      <c r="C44" s="22"/>
      <c r="D44" s="22"/>
    </row>
  </sheetData>
  <dataConsolidate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02"/>
  <sheetViews>
    <sheetView zoomScaleNormal="100" workbookViewId="0">
      <selection activeCell="C7" sqref="C7"/>
    </sheetView>
  </sheetViews>
  <sheetFormatPr defaultRowHeight="15.5" x14ac:dyDescent="0.35"/>
  <cols>
    <col min="1" max="1" width="5" customWidth="1"/>
    <col min="2" max="2" width="14.75" customWidth="1"/>
    <col min="3" max="3" width="14" customWidth="1"/>
    <col min="4" max="4" width="14.08203125" customWidth="1"/>
  </cols>
  <sheetData>
    <row r="1" spans="1:20" ht="18" x14ac:dyDescent="0.4">
      <c r="A1" s="17" t="s">
        <v>59</v>
      </c>
      <c r="B1" s="17"/>
      <c r="C1" s="17"/>
      <c r="D1" s="17"/>
      <c r="E1" s="17"/>
      <c r="F1" s="17"/>
      <c r="G1" s="17"/>
      <c r="H1" s="17"/>
      <c r="I1" s="17"/>
      <c r="J1" s="17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x14ac:dyDescent="0.35">
      <c r="A3" s="22"/>
      <c r="B3" s="82" t="s">
        <v>55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x14ac:dyDescent="0.35">
      <c r="A4" s="22"/>
      <c r="B4" s="83">
        <v>15000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x14ac:dyDescent="0.35">
      <c r="A5" s="22"/>
      <c r="B5" s="7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16" thickBot="1" x14ac:dyDescent="0.4">
      <c r="A6" s="22"/>
      <c r="B6" s="96"/>
      <c r="C6" s="81" t="s">
        <v>51</v>
      </c>
      <c r="D6" s="81" t="s">
        <v>53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A7" s="22"/>
      <c r="B7" s="111"/>
      <c r="C7" s="112"/>
      <c r="D7" s="11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x14ac:dyDescent="0.35">
      <c r="A8" s="22"/>
      <c r="B8" s="117">
        <v>13000</v>
      </c>
      <c r="C8" s="80"/>
      <c r="D8" s="11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x14ac:dyDescent="0.35">
      <c r="A9" s="22"/>
      <c r="B9" s="117">
        <f>B8+500</f>
        <v>13500</v>
      </c>
      <c r="C9" s="80"/>
      <c r="D9" s="11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x14ac:dyDescent="0.35">
      <c r="A10" s="22"/>
      <c r="B10" s="117">
        <f t="shared" ref="B10:B16" si="0">B9+500</f>
        <v>14000</v>
      </c>
      <c r="C10" s="80"/>
      <c r="D10" s="11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35">
      <c r="A11" s="22"/>
      <c r="B11" s="117">
        <f t="shared" si="0"/>
        <v>14500</v>
      </c>
      <c r="C11" s="80"/>
      <c r="D11" s="1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x14ac:dyDescent="0.35">
      <c r="A12" s="22"/>
      <c r="B12" s="117">
        <f t="shared" si="0"/>
        <v>15000</v>
      </c>
      <c r="C12" s="80"/>
      <c r="D12" s="1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x14ac:dyDescent="0.35">
      <c r="A13" s="22"/>
      <c r="B13" s="117">
        <f t="shared" si="0"/>
        <v>15500</v>
      </c>
      <c r="C13" s="80"/>
      <c r="D13" s="11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x14ac:dyDescent="0.35">
      <c r="A14" s="22"/>
      <c r="B14" s="117">
        <f t="shared" si="0"/>
        <v>16000</v>
      </c>
      <c r="C14" s="80"/>
      <c r="D14" s="11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A15" s="22"/>
      <c r="B15" s="117">
        <f t="shared" si="0"/>
        <v>16500</v>
      </c>
      <c r="C15" s="80"/>
      <c r="D15" s="1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ht="16" thickBot="1" x14ac:dyDescent="0.4">
      <c r="A16" s="22"/>
      <c r="B16" s="118">
        <f t="shared" si="0"/>
        <v>17000</v>
      </c>
      <c r="C16" s="115"/>
      <c r="D16" s="11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x14ac:dyDescent="0.35">
      <c r="A17" s="22"/>
      <c r="B17" s="78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x14ac:dyDescent="0.35">
      <c r="A18" s="22"/>
      <c r="B18" s="100" t="s">
        <v>64</v>
      </c>
      <c r="C18" s="87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x14ac:dyDescent="0.35">
      <c r="A19" s="22"/>
      <c r="B19" s="101" t="s">
        <v>65</v>
      </c>
      <c r="C19" s="8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x14ac:dyDescent="0.35">
      <c r="A20" s="22"/>
      <c r="B20" s="78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35">
      <c r="A21" s="22"/>
      <c r="B21" s="7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x14ac:dyDescent="0.35">
      <c r="A22" s="22"/>
      <c r="B22" s="7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 x14ac:dyDescent="0.35">
      <c r="A29" s="22"/>
      <c r="B29" s="102" t="s">
        <v>66</v>
      </c>
      <c r="C29" s="87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 x14ac:dyDescent="0.35">
      <c r="A30" s="22"/>
      <c r="B30" s="103" t="s">
        <v>67</v>
      </c>
      <c r="C30" s="8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x14ac:dyDescent="0.35">
      <c r="A33" s="22"/>
      <c r="B33" s="82" t="s">
        <v>56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x14ac:dyDescent="0.35">
      <c r="A34" s="22"/>
      <c r="B34" s="84">
        <v>10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16" thickBot="1" x14ac:dyDescent="0.4">
      <c r="A36" s="22"/>
      <c r="B36" s="97"/>
      <c r="C36" s="81" t="s">
        <v>51</v>
      </c>
      <c r="D36" s="81" t="s">
        <v>53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x14ac:dyDescent="0.35">
      <c r="A37" s="22"/>
      <c r="B37" s="111"/>
      <c r="C37" s="112"/>
      <c r="D37" s="11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 x14ac:dyDescent="0.35">
      <c r="A38" s="22"/>
      <c r="B38" s="119">
        <v>9</v>
      </c>
      <c r="C38" s="80"/>
      <c r="D38" s="11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 x14ac:dyDescent="0.35">
      <c r="A39" s="22"/>
      <c r="B39" s="120">
        <f>B38+0.1</f>
        <v>9.1</v>
      </c>
      <c r="C39" s="80"/>
      <c r="D39" s="11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x14ac:dyDescent="0.35">
      <c r="A40" s="22"/>
      <c r="B40" s="120">
        <f t="shared" ref="B40:B58" si="1">B39+0.1</f>
        <v>9.1999999999999993</v>
      </c>
      <c r="C40" s="80"/>
      <c r="D40" s="11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x14ac:dyDescent="0.35">
      <c r="A41" s="22"/>
      <c r="B41" s="120">
        <f t="shared" si="1"/>
        <v>9.2999999999999989</v>
      </c>
      <c r="C41" s="80"/>
      <c r="D41" s="11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x14ac:dyDescent="0.35">
      <c r="A42" s="22"/>
      <c r="B42" s="120">
        <f t="shared" si="1"/>
        <v>9.3999999999999986</v>
      </c>
      <c r="C42" s="80"/>
      <c r="D42" s="11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x14ac:dyDescent="0.35">
      <c r="A43" s="22"/>
      <c r="B43" s="120">
        <f t="shared" si="1"/>
        <v>9.4999999999999982</v>
      </c>
      <c r="C43" s="80"/>
      <c r="D43" s="11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x14ac:dyDescent="0.35">
      <c r="A44" s="22"/>
      <c r="B44" s="120">
        <f t="shared" si="1"/>
        <v>9.5999999999999979</v>
      </c>
      <c r="C44" s="80"/>
      <c r="D44" s="11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x14ac:dyDescent="0.35">
      <c r="A45" s="22"/>
      <c r="B45" s="120">
        <f t="shared" si="1"/>
        <v>9.6999999999999975</v>
      </c>
      <c r="C45" s="80"/>
      <c r="D45" s="11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x14ac:dyDescent="0.35">
      <c r="A46" s="22"/>
      <c r="B46" s="120">
        <f t="shared" si="1"/>
        <v>9.7999999999999972</v>
      </c>
      <c r="C46" s="80"/>
      <c r="D46" s="11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x14ac:dyDescent="0.35">
      <c r="A47" s="22"/>
      <c r="B47" s="120">
        <f t="shared" si="1"/>
        <v>9.8999999999999968</v>
      </c>
      <c r="C47" s="80"/>
      <c r="D47" s="11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x14ac:dyDescent="0.35">
      <c r="A48" s="22"/>
      <c r="B48" s="120">
        <f t="shared" si="1"/>
        <v>9.9999999999999964</v>
      </c>
      <c r="C48" s="80"/>
      <c r="D48" s="11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x14ac:dyDescent="0.35">
      <c r="A49" s="22"/>
      <c r="B49" s="120">
        <f t="shared" si="1"/>
        <v>10.099999999999996</v>
      </c>
      <c r="C49" s="80"/>
      <c r="D49" s="11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x14ac:dyDescent="0.35">
      <c r="A50" s="22"/>
      <c r="B50" s="120">
        <f t="shared" si="1"/>
        <v>10.199999999999996</v>
      </c>
      <c r="C50" s="80"/>
      <c r="D50" s="11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x14ac:dyDescent="0.35">
      <c r="A51" s="22"/>
      <c r="B51" s="120">
        <f t="shared" si="1"/>
        <v>10.299999999999995</v>
      </c>
      <c r="C51" s="80"/>
      <c r="D51" s="11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x14ac:dyDescent="0.35">
      <c r="A52" s="22"/>
      <c r="B52" s="120">
        <f t="shared" si="1"/>
        <v>10.399999999999995</v>
      </c>
      <c r="C52" s="80"/>
      <c r="D52" s="11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x14ac:dyDescent="0.35">
      <c r="A53" s="22"/>
      <c r="B53" s="120">
        <f t="shared" si="1"/>
        <v>10.499999999999995</v>
      </c>
      <c r="C53" s="80"/>
      <c r="D53" s="11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x14ac:dyDescent="0.35">
      <c r="A54" s="22"/>
      <c r="B54" s="120">
        <f t="shared" si="1"/>
        <v>10.599999999999994</v>
      </c>
      <c r="C54" s="80"/>
      <c r="D54" s="11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x14ac:dyDescent="0.35">
      <c r="A55" s="22"/>
      <c r="B55" s="120">
        <f t="shared" si="1"/>
        <v>10.699999999999994</v>
      </c>
      <c r="C55" s="80"/>
      <c r="D55" s="11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x14ac:dyDescent="0.35">
      <c r="A56" s="22"/>
      <c r="B56" s="120">
        <f t="shared" si="1"/>
        <v>10.799999999999994</v>
      </c>
      <c r="C56" s="80"/>
      <c r="D56" s="11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x14ac:dyDescent="0.35">
      <c r="A57" s="22"/>
      <c r="B57" s="120">
        <f t="shared" si="1"/>
        <v>10.899999999999993</v>
      </c>
      <c r="C57" s="80"/>
      <c r="D57" s="11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t="16" thickBot="1" x14ac:dyDescent="0.4">
      <c r="A58" s="22"/>
      <c r="B58" s="121">
        <f t="shared" si="1"/>
        <v>10.999999999999993</v>
      </c>
      <c r="C58" s="115"/>
      <c r="D58" s="116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20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20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1:20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1:20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1:20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1:20" x14ac:dyDescent="0.3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1:20" x14ac:dyDescent="0.3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 x14ac:dyDescent="0.3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20" x14ac:dyDescent="0.3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1:20" x14ac:dyDescent="0.3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1:20" x14ac:dyDescent="0.3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 x14ac:dyDescent="0.3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20" x14ac:dyDescent="0.3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20" x14ac:dyDescent="0.3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1:20" x14ac:dyDescent="0.3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 x14ac:dyDescent="0.3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 x14ac:dyDescent="0.3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 x14ac:dyDescent="0.3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 x14ac:dyDescent="0.3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 x14ac:dyDescent="0.3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1:20" x14ac:dyDescent="0.3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1:20" x14ac:dyDescent="0.3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1:20" x14ac:dyDescent="0.3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1:20" x14ac:dyDescent="0.3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 x14ac:dyDescent="0.3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 x14ac:dyDescent="0.3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 x14ac:dyDescent="0.3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1:20" x14ac:dyDescent="0.3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1:20" x14ac:dyDescent="0.3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1:20" x14ac:dyDescent="0.3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1:20" x14ac:dyDescent="0.3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1:20" x14ac:dyDescent="0.3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1:20" x14ac:dyDescent="0.3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 x14ac:dyDescent="0.3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 x14ac:dyDescent="0.3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 x14ac:dyDescent="0.3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x14ac:dyDescent="0.3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 x14ac:dyDescent="0.3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x14ac:dyDescent="0.3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0" x14ac:dyDescent="0.3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0" x14ac:dyDescent="0.3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0" x14ac:dyDescent="0.3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0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0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1:20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x14ac:dyDescent="0.3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x14ac:dyDescent="0.3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x14ac:dyDescent="0.3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x14ac:dyDescent="0.3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1:20" x14ac:dyDescent="0.3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0" x14ac:dyDescent="0.3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0" x14ac:dyDescent="0.3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x14ac:dyDescent="0.3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0" x14ac:dyDescent="0.3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 x14ac:dyDescent="0.3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 x14ac:dyDescent="0.3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 x14ac:dyDescent="0.3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 x14ac:dyDescent="0.3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x14ac:dyDescent="0.3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 x14ac:dyDescent="0.3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x14ac:dyDescent="0.3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 x14ac:dyDescent="0.3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 x14ac:dyDescent="0.3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x14ac:dyDescent="0.3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x14ac:dyDescent="0.3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 x14ac:dyDescent="0.3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 x14ac:dyDescent="0.3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 x14ac:dyDescent="0.3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 x14ac:dyDescent="0.3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 x14ac:dyDescent="0.3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 x14ac:dyDescent="0.3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x14ac:dyDescent="0.3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 x14ac:dyDescent="0.3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 x14ac:dyDescent="0.3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x14ac:dyDescent="0.3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 x14ac:dyDescent="0.3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x14ac:dyDescent="0.3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 x14ac:dyDescent="0.3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x14ac:dyDescent="0.3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 x14ac:dyDescent="0.3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x14ac:dyDescent="0.3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 x14ac:dyDescent="0.3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x14ac:dyDescent="0.3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x14ac:dyDescent="0.3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x14ac:dyDescent="0.3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 x14ac:dyDescent="0.3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x14ac:dyDescent="0.3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x14ac:dyDescent="0.3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x14ac:dyDescent="0.3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x14ac:dyDescent="0.3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x14ac:dyDescent="0.3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x14ac:dyDescent="0.3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x14ac:dyDescent="0.3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x14ac:dyDescent="0.3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x14ac:dyDescent="0.3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x14ac:dyDescent="0.3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x14ac:dyDescent="0.3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x14ac:dyDescent="0.3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x14ac:dyDescent="0.3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x14ac:dyDescent="0.3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x14ac:dyDescent="0.3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x14ac:dyDescent="0.3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x14ac:dyDescent="0.3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x14ac:dyDescent="0.3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x14ac:dyDescent="0.3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x14ac:dyDescent="0.3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x14ac:dyDescent="0.3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x14ac:dyDescent="0.3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x14ac:dyDescent="0.3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x14ac:dyDescent="0.3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x14ac:dyDescent="0.3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x14ac:dyDescent="0.3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x14ac:dyDescent="0.3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x14ac:dyDescent="0.3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x14ac:dyDescent="0.3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x14ac:dyDescent="0.3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x14ac:dyDescent="0.3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x14ac:dyDescent="0.3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x14ac:dyDescent="0.3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x14ac:dyDescent="0.3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x14ac:dyDescent="0.3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x14ac:dyDescent="0.3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x14ac:dyDescent="0.3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x14ac:dyDescent="0.3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x14ac:dyDescent="0.3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x14ac:dyDescent="0.3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x14ac:dyDescent="0.3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x14ac:dyDescent="0.3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x14ac:dyDescent="0.3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x14ac:dyDescent="0.3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x14ac:dyDescent="0.3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x14ac:dyDescent="0.3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x14ac:dyDescent="0.3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x14ac:dyDescent="0.3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x14ac:dyDescent="0.3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x14ac:dyDescent="0.3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x14ac:dyDescent="0.3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x14ac:dyDescent="0.3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x14ac:dyDescent="0.3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x14ac:dyDescent="0.3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x14ac:dyDescent="0.3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x14ac:dyDescent="0.3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x14ac:dyDescent="0.3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x14ac:dyDescent="0.3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x14ac:dyDescent="0.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x14ac:dyDescent="0.3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x14ac:dyDescent="0.3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x14ac:dyDescent="0.3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x14ac:dyDescent="0.3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x14ac:dyDescent="0.3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x14ac:dyDescent="0.3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x14ac:dyDescent="0.3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x14ac:dyDescent="0.3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x14ac:dyDescent="0.3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x14ac:dyDescent="0.3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x14ac:dyDescent="0.3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x14ac:dyDescent="0.3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x14ac:dyDescent="0.3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x14ac:dyDescent="0.3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x14ac:dyDescent="0.3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x14ac:dyDescent="0.3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x14ac:dyDescent="0.3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x14ac:dyDescent="0.3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x14ac:dyDescent="0.3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x14ac:dyDescent="0.3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x14ac:dyDescent="0.3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x14ac:dyDescent="0.3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x14ac:dyDescent="0.3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x14ac:dyDescent="0.3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x14ac:dyDescent="0.3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x14ac:dyDescent="0.3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x14ac:dyDescent="0.3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x14ac:dyDescent="0.3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x14ac:dyDescent="0.3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x14ac:dyDescent="0.3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x14ac:dyDescent="0.3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x14ac:dyDescent="0.3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x14ac:dyDescent="0.3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x14ac:dyDescent="0.3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x14ac:dyDescent="0.3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x14ac:dyDescent="0.3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x14ac:dyDescent="0.3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x14ac:dyDescent="0.3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x14ac:dyDescent="0.3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x14ac:dyDescent="0.3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x14ac:dyDescent="0.3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x14ac:dyDescent="0.3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x14ac:dyDescent="0.3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x14ac:dyDescent="0.3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x14ac:dyDescent="0.3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x14ac:dyDescent="0.3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x14ac:dyDescent="0.3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x14ac:dyDescent="0.3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x14ac:dyDescent="0.3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x14ac:dyDescent="0.3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x14ac:dyDescent="0.3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1:20" x14ac:dyDescent="0.3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1:20" x14ac:dyDescent="0.3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1:20" x14ac:dyDescent="0.3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1:20" x14ac:dyDescent="0.3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1:20" x14ac:dyDescent="0.3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1:20" x14ac:dyDescent="0.3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1:20" x14ac:dyDescent="0.3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1:20" x14ac:dyDescent="0.3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1:20" x14ac:dyDescent="0.3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1:20" x14ac:dyDescent="0.3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1:20" x14ac:dyDescent="0.3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1:20" x14ac:dyDescent="0.3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x14ac:dyDescent="0.3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1:20" x14ac:dyDescent="0.3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1:20" x14ac:dyDescent="0.3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1:20" x14ac:dyDescent="0.3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1:20" x14ac:dyDescent="0.3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1:20" x14ac:dyDescent="0.3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1:20" x14ac:dyDescent="0.3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x14ac:dyDescent="0.3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x14ac:dyDescent="0.3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x14ac:dyDescent="0.3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x14ac:dyDescent="0.3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1:20" x14ac:dyDescent="0.3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1:20" x14ac:dyDescent="0.3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1:20" x14ac:dyDescent="0.3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x14ac:dyDescent="0.3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1:20" x14ac:dyDescent="0.3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1:20" x14ac:dyDescent="0.3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1:20" x14ac:dyDescent="0.3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x14ac:dyDescent="0.3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1:20" x14ac:dyDescent="0.3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1:20" x14ac:dyDescent="0.3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1:20" x14ac:dyDescent="0.3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x14ac:dyDescent="0.3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1:20" x14ac:dyDescent="0.3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1:20" x14ac:dyDescent="0.3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1:20" x14ac:dyDescent="0.3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1:20" x14ac:dyDescent="0.3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1:20" x14ac:dyDescent="0.3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1:20" x14ac:dyDescent="0.3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1:20" x14ac:dyDescent="0.3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1:20" x14ac:dyDescent="0.3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1:20" x14ac:dyDescent="0.3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1:20" x14ac:dyDescent="0.3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1:20" x14ac:dyDescent="0.3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1:20" x14ac:dyDescent="0.3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1:20" x14ac:dyDescent="0.3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1:20" x14ac:dyDescent="0.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1:20" x14ac:dyDescent="0.3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1:20" x14ac:dyDescent="0.3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1:20" x14ac:dyDescent="0.3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1:20" x14ac:dyDescent="0.3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1:20" x14ac:dyDescent="0.3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1:20" x14ac:dyDescent="0.3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1:20" x14ac:dyDescent="0.3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1:20" x14ac:dyDescent="0.3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1:20" x14ac:dyDescent="0.3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1:20" x14ac:dyDescent="0.3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1:20" x14ac:dyDescent="0.3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1:20" x14ac:dyDescent="0.3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1:20" x14ac:dyDescent="0.3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1:20" x14ac:dyDescent="0.3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1:20" x14ac:dyDescent="0.3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1:20" x14ac:dyDescent="0.3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1:20" x14ac:dyDescent="0.3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1:20" x14ac:dyDescent="0.3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1:20" x14ac:dyDescent="0.3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1:20" x14ac:dyDescent="0.3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1:20" x14ac:dyDescent="0.3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1:20" x14ac:dyDescent="0.3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1:20" x14ac:dyDescent="0.3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1:20" x14ac:dyDescent="0.3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1:20" x14ac:dyDescent="0.3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1:20" x14ac:dyDescent="0.3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1:20" x14ac:dyDescent="0.3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1:20" x14ac:dyDescent="0.3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1:20" x14ac:dyDescent="0.3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1:20" x14ac:dyDescent="0.3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1:20" x14ac:dyDescent="0.3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1:20" x14ac:dyDescent="0.3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1:20" x14ac:dyDescent="0.3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1:20" x14ac:dyDescent="0.3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1:20" x14ac:dyDescent="0.3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1:20" x14ac:dyDescent="0.3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1:20" x14ac:dyDescent="0.3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1:20" x14ac:dyDescent="0.3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1:20" x14ac:dyDescent="0.3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1:20" x14ac:dyDescent="0.3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1:20" x14ac:dyDescent="0.3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1:20" x14ac:dyDescent="0.3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1:20" x14ac:dyDescent="0.3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1:20" x14ac:dyDescent="0.3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1:20" x14ac:dyDescent="0.3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1:20" x14ac:dyDescent="0.3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1:20" x14ac:dyDescent="0.3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1:20" x14ac:dyDescent="0.3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1:20" x14ac:dyDescent="0.3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1:20" x14ac:dyDescent="0.3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1:20" x14ac:dyDescent="0.3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1:20" x14ac:dyDescent="0.3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1:20" x14ac:dyDescent="0.3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1:20" x14ac:dyDescent="0.3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1:20" x14ac:dyDescent="0.3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1:20" x14ac:dyDescent="0.3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1:20" x14ac:dyDescent="0.3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1:20" x14ac:dyDescent="0.3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1:20" x14ac:dyDescent="0.3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1:20" x14ac:dyDescent="0.3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1:20" x14ac:dyDescent="0.3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1:20" x14ac:dyDescent="0.3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1:20" x14ac:dyDescent="0.3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1:20" x14ac:dyDescent="0.3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1:20" x14ac:dyDescent="0.3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1:20" x14ac:dyDescent="0.3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1:20" x14ac:dyDescent="0.3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1:20" x14ac:dyDescent="0.3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1:20" x14ac:dyDescent="0.3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1:20" x14ac:dyDescent="0.3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1:20" x14ac:dyDescent="0.3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1:20" x14ac:dyDescent="0.3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1:20" x14ac:dyDescent="0.3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1:20" x14ac:dyDescent="0.3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1:20" x14ac:dyDescent="0.3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1:20" x14ac:dyDescent="0.3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1:20" x14ac:dyDescent="0.3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1:20" x14ac:dyDescent="0.3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1:20" x14ac:dyDescent="0.3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1:20" x14ac:dyDescent="0.3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1:20" x14ac:dyDescent="0.3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1:20" x14ac:dyDescent="0.3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1:20" x14ac:dyDescent="0.3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1:20" x14ac:dyDescent="0.3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1:20" x14ac:dyDescent="0.3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1:20" x14ac:dyDescent="0.3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1:20" x14ac:dyDescent="0.3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1:20" x14ac:dyDescent="0.3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1:20" x14ac:dyDescent="0.3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1:20" x14ac:dyDescent="0.3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1:20" x14ac:dyDescent="0.3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1:20" x14ac:dyDescent="0.3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1:20" x14ac:dyDescent="0.3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1:20" x14ac:dyDescent="0.3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1:20" x14ac:dyDescent="0.3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1:20" x14ac:dyDescent="0.3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1:20" x14ac:dyDescent="0.3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1:20" x14ac:dyDescent="0.3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1:20" x14ac:dyDescent="0.3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1:20" x14ac:dyDescent="0.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1:20" x14ac:dyDescent="0.3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1:20" x14ac:dyDescent="0.3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1:20" x14ac:dyDescent="0.3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1:20" x14ac:dyDescent="0.3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1:20" x14ac:dyDescent="0.3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1:20" x14ac:dyDescent="0.3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1:20" x14ac:dyDescent="0.3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1:20" x14ac:dyDescent="0.3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1:20" x14ac:dyDescent="0.3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1:20" x14ac:dyDescent="0.3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1:20" x14ac:dyDescent="0.3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1:20" x14ac:dyDescent="0.3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1:20" x14ac:dyDescent="0.3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1:20" x14ac:dyDescent="0.3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1:20" x14ac:dyDescent="0.3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1:20" x14ac:dyDescent="0.3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1:20" x14ac:dyDescent="0.3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1:20" x14ac:dyDescent="0.3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1:20" x14ac:dyDescent="0.3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1:20" x14ac:dyDescent="0.3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1:20" x14ac:dyDescent="0.3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1:20" x14ac:dyDescent="0.3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1:20" x14ac:dyDescent="0.3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1:20" x14ac:dyDescent="0.3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1:20" x14ac:dyDescent="0.3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1:20" x14ac:dyDescent="0.3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1:20" x14ac:dyDescent="0.3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1:20" x14ac:dyDescent="0.3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1:20" x14ac:dyDescent="0.3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1:20" x14ac:dyDescent="0.3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1:20" x14ac:dyDescent="0.3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1:20" x14ac:dyDescent="0.3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1:20" x14ac:dyDescent="0.3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1:20" x14ac:dyDescent="0.3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1:20" x14ac:dyDescent="0.3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1:20" x14ac:dyDescent="0.3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1:20" x14ac:dyDescent="0.3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1:20" x14ac:dyDescent="0.3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1:20" x14ac:dyDescent="0.3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1:20" x14ac:dyDescent="0.3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1:20" x14ac:dyDescent="0.3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1:20" x14ac:dyDescent="0.3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1:20" x14ac:dyDescent="0.3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1:20" x14ac:dyDescent="0.3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1:20" x14ac:dyDescent="0.3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1:20" x14ac:dyDescent="0.3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1:20" x14ac:dyDescent="0.3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1:20" x14ac:dyDescent="0.3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1:20" x14ac:dyDescent="0.3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1:20" x14ac:dyDescent="0.3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1:20" x14ac:dyDescent="0.3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1:20" x14ac:dyDescent="0.3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1:20" x14ac:dyDescent="0.3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1:20" x14ac:dyDescent="0.3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1:20" x14ac:dyDescent="0.3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1:20" x14ac:dyDescent="0.3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1:20" x14ac:dyDescent="0.3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1:20" x14ac:dyDescent="0.3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1:20" x14ac:dyDescent="0.3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1:20" x14ac:dyDescent="0.3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1:20" x14ac:dyDescent="0.3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1:20" x14ac:dyDescent="0.3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1:20" x14ac:dyDescent="0.3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1:20" x14ac:dyDescent="0.3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1:20" x14ac:dyDescent="0.3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1:20" x14ac:dyDescent="0.3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1:20" x14ac:dyDescent="0.3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3"/>
  <sheetViews>
    <sheetView topLeftCell="A4" zoomScaleNormal="100" workbookViewId="0">
      <selection activeCell="C42" sqref="C42"/>
    </sheetView>
  </sheetViews>
  <sheetFormatPr defaultRowHeight="15.5" x14ac:dyDescent="0.35"/>
  <cols>
    <col min="1" max="1" width="4.08203125" customWidth="1"/>
    <col min="2" max="2" width="30.5" customWidth="1"/>
    <col min="3" max="3" width="17.08203125" customWidth="1"/>
    <col min="4" max="4" width="3.83203125" customWidth="1"/>
    <col min="10" max="10" width="7.33203125" customWidth="1"/>
    <col min="11" max="11" width="14" customWidth="1"/>
  </cols>
  <sheetData>
    <row r="1" spans="1:10" ht="18" x14ac:dyDescent="0.4">
      <c r="A1" s="17" t="s">
        <v>45</v>
      </c>
      <c r="B1" s="17"/>
      <c r="C1" s="17"/>
      <c r="D1" s="17"/>
      <c r="E1" s="94"/>
      <c r="F1" s="94"/>
      <c r="G1" s="94"/>
      <c r="H1" s="94"/>
      <c r="I1" s="94"/>
      <c r="J1" s="95"/>
    </row>
    <row r="2" spans="1:10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s="22"/>
      <c r="B4" s="23" t="s">
        <v>26</v>
      </c>
      <c r="C4" s="24"/>
      <c r="D4" s="22"/>
      <c r="E4" s="58" t="s">
        <v>8</v>
      </c>
      <c r="F4" s="58" t="s">
        <v>9</v>
      </c>
      <c r="G4" s="58" t="s">
        <v>10</v>
      </c>
      <c r="H4" s="22"/>
      <c r="I4" s="22"/>
      <c r="J4" s="22"/>
    </row>
    <row r="5" spans="1:10" x14ac:dyDescent="0.35">
      <c r="A5" s="22"/>
      <c r="B5" s="25" t="s">
        <v>48</v>
      </c>
      <c r="C5" s="26">
        <v>15000</v>
      </c>
      <c r="D5" s="31"/>
      <c r="E5" s="59">
        <v>13000</v>
      </c>
      <c r="F5" s="59">
        <v>15000</v>
      </c>
      <c r="G5" s="59">
        <v>17000</v>
      </c>
      <c r="H5" s="22"/>
      <c r="I5" s="22"/>
      <c r="J5" s="22"/>
    </row>
    <row r="6" spans="1:10" x14ac:dyDescent="0.35">
      <c r="A6" s="22"/>
      <c r="B6" s="25" t="s">
        <v>49</v>
      </c>
      <c r="C6" s="27">
        <v>10</v>
      </c>
      <c r="D6" s="31"/>
      <c r="E6" s="44">
        <v>9</v>
      </c>
      <c r="F6" s="44">
        <v>10</v>
      </c>
      <c r="G6" s="44">
        <v>11</v>
      </c>
      <c r="H6" s="22"/>
      <c r="I6" s="22"/>
      <c r="J6" s="22"/>
    </row>
    <row r="7" spans="1:10" x14ac:dyDescent="0.35">
      <c r="A7" s="22"/>
      <c r="B7" s="86" t="s">
        <v>2</v>
      </c>
      <c r="C7" s="29">
        <v>0.12</v>
      </c>
      <c r="D7" s="31"/>
      <c r="E7" s="22"/>
      <c r="F7" s="22"/>
      <c r="G7" s="22"/>
      <c r="H7" s="22"/>
      <c r="I7" s="22"/>
      <c r="J7" s="22"/>
    </row>
    <row r="8" spans="1:10" x14ac:dyDescent="0.35">
      <c r="A8" s="22"/>
      <c r="B8" s="86" t="s">
        <v>5</v>
      </c>
      <c r="C8" s="30">
        <v>10</v>
      </c>
      <c r="D8" s="31"/>
      <c r="E8" s="22"/>
      <c r="F8" s="22"/>
      <c r="G8" s="22"/>
      <c r="H8" s="22"/>
      <c r="I8" s="22"/>
      <c r="J8" s="22"/>
    </row>
    <row r="9" spans="1:10" x14ac:dyDescent="0.35">
      <c r="A9" s="22"/>
      <c r="B9" s="86" t="s">
        <v>7</v>
      </c>
      <c r="C9" s="30"/>
      <c r="D9" s="31"/>
      <c r="E9" s="22"/>
      <c r="F9" s="22"/>
      <c r="G9" s="22"/>
      <c r="H9" s="22"/>
      <c r="I9" s="22"/>
      <c r="J9" s="22"/>
    </row>
    <row r="10" spans="1:10" x14ac:dyDescent="0.35">
      <c r="A10" s="22"/>
      <c r="B10" s="32"/>
      <c r="C10" s="33"/>
      <c r="D10" s="31"/>
      <c r="E10" s="22"/>
      <c r="F10" s="22"/>
      <c r="G10" s="22"/>
      <c r="H10" s="22"/>
      <c r="I10" s="22"/>
      <c r="J10" s="22"/>
    </row>
    <row r="11" spans="1:10" x14ac:dyDescent="0.35">
      <c r="A11" s="22"/>
      <c r="B11" s="23" t="s">
        <v>43</v>
      </c>
      <c r="C11" s="34"/>
      <c r="D11" s="31"/>
      <c r="E11" s="22"/>
      <c r="F11" s="22"/>
      <c r="G11" s="22"/>
      <c r="H11" s="22"/>
      <c r="I11" s="22"/>
      <c r="J11" s="22"/>
    </row>
    <row r="12" spans="1:10" x14ac:dyDescent="0.35">
      <c r="A12" s="22"/>
      <c r="B12" s="36"/>
      <c r="C12" s="37" t="s">
        <v>29</v>
      </c>
      <c r="D12" s="31"/>
      <c r="E12" s="22"/>
      <c r="F12" s="22"/>
      <c r="G12" s="22"/>
      <c r="H12" s="22"/>
      <c r="I12" s="22"/>
      <c r="J12" s="22"/>
    </row>
    <row r="13" spans="1:10" x14ac:dyDescent="0.35">
      <c r="A13" s="22"/>
      <c r="B13" s="38" t="s">
        <v>20</v>
      </c>
      <c r="C13" s="73">
        <v>230000</v>
      </c>
      <c r="D13" s="31"/>
      <c r="E13" s="22"/>
      <c r="F13" s="22"/>
      <c r="G13" s="22"/>
      <c r="H13" s="22"/>
      <c r="I13" s="22"/>
      <c r="J13" s="22"/>
    </row>
    <row r="14" spans="1:10" x14ac:dyDescent="0.35">
      <c r="A14" s="22"/>
      <c r="B14" s="38" t="s">
        <v>14</v>
      </c>
      <c r="C14" s="40"/>
      <c r="D14" s="31"/>
      <c r="E14" s="22"/>
      <c r="F14" s="22"/>
      <c r="G14" s="22"/>
      <c r="H14" s="22"/>
      <c r="I14" s="22"/>
      <c r="J14" s="22"/>
    </row>
    <row r="15" spans="1:10" x14ac:dyDescent="0.35">
      <c r="A15" s="22"/>
      <c r="B15" s="41" t="s">
        <v>23</v>
      </c>
      <c r="C15" s="27">
        <v>25000</v>
      </c>
      <c r="D15" s="31"/>
      <c r="E15" s="60">
        <v>24000</v>
      </c>
      <c r="F15" s="60">
        <v>25000</v>
      </c>
      <c r="G15" s="60">
        <v>26000</v>
      </c>
      <c r="H15" s="22"/>
      <c r="I15" s="22"/>
      <c r="J15" s="22"/>
    </row>
    <row r="16" spans="1:10" x14ac:dyDescent="0.35">
      <c r="A16" s="22"/>
      <c r="B16" s="41" t="s">
        <v>24</v>
      </c>
      <c r="C16" s="27">
        <v>5000</v>
      </c>
      <c r="D16" s="31"/>
      <c r="E16" s="60">
        <v>4500</v>
      </c>
      <c r="F16" s="60">
        <v>5000</v>
      </c>
      <c r="G16" s="60">
        <v>5500</v>
      </c>
      <c r="H16" s="22"/>
      <c r="I16" s="22"/>
      <c r="J16" s="22"/>
    </row>
    <row r="17" spans="1:10" x14ac:dyDescent="0.35">
      <c r="A17" s="22"/>
      <c r="B17" s="41" t="s">
        <v>25</v>
      </c>
      <c r="C17" s="27">
        <v>5000</v>
      </c>
      <c r="D17" s="31"/>
      <c r="E17" s="60">
        <v>4500</v>
      </c>
      <c r="F17" s="60">
        <v>5000</v>
      </c>
      <c r="G17" s="60">
        <v>5500</v>
      </c>
      <c r="H17" s="22"/>
      <c r="I17" s="22"/>
      <c r="J17" s="22"/>
    </row>
    <row r="18" spans="1:10" x14ac:dyDescent="0.35">
      <c r="A18" s="22"/>
      <c r="B18" s="38" t="s">
        <v>21</v>
      </c>
      <c r="C18" s="42"/>
      <c r="D18" s="31"/>
      <c r="E18" s="22"/>
      <c r="F18" s="22"/>
      <c r="G18" s="22"/>
      <c r="H18" s="22"/>
      <c r="I18" s="22"/>
      <c r="J18" s="22"/>
    </row>
    <row r="19" spans="1:10" x14ac:dyDescent="0.35">
      <c r="A19" s="22"/>
      <c r="B19" s="43" t="s">
        <v>15</v>
      </c>
      <c r="C19" s="30">
        <v>1</v>
      </c>
      <c r="D19" s="31"/>
      <c r="E19" s="22"/>
      <c r="F19" s="22"/>
      <c r="G19" s="22"/>
      <c r="H19" s="22"/>
      <c r="I19" s="22"/>
      <c r="J19" s="22"/>
    </row>
    <row r="20" spans="1:10" x14ac:dyDescent="0.35">
      <c r="A20" s="22"/>
      <c r="B20" s="41" t="s">
        <v>16</v>
      </c>
      <c r="C20" s="27">
        <v>12</v>
      </c>
      <c r="D20" s="61"/>
      <c r="E20" s="66">
        <v>9</v>
      </c>
      <c r="F20" s="66">
        <v>12</v>
      </c>
      <c r="G20" s="66">
        <v>15</v>
      </c>
      <c r="H20" s="22"/>
      <c r="I20" s="22"/>
      <c r="J20" s="22"/>
    </row>
    <row r="21" spans="1:10" x14ac:dyDescent="0.35">
      <c r="A21" s="22"/>
      <c r="B21" s="41" t="s">
        <v>50</v>
      </c>
      <c r="C21" s="44">
        <v>8</v>
      </c>
      <c r="D21" s="31"/>
      <c r="E21" s="44">
        <v>7.5</v>
      </c>
      <c r="F21" s="44">
        <v>8</v>
      </c>
      <c r="G21" s="44">
        <v>8.5</v>
      </c>
      <c r="H21" s="22"/>
      <c r="I21" s="22"/>
      <c r="J21" s="22"/>
    </row>
    <row r="22" spans="1:10" x14ac:dyDescent="0.35">
      <c r="A22" s="22"/>
      <c r="B22" s="38" t="s">
        <v>17</v>
      </c>
      <c r="C22" s="22"/>
      <c r="D22" s="31"/>
      <c r="E22" s="22"/>
      <c r="F22" s="22"/>
      <c r="G22" s="22"/>
      <c r="H22" s="22"/>
      <c r="I22" s="22"/>
      <c r="J22" s="22"/>
    </row>
    <row r="23" spans="1:10" x14ac:dyDescent="0.35">
      <c r="A23" s="22"/>
      <c r="B23" s="65" t="s">
        <v>61</v>
      </c>
      <c r="C23" s="27">
        <v>3</v>
      </c>
      <c r="D23" s="31"/>
      <c r="E23" s="27">
        <v>2.8</v>
      </c>
      <c r="F23" s="27">
        <v>3</v>
      </c>
      <c r="G23" s="27">
        <v>3.2</v>
      </c>
      <c r="H23" s="22"/>
      <c r="I23" s="22"/>
      <c r="J23" s="22"/>
    </row>
    <row r="24" spans="1:10" x14ac:dyDescent="0.35">
      <c r="A24" s="22"/>
      <c r="B24" s="38" t="s">
        <v>1</v>
      </c>
      <c r="C24" s="30">
        <v>10</v>
      </c>
      <c r="D24" s="31"/>
      <c r="E24" s="28"/>
      <c r="F24" s="28"/>
      <c r="G24" s="28"/>
      <c r="H24" s="22"/>
      <c r="I24" s="22"/>
      <c r="J24" s="22"/>
    </row>
    <row r="25" spans="1:10" x14ac:dyDescent="0.35">
      <c r="A25" s="22"/>
      <c r="B25" s="38" t="s">
        <v>40</v>
      </c>
      <c r="C25" s="27">
        <v>10000</v>
      </c>
      <c r="D25" s="31"/>
      <c r="E25" s="67">
        <v>6000</v>
      </c>
      <c r="F25" s="67">
        <v>10000</v>
      </c>
      <c r="G25" s="67">
        <v>14000</v>
      </c>
      <c r="H25" s="22"/>
      <c r="I25" s="22"/>
      <c r="J25" s="22"/>
    </row>
    <row r="26" spans="1:10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spans="1:10" x14ac:dyDescent="0.35">
      <c r="A27" s="22"/>
      <c r="B27" s="45" t="s">
        <v>18</v>
      </c>
      <c r="C27" s="46"/>
      <c r="D27" s="22"/>
      <c r="E27" s="22"/>
      <c r="F27" s="22"/>
      <c r="G27" s="22"/>
      <c r="H27" s="22"/>
      <c r="I27" s="22"/>
      <c r="J27" s="22"/>
    </row>
    <row r="28" spans="1:10" x14ac:dyDescent="0.35">
      <c r="A28" s="22"/>
      <c r="B28" s="48" t="s">
        <v>11</v>
      </c>
      <c r="C28" s="49">
        <f>C20*C19/C21</f>
        <v>1.5</v>
      </c>
      <c r="D28" s="22"/>
      <c r="E28" s="99" t="s">
        <v>60</v>
      </c>
      <c r="F28" s="46"/>
      <c r="G28" s="46"/>
      <c r="H28" s="46"/>
      <c r="I28" s="47"/>
      <c r="J28" s="22"/>
    </row>
    <row r="29" spans="1:10" x14ac:dyDescent="0.35">
      <c r="A29" s="22"/>
      <c r="B29" s="50"/>
      <c r="C29" s="51"/>
      <c r="D29" s="22"/>
      <c r="E29" s="22"/>
      <c r="F29" s="22"/>
      <c r="G29" s="22"/>
      <c r="H29" s="22"/>
      <c r="I29" s="22"/>
      <c r="J29" s="22"/>
    </row>
    <row r="30" spans="1:10" x14ac:dyDescent="0.35">
      <c r="A30" s="22"/>
      <c r="B30" s="50"/>
      <c r="C30" s="51"/>
      <c r="D30" s="22"/>
      <c r="E30" s="22"/>
      <c r="F30" s="22"/>
      <c r="G30" s="22"/>
      <c r="H30" s="22"/>
      <c r="I30" s="22"/>
      <c r="J30" s="22"/>
    </row>
    <row r="31" spans="1:10" x14ac:dyDescent="0.35">
      <c r="A31" s="22"/>
      <c r="B31" s="23" t="s">
        <v>19</v>
      </c>
      <c r="C31" s="52"/>
      <c r="D31" s="22"/>
      <c r="E31" s="22"/>
      <c r="F31" s="22"/>
      <c r="G31" s="22"/>
      <c r="H31" s="22"/>
      <c r="I31" s="22"/>
      <c r="J31" s="22"/>
    </row>
    <row r="32" spans="1:10" x14ac:dyDescent="0.35">
      <c r="A32" s="22"/>
      <c r="B32" s="54"/>
      <c r="C32" s="55" t="s">
        <v>28</v>
      </c>
      <c r="D32" s="22"/>
      <c r="E32" s="22"/>
      <c r="F32" s="22"/>
      <c r="G32" s="22"/>
      <c r="H32" s="22"/>
      <c r="I32" s="22"/>
      <c r="J32" s="22"/>
    </row>
    <row r="33" spans="1:10" x14ac:dyDescent="0.35">
      <c r="A33" s="22"/>
      <c r="B33" s="48" t="s">
        <v>4</v>
      </c>
      <c r="C33" s="56">
        <f>-C13</f>
        <v>-230000</v>
      </c>
      <c r="D33" s="22"/>
      <c r="E33" s="69" t="s">
        <v>37</v>
      </c>
      <c r="F33" s="70"/>
      <c r="G33" s="70"/>
      <c r="H33" s="70"/>
      <c r="I33" s="72"/>
      <c r="J33" s="22"/>
    </row>
    <row r="34" spans="1:10" x14ac:dyDescent="0.35">
      <c r="A34" s="22"/>
      <c r="B34" s="48" t="s">
        <v>3</v>
      </c>
      <c r="C34" s="56">
        <f>C5*C6</f>
        <v>150000</v>
      </c>
      <c r="D34" s="22"/>
      <c r="E34" s="69" t="s">
        <v>32</v>
      </c>
      <c r="F34" s="70"/>
      <c r="G34" s="70"/>
      <c r="H34" s="70"/>
      <c r="I34" s="72"/>
      <c r="J34" s="22"/>
    </row>
    <row r="35" spans="1:10" x14ac:dyDescent="0.35">
      <c r="A35" s="22"/>
      <c r="B35" s="48" t="s">
        <v>12</v>
      </c>
      <c r="C35" s="56">
        <f xml:space="preserve"> -C5*C28</f>
        <v>-22500</v>
      </c>
      <c r="D35" s="22"/>
      <c r="E35" s="69" t="s">
        <v>33</v>
      </c>
      <c r="F35" s="70"/>
      <c r="G35" s="70"/>
      <c r="H35" s="70"/>
      <c r="I35" s="72"/>
      <c r="J35" s="22"/>
    </row>
    <row r="36" spans="1:10" x14ac:dyDescent="0.35">
      <c r="A36" s="22"/>
      <c r="B36" s="48" t="s">
        <v>13</v>
      </c>
      <c r="C36" s="56">
        <f xml:space="preserve"> -C5*C23</f>
        <v>-45000</v>
      </c>
      <c r="D36" s="22"/>
      <c r="E36" s="69" t="s">
        <v>34</v>
      </c>
      <c r="F36" s="70"/>
      <c r="G36" s="70"/>
      <c r="H36" s="70"/>
      <c r="I36" s="72"/>
      <c r="J36" s="22"/>
    </row>
    <row r="37" spans="1:10" x14ac:dyDescent="0.35">
      <c r="A37" s="22"/>
      <c r="B37" s="48" t="s">
        <v>22</v>
      </c>
      <c r="C37" s="56">
        <f xml:space="preserve"> -SUM(C15:C17)</f>
        <v>-35000</v>
      </c>
      <c r="D37" s="22"/>
      <c r="E37" s="69" t="s">
        <v>35</v>
      </c>
      <c r="F37" s="70"/>
      <c r="G37" s="70"/>
      <c r="H37" s="70"/>
      <c r="I37" s="72"/>
      <c r="J37" s="22"/>
    </row>
    <row r="38" spans="1:10" x14ac:dyDescent="0.35">
      <c r="A38" s="22"/>
      <c r="B38" s="48" t="s">
        <v>0</v>
      </c>
      <c r="C38" s="56">
        <f>C25</f>
        <v>10000</v>
      </c>
      <c r="D38" s="22"/>
      <c r="E38" s="69" t="s">
        <v>36</v>
      </c>
      <c r="F38" s="71"/>
      <c r="G38" s="70"/>
      <c r="H38" s="70"/>
      <c r="I38" s="72"/>
      <c r="J38" s="22"/>
    </row>
    <row r="39" spans="1:10" x14ac:dyDescent="0.35">
      <c r="A39" s="22"/>
      <c r="B39" s="22"/>
      <c r="C39" s="22"/>
      <c r="D39" s="22"/>
      <c r="E39" s="14"/>
      <c r="F39" s="68"/>
      <c r="G39" s="50"/>
      <c r="H39" s="50"/>
      <c r="I39" s="22"/>
      <c r="J39" s="22"/>
    </row>
    <row r="40" spans="1:10" x14ac:dyDescent="0.35">
      <c r="A40" s="22"/>
      <c r="B40" s="92" t="s">
        <v>51</v>
      </c>
      <c r="C40" s="91">
        <f>SUM(C34:C37) - PMT(C7, C24, C33, C38, 0)</f>
        <v>7363.4838848342988</v>
      </c>
      <c r="D40" s="22"/>
      <c r="E40" s="69" t="s">
        <v>41</v>
      </c>
      <c r="F40" s="70"/>
      <c r="G40" s="70"/>
      <c r="H40" s="70"/>
      <c r="I40" s="72"/>
      <c r="J40" s="22"/>
    </row>
    <row r="41" spans="1:10" x14ac:dyDescent="0.35">
      <c r="A41" s="22"/>
      <c r="B41" s="57" t="s">
        <v>52</v>
      </c>
      <c r="C41" s="63">
        <f xml:space="preserve"> -PV(C7, C8, C40, 0, 0)</f>
        <v>41605.326215423069</v>
      </c>
      <c r="D41" s="22"/>
      <c r="E41" s="69" t="s">
        <v>42</v>
      </c>
      <c r="F41" s="70"/>
      <c r="G41" s="70"/>
      <c r="H41" s="70"/>
      <c r="I41" s="72"/>
      <c r="J41" s="22"/>
    </row>
    <row r="42" spans="1:10" x14ac:dyDescent="0.35">
      <c r="A42" s="22"/>
      <c r="B42" s="62" t="s">
        <v>38</v>
      </c>
      <c r="C42" s="57" t="str">
        <f>IF(C40&gt;0, "Feasible", "Infeasible")</f>
        <v>Feasible</v>
      </c>
      <c r="D42" s="22"/>
      <c r="E42" s="22"/>
      <c r="F42" s="22"/>
      <c r="G42" s="22"/>
      <c r="H42" s="22"/>
      <c r="I42" s="22"/>
      <c r="J42" s="22"/>
    </row>
    <row r="43" spans="1:10" x14ac:dyDescent="0.35">
      <c r="E43" s="9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"/>
  <sheetViews>
    <sheetView zoomScaleNormal="100" workbookViewId="0">
      <selection activeCell="C43" sqref="C43"/>
    </sheetView>
  </sheetViews>
  <sheetFormatPr defaultRowHeight="15.5" x14ac:dyDescent="0.35"/>
  <cols>
    <col min="1" max="1" width="4.08203125" customWidth="1"/>
    <col min="2" max="2" width="30.75" customWidth="1"/>
    <col min="3" max="3" width="17.08203125" customWidth="1"/>
    <col min="4" max="4" width="3.83203125" customWidth="1"/>
    <col min="8" max="8" width="3" customWidth="1"/>
  </cols>
  <sheetData>
    <row r="1" spans="1:9" ht="18" x14ac:dyDescent="0.4">
      <c r="A1" s="17" t="s">
        <v>44</v>
      </c>
      <c r="B1" s="17"/>
      <c r="C1" s="17"/>
      <c r="D1" s="17"/>
      <c r="E1" s="94"/>
      <c r="F1" s="94"/>
      <c r="G1" s="94"/>
      <c r="H1" s="94"/>
      <c r="I1" s="94"/>
    </row>
    <row r="2" spans="1:9" x14ac:dyDescent="0.35">
      <c r="A2" s="2"/>
      <c r="B2" s="2"/>
      <c r="C2" s="2"/>
      <c r="D2" s="2"/>
    </row>
    <row r="3" spans="1:9" x14ac:dyDescent="0.35">
      <c r="A3" s="2"/>
      <c r="B3" s="2"/>
      <c r="C3" s="2"/>
      <c r="D3" s="2"/>
    </row>
    <row r="4" spans="1:9" x14ac:dyDescent="0.35">
      <c r="A4" s="2"/>
      <c r="B4" s="23" t="s">
        <v>26</v>
      </c>
      <c r="C4" s="24"/>
      <c r="D4" s="2"/>
      <c r="E4" s="18" t="s">
        <v>8</v>
      </c>
      <c r="F4" s="18" t="s">
        <v>9</v>
      </c>
      <c r="G4" s="18" t="s">
        <v>10</v>
      </c>
    </row>
    <row r="5" spans="1:9" x14ac:dyDescent="0.35">
      <c r="A5" s="2"/>
      <c r="B5" s="25" t="s">
        <v>48</v>
      </c>
      <c r="C5" s="26">
        <v>15000</v>
      </c>
      <c r="D5" s="4"/>
      <c r="E5" s="12">
        <v>13000</v>
      </c>
      <c r="F5" s="12">
        <v>15000</v>
      </c>
      <c r="G5" s="12">
        <v>17000</v>
      </c>
    </row>
    <row r="6" spans="1:9" x14ac:dyDescent="0.35">
      <c r="A6" s="2"/>
      <c r="B6" s="25" t="s">
        <v>49</v>
      </c>
      <c r="C6" s="27">
        <v>10</v>
      </c>
      <c r="D6" s="4"/>
      <c r="E6" s="7">
        <v>9</v>
      </c>
      <c r="F6" s="7">
        <v>10</v>
      </c>
      <c r="G6" s="7">
        <v>11</v>
      </c>
    </row>
    <row r="7" spans="1:9" x14ac:dyDescent="0.35">
      <c r="A7" s="2"/>
      <c r="B7" s="86" t="s">
        <v>2</v>
      </c>
      <c r="C7" s="29">
        <f>'Base Model A'!C7</f>
        <v>0.12</v>
      </c>
      <c r="D7" s="4"/>
      <c r="E7" s="2"/>
      <c r="F7" s="2"/>
      <c r="G7" s="2"/>
    </row>
    <row r="8" spans="1:9" x14ac:dyDescent="0.35">
      <c r="A8" s="2"/>
      <c r="B8" s="86" t="s">
        <v>5</v>
      </c>
      <c r="C8" s="85">
        <f>'Base Model A'!C8</f>
        <v>10</v>
      </c>
      <c r="D8" s="4"/>
      <c r="E8" s="2"/>
      <c r="F8" s="2"/>
      <c r="G8" s="2"/>
    </row>
    <row r="9" spans="1:9" x14ac:dyDescent="0.35">
      <c r="A9" s="2"/>
      <c r="B9" s="86" t="s">
        <v>7</v>
      </c>
      <c r="C9" s="85" t="s">
        <v>6</v>
      </c>
      <c r="D9" s="4"/>
      <c r="E9" s="2"/>
      <c r="F9" s="2"/>
    </row>
    <row r="10" spans="1:9" x14ac:dyDescent="0.35">
      <c r="A10" s="2"/>
      <c r="B10" s="32"/>
      <c r="C10" s="5"/>
      <c r="D10" s="4"/>
      <c r="E10" s="2"/>
      <c r="F10" s="2"/>
      <c r="G10" s="2"/>
    </row>
    <row r="11" spans="1:9" x14ac:dyDescent="0.35">
      <c r="A11" s="2"/>
      <c r="B11" s="23" t="s">
        <v>43</v>
      </c>
      <c r="C11" s="35"/>
      <c r="D11" s="4"/>
      <c r="E11" s="2"/>
      <c r="F11" s="2"/>
      <c r="G11" s="2"/>
    </row>
    <row r="12" spans="1:9" x14ac:dyDescent="0.35">
      <c r="A12" s="2"/>
      <c r="B12" s="36"/>
      <c r="C12" s="37" t="s">
        <v>30</v>
      </c>
      <c r="D12" s="4"/>
      <c r="E12" s="2"/>
      <c r="F12" s="2"/>
      <c r="G12" s="2"/>
    </row>
    <row r="13" spans="1:9" x14ac:dyDescent="0.35">
      <c r="A13" s="2"/>
      <c r="B13" s="38" t="s">
        <v>20</v>
      </c>
      <c r="C13" s="39">
        <v>90000</v>
      </c>
      <c r="D13" s="4"/>
      <c r="E13" s="2"/>
      <c r="F13" s="2"/>
      <c r="G13" s="2"/>
    </row>
    <row r="14" spans="1:9" x14ac:dyDescent="0.35">
      <c r="A14" s="2"/>
      <c r="B14" s="38" t="s">
        <v>14</v>
      </c>
      <c r="C14" s="40"/>
      <c r="D14" s="4"/>
      <c r="E14" s="2"/>
      <c r="F14" s="2"/>
      <c r="G14" s="2"/>
    </row>
    <row r="15" spans="1:9" x14ac:dyDescent="0.35">
      <c r="A15" s="2"/>
      <c r="B15" s="41" t="s">
        <v>23</v>
      </c>
      <c r="C15" s="27">
        <v>10000</v>
      </c>
      <c r="D15" s="4"/>
      <c r="E15" s="13">
        <v>9000</v>
      </c>
      <c r="F15" s="13">
        <v>10000</v>
      </c>
      <c r="G15" s="13">
        <v>11000</v>
      </c>
    </row>
    <row r="16" spans="1:9" x14ac:dyDescent="0.35">
      <c r="A16" s="2"/>
      <c r="B16" s="41" t="s">
        <v>24</v>
      </c>
      <c r="C16" s="27">
        <v>3000</v>
      </c>
      <c r="D16" s="4"/>
      <c r="E16" s="13">
        <v>2500</v>
      </c>
      <c r="F16" s="13">
        <v>3000</v>
      </c>
      <c r="G16" s="13">
        <v>3500</v>
      </c>
    </row>
    <row r="17" spans="1:9" x14ac:dyDescent="0.35">
      <c r="A17" s="2"/>
      <c r="B17" s="41" t="s">
        <v>25</v>
      </c>
      <c r="C17" s="27">
        <v>2000</v>
      </c>
      <c r="D17" s="4"/>
      <c r="E17" s="13">
        <v>1500</v>
      </c>
      <c r="F17" s="13">
        <v>2000</v>
      </c>
      <c r="G17" s="13">
        <v>2500</v>
      </c>
    </row>
    <row r="18" spans="1:9" x14ac:dyDescent="0.35">
      <c r="A18" s="2"/>
      <c r="B18" s="38" t="s">
        <v>21</v>
      </c>
      <c r="C18" s="42"/>
      <c r="D18" s="4"/>
      <c r="E18" s="2"/>
      <c r="F18" s="2"/>
      <c r="G18" s="2"/>
    </row>
    <row r="19" spans="1:9" x14ac:dyDescent="0.35">
      <c r="A19" s="2"/>
      <c r="B19" s="43" t="s">
        <v>15</v>
      </c>
      <c r="C19" s="30">
        <v>3</v>
      </c>
      <c r="D19" s="4"/>
    </row>
    <row r="20" spans="1:9" x14ac:dyDescent="0.35">
      <c r="A20" s="2"/>
      <c r="B20" s="41" t="s">
        <v>16</v>
      </c>
      <c r="C20" s="27">
        <v>8</v>
      </c>
      <c r="D20" s="16"/>
      <c r="E20" s="6">
        <v>7</v>
      </c>
      <c r="F20" s="6">
        <v>8</v>
      </c>
      <c r="G20" s="6">
        <v>9</v>
      </c>
    </row>
    <row r="21" spans="1:9" x14ac:dyDescent="0.35">
      <c r="A21" s="2"/>
      <c r="B21" s="41" t="s">
        <v>50</v>
      </c>
      <c r="C21" s="44">
        <v>6</v>
      </c>
      <c r="D21" s="4"/>
      <c r="E21" s="7">
        <v>5.5</v>
      </c>
      <c r="F21" s="7">
        <v>6</v>
      </c>
      <c r="G21" s="7">
        <v>6.5</v>
      </c>
    </row>
    <row r="22" spans="1:9" x14ac:dyDescent="0.35">
      <c r="A22" s="2"/>
      <c r="B22" s="38" t="s">
        <v>17</v>
      </c>
      <c r="C22" s="22"/>
      <c r="D22" s="4"/>
      <c r="E22" s="2"/>
      <c r="F22" s="2"/>
      <c r="G22" s="2"/>
    </row>
    <row r="23" spans="1:9" x14ac:dyDescent="0.35">
      <c r="A23" s="2"/>
      <c r="B23" s="65" t="s">
        <v>61</v>
      </c>
      <c r="C23" s="27">
        <v>3</v>
      </c>
      <c r="D23" s="4"/>
      <c r="E23" s="6">
        <v>2.8</v>
      </c>
      <c r="F23" s="6">
        <v>3</v>
      </c>
      <c r="G23" s="6">
        <v>3.2</v>
      </c>
    </row>
    <row r="24" spans="1:9" x14ac:dyDescent="0.35">
      <c r="A24" s="2"/>
      <c r="B24" s="38" t="s">
        <v>1</v>
      </c>
      <c r="C24" s="30">
        <v>5</v>
      </c>
      <c r="D24" s="4"/>
      <c r="E24" s="3"/>
      <c r="F24" s="3"/>
      <c r="G24" s="3"/>
    </row>
    <row r="25" spans="1:9" x14ac:dyDescent="0.35">
      <c r="A25" s="2"/>
      <c r="B25" s="38" t="s">
        <v>40</v>
      </c>
      <c r="C25" s="27">
        <v>1000</v>
      </c>
      <c r="D25" s="4"/>
      <c r="E25" s="13">
        <v>0</v>
      </c>
      <c r="F25" s="13">
        <v>1000</v>
      </c>
      <c r="G25" s="13">
        <v>2000</v>
      </c>
    </row>
    <row r="26" spans="1:9" x14ac:dyDescent="0.35">
      <c r="A26" s="2"/>
      <c r="B26" s="22"/>
      <c r="C26" s="22"/>
      <c r="D26" s="2"/>
      <c r="E26" s="2"/>
      <c r="F26" s="2"/>
      <c r="G26" s="2"/>
    </row>
    <row r="27" spans="1:9" x14ac:dyDescent="0.35">
      <c r="A27" s="2"/>
      <c r="B27" s="45" t="s">
        <v>18</v>
      </c>
      <c r="C27" s="47"/>
      <c r="D27" s="2"/>
      <c r="E27" s="2"/>
      <c r="F27" s="2"/>
      <c r="G27" s="2"/>
    </row>
    <row r="28" spans="1:9" x14ac:dyDescent="0.35">
      <c r="A28" s="2"/>
      <c r="B28" s="48" t="s">
        <v>11</v>
      </c>
      <c r="C28" s="49">
        <f>C20*C19/C21</f>
        <v>4</v>
      </c>
      <c r="D28" s="2"/>
      <c r="E28" s="99" t="s">
        <v>60</v>
      </c>
      <c r="F28" s="46"/>
      <c r="G28" s="46"/>
      <c r="H28" s="46"/>
      <c r="I28" s="47"/>
    </row>
    <row r="29" spans="1:9" x14ac:dyDescent="0.35">
      <c r="A29" s="2"/>
      <c r="B29" s="50"/>
      <c r="C29" s="1"/>
      <c r="D29" s="2"/>
      <c r="E29" s="2"/>
      <c r="F29" s="2"/>
      <c r="G29" s="2"/>
    </row>
    <row r="30" spans="1:9" x14ac:dyDescent="0.35">
      <c r="A30" s="2"/>
      <c r="B30" s="50"/>
      <c r="C30" s="1"/>
      <c r="D30" s="2"/>
      <c r="E30" s="2"/>
      <c r="F30" s="2"/>
      <c r="G30" s="2"/>
    </row>
    <row r="31" spans="1:9" x14ac:dyDescent="0.35">
      <c r="A31" s="2"/>
      <c r="B31" s="23" t="s">
        <v>19</v>
      </c>
      <c r="C31" s="52"/>
      <c r="D31" s="2"/>
      <c r="E31" s="2"/>
      <c r="F31" s="2"/>
      <c r="G31" s="2"/>
    </row>
    <row r="32" spans="1:9" x14ac:dyDescent="0.35">
      <c r="A32" s="2"/>
      <c r="B32" s="54"/>
      <c r="C32" s="15" t="s">
        <v>31</v>
      </c>
      <c r="D32" s="2"/>
      <c r="E32" s="2"/>
      <c r="F32" s="2"/>
      <c r="G32" s="2"/>
    </row>
    <row r="33" spans="1:7" x14ac:dyDescent="0.35">
      <c r="A33" s="2"/>
      <c r="B33" s="48" t="s">
        <v>4</v>
      </c>
      <c r="C33" s="8">
        <f>-C13</f>
        <v>-90000</v>
      </c>
      <c r="D33" s="2"/>
      <c r="E33" s="2"/>
      <c r="F33" s="2"/>
      <c r="G33" s="2"/>
    </row>
    <row r="34" spans="1:7" x14ac:dyDescent="0.35">
      <c r="A34" s="2"/>
      <c r="B34" s="48" t="s">
        <v>3</v>
      </c>
      <c r="C34" s="8">
        <f>C5*C6</f>
        <v>150000</v>
      </c>
      <c r="D34" s="2"/>
      <c r="E34" s="2"/>
      <c r="F34" s="2"/>
      <c r="G34" s="2"/>
    </row>
    <row r="35" spans="1:7" x14ac:dyDescent="0.35">
      <c r="A35" s="2"/>
      <c r="B35" s="48" t="s">
        <v>12</v>
      </c>
      <c r="C35" s="8">
        <f xml:space="preserve"> -C5*C28</f>
        <v>-60000</v>
      </c>
      <c r="D35" s="2"/>
      <c r="E35" s="2"/>
      <c r="F35" s="2"/>
      <c r="G35" s="2"/>
    </row>
    <row r="36" spans="1:7" x14ac:dyDescent="0.35">
      <c r="A36" s="2"/>
      <c r="B36" s="48" t="s">
        <v>13</v>
      </c>
      <c r="C36" s="8">
        <f xml:space="preserve"> -C5*C23</f>
        <v>-45000</v>
      </c>
      <c r="D36" s="2"/>
      <c r="E36" s="2"/>
      <c r="F36" s="2"/>
      <c r="G36" s="2"/>
    </row>
    <row r="37" spans="1:7" x14ac:dyDescent="0.35">
      <c r="A37" s="2"/>
      <c r="B37" s="48" t="s">
        <v>22</v>
      </c>
      <c r="C37" s="8">
        <f xml:space="preserve"> -SUM(C15:C17)</f>
        <v>-15000</v>
      </c>
      <c r="D37" s="2"/>
      <c r="E37" s="10"/>
      <c r="F37" s="2"/>
      <c r="G37" s="2"/>
    </row>
    <row r="38" spans="1:7" x14ac:dyDescent="0.35">
      <c r="A38" s="2"/>
      <c r="B38" s="48" t="s">
        <v>0</v>
      </c>
      <c r="C38" s="8">
        <f>C25</f>
        <v>1000</v>
      </c>
      <c r="D38" s="2"/>
      <c r="E38" s="10"/>
      <c r="F38" s="10"/>
      <c r="G38" s="2"/>
    </row>
    <row r="39" spans="1:7" x14ac:dyDescent="0.35">
      <c r="A39" s="2"/>
      <c r="B39" s="22"/>
      <c r="C39" s="2"/>
      <c r="D39" s="2"/>
      <c r="E39" s="10"/>
      <c r="F39" s="10"/>
      <c r="G39" s="2"/>
    </row>
    <row r="40" spans="1:7" x14ac:dyDescent="0.35">
      <c r="A40" s="2"/>
      <c r="B40" s="93" t="s">
        <v>53</v>
      </c>
      <c r="C40" s="11">
        <f>SUM(C34:C37) - PMT(C7, C24, C33, C38, 0)</f>
        <v>5190.5338572466462</v>
      </c>
      <c r="D40" s="2"/>
      <c r="E40" s="10"/>
      <c r="F40" s="2"/>
      <c r="G40" s="2"/>
    </row>
    <row r="41" spans="1:7" x14ac:dyDescent="0.35">
      <c r="A41" s="2"/>
      <c r="B41" s="57" t="s">
        <v>54</v>
      </c>
      <c r="C41" s="63">
        <f xml:space="preserve"> -PV(C7, C8, C40, 0, 0)</f>
        <v>29327.673929961285</v>
      </c>
      <c r="D41" s="2"/>
      <c r="E41" s="2"/>
      <c r="F41" s="2"/>
      <c r="G41" s="2"/>
    </row>
    <row r="42" spans="1:7" x14ac:dyDescent="0.35">
      <c r="A42" s="2"/>
      <c r="B42" s="62" t="s">
        <v>38</v>
      </c>
      <c r="C42" s="57" t="str">
        <f>IF(C40&gt;0, "Feasible", "Infeasible")</f>
        <v>Feasible</v>
      </c>
      <c r="D42" s="2"/>
      <c r="E42" s="2"/>
      <c r="F42" s="2"/>
      <c r="G42" s="2"/>
    </row>
    <row r="43" spans="1:7" x14ac:dyDescent="0.35">
      <c r="E43" s="2"/>
      <c r="F43" s="2"/>
      <c r="G43" s="2"/>
    </row>
    <row r="45" spans="1:7" x14ac:dyDescent="0.35">
      <c r="E45" s="9"/>
    </row>
    <row r="46" spans="1:7" x14ac:dyDescent="0.35">
      <c r="E46" s="9"/>
    </row>
    <row r="47" spans="1:7" x14ac:dyDescent="0.35">
      <c r="E47" s="9"/>
    </row>
    <row r="48" spans="1:7" x14ac:dyDescent="0.35">
      <c r="E48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 me</vt:lpstr>
      <vt:lpstr>Answer sheet</vt:lpstr>
      <vt:lpstr>Base Model A</vt:lpstr>
      <vt:lpstr>Base Model B</vt:lpstr>
      <vt:lpstr>Rainbow Diagrams</vt:lpstr>
      <vt:lpstr>Sensit A</vt:lpstr>
      <vt:lpstr>Sensit B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2017-02-19T05:02:50Z</dcterms:created>
  <dcterms:modified xsi:type="dcterms:W3CDTF">2025-01-08T06:07:01Z</dcterms:modified>
</cp:coreProperties>
</file>