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lass\_Eng Econ\_tie2140\2024 BTech\tutorials\tut 3 lab 1 basic finanical functions\"/>
    </mc:Choice>
  </mc:AlternateContent>
  <xr:revisionPtr revIDLastSave="0" documentId="13_ncr:1_{11383D00-0707-4B56-9A72-BAD5BA571E79}" xr6:coauthVersionLast="36" xr6:coauthVersionMax="45" xr10:uidLastSave="{00000000-0000-0000-0000-000000000000}"/>
  <bookViews>
    <workbookView xWindow="0" yWindow="470" windowWidth="35580" windowHeight="20330" xr2:uid="{00000000-000D-0000-FFFF-FFFF00000000}"/>
  </bookViews>
  <sheets>
    <sheet name="Lab1 Q1" sheetId="1" r:id="rId1"/>
    <sheet name="Lab1 Q2" sheetId="10" r:id="rId2"/>
    <sheet name="Lab1 Q3" sheetId="11" r:id="rId3"/>
    <sheet name="Lab1 Q4" sheetId="12" r:id="rId4"/>
    <sheet name="Lab 1 Q5" sheetId="14" r:id="rId5"/>
  </sheets>
  <calcPr calcId="191029" iterate="1"/>
</workbook>
</file>

<file path=xl/calcChain.xml><?xml version="1.0" encoding="utf-8"?>
<calcChain xmlns="http://schemas.openxmlformats.org/spreadsheetml/2006/main">
  <c r="C6" i="14" l="1"/>
  <c r="C7" i="14"/>
  <c r="C8" i="14"/>
  <c r="C9" i="14"/>
  <c r="C5" i="14"/>
  <c r="C4" i="14"/>
  <c r="B24" i="14"/>
  <c r="B21" i="14"/>
  <c r="B18" i="14"/>
  <c r="B17" i="14"/>
  <c r="B31" i="12"/>
  <c r="B26" i="12"/>
  <c r="B23" i="12"/>
  <c r="B16" i="12"/>
  <c r="B11" i="12"/>
  <c r="B18" i="11"/>
  <c r="B13" i="11"/>
  <c r="B37" i="10"/>
  <c r="B14" i="10"/>
  <c r="B36" i="1"/>
  <c r="B24" i="1"/>
  <c r="B12" i="1"/>
  <c r="D9" i="14" l="1"/>
  <c r="D8" i="14"/>
  <c r="D7" i="14"/>
  <c r="D6" i="14"/>
  <c r="D5" i="14"/>
  <c r="D4" i="14"/>
  <c r="B22" i="12"/>
  <c r="B35" i="10" l="1"/>
  <c r="B30" i="10"/>
  <c r="B25" i="10"/>
  <c r="B34" i="10"/>
  <c r="B33" i="10"/>
  <c r="B32" i="10"/>
  <c r="B31" i="10"/>
  <c r="B29" i="10"/>
  <c r="B28" i="10"/>
  <c r="B27" i="10"/>
  <c r="B26" i="10"/>
  <c r="B24" i="10"/>
  <c r="B23" i="10"/>
  <c r="B22" i="10"/>
  <c r="B21" i="10"/>
  <c r="B20" i="10"/>
</calcChain>
</file>

<file path=xl/sharedStrings.xml><?xml version="1.0" encoding="utf-8"?>
<sst xmlns="http://schemas.openxmlformats.org/spreadsheetml/2006/main" count="113" uniqueCount="87">
  <si>
    <t>P</t>
  </si>
  <si>
    <t>A</t>
  </si>
  <si>
    <t>F</t>
  </si>
  <si>
    <t>i</t>
  </si>
  <si>
    <t>N</t>
  </si>
  <si>
    <t>EoY</t>
  </si>
  <si>
    <t>MARR</t>
  </si>
  <si>
    <t>Initial investment</t>
  </si>
  <si>
    <t>Expected life (year)</t>
  </si>
  <si>
    <t>Cash Flow</t>
  </si>
  <si>
    <t>Market Value</t>
  </si>
  <si>
    <t>Annual Operating Expenses</t>
  </si>
  <si>
    <t>PW =</t>
  </si>
  <si>
    <t>Investment Cost</t>
  </si>
  <si>
    <t>Annual Receipts</t>
  </si>
  <si>
    <t>Annual Expenses</t>
  </si>
  <si>
    <t>FW =</t>
  </si>
  <si>
    <t>IRR =</t>
  </si>
  <si>
    <t>Overhaul cost EoY 5</t>
  </si>
  <si>
    <t>Overhaul cost EoY 10</t>
  </si>
  <si>
    <t>Power Plant</t>
  </si>
  <si>
    <t>MIRR =</t>
  </si>
  <si>
    <t>&lt;- set this to zero</t>
  </si>
  <si>
    <t>&lt;-by changing this</t>
  </si>
  <si>
    <t>PW</t>
  </si>
  <si>
    <t>Cash Flow / Data</t>
  </si>
  <si>
    <t>Capital Costs</t>
  </si>
  <si>
    <t>Land cost</t>
  </si>
  <si>
    <t>Building cost</t>
  </si>
  <si>
    <t>Equipment cost</t>
  </si>
  <si>
    <t>Working capital</t>
  </si>
  <si>
    <t>Total Capital Investment</t>
  </si>
  <si>
    <t>Annual revenue from sale</t>
  </si>
  <si>
    <t>Annual expense</t>
  </si>
  <si>
    <t>Annual Net Income</t>
  </si>
  <si>
    <t>Salvage Values at EoY 10</t>
  </si>
  <si>
    <t>Land</t>
  </si>
  <si>
    <t>Building</t>
  </si>
  <si>
    <t>Equipment</t>
  </si>
  <si>
    <t>Total Salvage Values</t>
  </si>
  <si>
    <t>Working capital recovered</t>
  </si>
  <si>
    <t>AW</t>
  </si>
  <si>
    <t>Study Period (years)</t>
  </si>
  <si>
    <t>Financing rate</t>
  </si>
  <si>
    <t>Reinvestment rate</t>
  </si>
  <si>
    <t>EoY k</t>
  </si>
  <si>
    <t>PW up to EoY k</t>
  </si>
  <si>
    <t>Compute FW in two steps using NPV first then FV</t>
  </si>
  <si>
    <t>Compute IRR directly</t>
  </si>
  <si>
    <t>Compute MIRR directly</t>
  </si>
  <si>
    <t>Extra:</t>
  </si>
  <si>
    <t>Using PMT function to compute AW</t>
  </si>
  <si>
    <t>Using FV function to find FW</t>
  </si>
  <si>
    <t>Using RATE function to find IRR</t>
  </si>
  <si>
    <t>Sign</t>
  </si>
  <si>
    <t>(a) i.  Solution using Goal Seek by solve the PW = 0 with general formula</t>
  </si>
  <si>
    <t>(a) ii  Solution using RATE function</t>
  </si>
  <si>
    <t>(b)  Using NPER function</t>
  </si>
  <si>
    <t># Periods</t>
  </si>
  <si>
    <t>months</t>
  </si>
  <si>
    <t>i.  Using PV function</t>
  </si>
  <si>
    <t>ii  Using NPV function</t>
  </si>
  <si>
    <t>Useful Life (years)</t>
  </si>
  <si>
    <t>TIE2140 Tutorial 3 Lab 1 Qustion 1</t>
  </si>
  <si>
    <t>B24 = RATE(B23, B20, B19, B21, 0, 0.1)</t>
  </si>
  <si>
    <t>B36 = NPER(B34, B32, B31, B33, 0)</t>
  </si>
  <si>
    <t>TIE2140 Tutorial 3 Lab 1 Qustion 2</t>
  </si>
  <si>
    <t>TIE2140 Tutorial 3 Lab 1 Qustion 3</t>
  </si>
  <si>
    <t>TIE2140 Tutorial 3 Lab 1 Qustion 4</t>
  </si>
  <si>
    <t>TIE2140 Tutorial 3 Lab 1 Qustion 5</t>
  </si>
  <si>
    <t>B14 = B6 - PV(B12, B7, B9, B8, 0) - PV(B12, 5, 0, B10, 0) - PV(B12, 10, 0, B11, 0)</t>
  </si>
  <si>
    <t>B37 = B20 + NPV(B12, B21:B35)</t>
  </si>
  <si>
    <t>B13 = B7 - FV(B10, B6, B8+B9, B5, 0)</t>
  </si>
  <si>
    <t>B18 =RATE(B6, B8+B9, B5, B7, 0, 0.1)</t>
  </si>
  <si>
    <t>Annual Income and Expenses</t>
  </si>
  <si>
    <t>B31 = RATE(B4, B16, B11, B23, 0, 0.1)</t>
  </si>
  <si>
    <t>B17 = B4 + NPV(B11, B5:B9)</t>
  </si>
  <si>
    <t>B18 =  - FV(B11, B12, 0, B17, 0)</t>
  </si>
  <si>
    <t>B21 = IRR(B4:B9, 0.1)</t>
  </si>
  <si>
    <t>B24 = MIRR(B4:B9, B13, B14)</t>
  </si>
  <si>
    <t>C4 = B4</t>
  </si>
  <si>
    <t>C5 = $B$4 + NPV($B$11, $B$5:B5)</t>
  </si>
  <si>
    <t>C6 = $B$4 + NPV($B$11, $B$5:B6)</t>
  </si>
  <si>
    <t>C7 = $B$4 + NPV($B$11, $B$5:B7)</t>
  </si>
  <si>
    <t>C8 = $B$4 + NPV($B$11, $B$5:B8)</t>
  </si>
  <si>
    <t>C9 = $B$4 + NPV($B$11, $B$5:B9)</t>
  </si>
  <si>
    <t>B12 = B6 + (1 - 1/(1+B11)^B10)*B7/B11 + B8/(1+B11)^B10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</si>
</sst>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%"/>
    <numFmt numFmtId="165" formatCode="_(&quot;$&quot;* #,##0.000_);_(&quot;$&quot;* \(#,##0.000\);_(&quot;$&quot;* &quot;-&quot;??_);_(@_)"/>
    <numFmt numFmtId="166" formatCode="&quot;$&quot;#,##0.00"/>
    <numFmt numFmtId="167" formatCode="0.000000%"/>
    <numFmt numFmtId="175" formatCode="0.0000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b/>
      <sz val="12"/>
      <name val="Arial"/>
      <family val="2"/>
    </font>
    <font>
      <sz val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3" fillId="0" borderId="0" xfId="0" applyFont="1"/>
    <xf numFmtId="0" fontId="5" fillId="0" borderId="0" xfId="0" quotePrefix="1" applyFont="1"/>
    <xf numFmtId="0" fontId="6" fillId="0" borderId="0" xfId="0" applyFont="1"/>
    <xf numFmtId="0" fontId="7" fillId="0" borderId="0" xfId="0" applyFont="1" applyFill="1"/>
    <xf numFmtId="0" fontId="6" fillId="0" borderId="0" xfId="0" applyFont="1" applyFill="1"/>
    <xf numFmtId="44" fontId="6" fillId="0" borderId="0" xfId="1" applyFont="1" applyBorder="1"/>
    <xf numFmtId="0" fontId="6" fillId="0" borderId="0" xfId="1" applyNumberFormat="1" applyFont="1" applyBorder="1"/>
    <xf numFmtId="164" fontId="6" fillId="0" borderId="0" xfId="2" applyNumberFormat="1" applyFont="1" applyBorder="1"/>
    <xf numFmtId="0" fontId="6" fillId="0" borderId="0" xfId="0" applyFont="1" applyBorder="1"/>
    <xf numFmtId="44" fontId="6" fillId="0" borderId="0" xfId="0" applyNumberFormat="1" applyFont="1" applyBorder="1"/>
    <xf numFmtId="0" fontId="6" fillId="2" borderId="1" xfId="0" applyFont="1" applyFill="1" applyBorder="1"/>
    <xf numFmtId="0" fontId="6" fillId="2" borderId="1" xfId="1" applyNumberFormat="1" applyFont="1" applyFill="1" applyBorder="1"/>
    <xf numFmtId="164" fontId="6" fillId="2" borderId="1" xfId="2" applyNumberFormat="1" applyFont="1" applyFill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66" fontId="7" fillId="6" borderId="1" xfId="0" applyNumberFormat="1" applyFont="1" applyFill="1" applyBorder="1"/>
    <xf numFmtId="0" fontId="6" fillId="9" borderId="1" xfId="0" applyFont="1" applyFill="1" applyBorder="1" applyAlignment="1">
      <alignment horizontal="center"/>
    </xf>
    <xf numFmtId="0" fontId="7" fillId="10" borderId="0" xfId="0" applyFont="1" applyFill="1"/>
    <xf numFmtId="0" fontId="6" fillId="10" borderId="0" xfId="0" applyFont="1" applyFill="1"/>
    <xf numFmtId="0" fontId="7" fillId="3" borderId="1" xfId="0" applyFont="1" applyFill="1" applyBorder="1"/>
    <xf numFmtId="0" fontId="1" fillId="0" borderId="0" xfId="0" applyFont="1"/>
    <xf numFmtId="166" fontId="6" fillId="2" borderId="1" xfId="1" applyNumberFormat="1" applyFont="1" applyFill="1" applyBorder="1"/>
    <xf numFmtId="165" fontId="0" fillId="11" borderId="1" xfId="0" applyNumberFormat="1" applyFill="1" applyBorder="1"/>
    <xf numFmtId="166" fontId="6" fillId="4" borderId="1" xfId="1" applyNumberFormat="1" applyFont="1" applyFill="1" applyBorder="1"/>
    <xf numFmtId="166" fontId="7" fillId="6" borderId="1" xfId="1" applyNumberFormat="1" applyFont="1" applyFill="1" applyBorder="1"/>
    <xf numFmtId="0" fontId="6" fillId="12" borderId="0" xfId="0" applyFont="1" applyFill="1"/>
    <xf numFmtId="0" fontId="0" fillId="10" borderId="0" xfId="0" applyFill="1"/>
    <xf numFmtId="167" fontId="2" fillId="6" borderId="1" xfId="2" applyNumberFormat="1" applyFont="1" applyFill="1" applyBorder="1"/>
    <xf numFmtId="0" fontId="2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66" fontId="0" fillId="5" borderId="1" xfId="1" applyNumberFormat="1" applyFont="1" applyFill="1" applyBorder="1"/>
    <xf numFmtId="0" fontId="8" fillId="13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0" fillId="8" borderId="1" xfId="0" applyFill="1" applyBorder="1"/>
    <xf numFmtId="0" fontId="7" fillId="12" borderId="0" xfId="0" applyFont="1" applyFill="1"/>
    <xf numFmtId="0" fontId="6" fillId="0" borderId="0" xfId="0" applyFont="1" applyFill="1" applyBorder="1"/>
    <xf numFmtId="4" fontId="3" fillId="0" borderId="0" xfId="1" applyNumberFormat="1" applyFont="1"/>
    <xf numFmtId="0" fontId="5" fillId="0" borderId="0" xfId="0" applyFont="1" applyAlignment="1">
      <alignment horizontal="right" vertical="center"/>
    </xf>
    <xf numFmtId="4" fontId="3" fillId="0" borderId="0" xfId="0" applyNumberFormat="1" applyFont="1"/>
    <xf numFmtId="0" fontId="5" fillId="4" borderId="1" xfId="0" applyFont="1" applyFill="1" applyBorder="1"/>
    <xf numFmtId="10" fontId="3" fillId="4" borderId="1" xfId="2" applyNumberFormat="1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vertical="center"/>
    </xf>
    <xf numFmtId="4" fontId="3" fillId="4" borderId="1" xfId="1" applyNumberFormat="1" applyFont="1" applyFill="1" applyBorder="1"/>
    <xf numFmtId="4" fontId="3" fillId="4" borderId="1" xfId="1" applyNumberFormat="1" applyFont="1" applyFill="1" applyBorder="1" applyAlignment="1">
      <alignment vertical="center"/>
    </xf>
    <xf numFmtId="4" fontId="3" fillId="4" borderId="1" xfId="0" applyNumberFormat="1" applyFont="1" applyFill="1" applyBorder="1"/>
    <xf numFmtId="0" fontId="5" fillId="14" borderId="2" xfId="0" applyFont="1" applyFill="1" applyBorder="1" applyAlignment="1">
      <alignment vertical="center"/>
    </xf>
    <xf numFmtId="4" fontId="3" fillId="14" borderId="2" xfId="0" applyNumberFormat="1" applyFont="1" applyFill="1" applyBorder="1"/>
    <xf numFmtId="0" fontId="5" fillId="14" borderId="2" xfId="0" applyFont="1" applyFill="1" applyBorder="1"/>
    <xf numFmtId="0" fontId="3" fillId="14" borderId="2" xfId="0" applyFont="1" applyFill="1" applyBorder="1" applyAlignment="1">
      <alignment horizontal="center"/>
    </xf>
    <xf numFmtId="4" fontId="3" fillId="8" borderId="2" xfId="1" applyNumberFormat="1" applyFont="1" applyFill="1" applyBorder="1"/>
    <xf numFmtId="4" fontId="3" fillId="8" borderId="2" xfId="0" applyNumberFormat="1" applyFont="1" applyFill="1" applyBorder="1"/>
    <xf numFmtId="0" fontId="3" fillId="8" borderId="0" xfId="0" applyFont="1" applyFill="1"/>
    <xf numFmtId="0" fontId="5" fillId="5" borderId="2" xfId="0" applyFont="1" applyFill="1" applyBorder="1"/>
    <xf numFmtId="0" fontId="0" fillId="0" borderId="0" xfId="0" applyFill="1"/>
    <xf numFmtId="10" fontId="3" fillId="0" borderId="0" xfId="2" applyNumberFormat="1" applyFont="1" applyFill="1" applyBorder="1"/>
    <xf numFmtId="0" fontId="9" fillId="0" borderId="0" xfId="0" applyFont="1" applyBorder="1"/>
    <xf numFmtId="0" fontId="3" fillId="0" borderId="0" xfId="0" applyFont="1" applyBorder="1"/>
    <xf numFmtId="44" fontId="3" fillId="0" borderId="0" xfId="0" applyNumberFormat="1" applyFont="1" applyBorder="1"/>
    <xf numFmtId="164" fontId="3" fillId="0" borderId="0" xfId="0" applyNumberFormat="1" applyFont="1" applyBorder="1"/>
    <xf numFmtId="0" fontId="3" fillId="4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166" fontId="3" fillId="14" borderId="1" xfId="1" applyNumberFormat="1" applyFont="1" applyFill="1" applyBorder="1"/>
    <xf numFmtId="166" fontId="3" fillId="5" borderId="1" xfId="0" applyNumberFormat="1" applyFont="1" applyFill="1" applyBorder="1" applyAlignment="1">
      <alignment horizontal="center"/>
    </xf>
    <xf numFmtId="10" fontId="3" fillId="14" borderId="1" xfId="2" applyNumberFormat="1" applyFont="1" applyFill="1" applyBorder="1"/>
    <xf numFmtId="0" fontId="3" fillId="14" borderId="1" xfId="1" applyNumberFormat="1" applyFont="1" applyFill="1" applyBorder="1"/>
    <xf numFmtId="0" fontId="9" fillId="14" borderId="1" xfId="0" applyFont="1" applyFill="1" applyBorder="1"/>
    <xf numFmtId="0" fontId="3" fillId="8" borderId="1" xfId="0" applyFont="1" applyFill="1" applyBorder="1"/>
    <xf numFmtId="164" fontId="5" fillId="5" borderId="1" xfId="0" applyNumberFormat="1" applyFont="1" applyFill="1" applyBorder="1"/>
    <xf numFmtId="0" fontId="2" fillId="7" borderId="1" xfId="0" applyFont="1" applyFill="1" applyBorder="1"/>
    <xf numFmtId="44" fontId="7" fillId="6" borderId="2" xfId="0" applyNumberFormat="1" applyFont="1" applyFill="1" applyBorder="1"/>
    <xf numFmtId="0" fontId="5" fillId="8" borderId="1" xfId="0" applyFont="1" applyFill="1" applyBorder="1"/>
    <xf numFmtId="164" fontId="3" fillId="0" borderId="0" xfId="0" applyNumberFormat="1" applyFont="1"/>
    <xf numFmtId="0" fontId="5" fillId="8" borderId="1" xfId="0" applyFont="1" applyFill="1" applyBorder="1" applyAlignment="1">
      <alignment horizontal="right" vertical="center"/>
    </xf>
    <xf numFmtId="0" fontId="5" fillId="8" borderId="1" xfId="0" applyFont="1" applyFill="1" applyBorder="1" applyAlignment="1">
      <alignment horizontal="right"/>
    </xf>
    <xf numFmtId="166" fontId="3" fillId="5" borderId="1" xfId="0" applyNumberFormat="1" applyFont="1" applyFill="1" applyBorder="1"/>
    <xf numFmtId="10" fontId="0" fillId="5" borderId="1" xfId="0" applyNumberFormat="1" applyFill="1" applyBorder="1"/>
    <xf numFmtId="0" fontId="7" fillId="5" borderId="0" xfId="0" applyFont="1" applyFill="1" applyBorder="1" applyAlignment="1">
      <alignment horizontal="center"/>
    </xf>
    <xf numFmtId="0" fontId="1" fillId="5" borderId="0" xfId="0" applyFont="1" applyFill="1"/>
    <xf numFmtId="0" fontId="6" fillId="5" borderId="0" xfId="0" applyFont="1" applyFill="1"/>
    <xf numFmtId="0" fontId="2" fillId="5" borderId="0" xfId="0" applyFont="1" applyFill="1"/>
    <xf numFmtId="0" fontId="9" fillId="15" borderId="0" xfId="0" applyFont="1" applyFill="1" applyBorder="1"/>
    <xf numFmtId="0" fontId="3" fillId="15" borderId="0" xfId="0" applyFont="1" applyFill="1"/>
    <xf numFmtId="0" fontId="3" fillId="7" borderId="1" xfId="0" applyFont="1" applyFill="1" applyBorder="1"/>
    <xf numFmtId="0" fontId="10" fillId="14" borderId="1" xfId="0" applyFont="1" applyFill="1" applyBorder="1"/>
    <xf numFmtId="0" fontId="2" fillId="16" borderId="1" xfId="0" applyFont="1" applyFill="1" applyBorder="1"/>
    <xf numFmtId="0" fontId="11" fillId="12" borderId="0" xfId="0" applyFont="1" applyFill="1"/>
    <xf numFmtId="0" fontId="12" fillId="12" borderId="0" xfId="0" applyFont="1" applyFill="1"/>
    <xf numFmtId="0" fontId="1" fillId="12" borderId="0" xfId="0" applyFont="1" applyFill="1"/>
    <xf numFmtId="0" fontId="6" fillId="9" borderId="0" xfId="0" applyFont="1" applyFill="1" applyBorder="1"/>
    <xf numFmtId="164" fontId="6" fillId="9" borderId="0" xfId="2" applyNumberFormat="1" applyFont="1" applyFill="1" applyBorder="1"/>
    <xf numFmtId="0" fontId="1" fillId="9" borderId="0" xfId="0" applyFont="1" applyFill="1"/>
    <xf numFmtId="0" fontId="0" fillId="9" borderId="0" xfId="0" applyFill="1"/>
    <xf numFmtId="164" fontId="2" fillId="14" borderId="1" xfId="0" applyNumberFormat="1" applyFont="1" applyFill="1" applyBorder="1"/>
    <xf numFmtId="164" fontId="6" fillId="14" borderId="1" xfId="0" applyNumberFormat="1" applyFont="1" applyFill="1" applyBorder="1"/>
    <xf numFmtId="0" fontId="3" fillId="0" borderId="0" xfId="0" applyFont="1" applyFill="1"/>
    <xf numFmtId="0" fontId="2" fillId="0" borderId="0" xfId="0" applyFont="1" applyFill="1"/>
    <xf numFmtId="0" fontId="6" fillId="7" borderId="0" xfId="0" applyFont="1" applyFill="1"/>
    <xf numFmtId="175" fontId="2" fillId="6" borderId="1" xfId="0" applyNumberFormat="1" applyFont="1" applyFill="1" applyBorder="1"/>
    <xf numFmtId="8" fontId="5" fillId="5" borderId="1" xfId="0" applyNumberFormat="1" applyFont="1" applyFill="1" applyBorder="1"/>
    <xf numFmtId="0" fontId="1" fillId="17" borderId="0" xfId="0" applyFont="1" applyFill="1"/>
    <xf numFmtId="0" fontId="2" fillId="17" borderId="0" xfId="0" applyFont="1" applyFill="1"/>
    <xf numFmtId="166" fontId="1" fillId="17" borderId="0" xfId="1" applyNumberFormat="1" applyFont="1" applyFill="1" applyBorder="1"/>
    <xf numFmtId="44" fontId="1" fillId="17" borderId="0" xfId="0" applyNumberFormat="1" applyFont="1" applyFill="1" applyBorder="1"/>
    <xf numFmtId="0" fontId="1" fillId="16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222250</xdr:colOff>
          <xdr:row>4</xdr:row>
          <xdr:rowOff>69850</xdr:rowOff>
        </xdr:from>
        <xdr:to>
          <xdr:col>6</xdr:col>
          <xdr:colOff>127000</xdr:colOff>
          <xdr:row>6</xdr:row>
          <xdr:rowOff>184150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260350</xdr:colOff>
          <xdr:row>3</xdr:row>
          <xdr:rowOff>107950</xdr:rowOff>
        </xdr:from>
        <xdr:to>
          <xdr:col>11</xdr:col>
          <xdr:colOff>450850</xdr:colOff>
          <xdr:row>11</xdr:row>
          <xdr:rowOff>146050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K43"/>
  <sheetViews>
    <sheetView tabSelected="1" zoomScale="130" zoomScaleNormal="130" workbookViewId="0">
      <selection activeCell="N3" sqref="N3"/>
    </sheetView>
  </sheetViews>
  <sheetFormatPr defaultColWidth="8.81640625" defaultRowHeight="12.5" x14ac:dyDescent="0.25"/>
  <cols>
    <col min="1" max="1" width="10" customWidth="1"/>
    <col min="2" max="2" width="15.7265625" customWidth="1"/>
    <col min="3" max="3" width="4.1796875" customWidth="1"/>
  </cols>
  <sheetData>
    <row r="1" spans="1:11" ht="19.5" customHeight="1" x14ac:dyDescent="0.35">
      <c r="A1" s="88" t="s">
        <v>63</v>
      </c>
      <c r="B1" s="89"/>
      <c r="C1" s="89"/>
      <c r="D1" s="89"/>
      <c r="E1" s="89"/>
      <c r="F1" s="89"/>
      <c r="G1" s="90"/>
      <c r="H1" s="90"/>
    </row>
    <row r="2" spans="1:11" ht="15.5" x14ac:dyDescent="0.35">
      <c r="A2" s="4"/>
      <c r="B2" s="5"/>
      <c r="C2" s="5"/>
      <c r="D2" s="5"/>
      <c r="E2" s="5"/>
      <c r="F2" s="3"/>
    </row>
    <row r="3" spans="1:11" ht="15.5" x14ac:dyDescent="0.35">
      <c r="A3" s="19" t="s">
        <v>55</v>
      </c>
      <c r="B3" s="19"/>
      <c r="C3" s="20"/>
      <c r="D3" s="20"/>
      <c r="E3" s="20"/>
      <c r="F3" s="20"/>
      <c r="G3" s="28"/>
      <c r="H3" s="28"/>
    </row>
    <row r="4" spans="1:11" ht="15.5" x14ac:dyDescent="0.35">
      <c r="F4" s="3"/>
    </row>
    <row r="5" spans="1:11" ht="15.5" x14ac:dyDescent="0.35">
      <c r="B5" s="30" t="s">
        <v>9</v>
      </c>
      <c r="C5" s="3"/>
      <c r="D5" s="3"/>
      <c r="E5" s="3"/>
      <c r="F5" s="3"/>
    </row>
    <row r="6" spans="1:11" ht="15.5" x14ac:dyDescent="0.35">
      <c r="A6" s="31" t="s">
        <v>0</v>
      </c>
      <c r="B6" s="32">
        <v>200000</v>
      </c>
      <c r="C6" s="3"/>
      <c r="D6" s="3"/>
      <c r="E6" s="3"/>
      <c r="F6" s="3"/>
    </row>
    <row r="7" spans="1:11" ht="15.5" x14ac:dyDescent="0.35">
      <c r="A7" s="31" t="s">
        <v>1</v>
      </c>
      <c r="B7" s="32">
        <v>676</v>
      </c>
      <c r="C7" s="3"/>
      <c r="D7" s="3"/>
      <c r="E7" s="3"/>
      <c r="F7" s="3"/>
    </row>
    <row r="8" spans="1:11" ht="15.5" x14ac:dyDescent="0.35">
      <c r="A8" s="31" t="s">
        <v>2</v>
      </c>
      <c r="B8" s="32">
        <v>-400000</v>
      </c>
      <c r="C8" s="3"/>
      <c r="D8" s="3"/>
      <c r="E8" s="3"/>
      <c r="F8" s="3"/>
    </row>
    <row r="9" spans="1:11" ht="15.5" x14ac:dyDescent="0.35">
      <c r="A9" s="3"/>
      <c r="B9" s="3"/>
      <c r="C9" s="3"/>
      <c r="D9" s="3"/>
      <c r="E9" s="3"/>
      <c r="F9" s="3"/>
    </row>
    <row r="10" spans="1:11" ht="15.5" x14ac:dyDescent="0.35">
      <c r="A10" s="34" t="s">
        <v>4</v>
      </c>
      <c r="B10" s="35">
        <v>60</v>
      </c>
      <c r="C10" s="3"/>
      <c r="D10" s="3"/>
      <c r="E10" s="3"/>
      <c r="F10" s="3"/>
    </row>
    <row r="11" spans="1:11" ht="15.5" x14ac:dyDescent="0.35">
      <c r="A11" s="33" t="s">
        <v>3</v>
      </c>
      <c r="B11" s="29">
        <v>9.1874235527312966E-3</v>
      </c>
      <c r="C11" s="3" t="s">
        <v>23</v>
      </c>
      <c r="E11" s="3"/>
      <c r="F11" s="3"/>
    </row>
    <row r="12" spans="1:11" ht="15.5" x14ac:dyDescent="0.35">
      <c r="A12" s="33" t="s">
        <v>24</v>
      </c>
      <c r="B12" s="24">
        <f>B6 + (1 - 1/(1+B11)^B10)*B7/B11 + B8/(1+B11)^B10</f>
        <v>1.7893908079713583E-6</v>
      </c>
      <c r="C12" s="3" t="s">
        <v>22</v>
      </c>
      <c r="D12" s="3"/>
      <c r="F12" s="3"/>
    </row>
    <row r="13" spans="1:11" ht="15.5" x14ac:dyDescent="0.35">
      <c r="A13" s="3"/>
      <c r="H13" s="56"/>
    </row>
    <row r="14" spans="1:11" ht="15.5" x14ac:dyDescent="0.35">
      <c r="A14" s="3"/>
    </row>
    <row r="15" spans="1:11" ht="15.5" x14ac:dyDescent="0.35">
      <c r="A15" s="3"/>
      <c r="B15" s="3"/>
      <c r="C15" s="3"/>
      <c r="D15" s="3"/>
      <c r="E15" s="3"/>
      <c r="F15" s="3"/>
      <c r="H15" s="2"/>
      <c r="I15" s="1"/>
      <c r="J15" s="1"/>
      <c r="K15" s="1"/>
    </row>
    <row r="16" spans="1:11" ht="15.5" x14ac:dyDescent="0.35">
      <c r="A16" s="19" t="s">
        <v>56</v>
      </c>
      <c r="B16" s="19"/>
      <c r="C16" s="20"/>
      <c r="D16" s="20"/>
      <c r="E16" s="20"/>
      <c r="F16" s="20"/>
      <c r="G16" s="28"/>
      <c r="H16" s="28"/>
    </row>
    <row r="18" spans="1:8" ht="13" x14ac:dyDescent="0.3">
      <c r="B18" s="30" t="s">
        <v>9</v>
      </c>
    </row>
    <row r="19" spans="1:8" ht="15.5" x14ac:dyDescent="0.35">
      <c r="A19" s="31" t="s">
        <v>0</v>
      </c>
      <c r="B19" s="32">
        <v>200000</v>
      </c>
    </row>
    <row r="20" spans="1:8" ht="15.5" x14ac:dyDescent="0.35">
      <c r="A20" s="31" t="s">
        <v>1</v>
      </c>
      <c r="B20" s="32">
        <v>676</v>
      </c>
    </row>
    <row r="21" spans="1:8" ht="15.5" x14ac:dyDescent="0.35">
      <c r="A21" s="31" t="s">
        <v>2</v>
      </c>
      <c r="B21" s="32">
        <v>-400000</v>
      </c>
    </row>
    <row r="22" spans="1:8" ht="15.5" x14ac:dyDescent="0.35">
      <c r="A22" s="3"/>
      <c r="B22" s="3"/>
    </row>
    <row r="23" spans="1:8" ht="15.5" x14ac:dyDescent="0.35">
      <c r="A23" s="34" t="s">
        <v>4</v>
      </c>
      <c r="B23" s="35">
        <v>60</v>
      </c>
    </row>
    <row r="24" spans="1:8" ht="15.5" x14ac:dyDescent="0.35">
      <c r="A24" s="33" t="s">
        <v>3</v>
      </c>
      <c r="B24" s="29">
        <f>RATE(B23, B20, B19, B21,0, 0.1)</f>
        <v>9.1874235525925899E-3</v>
      </c>
    </row>
    <row r="25" spans="1:8" ht="15.65" customHeight="1" x14ac:dyDescent="0.3">
      <c r="F25" s="98"/>
      <c r="G25" s="98"/>
      <c r="H25" s="98"/>
    </row>
    <row r="28" spans="1:8" ht="15" x14ac:dyDescent="0.3">
      <c r="A28" s="19" t="s">
        <v>57</v>
      </c>
      <c r="B28" s="19"/>
      <c r="C28" s="19"/>
      <c r="D28" s="19"/>
      <c r="E28" s="19"/>
      <c r="F28" s="19"/>
      <c r="G28" s="19"/>
      <c r="H28" s="19"/>
    </row>
    <row r="29" spans="1:8" ht="15.5" x14ac:dyDescent="0.35">
      <c r="A29" s="3"/>
      <c r="B29" s="3"/>
      <c r="C29" s="3"/>
      <c r="D29" s="3"/>
      <c r="E29" s="3"/>
      <c r="F29" s="3"/>
    </row>
    <row r="30" spans="1:8" ht="15.5" x14ac:dyDescent="0.35">
      <c r="B30" s="30" t="s">
        <v>9</v>
      </c>
      <c r="C30" s="3"/>
      <c r="D30" s="3"/>
      <c r="E30" s="3"/>
      <c r="F30" s="3"/>
    </row>
    <row r="31" spans="1:8" ht="15.5" x14ac:dyDescent="0.35">
      <c r="A31" s="31" t="s">
        <v>0</v>
      </c>
      <c r="B31" s="32">
        <v>200000</v>
      </c>
      <c r="C31" s="3"/>
      <c r="D31" s="3"/>
      <c r="E31" s="3"/>
      <c r="F31" s="3"/>
    </row>
    <row r="32" spans="1:8" ht="15.5" x14ac:dyDescent="0.35">
      <c r="A32" s="31" t="s">
        <v>1</v>
      </c>
      <c r="B32" s="32">
        <v>676</v>
      </c>
      <c r="C32" s="3"/>
      <c r="D32" s="3"/>
      <c r="E32" s="3"/>
      <c r="F32" s="3"/>
    </row>
    <row r="33" spans="1:8" ht="15.5" x14ac:dyDescent="0.35">
      <c r="A33" s="31" t="s">
        <v>2</v>
      </c>
      <c r="B33" s="32">
        <v>-400000</v>
      </c>
      <c r="C33" s="3"/>
      <c r="D33" s="3"/>
      <c r="E33" s="3"/>
      <c r="F33" s="3"/>
    </row>
    <row r="34" spans="1:8" ht="15.5" x14ac:dyDescent="0.35">
      <c r="A34" s="31" t="s">
        <v>3</v>
      </c>
      <c r="B34" s="78">
        <v>0.02</v>
      </c>
      <c r="C34" s="3"/>
      <c r="D34" s="3"/>
      <c r="E34" s="3"/>
      <c r="F34" s="3"/>
    </row>
    <row r="36" spans="1:8" ht="15" x14ac:dyDescent="0.3">
      <c r="A36" s="79" t="s">
        <v>58</v>
      </c>
      <c r="B36" s="100">
        <f>NPER(B34, B32, B31, B33, 0)</f>
        <v>31.213916219796324</v>
      </c>
      <c r="C36" s="22" t="s">
        <v>59</v>
      </c>
    </row>
    <row r="37" spans="1:8" ht="13" x14ac:dyDescent="0.3">
      <c r="F37" s="98"/>
      <c r="G37" s="98"/>
      <c r="H37" s="98"/>
    </row>
    <row r="38" spans="1:8" x14ac:dyDescent="0.25">
      <c r="B38" s="56"/>
      <c r="C38" s="56"/>
      <c r="D38" s="56"/>
      <c r="E38" s="56"/>
      <c r="F38" s="56"/>
      <c r="G38" s="56"/>
      <c r="H38" s="56"/>
    </row>
    <row r="39" spans="1:8" x14ac:dyDescent="0.25">
      <c r="B39" s="56"/>
      <c r="C39" s="56"/>
      <c r="D39" s="56"/>
      <c r="E39" s="56"/>
      <c r="F39" s="56"/>
      <c r="G39" s="56"/>
      <c r="H39" s="56"/>
    </row>
    <row r="40" spans="1:8" x14ac:dyDescent="0.25">
      <c r="B40" s="56"/>
      <c r="C40" s="56"/>
      <c r="D40" s="56"/>
      <c r="E40" s="56"/>
      <c r="F40" s="56"/>
      <c r="G40" s="56"/>
      <c r="H40" s="56"/>
    </row>
    <row r="41" spans="1:8" ht="13" x14ac:dyDescent="0.3">
      <c r="A41" s="102" t="s">
        <v>86</v>
      </c>
      <c r="B41" s="103"/>
      <c r="C41" s="103"/>
      <c r="D41" s="103"/>
      <c r="E41" s="103"/>
      <c r="F41" s="103"/>
    </row>
    <row r="42" spans="1:8" ht="13" x14ac:dyDescent="0.3">
      <c r="A42" s="102" t="s">
        <v>64</v>
      </c>
      <c r="B42" s="103"/>
      <c r="C42" s="103"/>
      <c r="D42" s="103"/>
      <c r="E42" s="102"/>
      <c r="F42" s="102"/>
    </row>
    <row r="43" spans="1:8" ht="13" x14ac:dyDescent="0.3">
      <c r="A43" s="102" t="s">
        <v>65</v>
      </c>
      <c r="B43" s="103"/>
      <c r="C43" s="103"/>
      <c r="D43" s="103"/>
      <c r="E43" s="102"/>
      <c r="F43" s="102"/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50" r:id="rId4">
          <objectPr defaultSize="0" autoPict="0" r:id="rId5">
            <anchor moveWithCells="1" sizeWithCells="1">
              <from>
                <xdr:col>2</xdr:col>
                <xdr:colOff>222250</xdr:colOff>
                <xdr:row>4</xdr:row>
                <xdr:rowOff>69850</xdr:rowOff>
              </from>
              <to>
                <xdr:col>6</xdr:col>
                <xdr:colOff>127000</xdr:colOff>
                <xdr:row>6</xdr:row>
                <xdr:rowOff>184150</xdr:rowOff>
              </to>
            </anchor>
          </objectPr>
        </oleObject>
      </mc:Choice>
      <mc:Fallback>
        <oleObject progId="Equation.3" shapeId="2050" r:id="rId4"/>
      </mc:Fallback>
    </mc:AlternateContent>
    <mc:AlternateContent xmlns:mc="http://schemas.openxmlformats.org/markup-compatibility/2006">
      <mc:Choice Requires="x14">
        <oleObject progId="Word.Picture.8" shapeId="2051" r:id="rId6">
          <objectPr defaultSize="0" autoPict="0" r:id="rId7">
            <anchor moveWithCells="1" sizeWithCells="1">
              <from>
                <xdr:col>6</xdr:col>
                <xdr:colOff>260350</xdr:colOff>
                <xdr:row>3</xdr:row>
                <xdr:rowOff>107950</xdr:rowOff>
              </from>
              <to>
                <xdr:col>11</xdr:col>
                <xdr:colOff>450850</xdr:colOff>
                <xdr:row>11</xdr:row>
                <xdr:rowOff>146050</xdr:rowOff>
              </to>
            </anchor>
          </objectPr>
        </oleObject>
      </mc:Choice>
      <mc:Fallback>
        <oleObject progId="Word.Picture.8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G44"/>
  <sheetViews>
    <sheetView zoomScale="130" zoomScaleNormal="130" workbookViewId="0">
      <selection activeCell="F20" sqref="F20"/>
    </sheetView>
  </sheetViews>
  <sheetFormatPr defaultColWidth="8.81640625" defaultRowHeight="12.5" x14ac:dyDescent="0.25"/>
  <cols>
    <col min="1" max="1" width="28.26953125" customWidth="1"/>
    <col min="2" max="2" width="18.81640625" customWidth="1"/>
    <col min="3" max="3" width="12.453125" customWidth="1"/>
    <col min="4" max="4" width="10.453125" customWidth="1"/>
    <col min="5" max="5" width="15.26953125" customWidth="1"/>
  </cols>
  <sheetData>
    <row r="1" spans="1:7" ht="15.5" x14ac:dyDescent="0.35">
      <c r="A1" s="88" t="s">
        <v>66</v>
      </c>
      <c r="B1" s="89"/>
      <c r="C1" s="89"/>
      <c r="D1" s="3"/>
      <c r="E1" s="3"/>
      <c r="F1" s="3"/>
      <c r="G1" s="3"/>
    </row>
    <row r="2" spans="1:7" ht="15.5" x14ac:dyDescent="0.35">
      <c r="A2" s="4"/>
      <c r="B2" s="5"/>
      <c r="C2" s="5"/>
      <c r="D2" s="3"/>
      <c r="E2" s="3"/>
      <c r="F2" s="3"/>
      <c r="G2" s="3"/>
    </row>
    <row r="3" spans="1:7" ht="15.5" x14ac:dyDescent="0.35">
      <c r="A3" s="36" t="s">
        <v>60</v>
      </c>
      <c r="B3" s="27"/>
      <c r="C3" s="27"/>
      <c r="D3" s="3"/>
      <c r="E3" s="3"/>
      <c r="F3" s="3"/>
      <c r="G3" s="3"/>
    </row>
    <row r="4" spans="1:7" ht="15.5" x14ac:dyDescent="0.35">
      <c r="A4" s="4"/>
      <c r="B4" s="5"/>
      <c r="C4" s="5"/>
      <c r="D4" s="3"/>
      <c r="E4" s="3"/>
      <c r="F4" s="3"/>
      <c r="G4" s="3"/>
    </row>
    <row r="5" spans="1:7" ht="15.5" x14ac:dyDescent="0.35">
      <c r="A5" s="14" t="s">
        <v>20</v>
      </c>
      <c r="B5" s="15" t="s">
        <v>25</v>
      </c>
      <c r="C5" s="3"/>
      <c r="D5" s="3"/>
      <c r="E5" s="3"/>
      <c r="F5" s="3"/>
      <c r="G5" s="3"/>
    </row>
    <row r="6" spans="1:7" ht="15.5" x14ac:dyDescent="0.35">
      <c r="A6" s="11" t="s">
        <v>7</v>
      </c>
      <c r="B6" s="23">
        <v>-13000</v>
      </c>
      <c r="C6" s="6"/>
      <c r="D6" s="3"/>
      <c r="E6" s="3"/>
      <c r="F6" s="3"/>
      <c r="G6" s="3"/>
    </row>
    <row r="7" spans="1:7" ht="15.5" x14ac:dyDescent="0.35">
      <c r="A7" s="11" t="s">
        <v>8</v>
      </c>
      <c r="B7" s="12">
        <v>15</v>
      </c>
      <c r="C7" s="7"/>
      <c r="D7" s="3"/>
      <c r="E7" s="3"/>
      <c r="F7" s="3"/>
      <c r="G7" s="3"/>
    </row>
    <row r="8" spans="1:7" ht="15.5" x14ac:dyDescent="0.35">
      <c r="A8" s="11" t="s">
        <v>10</v>
      </c>
      <c r="B8" s="23">
        <v>3000</v>
      </c>
      <c r="C8" s="6"/>
      <c r="D8" s="3"/>
      <c r="E8" s="3"/>
      <c r="F8" s="3"/>
      <c r="G8" s="3"/>
    </row>
    <row r="9" spans="1:7" ht="15.5" x14ac:dyDescent="0.35">
      <c r="A9" s="11" t="s">
        <v>11</v>
      </c>
      <c r="B9" s="23">
        <v>-1000</v>
      </c>
      <c r="C9" s="6"/>
      <c r="D9" s="3"/>
      <c r="E9" s="3"/>
      <c r="F9" s="3"/>
      <c r="G9" s="3"/>
    </row>
    <row r="10" spans="1:7" ht="15.5" x14ac:dyDescent="0.35">
      <c r="A10" s="11" t="s">
        <v>18</v>
      </c>
      <c r="B10" s="23">
        <v>-200</v>
      </c>
      <c r="C10" s="6"/>
      <c r="D10" s="3"/>
      <c r="E10" s="3"/>
      <c r="F10" s="3"/>
      <c r="G10" s="3"/>
    </row>
    <row r="11" spans="1:7" ht="15.5" x14ac:dyDescent="0.35">
      <c r="A11" s="11" t="s">
        <v>19</v>
      </c>
      <c r="B11" s="23">
        <v>-550</v>
      </c>
      <c r="C11" s="6"/>
      <c r="D11" s="3"/>
      <c r="E11" s="3"/>
      <c r="F11" s="3"/>
      <c r="G11" s="3"/>
    </row>
    <row r="12" spans="1:7" ht="15.5" x14ac:dyDescent="0.35">
      <c r="A12" s="11" t="s">
        <v>6</v>
      </c>
      <c r="B12" s="13">
        <v>0.12</v>
      </c>
      <c r="C12" s="8"/>
      <c r="D12" s="3"/>
      <c r="E12" s="3"/>
      <c r="F12" s="3"/>
      <c r="G12" s="3"/>
    </row>
    <row r="13" spans="1:7" ht="15.5" x14ac:dyDescent="0.35">
      <c r="A13" s="9"/>
      <c r="B13" s="8"/>
      <c r="C13" s="8"/>
      <c r="D13" s="3"/>
      <c r="E13" s="3"/>
      <c r="F13" s="3"/>
      <c r="G13" s="3"/>
    </row>
    <row r="14" spans="1:7" ht="15.5" x14ac:dyDescent="0.35">
      <c r="A14" s="21" t="s">
        <v>12</v>
      </c>
      <c r="B14" s="26">
        <f>B6 - PV(B12, B7, B9, B8, 0) - PV(B12, 5, 0, B10, 0) - PV(B12, 10, 0, B11, 0)</f>
        <v>-19553.346356941012</v>
      </c>
      <c r="C14" s="10"/>
      <c r="D14" s="3"/>
      <c r="E14" s="3"/>
      <c r="F14" s="3"/>
      <c r="G14" s="3"/>
    </row>
    <row r="15" spans="1:7" ht="15.5" x14ac:dyDescent="0.35">
      <c r="A15" s="37"/>
      <c r="D15" s="3"/>
      <c r="E15" s="3"/>
      <c r="F15" s="3"/>
    </row>
    <row r="16" spans="1:7" ht="15.5" x14ac:dyDescent="0.35">
      <c r="A16" s="3"/>
      <c r="B16" s="3"/>
      <c r="C16" s="3"/>
      <c r="D16" s="3"/>
      <c r="E16" s="3"/>
      <c r="F16" s="3"/>
    </row>
    <row r="17" spans="1:7" ht="15.5" x14ac:dyDescent="0.35">
      <c r="A17" s="36" t="s">
        <v>61</v>
      </c>
      <c r="B17" s="27"/>
      <c r="C17" s="27"/>
      <c r="D17" s="3"/>
      <c r="E17" s="3"/>
      <c r="F17" s="3"/>
    </row>
    <row r="18" spans="1:7" ht="15.5" x14ac:dyDescent="0.35">
      <c r="A18" s="9"/>
      <c r="B18" s="10"/>
      <c r="C18" s="10"/>
      <c r="D18" s="3"/>
      <c r="E18" s="3"/>
      <c r="F18" s="3"/>
      <c r="G18" s="3"/>
    </row>
    <row r="19" spans="1:7" ht="15.5" x14ac:dyDescent="0.35">
      <c r="A19" s="15" t="s">
        <v>5</v>
      </c>
      <c r="B19" s="15" t="s">
        <v>9</v>
      </c>
      <c r="C19" s="3"/>
      <c r="D19" s="3"/>
      <c r="E19" s="3"/>
      <c r="F19" s="3"/>
      <c r="G19" s="3"/>
    </row>
    <row r="20" spans="1:7" ht="15.5" x14ac:dyDescent="0.35">
      <c r="A20" s="16">
        <v>0</v>
      </c>
      <c r="B20" s="23">
        <f>B6</f>
        <v>-13000</v>
      </c>
      <c r="C20" s="3"/>
      <c r="D20" s="3"/>
      <c r="E20" s="3"/>
      <c r="F20" s="3"/>
      <c r="G20" s="3"/>
    </row>
    <row r="21" spans="1:7" ht="15.5" x14ac:dyDescent="0.35">
      <c r="A21" s="16">
        <v>1</v>
      </c>
      <c r="B21" s="23">
        <f>$B$9</f>
        <v>-1000</v>
      </c>
      <c r="C21" s="3"/>
      <c r="D21" s="3"/>
      <c r="E21" s="3"/>
      <c r="F21" s="3"/>
      <c r="G21" s="3"/>
    </row>
    <row r="22" spans="1:7" ht="15.5" x14ac:dyDescent="0.35">
      <c r="A22" s="16">
        <v>2</v>
      </c>
      <c r="B22" s="23">
        <f t="shared" ref="B22:B34" si="0">$B$9</f>
        <v>-1000</v>
      </c>
      <c r="C22" s="3"/>
      <c r="D22" s="3"/>
      <c r="E22" s="3"/>
      <c r="F22" s="3"/>
      <c r="G22" s="3"/>
    </row>
    <row r="23" spans="1:7" ht="15.5" x14ac:dyDescent="0.35">
      <c r="A23" s="16">
        <v>3</v>
      </c>
      <c r="B23" s="23">
        <f t="shared" si="0"/>
        <v>-1000</v>
      </c>
      <c r="C23" s="3"/>
      <c r="D23" s="3"/>
      <c r="E23" s="3"/>
      <c r="F23" s="3"/>
      <c r="G23" s="3"/>
    </row>
    <row r="24" spans="1:7" ht="15.5" x14ac:dyDescent="0.35">
      <c r="A24" s="16">
        <v>4</v>
      </c>
      <c r="B24" s="23">
        <f t="shared" si="0"/>
        <v>-1000</v>
      </c>
      <c r="C24" s="3"/>
      <c r="D24" s="3"/>
      <c r="E24" s="3"/>
      <c r="F24" s="3"/>
      <c r="G24" s="3"/>
    </row>
    <row r="25" spans="1:7" ht="15.5" x14ac:dyDescent="0.35">
      <c r="A25" s="18">
        <v>5</v>
      </c>
      <c r="B25" s="25">
        <f>$B$9 + B10</f>
        <v>-1200</v>
      </c>
      <c r="C25" s="3"/>
      <c r="D25" s="3"/>
      <c r="E25" s="3"/>
      <c r="F25" s="3"/>
      <c r="G25" s="3"/>
    </row>
    <row r="26" spans="1:7" ht="15.5" x14ac:dyDescent="0.35">
      <c r="A26" s="16">
        <v>6</v>
      </c>
      <c r="B26" s="23">
        <f t="shared" si="0"/>
        <v>-1000</v>
      </c>
      <c r="C26" s="3"/>
      <c r="D26" s="3"/>
      <c r="E26" s="3"/>
      <c r="F26" s="3"/>
      <c r="G26" s="3"/>
    </row>
    <row r="27" spans="1:7" ht="15.5" x14ac:dyDescent="0.35">
      <c r="A27" s="16">
        <v>7</v>
      </c>
      <c r="B27" s="23">
        <f t="shared" si="0"/>
        <v>-1000</v>
      </c>
      <c r="C27" s="3"/>
      <c r="D27" s="3"/>
      <c r="E27" s="3"/>
      <c r="F27" s="3"/>
      <c r="G27" s="3"/>
    </row>
    <row r="28" spans="1:7" ht="15.5" x14ac:dyDescent="0.35">
      <c r="A28" s="16">
        <v>8</v>
      </c>
      <c r="B28" s="23">
        <f t="shared" si="0"/>
        <v>-1000</v>
      </c>
      <c r="C28" s="3"/>
      <c r="D28" s="3"/>
      <c r="E28" s="3"/>
      <c r="F28" s="3"/>
      <c r="G28" s="3"/>
    </row>
    <row r="29" spans="1:7" ht="15.5" x14ac:dyDescent="0.35">
      <c r="A29" s="16">
        <v>9</v>
      </c>
      <c r="B29" s="23">
        <f t="shared" si="0"/>
        <v>-1000</v>
      </c>
      <c r="C29" s="3"/>
      <c r="D29" s="3"/>
      <c r="E29" s="3"/>
      <c r="F29" s="3"/>
      <c r="G29" s="3"/>
    </row>
    <row r="30" spans="1:7" ht="15.5" x14ac:dyDescent="0.35">
      <c r="A30" s="18">
        <v>10</v>
      </c>
      <c r="B30" s="25">
        <f>$B$9 + B11</f>
        <v>-1550</v>
      </c>
    </row>
    <row r="31" spans="1:7" ht="15.5" x14ac:dyDescent="0.35">
      <c r="A31" s="16">
        <v>11</v>
      </c>
      <c r="B31" s="23">
        <f t="shared" si="0"/>
        <v>-1000</v>
      </c>
    </row>
    <row r="32" spans="1:7" ht="15.5" x14ac:dyDescent="0.35">
      <c r="A32" s="16">
        <v>12</v>
      </c>
      <c r="B32" s="23">
        <f t="shared" si="0"/>
        <v>-1000</v>
      </c>
    </row>
    <row r="33" spans="1:4" ht="15.5" x14ac:dyDescent="0.35">
      <c r="A33" s="16">
        <v>13</v>
      </c>
      <c r="B33" s="23">
        <f t="shared" si="0"/>
        <v>-1000</v>
      </c>
    </row>
    <row r="34" spans="1:4" ht="15.5" x14ac:dyDescent="0.35">
      <c r="A34" s="16">
        <v>14</v>
      </c>
      <c r="B34" s="23">
        <f t="shared" si="0"/>
        <v>-1000</v>
      </c>
    </row>
    <row r="35" spans="1:4" ht="15.5" x14ac:dyDescent="0.35">
      <c r="A35" s="18">
        <v>15</v>
      </c>
      <c r="B35" s="25">
        <f>$B$9 + B8</f>
        <v>2000</v>
      </c>
    </row>
    <row r="37" spans="1:4" ht="15" x14ac:dyDescent="0.3">
      <c r="A37" s="87" t="s">
        <v>12</v>
      </c>
      <c r="B37" s="26">
        <f>B20+NPV(B12, B21:B35)</f>
        <v>-19553.346356941009</v>
      </c>
    </row>
    <row r="38" spans="1:4" x14ac:dyDescent="0.25">
      <c r="D38" s="56"/>
    </row>
    <row r="43" spans="1:4" x14ac:dyDescent="0.25">
      <c r="A43" s="104" t="s">
        <v>70</v>
      </c>
      <c r="B43" s="105"/>
      <c r="C43" s="102"/>
      <c r="D43" s="102"/>
    </row>
    <row r="44" spans="1:4" x14ac:dyDescent="0.25">
      <c r="A44" s="102" t="s">
        <v>71</v>
      </c>
      <c r="B44" s="102"/>
      <c r="C44" s="102"/>
      <c r="D44" s="102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F25"/>
  <sheetViews>
    <sheetView zoomScale="130" zoomScaleNormal="130" workbookViewId="0">
      <selection activeCell="F5" sqref="F5"/>
    </sheetView>
  </sheetViews>
  <sheetFormatPr defaultColWidth="8.81640625" defaultRowHeight="12.5" x14ac:dyDescent="0.25"/>
  <cols>
    <col min="1" max="1" width="26" customWidth="1"/>
    <col min="2" max="2" width="17.26953125" customWidth="1"/>
  </cols>
  <sheetData>
    <row r="1" spans="1:6" ht="15.5" x14ac:dyDescent="0.35">
      <c r="A1" s="88" t="s">
        <v>67</v>
      </c>
      <c r="B1" s="89"/>
      <c r="C1" s="89"/>
      <c r="D1" s="3"/>
      <c r="E1" s="3"/>
      <c r="F1" s="3"/>
    </row>
    <row r="2" spans="1:6" ht="15.5" x14ac:dyDescent="0.35">
      <c r="A2" s="4"/>
      <c r="B2" s="5"/>
      <c r="C2" s="5"/>
      <c r="D2" s="5"/>
      <c r="E2" s="5"/>
    </row>
    <row r="3" spans="1:6" ht="15.5" x14ac:dyDescent="0.35">
      <c r="A3" s="19"/>
      <c r="B3" s="20"/>
      <c r="C3" s="5"/>
      <c r="D3" s="5"/>
      <c r="E3" s="5"/>
    </row>
    <row r="4" spans="1:6" ht="15.5" x14ac:dyDescent="0.35">
      <c r="A4" s="14"/>
      <c r="B4" s="15" t="s">
        <v>25</v>
      </c>
      <c r="C4" s="3"/>
      <c r="D4" s="3"/>
      <c r="E4" s="3"/>
    </row>
    <row r="5" spans="1:6" ht="15.5" x14ac:dyDescent="0.35">
      <c r="A5" s="11" t="s">
        <v>13</v>
      </c>
      <c r="B5" s="23">
        <v>-10000</v>
      </c>
      <c r="C5" s="6"/>
      <c r="D5" s="3"/>
      <c r="E5" s="3"/>
    </row>
    <row r="6" spans="1:6" ht="15.5" x14ac:dyDescent="0.35">
      <c r="A6" s="11" t="s">
        <v>8</v>
      </c>
      <c r="B6" s="12">
        <v>5</v>
      </c>
      <c r="C6" s="7"/>
      <c r="D6" s="3"/>
      <c r="E6" s="3"/>
    </row>
    <row r="7" spans="1:6" ht="15.5" x14ac:dyDescent="0.35">
      <c r="A7" s="11" t="s">
        <v>10</v>
      </c>
      <c r="B7" s="23">
        <v>-1000</v>
      </c>
      <c r="C7" s="6"/>
      <c r="D7" s="3"/>
      <c r="E7" s="3"/>
    </row>
    <row r="8" spans="1:6" ht="15.5" x14ac:dyDescent="0.35">
      <c r="A8" s="11" t="s">
        <v>14</v>
      </c>
      <c r="B8" s="23">
        <v>8000</v>
      </c>
      <c r="C8" s="6"/>
      <c r="D8" s="3"/>
      <c r="E8" s="3"/>
    </row>
    <row r="9" spans="1:6" ht="15.5" x14ac:dyDescent="0.35">
      <c r="A9" s="11" t="s">
        <v>15</v>
      </c>
      <c r="B9" s="23">
        <v>-4000</v>
      </c>
      <c r="C9" s="6"/>
      <c r="D9" s="3"/>
      <c r="E9" s="3"/>
    </row>
    <row r="10" spans="1:6" ht="15.5" x14ac:dyDescent="0.35">
      <c r="A10" s="11" t="s">
        <v>6</v>
      </c>
      <c r="B10" s="13">
        <v>0.15</v>
      </c>
      <c r="C10" s="8"/>
      <c r="D10" s="3"/>
      <c r="E10" s="3"/>
    </row>
    <row r="11" spans="1:6" ht="15.5" x14ac:dyDescent="0.35">
      <c r="A11" s="9"/>
      <c r="B11" s="8"/>
      <c r="C11" s="8"/>
      <c r="D11" s="3"/>
      <c r="E11" s="3"/>
    </row>
    <row r="12" spans="1:6" ht="15.5" x14ac:dyDescent="0.35">
      <c r="A12" s="91" t="s">
        <v>52</v>
      </c>
      <c r="B12" s="92"/>
      <c r="C12" s="8"/>
      <c r="D12" s="3"/>
      <c r="E12" s="3"/>
    </row>
    <row r="13" spans="1:6" ht="15.5" x14ac:dyDescent="0.35">
      <c r="A13" s="21" t="s">
        <v>16</v>
      </c>
      <c r="B13" s="17">
        <f xml:space="preserve"> B7 - FV(B10, B6, B8+B9, B5, 0)</f>
        <v>5855.9531249999891</v>
      </c>
      <c r="C13" s="10"/>
      <c r="D13" s="3"/>
      <c r="E13" s="3"/>
    </row>
    <row r="14" spans="1:6" ht="15.5" x14ac:dyDescent="0.35">
      <c r="A14" s="3"/>
    </row>
    <row r="15" spans="1:6" ht="15.5" x14ac:dyDescent="0.35">
      <c r="A15" s="3"/>
      <c r="B15" s="5"/>
      <c r="C15" s="5"/>
      <c r="D15" s="56"/>
      <c r="E15" s="56"/>
    </row>
    <row r="17" spans="1:6" x14ac:dyDescent="0.25">
      <c r="A17" s="93" t="s">
        <v>53</v>
      </c>
      <c r="B17" s="94"/>
    </row>
    <row r="18" spans="1:6" ht="13" x14ac:dyDescent="0.3">
      <c r="A18" s="71" t="s">
        <v>17</v>
      </c>
      <c r="B18" s="95">
        <f>RATE(B6, B8+B9, B5, B7, 0, 0.1)</f>
        <v>0.27144615420137219</v>
      </c>
    </row>
    <row r="19" spans="1:6" ht="13" x14ac:dyDescent="0.3">
      <c r="C19" s="98"/>
      <c r="D19" s="98"/>
      <c r="E19" s="98"/>
      <c r="F19" s="56"/>
    </row>
    <row r="20" spans="1:6" x14ac:dyDescent="0.25">
      <c r="C20" s="56"/>
      <c r="D20" s="56"/>
      <c r="E20" s="56"/>
      <c r="F20" s="56"/>
    </row>
    <row r="21" spans="1:6" x14ac:dyDescent="0.25">
      <c r="C21" s="56"/>
      <c r="D21" s="56"/>
      <c r="E21" s="56"/>
      <c r="F21" s="56"/>
    </row>
    <row r="22" spans="1:6" x14ac:dyDescent="0.25">
      <c r="C22" s="56"/>
      <c r="D22" s="56"/>
      <c r="E22" s="56"/>
      <c r="F22" s="56"/>
    </row>
    <row r="23" spans="1:6" x14ac:dyDescent="0.25">
      <c r="C23" s="56"/>
      <c r="D23" s="56"/>
      <c r="E23" s="56"/>
      <c r="F23" s="56"/>
    </row>
    <row r="24" spans="1:6" ht="13" x14ac:dyDescent="0.3">
      <c r="A24" s="102" t="s">
        <v>72</v>
      </c>
      <c r="B24" s="103"/>
      <c r="C24" s="98"/>
      <c r="D24" s="56"/>
      <c r="E24" s="56"/>
      <c r="F24" s="56"/>
    </row>
    <row r="25" spans="1:6" x14ac:dyDescent="0.25">
      <c r="A25" s="102" t="s">
        <v>73</v>
      </c>
      <c r="B25" s="102"/>
      <c r="C25" s="56"/>
      <c r="D25" s="56"/>
      <c r="E25" s="56"/>
      <c r="F25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F59"/>
  <sheetViews>
    <sheetView zoomScale="130" zoomScaleNormal="130" workbookViewId="0">
      <selection activeCell="F5" sqref="F5"/>
    </sheetView>
  </sheetViews>
  <sheetFormatPr defaultColWidth="8.81640625" defaultRowHeight="12.5" x14ac:dyDescent="0.25"/>
  <cols>
    <col min="1" max="1" width="23.1796875" customWidth="1"/>
    <col min="2" max="2" width="14.26953125" customWidth="1"/>
  </cols>
  <sheetData>
    <row r="1" spans="1:6" ht="15.5" x14ac:dyDescent="0.35">
      <c r="A1" s="88" t="s">
        <v>68</v>
      </c>
      <c r="B1" s="89"/>
      <c r="C1" s="89"/>
      <c r="D1" s="5"/>
      <c r="E1" s="5"/>
      <c r="F1" s="5"/>
    </row>
    <row r="2" spans="1:6" ht="15.5" x14ac:dyDescent="0.35">
      <c r="A2" s="4"/>
      <c r="B2" s="5"/>
      <c r="C2" s="5"/>
      <c r="D2" s="5"/>
      <c r="E2" s="5"/>
      <c r="F2" s="5"/>
    </row>
    <row r="3" spans="1:6" ht="15.5" x14ac:dyDescent="0.35">
      <c r="A3" s="43" t="s">
        <v>6</v>
      </c>
      <c r="B3" s="42">
        <v>0.15</v>
      </c>
      <c r="C3" s="5"/>
      <c r="D3" s="5"/>
      <c r="E3" s="5"/>
    </row>
    <row r="4" spans="1:6" ht="15.5" x14ac:dyDescent="0.35">
      <c r="A4" s="43" t="s">
        <v>42</v>
      </c>
      <c r="B4" s="43">
        <v>10</v>
      </c>
      <c r="C4" s="5"/>
      <c r="D4" s="5"/>
      <c r="E4" s="5"/>
    </row>
    <row r="5" spans="1:6" ht="8.5" customHeight="1" x14ac:dyDescent="0.35">
      <c r="A5" s="1"/>
      <c r="B5" s="1"/>
      <c r="C5" s="5"/>
      <c r="D5" s="5"/>
      <c r="E5" s="5"/>
    </row>
    <row r="6" spans="1:6" ht="15.5" x14ac:dyDescent="0.35">
      <c r="A6" s="50" t="s">
        <v>26</v>
      </c>
      <c r="B6" s="51" t="s">
        <v>9</v>
      </c>
      <c r="C6" s="5"/>
      <c r="D6" s="5"/>
      <c r="E6" s="5"/>
    </row>
    <row r="7" spans="1:6" ht="15.5" x14ac:dyDescent="0.35">
      <c r="A7" s="44" t="s">
        <v>27</v>
      </c>
      <c r="B7" s="45">
        <v>-300000</v>
      </c>
      <c r="C7" s="5"/>
      <c r="D7" s="5"/>
      <c r="E7" s="5"/>
    </row>
    <row r="8" spans="1:6" ht="15.5" x14ac:dyDescent="0.35">
      <c r="A8" s="44" t="s">
        <v>28</v>
      </c>
      <c r="B8" s="45">
        <v>-600000</v>
      </c>
      <c r="C8" s="5"/>
      <c r="D8" s="5"/>
      <c r="E8" s="5"/>
    </row>
    <row r="9" spans="1:6" ht="15.5" x14ac:dyDescent="0.35">
      <c r="A9" s="44" t="s">
        <v>29</v>
      </c>
      <c r="B9" s="45">
        <v>-250000</v>
      </c>
      <c r="C9" s="5"/>
      <c r="D9" s="5"/>
      <c r="E9" s="5"/>
    </row>
    <row r="10" spans="1:6" ht="15.5" x14ac:dyDescent="0.35">
      <c r="A10" s="44" t="s">
        <v>30</v>
      </c>
      <c r="B10" s="45">
        <v>-100000</v>
      </c>
      <c r="C10" s="5"/>
      <c r="D10" s="5"/>
      <c r="E10" s="5"/>
    </row>
    <row r="11" spans="1:6" ht="15.5" x14ac:dyDescent="0.35">
      <c r="A11" s="75" t="s">
        <v>31</v>
      </c>
      <c r="B11" s="52">
        <f>SUM(B7:B10)</f>
        <v>-1250000</v>
      </c>
      <c r="C11" s="5"/>
      <c r="D11" s="5"/>
      <c r="E11" s="5"/>
    </row>
    <row r="12" spans="1:6" ht="6.65" customHeight="1" x14ac:dyDescent="0.35">
      <c r="A12" s="39"/>
      <c r="B12" s="38"/>
      <c r="C12" s="5"/>
      <c r="D12" s="5"/>
      <c r="E12" s="5"/>
    </row>
    <row r="13" spans="1:6" ht="15.5" x14ac:dyDescent="0.35">
      <c r="A13" s="48" t="s">
        <v>74</v>
      </c>
      <c r="B13" s="49"/>
      <c r="C13" s="5"/>
      <c r="D13" s="5"/>
      <c r="E13" s="5"/>
    </row>
    <row r="14" spans="1:6" ht="15.5" x14ac:dyDescent="0.35">
      <c r="A14" s="44" t="s">
        <v>32</v>
      </c>
      <c r="B14" s="45">
        <v>750000</v>
      </c>
      <c r="C14" s="5"/>
      <c r="D14" s="5"/>
      <c r="E14" s="5"/>
    </row>
    <row r="15" spans="1:6" ht="15.5" x14ac:dyDescent="0.35">
      <c r="A15" s="44" t="s">
        <v>33</v>
      </c>
      <c r="B15" s="45">
        <v>-475000</v>
      </c>
      <c r="C15" s="5"/>
      <c r="D15" s="5"/>
      <c r="E15" s="5"/>
    </row>
    <row r="16" spans="1:6" ht="15.5" x14ac:dyDescent="0.35">
      <c r="A16" s="75" t="s">
        <v>34</v>
      </c>
      <c r="B16" s="53">
        <f>SUM(B14:B15)</f>
        <v>275000</v>
      </c>
      <c r="C16" s="5"/>
      <c r="D16" s="5"/>
      <c r="E16" s="5"/>
    </row>
    <row r="17" spans="1:5" ht="6" customHeight="1" x14ac:dyDescent="0.35">
      <c r="A17" s="1"/>
      <c r="B17" s="40"/>
      <c r="C17" s="5"/>
      <c r="D17" s="5"/>
      <c r="E17" s="5"/>
    </row>
    <row r="18" spans="1:5" ht="15.5" x14ac:dyDescent="0.35">
      <c r="A18" s="50" t="s">
        <v>35</v>
      </c>
      <c r="B18" s="49"/>
      <c r="C18" s="5"/>
      <c r="D18" s="5"/>
      <c r="E18" s="5"/>
    </row>
    <row r="19" spans="1:5" ht="15.5" x14ac:dyDescent="0.35">
      <c r="A19" s="44" t="s">
        <v>36</v>
      </c>
      <c r="B19" s="45">
        <v>400000</v>
      </c>
      <c r="C19" s="5"/>
      <c r="D19" s="5"/>
      <c r="E19" s="5"/>
    </row>
    <row r="20" spans="1:5" ht="15.5" x14ac:dyDescent="0.35">
      <c r="A20" s="43" t="s">
        <v>37</v>
      </c>
      <c r="B20" s="46">
        <v>350000</v>
      </c>
      <c r="C20" s="5"/>
      <c r="D20" s="5"/>
      <c r="E20" s="5"/>
    </row>
    <row r="21" spans="1:5" ht="15.5" x14ac:dyDescent="0.35">
      <c r="A21" s="43" t="s">
        <v>38</v>
      </c>
      <c r="B21" s="46">
        <v>50000</v>
      </c>
      <c r="C21" s="5"/>
      <c r="D21" s="5"/>
      <c r="E21" s="5"/>
    </row>
    <row r="22" spans="1:5" ht="15.5" x14ac:dyDescent="0.35">
      <c r="A22" s="41" t="s">
        <v>40</v>
      </c>
      <c r="B22" s="47">
        <f xml:space="preserve"> -B10</f>
        <v>100000</v>
      </c>
      <c r="C22" s="5"/>
      <c r="D22" s="5"/>
      <c r="E22" s="5"/>
    </row>
    <row r="23" spans="1:5" ht="15.5" x14ac:dyDescent="0.35">
      <c r="A23" s="76" t="s">
        <v>39</v>
      </c>
      <c r="B23" s="52">
        <f>SUM(B19:B22)</f>
        <v>900000</v>
      </c>
      <c r="C23" s="5"/>
      <c r="D23" s="5"/>
      <c r="E23" s="5"/>
    </row>
    <row r="24" spans="1:5" ht="8.15" customHeight="1" x14ac:dyDescent="0.35">
      <c r="A24" s="1"/>
      <c r="B24" s="40"/>
      <c r="C24" s="5"/>
      <c r="D24" s="5"/>
      <c r="E24" s="5"/>
    </row>
    <row r="25" spans="1:5" ht="13" customHeight="1" x14ac:dyDescent="0.35">
      <c r="A25" s="54" t="s">
        <v>51</v>
      </c>
      <c r="B25" s="54"/>
      <c r="C25" s="5"/>
      <c r="D25" s="5"/>
      <c r="E25" s="5"/>
    </row>
    <row r="26" spans="1:5" ht="15.5" x14ac:dyDescent="0.35">
      <c r="A26" s="55" t="s">
        <v>41</v>
      </c>
      <c r="B26" s="72">
        <f>B16 - PMT(B3, B4, B11, B23, 0)</f>
        <v>70261.778118845337</v>
      </c>
      <c r="C26" s="5"/>
      <c r="D26" s="5"/>
      <c r="E26" s="5"/>
    </row>
    <row r="27" spans="1:5" ht="15" x14ac:dyDescent="0.3">
      <c r="A27" s="4"/>
      <c r="B27" s="4"/>
      <c r="C27" s="4"/>
      <c r="D27" s="4"/>
      <c r="E27" s="4"/>
    </row>
    <row r="28" spans="1:5" ht="15.5" x14ac:dyDescent="0.35">
      <c r="A28" s="4"/>
      <c r="B28" s="5"/>
      <c r="C28" s="5"/>
      <c r="D28" s="5"/>
      <c r="E28" s="5"/>
    </row>
    <row r="29" spans="1:5" ht="15.5" x14ac:dyDescent="0.35">
      <c r="A29" s="82" t="s">
        <v>50</v>
      </c>
      <c r="B29" s="5"/>
      <c r="C29" s="5"/>
      <c r="D29" s="5"/>
      <c r="E29" s="5"/>
    </row>
    <row r="30" spans="1:5" ht="15.5" x14ac:dyDescent="0.35">
      <c r="A30" s="80" t="s">
        <v>53</v>
      </c>
      <c r="B30" s="81"/>
      <c r="C30" s="5"/>
      <c r="D30" s="5"/>
      <c r="E30" s="5"/>
    </row>
    <row r="31" spans="1:5" ht="15.5" x14ac:dyDescent="0.35">
      <c r="A31" s="71" t="s">
        <v>17</v>
      </c>
      <c r="B31" s="96">
        <f>RATE(B4, B16, B11, B23, 0, 0.1)</f>
        <v>0.2097194889591554</v>
      </c>
      <c r="C31" s="5"/>
      <c r="D31" s="5"/>
      <c r="E31" s="5"/>
    </row>
    <row r="32" spans="1:5" ht="15.5" x14ac:dyDescent="0.35">
      <c r="A32" s="4"/>
      <c r="B32" s="99" t="s">
        <v>75</v>
      </c>
      <c r="C32" s="99"/>
      <c r="D32" s="99"/>
      <c r="E32" s="99"/>
    </row>
    <row r="33" spans="1:5" ht="15.5" x14ac:dyDescent="0.35">
      <c r="A33" s="4"/>
      <c r="B33" s="5"/>
      <c r="C33" s="5"/>
      <c r="D33" s="5"/>
      <c r="E33" s="5"/>
    </row>
    <row r="34" spans="1:5" ht="15.5" x14ac:dyDescent="0.35">
      <c r="A34" s="4"/>
      <c r="B34" s="5"/>
      <c r="C34" s="5"/>
      <c r="D34" s="5"/>
      <c r="E34" s="5"/>
    </row>
    <row r="35" spans="1:5" ht="15.5" x14ac:dyDescent="0.35">
      <c r="A35" s="4"/>
      <c r="B35" s="5"/>
      <c r="C35" s="5"/>
      <c r="D35" s="5"/>
      <c r="E35" s="5"/>
    </row>
    <row r="36" spans="1:5" ht="15.5" x14ac:dyDescent="0.35">
      <c r="A36" s="4"/>
      <c r="B36" s="5"/>
      <c r="C36" s="5"/>
      <c r="D36" s="5"/>
      <c r="E36" s="5"/>
    </row>
    <row r="37" spans="1:5" ht="15.5" x14ac:dyDescent="0.35">
      <c r="A37" s="4"/>
      <c r="B37" s="5"/>
      <c r="C37" s="5"/>
      <c r="D37" s="5"/>
      <c r="E37" s="5"/>
    </row>
    <row r="38" spans="1:5" ht="15.5" x14ac:dyDescent="0.35">
      <c r="A38" s="4"/>
      <c r="B38" s="5"/>
      <c r="C38" s="5"/>
      <c r="D38" s="5"/>
      <c r="E38" s="5"/>
    </row>
    <row r="39" spans="1:5" ht="15.5" x14ac:dyDescent="0.35">
      <c r="A39" s="4"/>
      <c r="B39" s="5"/>
      <c r="C39" s="5"/>
      <c r="D39" s="5"/>
      <c r="E39" s="5"/>
    </row>
    <row r="40" spans="1:5" ht="15.5" x14ac:dyDescent="0.35">
      <c r="A40" s="4"/>
      <c r="B40" s="5"/>
      <c r="C40" s="5"/>
      <c r="D40" s="5"/>
      <c r="E40" s="5"/>
    </row>
    <row r="41" spans="1:5" ht="15.5" x14ac:dyDescent="0.35">
      <c r="A41" s="4"/>
      <c r="B41" s="5"/>
      <c r="C41" s="5"/>
      <c r="D41" s="5"/>
      <c r="E41" s="5"/>
    </row>
    <row r="42" spans="1:5" ht="15.5" x14ac:dyDescent="0.35">
      <c r="A42" s="4"/>
      <c r="B42" s="5"/>
      <c r="C42" s="5"/>
      <c r="D42" s="5"/>
      <c r="E42" s="5"/>
    </row>
    <row r="43" spans="1:5" ht="15.5" x14ac:dyDescent="0.35">
      <c r="A43" s="4"/>
      <c r="B43" s="5"/>
      <c r="C43" s="5"/>
      <c r="D43" s="5"/>
      <c r="E43" s="5"/>
    </row>
    <row r="44" spans="1:5" ht="15.5" x14ac:dyDescent="0.35">
      <c r="A44" s="4"/>
      <c r="B44" s="5"/>
      <c r="C44" s="5"/>
      <c r="D44" s="5"/>
      <c r="E44" s="5"/>
    </row>
    <row r="45" spans="1:5" ht="15.5" x14ac:dyDescent="0.35">
      <c r="A45" s="4"/>
      <c r="B45" s="5"/>
      <c r="C45" s="5"/>
      <c r="D45" s="5"/>
      <c r="E45" s="5"/>
    </row>
    <row r="46" spans="1:5" ht="15.5" x14ac:dyDescent="0.35">
      <c r="A46" s="4"/>
      <c r="B46" s="5"/>
      <c r="C46" s="5"/>
      <c r="D46" s="5"/>
      <c r="E46" s="5"/>
    </row>
    <row r="47" spans="1:5" ht="15.5" x14ac:dyDescent="0.35">
      <c r="A47" s="4"/>
      <c r="B47" s="5"/>
      <c r="C47" s="5"/>
      <c r="D47" s="5"/>
      <c r="E47" s="5"/>
    </row>
    <row r="48" spans="1:5" ht="15.5" x14ac:dyDescent="0.35">
      <c r="A48" s="4"/>
      <c r="B48" s="5"/>
      <c r="C48" s="5"/>
      <c r="D48" s="5"/>
      <c r="E48" s="5"/>
    </row>
    <row r="49" spans="1:5" ht="15.5" x14ac:dyDescent="0.35">
      <c r="A49" s="4"/>
      <c r="B49" s="5"/>
      <c r="C49" s="5"/>
      <c r="D49" s="5"/>
      <c r="E49" s="5"/>
    </row>
    <row r="50" spans="1:5" ht="15.5" x14ac:dyDescent="0.35">
      <c r="A50" s="4"/>
      <c r="B50" s="5"/>
      <c r="C50" s="5"/>
      <c r="D50" s="5"/>
      <c r="E50" s="5"/>
    </row>
    <row r="51" spans="1:5" ht="15.5" x14ac:dyDescent="0.35">
      <c r="A51" s="4"/>
      <c r="B51" s="5"/>
      <c r="C51" s="5"/>
      <c r="D51" s="5"/>
      <c r="E51" s="5"/>
    </row>
    <row r="52" spans="1:5" ht="15.5" x14ac:dyDescent="0.35">
      <c r="A52" s="4"/>
      <c r="B52" s="5"/>
      <c r="C52" s="5"/>
      <c r="D52" s="5"/>
      <c r="E52" s="5"/>
    </row>
    <row r="53" spans="1:5" ht="15.5" x14ac:dyDescent="0.35">
      <c r="A53" s="4"/>
      <c r="B53" s="5"/>
      <c r="C53" s="5"/>
      <c r="D53" s="5"/>
      <c r="E53" s="5"/>
    </row>
    <row r="54" spans="1:5" ht="15.5" x14ac:dyDescent="0.35">
      <c r="A54" s="4"/>
      <c r="B54" s="5"/>
      <c r="C54" s="5"/>
      <c r="D54" s="5"/>
      <c r="E54" s="5"/>
    </row>
    <row r="55" spans="1:5" ht="15.5" x14ac:dyDescent="0.35">
      <c r="A55" s="4"/>
      <c r="B55" s="5"/>
      <c r="C55" s="5"/>
      <c r="D55" s="5"/>
      <c r="E55" s="5"/>
    </row>
    <row r="56" spans="1:5" ht="15.5" x14ac:dyDescent="0.35">
      <c r="A56" s="4"/>
      <c r="B56" s="5"/>
      <c r="C56" s="5"/>
      <c r="D56" s="5"/>
      <c r="E56" s="5"/>
    </row>
    <row r="57" spans="1:5" ht="15.5" x14ac:dyDescent="0.35">
      <c r="A57" s="4"/>
      <c r="B57" s="5"/>
      <c r="C57" s="5"/>
      <c r="D57" s="5"/>
      <c r="E57" s="5"/>
    </row>
    <row r="58" spans="1:5" ht="15.5" x14ac:dyDescent="0.35">
      <c r="A58" s="4"/>
      <c r="B58" s="5"/>
      <c r="C58" s="5"/>
      <c r="D58" s="5"/>
      <c r="E58" s="5"/>
    </row>
    <row r="59" spans="1:5" ht="15.5" x14ac:dyDescent="0.35">
      <c r="A59" s="4"/>
      <c r="B59" s="5"/>
      <c r="C59" s="5"/>
      <c r="D59" s="5"/>
      <c r="E5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8"/>
  <sheetViews>
    <sheetView zoomScale="130" zoomScaleNormal="130" workbookViewId="0">
      <selection activeCell="H5" sqref="H5"/>
    </sheetView>
  </sheetViews>
  <sheetFormatPr defaultColWidth="8.81640625" defaultRowHeight="12.5" x14ac:dyDescent="0.25"/>
  <cols>
    <col min="1" max="1" width="14.7265625" customWidth="1"/>
    <col min="2" max="2" width="12.453125" customWidth="1"/>
    <col min="3" max="3" width="15" customWidth="1"/>
    <col min="4" max="4" width="7.453125" customWidth="1"/>
    <col min="7" max="7" width="11" customWidth="1"/>
  </cols>
  <sheetData>
    <row r="1" spans="1:7" ht="16.5" customHeight="1" x14ac:dyDescent="0.35">
      <c r="A1" s="88" t="s">
        <v>69</v>
      </c>
      <c r="B1" s="89"/>
      <c r="C1" s="89"/>
      <c r="D1" s="89"/>
      <c r="E1" s="89"/>
    </row>
    <row r="2" spans="1:7" ht="15.5" x14ac:dyDescent="0.35">
      <c r="A2" s="4"/>
      <c r="B2" s="5"/>
      <c r="C2" s="5"/>
      <c r="D2" s="5"/>
      <c r="E2" s="5"/>
      <c r="F2" s="5"/>
      <c r="G2" s="56"/>
    </row>
    <row r="3" spans="1:7" ht="13" x14ac:dyDescent="0.3">
      <c r="A3" s="62" t="s">
        <v>45</v>
      </c>
      <c r="B3" s="62" t="s">
        <v>9</v>
      </c>
      <c r="C3" s="62" t="s">
        <v>46</v>
      </c>
      <c r="D3" s="62" t="s">
        <v>54</v>
      </c>
      <c r="E3" s="1"/>
    </row>
    <row r="4" spans="1:7" ht="13" x14ac:dyDescent="0.3">
      <c r="A4" s="63">
        <v>0</v>
      </c>
      <c r="B4" s="64">
        <v>-65000</v>
      </c>
      <c r="C4" s="65">
        <f>B4</f>
        <v>-65000</v>
      </c>
      <c r="D4" s="85" t="str">
        <f>IF(C4&gt;=0, "+ve", "-ve")</f>
        <v>-ve</v>
      </c>
    </row>
    <row r="5" spans="1:7" ht="13" x14ac:dyDescent="0.3">
      <c r="A5" s="63">
        <v>1</v>
      </c>
      <c r="B5" s="64">
        <v>25000</v>
      </c>
      <c r="C5" s="65">
        <f>$B$4+NPV($B$11, $B$5:B5)</f>
        <v>-43813.559322033892</v>
      </c>
      <c r="D5" s="85" t="str">
        <f t="shared" ref="D5:D9" si="0">IF(C5&gt;=0, "+ve", "-ve")</f>
        <v>-ve</v>
      </c>
    </row>
    <row r="6" spans="1:7" ht="13" x14ac:dyDescent="0.3">
      <c r="A6" s="63">
        <v>2</v>
      </c>
      <c r="B6" s="64">
        <v>30000</v>
      </c>
      <c r="C6" s="65">
        <f>$B$4+NPV($B$11, $B$5:B6)</f>
        <v>-22268.026429187012</v>
      </c>
      <c r="D6" s="85" t="str">
        <f t="shared" si="0"/>
        <v>-ve</v>
      </c>
    </row>
    <row r="7" spans="1:7" ht="13" x14ac:dyDescent="0.3">
      <c r="A7" s="63">
        <v>3</v>
      </c>
      <c r="B7" s="64">
        <v>30000</v>
      </c>
      <c r="C7" s="65">
        <f>$B$4+NPV($B$11, $B$5:B7)</f>
        <v>-4009.1002488082959</v>
      </c>
      <c r="D7" s="85" t="str">
        <f t="shared" si="0"/>
        <v>-ve</v>
      </c>
    </row>
    <row r="8" spans="1:7" ht="13" x14ac:dyDescent="0.3">
      <c r="A8" s="63">
        <v>4</v>
      </c>
      <c r="B8" s="64">
        <v>40000</v>
      </c>
      <c r="C8" s="65">
        <f>$B$4+NPV($B$11, $B$5:B8)</f>
        <v>16622.454757269341</v>
      </c>
      <c r="D8" s="85" t="str">
        <f t="shared" si="0"/>
        <v>+ve</v>
      </c>
    </row>
    <row r="9" spans="1:7" ht="13" x14ac:dyDescent="0.3">
      <c r="A9" s="63">
        <v>5</v>
      </c>
      <c r="B9" s="64">
        <v>46000</v>
      </c>
      <c r="C9" s="65">
        <f>$B$4+NPV($B$11, $B$5:B9)</f>
        <v>36729.478703870453</v>
      </c>
      <c r="D9" s="85" t="str">
        <f t="shared" si="0"/>
        <v>+ve</v>
      </c>
    </row>
    <row r="10" spans="1:7" ht="13" x14ac:dyDescent="0.3">
      <c r="A10" s="1"/>
      <c r="B10" s="1"/>
      <c r="C10" s="1"/>
      <c r="D10" s="1"/>
      <c r="E10" s="1"/>
    </row>
    <row r="11" spans="1:7" ht="13" x14ac:dyDescent="0.3">
      <c r="A11" s="86" t="s">
        <v>6</v>
      </c>
      <c r="B11" s="66">
        <v>0.18</v>
      </c>
      <c r="C11" s="1"/>
      <c r="D11" s="1"/>
      <c r="E11" s="1"/>
    </row>
    <row r="12" spans="1:7" ht="13" x14ac:dyDescent="0.3">
      <c r="A12" s="68" t="s">
        <v>62</v>
      </c>
      <c r="B12" s="67">
        <v>5</v>
      </c>
      <c r="C12" s="1"/>
      <c r="D12" s="1"/>
      <c r="E12" s="1"/>
    </row>
    <row r="13" spans="1:7" ht="13" x14ac:dyDescent="0.3">
      <c r="A13" s="68" t="s">
        <v>43</v>
      </c>
      <c r="B13" s="66">
        <v>0.12</v>
      </c>
      <c r="C13" s="1"/>
      <c r="D13" s="1"/>
      <c r="E13" s="1"/>
    </row>
    <row r="14" spans="1:7" ht="13" x14ac:dyDescent="0.3">
      <c r="A14" s="68" t="s">
        <v>44</v>
      </c>
      <c r="B14" s="66">
        <v>0.18</v>
      </c>
      <c r="C14" s="1"/>
      <c r="D14" s="1"/>
      <c r="E14" s="1"/>
    </row>
    <row r="15" spans="1:7" ht="13" x14ac:dyDescent="0.3">
      <c r="A15" s="58"/>
      <c r="B15" s="57"/>
      <c r="C15" s="1"/>
      <c r="D15" s="1"/>
      <c r="E15" s="1"/>
    </row>
    <row r="16" spans="1:7" ht="13" x14ac:dyDescent="0.3">
      <c r="A16" s="83" t="s">
        <v>47</v>
      </c>
      <c r="B16" s="84"/>
      <c r="C16" s="84"/>
      <c r="D16" s="1"/>
      <c r="E16" s="1"/>
    </row>
    <row r="17" spans="1:6" ht="13" x14ac:dyDescent="0.3">
      <c r="A17" s="69" t="s">
        <v>12</v>
      </c>
      <c r="B17" s="77">
        <f>B4+NPV(B11, B5:B9)</f>
        <v>36729.478703870453</v>
      </c>
    </row>
    <row r="18" spans="1:6" ht="13" x14ac:dyDescent="0.3">
      <c r="A18" s="73" t="s">
        <v>16</v>
      </c>
      <c r="B18" s="101">
        <f>-FV(B11, B12, 0, B17, 0)</f>
        <v>84028.149808000002</v>
      </c>
    </row>
    <row r="19" spans="1:6" ht="13" x14ac:dyDescent="0.3">
      <c r="A19" s="59"/>
      <c r="B19" s="60"/>
      <c r="C19" s="97"/>
      <c r="D19" s="97"/>
      <c r="E19" s="97"/>
    </row>
    <row r="20" spans="1:6" ht="13" x14ac:dyDescent="0.3">
      <c r="A20" s="83" t="s">
        <v>48</v>
      </c>
      <c r="B20" s="83"/>
      <c r="C20" s="84"/>
      <c r="D20" s="97"/>
      <c r="E20" s="97"/>
    </row>
    <row r="21" spans="1:6" ht="13" x14ac:dyDescent="0.3">
      <c r="A21" s="73" t="s">
        <v>17</v>
      </c>
      <c r="B21" s="70">
        <f>IRR(B4:B9, 0.1)</f>
        <v>0.38402692155310425</v>
      </c>
    </row>
    <row r="22" spans="1:6" ht="13" x14ac:dyDescent="0.3">
      <c r="A22" s="59"/>
      <c r="B22" s="61"/>
      <c r="C22" s="97"/>
      <c r="D22" s="97"/>
      <c r="E22" s="97"/>
    </row>
    <row r="23" spans="1:6" ht="13" x14ac:dyDescent="0.3">
      <c r="A23" s="83" t="s">
        <v>49</v>
      </c>
      <c r="B23" s="84"/>
      <c r="C23" s="84"/>
      <c r="D23" s="97"/>
      <c r="E23" s="97"/>
    </row>
    <row r="24" spans="1:6" ht="13" x14ac:dyDescent="0.3">
      <c r="A24" s="73" t="s">
        <v>21</v>
      </c>
      <c r="B24" s="70">
        <f>MIRR(B4:B9, B13, B14)</f>
        <v>0.29059120081625589</v>
      </c>
      <c r="D24" s="97"/>
      <c r="E24" s="97"/>
      <c r="F24" s="56"/>
    </row>
    <row r="25" spans="1:6" ht="13" x14ac:dyDescent="0.3">
      <c r="A25" s="1"/>
      <c r="B25" s="1"/>
      <c r="C25" s="1"/>
      <c r="D25" s="1"/>
      <c r="E25" s="1"/>
    </row>
    <row r="26" spans="1:6" ht="13" x14ac:dyDescent="0.3">
      <c r="A26" s="1"/>
      <c r="B26" s="74"/>
      <c r="C26" s="1"/>
      <c r="D26" s="1"/>
      <c r="E26" s="1"/>
    </row>
    <row r="27" spans="1:6" ht="13" x14ac:dyDescent="0.3">
      <c r="A27" s="1"/>
      <c r="B27" s="1"/>
      <c r="C27" s="1"/>
      <c r="D27" s="1"/>
      <c r="E27" s="1"/>
    </row>
    <row r="28" spans="1:6" ht="13" x14ac:dyDescent="0.3">
      <c r="A28" s="1"/>
      <c r="B28" s="1"/>
      <c r="C28" s="1"/>
      <c r="D28" s="1"/>
      <c r="E28" s="1"/>
    </row>
    <row r="29" spans="1:6" ht="13" x14ac:dyDescent="0.3">
      <c r="A29" s="106" t="s">
        <v>76</v>
      </c>
      <c r="B29" s="106"/>
      <c r="C29" s="106"/>
      <c r="D29" s="1"/>
      <c r="E29" s="1"/>
    </row>
    <row r="30" spans="1:6" x14ac:dyDescent="0.25">
      <c r="A30" s="106" t="s">
        <v>77</v>
      </c>
      <c r="B30" s="106"/>
      <c r="C30" s="106"/>
    </row>
    <row r="31" spans="1:6" x14ac:dyDescent="0.25">
      <c r="A31" s="106" t="s">
        <v>78</v>
      </c>
      <c r="B31" s="106"/>
      <c r="C31" s="106"/>
    </row>
    <row r="32" spans="1:6" x14ac:dyDescent="0.25">
      <c r="A32" s="106" t="s">
        <v>79</v>
      </c>
      <c r="B32" s="106"/>
      <c r="C32" s="106"/>
    </row>
    <row r="33" spans="1:3" x14ac:dyDescent="0.25">
      <c r="A33" s="106" t="s">
        <v>80</v>
      </c>
      <c r="B33" s="106"/>
      <c r="C33" s="106"/>
    </row>
    <row r="34" spans="1:3" x14ac:dyDescent="0.25">
      <c r="A34" s="106" t="s">
        <v>81</v>
      </c>
      <c r="B34" s="106"/>
      <c r="C34" s="106"/>
    </row>
    <row r="35" spans="1:3" x14ac:dyDescent="0.25">
      <c r="A35" s="106" t="s">
        <v>82</v>
      </c>
      <c r="B35" s="106"/>
      <c r="C35" s="106"/>
    </row>
    <row r="36" spans="1:3" x14ac:dyDescent="0.25">
      <c r="A36" s="106" t="s">
        <v>83</v>
      </c>
      <c r="B36" s="106"/>
      <c r="C36" s="106"/>
    </row>
    <row r="37" spans="1:3" x14ac:dyDescent="0.25">
      <c r="A37" s="106" t="s">
        <v>84</v>
      </c>
      <c r="B37" s="106"/>
      <c r="C37" s="106"/>
    </row>
    <row r="38" spans="1:3" x14ac:dyDescent="0.25">
      <c r="A38" s="106" t="s">
        <v>85</v>
      </c>
      <c r="B38" s="106"/>
      <c r="C38" s="10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Lab1 Q1</vt:lpstr>
      <vt:lpstr>Lab1 Q2</vt:lpstr>
      <vt:lpstr>Lab1 Q3</vt:lpstr>
      <vt:lpstr>Lab1 Q4</vt:lpstr>
      <vt:lpstr>Lab 1 Q5</vt:lpstr>
    </vt:vector>
  </TitlesOfParts>
  <Company>NUS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</dc:creator>
  <cp:lastModifiedBy>Poh Kim Leng</cp:lastModifiedBy>
  <dcterms:created xsi:type="dcterms:W3CDTF">2005-01-16T07:04:22Z</dcterms:created>
  <dcterms:modified xsi:type="dcterms:W3CDTF">2024-02-12T08:53:04Z</dcterms:modified>
</cp:coreProperties>
</file>