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lass00\DSS\dss5202 2025\code\06 EEIOA\"/>
    </mc:Choice>
  </mc:AlternateContent>
  <xr:revisionPtr revIDLastSave="0" documentId="13_ncr:1_{506E90D9-784A-45E2-91E0-6FB9E7FEE716}" xr6:coauthVersionLast="47" xr6:coauthVersionMax="47" xr10:uidLastSave="{00000000-0000-0000-0000-000000000000}"/>
  <bookViews>
    <workbookView xWindow="5190" yWindow="1185" windowWidth="43500" windowHeight="19485" xr2:uid="{00000000-000D-0000-FFFF-FFFF00000000}"/>
  </bookViews>
  <sheets>
    <sheet name="3-sector example" sheetId="2" r:id="rId1"/>
    <sheet name="9-sector ex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3" l="1"/>
  <c r="N7" i="3"/>
  <c r="N8" i="3"/>
  <c r="N9" i="3"/>
  <c r="N10" i="3"/>
  <c r="N11" i="3"/>
  <c r="N12" i="3"/>
  <c r="N13" i="3"/>
  <c r="N14" i="3"/>
  <c r="N6" i="3"/>
  <c r="M78" i="3"/>
  <c r="K77" i="3"/>
  <c r="J76" i="3"/>
  <c r="I75" i="3"/>
  <c r="H74" i="3"/>
  <c r="G73" i="3"/>
  <c r="F72" i="3"/>
  <c r="E71" i="3"/>
  <c r="D70" i="3"/>
  <c r="C69" i="3"/>
  <c r="G47" i="2" l="1"/>
  <c r="F46" i="2"/>
  <c r="E45" i="2"/>
  <c r="D31" i="2"/>
  <c r="E31" i="2"/>
  <c r="C31" i="2"/>
  <c r="G38" i="2"/>
  <c r="F37" i="2"/>
  <c r="E36" i="2"/>
  <c r="H8" i="2"/>
  <c r="H7" i="2"/>
  <c r="H6" i="2"/>
  <c r="C14" i="2" l="1" a="1"/>
  <c r="E14" i="2" a="1"/>
  <c r="D14" i="2" a="1"/>
  <c r="E16" i="2" l="1"/>
  <c r="E24" i="2" s="1"/>
  <c r="E15" i="2"/>
  <c r="E23" i="2" s="1"/>
  <c r="E14" i="2"/>
  <c r="E22" i="2" s="1"/>
  <c r="C16" i="2"/>
  <c r="C24" i="2" s="1"/>
  <c r="C14" i="2"/>
  <c r="C22" i="2" s="1"/>
  <c r="C15" i="2"/>
  <c r="C23" i="2" s="1"/>
  <c r="D14" i="2"/>
  <c r="D22" i="2" s="1"/>
  <c r="D16" i="2"/>
  <c r="D24" i="2" s="1"/>
  <c r="D15" i="2"/>
  <c r="D23" i="2" s="1"/>
  <c r="C26" i="2" l="1" a="1"/>
  <c r="E26" i="2" l="1"/>
  <c r="D28" i="2"/>
  <c r="D26" i="2"/>
  <c r="D27" i="2"/>
  <c r="C26" i="2"/>
  <c r="C28" i="2"/>
  <c r="C27" i="2"/>
  <c r="E28" i="2"/>
  <c r="E27" i="2"/>
  <c r="C33" i="2" l="1" a="1"/>
  <c r="C33" i="2" s="1"/>
  <c r="D33" i="2" l="1"/>
  <c r="E50" i="2" s="1" a="1"/>
  <c r="E33" i="2"/>
  <c r="E50" i="2" l="1"/>
  <c r="F50" i="2"/>
  <c r="G50" i="2"/>
  <c r="C41" i="2" a="1"/>
  <c r="C41" i="2" s="1"/>
  <c r="E41" i="2" a="1"/>
  <c r="C50" i="2" a="1"/>
  <c r="C50" i="2" s="1"/>
  <c r="E41" i="2"/>
  <c r="G41" i="2"/>
  <c r="F41" i="2"/>
  <c r="C53" i="2" l="1"/>
  <c r="C16" i="3" a="1"/>
  <c r="E16" i="3" s="1"/>
  <c r="D16" i="3" l="1"/>
  <c r="D27" i="3" s="1"/>
  <c r="D49" i="3" s="1"/>
  <c r="H16" i="3"/>
  <c r="H28" i="3" s="1"/>
  <c r="H50" i="3" s="1"/>
  <c r="G16" i="3"/>
  <c r="G21" i="3" s="1"/>
  <c r="G43" i="3" s="1"/>
  <c r="F16" i="3"/>
  <c r="F26" i="3" s="1"/>
  <c r="F48" i="3" s="1"/>
  <c r="C16" i="3"/>
  <c r="K16" i="3"/>
  <c r="K24" i="3" s="1"/>
  <c r="K46" i="3" s="1"/>
  <c r="G20" i="3"/>
  <c r="G42" i="3" s="1"/>
  <c r="J16" i="3"/>
  <c r="J15" i="3" s="1"/>
  <c r="G25" i="3"/>
  <c r="G47" i="3" s="1"/>
  <c r="H21" i="3"/>
  <c r="H43" i="3" s="1"/>
  <c r="G27" i="3"/>
  <c r="G49" i="3" s="1"/>
  <c r="H15" i="3"/>
  <c r="E25" i="3"/>
  <c r="E47" i="3" s="1"/>
  <c r="E15" i="3"/>
  <c r="E24" i="3"/>
  <c r="E46" i="3" s="1"/>
  <c r="E21" i="3"/>
  <c r="E43" i="3" s="1"/>
  <c r="E64" i="3"/>
  <c r="E22" i="3"/>
  <c r="E44" i="3" s="1"/>
  <c r="E26" i="3"/>
  <c r="E48" i="3" s="1"/>
  <c r="E20" i="3"/>
  <c r="E42" i="3" s="1"/>
  <c r="E23" i="3"/>
  <c r="E45" i="3" s="1"/>
  <c r="E27" i="3"/>
  <c r="E49" i="3" s="1"/>
  <c r="E28" i="3"/>
  <c r="E50" i="3" s="1"/>
  <c r="D21" i="3"/>
  <c r="D43" i="3" s="1"/>
  <c r="H25" i="3"/>
  <c r="H47" i="3" s="1"/>
  <c r="H64" i="3"/>
  <c r="D25" i="3"/>
  <c r="D47" i="3" s="1"/>
  <c r="F20" i="3"/>
  <c r="F42" i="3" s="1"/>
  <c r="H22" i="3"/>
  <c r="H44" i="3" s="1"/>
  <c r="C26" i="3"/>
  <c r="C48" i="3" s="1"/>
  <c r="G26" i="3"/>
  <c r="G48" i="3" s="1"/>
  <c r="F21" i="3"/>
  <c r="F43" i="3" s="1"/>
  <c r="K64" i="3"/>
  <c r="J23" i="3"/>
  <c r="J45" i="3" s="1"/>
  <c r="D24" i="3"/>
  <c r="D46" i="3" s="1"/>
  <c r="H23" i="3"/>
  <c r="H45" i="3" s="1"/>
  <c r="C24" i="3"/>
  <c r="C46" i="3" s="1"/>
  <c r="G22" i="3"/>
  <c r="G44" i="3" s="1"/>
  <c r="H24" i="3"/>
  <c r="H46" i="3" s="1"/>
  <c r="D20" i="3"/>
  <c r="D42" i="3" s="1"/>
  <c r="D22" i="3"/>
  <c r="D44" i="3" s="1"/>
  <c r="I16" i="3"/>
  <c r="D64" i="3"/>
  <c r="D26" i="3"/>
  <c r="D48" i="3" s="1"/>
  <c r="D15" i="3"/>
  <c r="H20" i="3"/>
  <c r="H42" i="3" s="1"/>
  <c r="H27" i="3"/>
  <c r="H49" i="3" s="1"/>
  <c r="D28" i="3"/>
  <c r="D50" i="3" s="1"/>
  <c r="D23" i="3"/>
  <c r="D45" i="3" s="1"/>
  <c r="H26" i="3"/>
  <c r="H48" i="3" s="1"/>
  <c r="C21" i="3" l="1"/>
  <c r="C43" i="3" s="1"/>
  <c r="C15" i="3"/>
  <c r="F22" i="3"/>
  <c r="F44" i="3" s="1"/>
  <c r="C27" i="3"/>
  <c r="C49" i="3" s="1"/>
  <c r="C23" i="3"/>
  <c r="C45" i="3" s="1"/>
  <c r="C22" i="3"/>
  <c r="C44" i="3" s="1"/>
  <c r="J22" i="3"/>
  <c r="J44" i="3" s="1"/>
  <c r="K25" i="3"/>
  <c r="K47" i="3" s="1"/>
  <c r="C64" i="3"/>
  <c r="F15" i="3"/>
  <c r="K15" i="3"/>
  <c r="G64" i="3"/>
  <c r="F25" i="3"/>
  <c r="F47" i="3" s="1"/>
  <c r="F24" i="3"/>
  <c r="F46" i="3" s="1"/>
  <c r="F64" i="3"/>
  <c r="F23" i="3"/>
  <c r="F45" i="3" s="1"/>
  <c r="F27" i="3"/>
  <c r="F49" i="3" s="1"/>
  <c r="G23" i="3"/>
  <c r="G45" i="3" s="1"/>
  <c r="G28" i="3"/>
  <c r="G50" i="3" s="1"/>
  <c r="G15" i="3"/>
  <c r="G24" i="3"/>
  <c r="G46" i="3" s="1"/>
  <c r="F28" i="3"/>
  <c r="F50" i="3" s="1"/>
  <c r="J28" i="3"/>
  <c r="J50" i="3" s="1"/>
  <c r="J25" i="3"/>
  <c r="J47" i="3" s="1"/>
  <c r="J64" i="3"/>
  <c r="J27" i="3"/>
  <c r="J49" i="3" s="1"/>
  <c r="J24" i="3"/>
  <c r="J46" i="3" s="1"/>
  <c r="J20" i="3"/>
  <c r="J42" i="3" s="1"/>
  <c r="J21" i="3"/>
  <c r="J43" i="3" s="1"/>
  <c r="J26" i="3"/>
  <c r="J48" i="3" s="1"/>
  <c r="K22" i="3"/>
  <c r="K44" i="3" s="1"/>
  <c r="K20" i="3"/>
  <c r="K42" i="3" s="1"/>
  <c r="K27" i="3"/>
  <c r="K49" i="3" s="1"/>
  <c r="K28" i="3"/>
  <c r="K50" i="3" s="1"/>
  <c r="K26" i="3"/>
  <c r="K48" i="3" s="1"/>
  <c r="K23" i="3"/>
  <c r="K45" i="3" s="1"/>
  <c r="K21" i="3"/>
  <c r="K43" i="3" s="1"/>
  <c r="C28" i="3"/>
  <c r="C50" i="3" s="1"/>
  <c r="C25" i="3"/>
  <c r="C47" i="3" s="1"/>
  <c r="C20" i="3"/>
  <c r="C42" i="3" s="1"/>
  <c r="C53" i="3" s="1" a="1"/>
  <c r="I21" i="3"/>
  <c r="I43" i="3" s="1"/>
  <c r="I26" i="3"/>
  <c r="I48" i="3" s="1"/>
  <c r="I28" i="3"/>
  <c r="I50" i="3" s="1"/>
  <c r="I25" i="3"/>
  <c r="I47" i="3" s="1"/>
  <c r="I27" i="3"/>
  <c r="I49" i="3" s="1"/>
  <c r="I23" i="3"/>
  <c r="I45" i="3" s="1"/>
  <c r="I20" i="3"/>
  <c r="I42" i="3" s="1"/>
  <c r="I22" i="3"/>
  <c r="I44" i="3" s="1"/>
  <c r="I15" i="3"/>
  <c r="I64" i="3"/>
  <c r="I24" i="3"/>
  <c r="I46" i="3" s="1"/>
  <c r="K58" i="3" l="1"/>
  <c r="F56" i="3"/>
  <c r="F55" i="3"/>
  <c r="K59" i="3"/>
  <c r="I55" i="3"/>
  <c r="J60" i="3"/>
  <c r="C55" i="3"/>
  <c r="E58" i="3"/>
  <c r="E53" i="3"/>
  <c r="C53" i="3"/>
  <c r="K57" i="3"/>
  <c r="H54" i="3"/>
  <c r="C58" i="3"/>
  <c r="J58" i="3"/>
  <c r="K54" i="3"/>
  <c r="G53" i="3"/>
  <c r="H53" i="3"/>
  <c r="H61" i="3"/>
  <c r="F61" i="3"/>
  <c r="J53" i="3"/>
  <c r="F59" i="3"/>
  <c r="G58" i="3"/>
  <c r="J57" i="3"/>
  <c r="E61" i="3"/>
  <c r="J56" i="3"/>
  <c r="I61" i="3"/>
  <c r="J54" i="3"/>
  <c r="F53" i="3"/>
  <c r="H56" i="3"/>
  <c r="K61" i="3"/>
  <c r="D58" i="3"/>
  <c r="C56" i="3"/>
  <c r="J59" i="3"/>
  <c r="H58" i="3"/>
  <c r="K53" i="3"/>
  <c r="K60" i="3"/>
  <c r="I58" i="3"/>
  <c r="C60" i="3"/>
  <c r="D55" i="3"/>
  <c r="J61" i="3"/>
  <c r="D57" i="3"/>
  <c r="G59" i="3"/>
  <c r="H57" i="3"/>
  <c r="F58" i="3"/>
  <c r="F54" i="3"/>
  <c r="C59" i="3"/>
  <c r="G54" i="3"/>
  <c r="G57" i="3"/>
  <c r="C57" i="3"/>
  <c r="I59" i="3"/>
  <c r="I57" i="3"/>
  <c r="F60" i="3"/>
  <c r="I60" i="3"/>
  <c r="H55" i="3"/>
  <c r="G60" i="3"/>
  <c r="D53" i="3"/>
  <c r="H60" i="3"/>
  <c r="E59" i="3"/>
  <c r="G56" i="3"/>
  <c r="I53" i="3"/>
  <c r="C54" i="3"/>
  <c r="D56" i="3"/>
  <c r="G55" i="3"/>
  <c r="D59" i="3"/>
  <c r="C61" i="3"/>
  <c r="E55" i="3"/>
  <c r="J55" i="3"/>
  <c r="E57" i="3"/>
  <c r="F57" i="3"/>
  <c r="I54" i="3"/>
  <c r="D54" i="3"/>
  <c r="E56" i="3"/>
  <c r="I56" i="3"/>
  <c r="E54" i="3"/>
  <c r="H59" i="3"/>
  <c r="K55" i="3"/>
  <c r="E60" i="3"/>
  <c r="K56" i="3"/>
  <c r="D60" i="3"/>
  <c r="G61" i="3"/>
  <c r="D61" i="3"/>
  <c r="C66" i="3" l="1" a="1"/>
  <c r="D66" i="3" s="1"/>
  <c r="J66" i="3" l="1"/>
  <c r="K66" i="3"/>
  <c r="E66" i="3"/>
  <c r="I66" i="3"/>
  <c r="C66" i="3"/>
  <c r="H66" i="3"/>
  <c r="G66" i="3"/>
  <c r="F66" i="3"/>
  <c r="C80" i="3" a="1"/>
  <c r="C94" i="3" a="1"/>
  <c r="D94" i="3" l="1"/>
  <c r="F94" i="3"/>
  <c r="J94" i="3"/>
  <c r="E94" i="3"/>
  <c r="G94" i="3"/>
  <c r="K94" i="3"/>
  <c r="H94" i="3"/>
  <c r="C94" i="3"/>
  <c r="I94" i="3"/>
  <c r="H80" i="3"/>
  <c r="F80" i="3"/>
  <c r="D80" i="3"/>
  <c r="E80" i="3"/>
  <c r="C80" i="3"/>
  <c r="G80" i="3"/>
  <c r="I80" i="3"/>
  <c r="J80" i="3"/>
  <c r="K80" i="3"/>
  <c r="M80" i="3" l="1"/>
  <c r="M94" i="3"/>
  <c r="M97" i="3" s="1"/>
</calcChain>
</file>

<file path=xl/sharedStrings.xml><?xml version="1.0" encoding="utf-8"?>
<sst xmlns="http://schemas.openxmlformats.org/spreadsheetml/2006/main" count="64" uniqueCount="43">
  <si>
    <t>Domestic</t>
  </si>
  <si>
    <t>Export</t>
  </si>
  <si>
    <t>Value added</t>
  </si>
  <si>
    <t>A =</t>
  </si>
  <si>
    <t>I =</t>
  </si>
  <si>
    <t>(I - A) =</t>
  </si>
  <si>
    <t>L = inv(I-A) =</t>
  </si>
  <si>
    <t>yd =</t>
  </si>
  <si>
    <t>hat(yd) =</t>
  </si>
  <si>
    <t>ye =</t>
  </si>
  <si>
    <t>hat(ye) =</t>
  </si>
  <si>
    <t>Export flows</t>
  </si>
  <si>
    <t>3-Sector economy</t>
  </si>
  <si>
    <t>S1</t>
  </si>
  <si>
    <t>S2</t>
  </si>
  <si>
    <t>S3</t>
  </si>
  <si>
    <t>yd</t>
  </si>
  <si>
    <t>ye</t>
  </si>
  <si>
    <t>x</t>
  </si>
  <si>
    <t>CO2 emission E</t>
  </si>
  <si>
    <t>Emission intensity</t>
  </si>
  <si>
    <t>Q =</t>
  </si>
  <si>
    <t>Q L =</t>
  </si>
  <si>
    <t>Q L ye =</t>
  </si>
  <si>
    <t>Q L hat(ye) =</t>
  </si>
  <si>
    <t>Q L yd =</t>
  </si>
  <si>
    <t>Q L hat(yd) =</t>
  </si>
  <si>
    <t>Check total</t>
  </si>
  <si>
    <t>(1) Agriculture</t>
  </si>
  <si>
    <t>(2) Manufacturing (Non-oil)</t>
  </si>
  <si>
    <t>(3) Manufacturing (Oil)</t>
  </si>
  <si>
    <t>(4) Utilities</t>
  </si>
  <si>
    <t>(5) Construction</t>
  </si>
  <si>
    <t>(6) Wholesale and Retail Trade</t>
  </si>
  <si>
    <t>(7) Hotels and Restaurant</t>
  </si>
  <si>
    <t>(8) Transport and Storage</t>
  </si>
  <si>
    <t>(9) Other Services</t>
  </si>
  <si>
    <t>9-Sector economy</t>
  </si>
  <si>
    <t>CO2 emissions (kg)</t>
  </si>
  <si>
    <t>(I-A) =</t>
  </si>
  <si>
    <t>kg CO2</t>
  </si>
  <si>
    <t>total =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</si>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</sst>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0"/>
    <numFmt numFmtId="169" formatCode="0.0000"/>
    <numFmt numFmtId="170" formatCode="0.000"/>
    <numFmt numFmtId="174" formatCode="0.0"/>
    <numFmt numFmtId="17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17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9" fontId="2" fillId="0" borderId="1" xfId="0" applyNumberFormat="1" applyFont="1" applyBorder="1" applyAlignment="1">
      <alignment vertical="center"/>
    </xf>
    <xf numFmtId="17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70" fontId="2" fillId="0" borderId="0" xfId="0" applyNumberFormat="1" applyFont="1" applyBorder="1" applyAlignment="1">
      <alignment horizontal="center" vertical="center"/>
    </xf>
    <xf numFmtId="169" fontId="2" fillId="0" borderId="0" xfId="0" applyNumberFormat="1" applyFont="1" applyBorder="1" applyAlignment="1">
      <alignment horizontal="center" vertical="center"/>
    </xf>
    <xf numFmtId="170" fontId="4" fillId="0" borderId="1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175" fontId="2" fillId="0" borderId="0" xfId="1" applyNumberFormat="1" applyFont="1" applyAlignment="1">
      <alignment vertical="center"/>
    </xf>
    <xf numFmtId="175" fontId="2" fillId="0" borderId="0" xfId="1" applyNumberFormat="1" applyFont="1" applyAlignment="1">
      <alignment horizontal="center" vertical="center"/>
    </xf>
    <xf numFmtId="175" fontId="2" fillId="0" borderId="1" xfId="0" applyNumberFormat="1" applyFont="1" applyBorder="1" applyAlignment="1">
      <alignment vertical="center"/>
    </xf>
    <xf numFmtId="0" fontId="2" fillId="4" borderId="1" xfId="1" applyNumberFormat="1" applyFont="1" applyFill="1" applyBorder="1" applyAlignment="1">
      <alignment horizontal="center" vertical="center"/>
    </xf>
    <xf numFmtId="3" fontId="2" fillId="4" borderId="1" xfId="1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3" fontId="2" fillId="5" borderId="1" xfId="1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3" fontId="2" fillId="7" borderId="1" xfId="1" applyNumberFormat="1" applyFont="1" applyFill="1" applyBorder="1" applyAlignment="1">
      <alignment horizontal="center" vertical="center"/>
    </xf>
    <xf numFmtId="43" fontId="4" fillId="2" borderId="0" xfId="1" applyFont="1" applyFill="1" applyAlignment="1">
      <alignment vertical="center"/>
    </xf>
    <xf numFmtId="4" fontId="2" fillId="2" borderId="0" xfId="0" applyNumberFormat="1" applyFont="1" applyFill="1" applyAlignment="1">
      <alignment horizontal="center" vertical="center"/>
    </xf>
    <xf numFmtId="175" fontId="4" fillId="0" borderId="0" xfId="1" applyNumberFormat="1" applyFont="1" applyAlignment="1">
      <alignment horizontal="right" vertical="center"/>
    </xf>
    <xf numFmtId="43" fontId="2" fillId="2" borderId="0" xfId="0" applyNumberFormat="1" applyFont="1" applyFill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3" fontId="2" fillId="9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CD0C-2C88-44A6-830E-E5AFF7671B8A}">
  <dimension ref="B1:H53"/>
  <sheetViews>
    <sheetView tabSelected="1" zoomScale="190" zoomScaleNormal="190" workbookViewId="0">
      <selection activeCell="B3" sqref="B3"/>
    </sheetView>
  </sheetViews>
  <sheetFormatPr defaultRowHeight="12.75" x14ac:dyDescent="0.25"/>
  <cols>
    <col min="1" max="1" width="3.28515625" style="2" customWidth="1"/>
    <col min="2" max="2" width="15.7109375" style="2" customWidth="1"/>
    <col min="3" max="3" width="14.28515625" style="2" customWidth="1"/>
    <col min="4" max="4" width="13.140625" style="2" customWidth="1"/>
    <col min="5" max="5" width="12.140625" style="2" customWidth="1"/>
    <col min="6" max="6" width="12" style="2" customWidth="1"/>
    <col min="7" max="7" width="11.42578125" style="2" customWidth="1"/>
    <col min="8" max="8" width="11" style="2" customWidth="1"/>
    <col min="9" max="9" width="11.7109375" style="2" customWidth="1"/>
    <col min="10" max="10" width="11.5703125" style="2" customWidth="1"/>
    <col min="11" max="11" width="11.28515625" style="2" customWidth="1"/>
    <col min="12" max="16384" width="9.140625" style="2"/>
  </cols>
  <sheetData>
    <row r="1" spans="2:8" x14ac:dyDescent="0.25">
      <c r="B1" s="1"/>
      <c r="C1" s="1"/>
      <c r="D1" s="1"/>
      <c r="E1" s="1"/>
      <c r="F1" s="1"/>
    </row>
    <row r="2" spans="2:8" x14ac:dyDescent="0.25">
      <c r="B2" s="1"/>
      <c r="C2" s="1"/>
      <c r="D2" s="1"/>
      <c r="E2" s="1"/>
      <c r="F2" s="1"/>
    </row>
    <row r="3" spans="2:8" ht="15.75" x14ac:dyDescent="0.25">
      <c r="B3" s="3" t="s">
        <v>12</v>
      </c>
      <c r="C3" s="4"/>
      <c r="D3" s="1"/>
      <c r="E3" s="1"/>
      <c r="F3" s="1"/>
    </row>
    <row r="5" spans="2:8" x14ac:dyDescent="0.25">
      <c r="B5" s="5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</row>
    <row r="6" spans="2:8" x14ac:dyDescent="0.25">
      <c r="B6" s="5" t="s">
        <v>13</v>
      </c>
      <c r="C6" s="6">
        <v>5</v>
      </c>
      <c r="D6" s="6">
        <v>2</v>
      </c>
      <c r="E6" s="6">
        <v>2</v>
      </c>
      <c r="F6" s="7">
        <v>3</v>
      </c>
      <c r="G6" s="7">
        <v>3</v>
      </c>
      <c r="H6" s="8">
        <f>SUM(C6:G6)</f>
        <v>15</v>
      </c>
    </row>
    <row r="7" spans="2:8" x14ac:dyDescent="0.25">
      <c r="B7" s="5" t="s">
        <v>14</v>
      </c>
      <c r="C7" s="6">
        <v>3</v>
      </c>
      <c r="D7" s="6">
        <v>10</v>
      </c>
      <c r="E7" s="6">
        <v>3</v>
      </c>
      <c r="F7" s="7">
        <v>3</v>
      </c>
      <c r="G7" s="7">
        <v>6</v>
      </c>
      <c r="H7" s="8">
        <f>SUM(C7:G7)</f>
        <v>25</v>
      </c>
    </row>
    <row r="8" spans="2:8" x14ac:dyDescent="0.25">
      <c r="B8" s="5" t="s">
        <v>15</v>
      </c>
      <c r="C8" s="6">
        <v>1</v>
      </c>
      <c r="D8" s="6">
        <v>1</v>
      </c>
      <c r="E8" s="6">
        <v>3</v>
      </c>
      <c r="F8" s="7">
        <v>4</v>
      </c>
      <c r="G8" s="7">
        <v>1</v>
      </c>
      <c r="H8" s="8">
        <f>SUM(C8:G8)</f>
        <v>10</v>
      </c>
    </row>
    <row r="9" spans="2:8" x14ac:dyDescent="0.25">
      <c r="B9" s="9" t="s">
        <v>2</v>
      </c>
      <c r="C9" s="9">
        <v>6</v>
      </c>
      <c r="D9" s="9">
        <v>12</v>
      </c>
      <c r="E9" s="9">
        <v>2</v>
      </c>
    </row>
    <row r="10" spans="2:8" x14ac:dyDescent="0.25">
      <c r="B10" s="18" t="s">
        <v>18</v>
      </c>
      <c r="C10" s="8">
        <v>15</v>
      </c>
      <c r="D10" s="8">
        <v>25</v>
      </c>
      <c r="E10" s="8">
        <v>10</v>
      </c>
    </row>
    <row r="11" spans="2:8" x14ac:dyDescent="0.25">
      <c r="B11" s="16" t="s">
        <v>19</v>
      </c>
      <c r="C11" s="17">
        <v>10</v>
      </c>
      <c r="D11" s="17">
        <v>20</v>
      </c>
      <c r="E11" s="17">
        <v>20</v>
      </c>
    </row>
    <row r="14" spans="2:8" x14ac:dyDescent="0.25">
      <c r="B14" s="10" t="s">
        <v>3</v>
      </c>
      <c r="C14" s="11">
        <f t="array" ref="C14:C16">C6:C8/C10</f>
        <v>0.33333333333333331</v>
      </c>
      <c r="D14" s="14">
        <f t="array" ref="D14:D16">D6:D8/D10</f>
        <v>0.08</v>
      </c>
      <c r="E14" s="14">
        <f t="array" ref="E14:E16">E6:E8/E10</f>
        <v>0.2</v>
      </c>
    </row>
    <row r="15" spans="2:8" x14ac:dyDescent="0.25">
      <c r="C15" s="11">
        <v>0.2</v>
      </c>
      <c r="D15" s="14">
        <v>0.4</v>
      </c>
      <c r="E15" s="14">
        <v>0.3</v>
      </c>
    </row>
    <row r="16" spans="2:8" x14ac:dyDescent="0.25">
      <c r="C16" s="11">
        <v>6.6666666666666666E-2</v>
      </c>
      <c r="D16" s="14">
        <v>0.04</v>
      </c>
      <c r="E16" s="14">
        <v>0.3</v>
      </c>
    </row>
    <row r="18" spans="2:5" x14ac:dyDescent="0.25">
      <c r="B18" s="10" t="s">
        <v>4</v>
      </c>
      <c r="C18" s="12">
        <v>1</v>
      </c>
      <c r="D18" s="12">
        <v>0</v>
      </c>
      <c r="E18" s="12">
        <v>0</v>
      </c>
    </row>
    <row r="19" spans="2:5" x14ac:dyDescent="0.25">
      <c r="C19" s="12">
        <v>0</v>
      </c>
      <c r="D19" s="12">
        <v>1</v>
      </c>
      <c r="E19" s="12">
        <v>0</v>
      </c>
    </row>
    <row r="20" spans="2:5" x14ac:dyDescent="0.25">
      <c r="C20" s="12">
        <v>0</v>
      </c>
      <c r="D20" s="12">
        <v>0</v>
      </c>
      <c r="E20" s="12">
        <v>1</v>
      </c>
    </row>
    <row r="22" spans="2:5" x14ac:dyDescent="0.25">
      <c r="B22" s="10" t="s">
        <v>5</v>
      </c>
      <c r="C22" s="11">
        <f>C18-C14</f>
        <v>0.66666666666666674</v>
      </c>
      <c r="D22" s="11">
        <f t="shared" ref="D22:E22" si="0">D18-D14</f>
        <v>-0.08</v>
      </c>
      <c r="E22" s="11">
        <f t="shared" si="0"/>
        <v>-0.2</v>
      </c>
    </row>
    <row r="23" spans="2:5" x14ac:dyDescent="0.25">
      <c r="C23" s="11">
        <f t="shared" ref="C23:E24" si="1">C19-C15</f>
        <v>-0.2</v>
      </c>
      <c r="D23" s="11">
        <f t="shared" si="1"/>
        <v>0.6</v>
      </c>
      <c r="E23" s="11">
        <f t="shared" si="1"/>
        <v>-0.3</v>
      </c>
    </row>
    <row r="24" spans="2:5" x14ac:dyDescent="0.25">
      <c r="C24" s="11">
        <f t="shared" si="1"/>
        <v>-6.6666666666666666E-2</v>
      </c>
      <c r="D24" s="11">
        <f t="shared" si="1"/>
        <v>-0.04</v>
      </c>
      <c r="E24" s="11">
        <f t="shared" si="1"/>
        <v>0.7</v>
      </c>
    </row>
    <row r="26" spans="2:5" x14ac:dyDescent="0.25">
      <c r="B26" s="10" t="s">
        <v>6</v>
      </c>
      <c r="C26" s="13">
        <f t="array" ref="C26:E28">MINVERSE(C22:E24)</f>
        <v>1.6346153846153846</v>
      </c>
      <c r="D26" s="13">
        <v>0.25641025641025644</v>
      </c>
      <c r="E26" s="13">
        <v>0.57692307692307698</v>
      </c>
    </row>
    <row r="27" spans="2:5" x14ac:dyDescent="0.25">
      <c r="C27" s="13">
        <v>0.64102564102564108</v>
      </c>
      <c r="D27" s="13">
        <v>1.8162393162393164</v>
      </c>
      <c r="E27" s="13">
        <v>0.9615384615384619</v>
      </c>
    </row>
    <row r="28" spans="2:5" x14ac:dyDescent="0.25">
      <c r="C28" s="13">
        <v>0.19230769230769235</v>
      </c>
      <c r="D28" s="13">
        <v>0.12820512820512825</v>
      </c>
      <c r="E28" s="13">
        <v>1.5384615384615388</v>
      </c>
    </row>
    <row r="30" spans="2:5" x14ac:dyDescent="0.25">
      <c r="B30" s="2" t="s">
        <v>20</v>
      </c>
    </row>
    <row r="31" spans="2:5" x14ac:dyDescent="0.25">
      <c r="B31" s="10" t="s">
        <v>21</v>
      </c>
      <c r="C31" s="11">
        <f>C11/C10</f>
        <v>0.66666666666666663</v>
      </c>
      <c r="D31" s="11">
        <f t="shared" ref="D31:E31" si="2">D11/D10</f>
        <v>0.8</v>
      </c>
      <c r="E31" s="11">
        <f t="shared" si="2"/>
        <v>2</v>
      </c>
    </row>
    <row r="33" spans="2:7" x14ac:dyDescent="0.25">
      <c r="B33" s="10" t="s">
        <v>22</v>
      </c>
      <c r="C33" s="11">
        <f t="array" ref="C33:E33">MMULT(C31:E31, C26:E28)</f>
        <v>1.9871794871794872</v>
      </c>
      <c r="D33" s="11">
        <v>1.8803418803418808</v>
      </c>
      <c r="E33" s="11">
        <v>4.2307692307692317</v>
      </c>
    </row>
    <row r="35" spans="2:7" x14ac:dyDescent="0.25">
      <c r="B35" s="2" t="s">
        <v>1</v>
      </c>
    </row>
    <row r="36" spans="2:7" x14ac:dyDescent="0.25">
      <c r="B36" s="10" t="s">
        <v>9</v>
      </c>
      <c r="C36" s="12">
        <v>3</v>
      </c>
      <c r="D36" s="10" t="s">
        <v>10</v>
      </c>
      <c r="E36" s="12">
        <f>C36</f>
        <v>3</v>
      </c>
      <c r="F36" s="12">
        <v>0</v>
      </c>
      <c r="G36" s="12">
        <v>0</v>
      </c>
    </row>
    <row r="37" spans="2:7" x14ac:dyDescent="0.25">
      <c r="C37" s="12">
        <v>6</v>
      </c>
      <c r="E37" s="12">
        <v>0</v>
      </c>
      <c r="F37" s="12">
        <f>C37</f>
        <v>6</v>
      </c>
      <c r="G37" s="12">
        <v>0</v>
      </c>
    </row>
    <row r="38" spans="2:7" x14ac:dyDescent="0.25">
      <c r="C38" s="12">
        <v>1</v>
      </c>
      <c r="E38" s="12">
        <v>0</v>
      </c>
      <c r="F38" s="12">
        <v>0</v>
      </c>
      <c r="G38" s="12">
        <f>C38</f>
        <v>1</v>
      </c>
    </row>
    <row r="40" spans="2:7" x14ac:dyDescent="0.25">
      <c r="B40" s="2" t="s">
        <v>11</v>
      </c>
      <c r="C40" s="15"/>
      <c r="E40" s="15"/>
    </row>
    <row r="41" spans="2:7" x14ac:dyDescent="0.25">
      <c r="B41" s="10" t="s">
        <v>23</v>
      </c>
      <c r="C41" s="14">
        <f t="array" ref="C41">MMULT(C33:E33, C36:C38)</f>
        <v>21.474358974358978</v>
      </c>
      <c r="D41" s="10" t="s">
        <v>24</v>
      </c>
      <c r="E41" s="19">
        <f t="array" ref="E41:G41">MMULT(C33:E33, E36:G38)</f>
        <v>5.9615384615384617</v>
      </c>
      <c r="F41" s="19">
        <v>11.282051282051285</v>
      </c>
      <c r="G41" s="19">
        <v>4.2307692307692317</v>
      </c>
    </row>
    <row r="44" spans="2:7" x14ac:dyDescent="0.25">
      <c r="B44" s="2" t="s">
        <v>0</v>
      </c>
    </row>
    <row r="45" spans="2:7" x14ac:dyDescent="0.25">
      <c r="B45" s="10" t="s">
        <v>7</v>
      </c>
      <c r="C45" s="12">
        <v>3</v>
      </c>
      <c r="D45" s="10" t="s">
        <v>8</v>
      </c>
      <c r="E45" s="12">
        <f>C45</f>
        <v>3</v>
      </c>
      <c r="F45" s="12">
        <v>0</v>
      </c>
      <c r="G45" s="12">
        <v>0</v>
      </c>
    </row>
    <row r="46" spans="2:7" x14ac:dyDescent="0.25">
      <c r="C46" s="12">
        <v>3</v>
      </c>
      <c r="E46" s="12">
        <v>0</v>
      </c>
      <c r="F46" s="12">
        <f>C46</f>
        <v>3</v>
      </c>
      <c r="G46" s="12">
        <v>0</v>
      </c>
    </row>
    <row r="47" spans="2:7" x14ac:dyDescent="0.25">
      <c r="C47" s="12">
        <v>4</v>
      </c>
      <c r="E47" s="12">
        <v>0</v>
      </c>
      <c r="F47" s="12">
        <v>0</v>
      </c>
      <c r="G47" s="12">
        <f>C47</f>
        <v>4</v>
      </c>
    </row>
    <row r="49" spans="2:7" x14ac:dyDescent="0.25">
      <c r="B49" s="2" t="s">
        <v>11</v>
      </c>
      <c r="C49" s="15"/>
      <c r="E49" s="15"/>
    </row>
    <row r="50" spans="2:7" x14ac:dyDescent="0.25">
      <c r="B50" s="10" t="s">
        <v>25</v>
      </c>
      <c r="C50" s="20">
        <f t="array" ref="C50">MMULT(C33:E33, C45:C47)</f>
        <v>28.525641025641029</v>
      </c>
      <c r="D50" s="10" t="s">
        <v>26</v>
      </c>
      <c r="E50" s="19">
        <f t="array" ref="E50:G50">MMULT(C33:E33, E45:G47)</f>
        <v>5.9615384615384617</v>
      </c>
      <c r="F50" s="19">
        <v>5.6410256410256423</v>
      </c>
      <c r="G50" s="19">
        <v>16.923076923076927</v>
      </c>
    </row>
    <row r="51" spans="2:7" x14ac:dyDescent="0.25">
      <c r="B51" s="10"/>
      <c r="C51" s="25"/>
      <c r="D51" s="10"/>
      <c r="E51" s="26"/>
      <c r="F51" s="26"/>
      <c r="G51" s="26"/>
    </row>
    <row r="53" spans="2:7" x14ac:dyDescent="0.25">
      <c r="B53" s="2" t="s">
        <v>27</v>
      </c>
      <c r="C53" s="27">
        <f>C41+C50</f>
        <v>50.000000000000007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72D3-3702-4206-97C7-DF9F78797A37}">
  <dimension ref="B2:O97"/>
  <sheetViews>
    <sheetView zoomScale="220" zoomScaleNormal="220" workbookViewId="0">
      <selection activeCell="N17" sqref="N17"/>
    </sheetView>
  </sheetViews>
  <sheetFormatPr defaultColWidth="8.7109375" defaultRowHeight="12.75" x14ac:dyDescent="0.25"/>
  <cols>
    <col min="1" max="1" width="3.42578125" style="2" customWidth="1"/>
    <col min="2" max="2" width="29.140625" style="2" customWidth="1"/>
    <col min="3" max="3" width="8.7109375" style="2" customWidth="1"/>
    <col min="4" max="4" width="10.85546875" style="2" customWidth="1"/>
    <col min="5" max="5" width="8.28515625" style="2" customWidth="1"/>
    <col min="6" max="6" width="10.28515625" style="2" bestFit="1" customWidth="1"/>
    <col min="7" max="9" width="11.42578125" style="2" bestFit="1" customWidth="1"/>
    <col min="10" max="10" width="8.42578125" style="2" customWidth="1"/>
    <col min="11" max="11" width="9.85546875" style="2" customWidth="1"/>
    <col min="12" max="13" width="12.28515625" style="2" bestFit="1" customWidth="1"/>
    <col min="14" max="14" width="10.140625" style="2" customWidth="1"/>
    <col min="15" max="16384" width="8.7109375" style="2"/>
  </cols>
  <sheetData>
    <row r="2" spans="2:14" x14ac:dyDescent="0.25">
      <c r="B2" s="28" t="s">
        <v>37</v>
      </c>
    </row>
    <row r="5" spans="2:14" x14ac:dyDescent="0.25">
      <c r="B5" s="8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43" t="s">
        <v>16</v>
      </c>
      <c r="M5" s="18" t="s">
        <v>17</v>
      </c>
      <c r="N5" s="18" t="s">
        <v>18</v>
      </c>
    </row>
    <row r="6" spans="2:14" x14ac:dyDescent="0.25">
      <c r="B6" s="34" t="s">
        <v>28</v>
      </c>
      <c r="C6" s="32">
        <v>4</v>
      </c>
      <c r="D6" s="32">
        <v>13</v>
      </c>
      <c r="E6" s="32">
        <v>0</v>
      </c>
      <c r="F6" s="32">
        <v>0</v>
      </c>
      <c r="G6" s="32">
        <v>0</v>
      </c>
      <c r="H6" s="32">
        <v>0</v>
      </c>
      <c r="I6" s="32">
        <v>29</v>
      </c>
      <c r="J6" s="32">
        <v>0</v>
      </c>
      <c r="K6" s="32">
        <v>4</v>
      </c>
      <c r="L6" s="36">
        <v>56</v>
      </c>
      <c r="M6" s="36">
        <v>131</v>
      </c>
      <c r="N6" s="45">
        <f>SUM(C6:M6)</f>
        <v>237</v>
      </c>
    </row>
    <row r="7" spans="2:14" x14ac:dyDescent="0.25">
      <c r="B7" s="34" t="s">
        <v>29</v>
      </c>
      <c r="C7" s="32">
        <v>9</v>
      </c>
      <c r="D7" s="33">
        <v>16707</v>
      </c>
      <c r="E7" s="32">
        <v>127</v>
      </c>
      <c r="F7" s="32">
        <v>105</v>
      </c>
      <c r="G7" s="33">
        <v>1955</v>
      </c>
      <c r="H7" s="32">
        <v>644</v>
      </c>
      <c r="I7" s="32">
        <v>668</v>
      </c>
      <c r="J7" s="33">
        <v>1048</v>
      </c>
      <c r="K7" s="33">
        <v>3597</v>
      </c>
      <c r="L7" s="36">
        <v>5707</v>
      </c>
      <c r="M7" s="36">
        <v>150997</v>
      </c>
      <c r="N7" s="45">
        <f t="shared" ref="N7:N14" si="0">SUM(C7:M7)</f>
        <v>181564</v>
      </c>
    </row>
    <row r="8" spans="2:14" x14ac:dyDescent="0.25">
      <c r="B8" s="34" t="s">
        <v>30</v>
      </c>
      <c r="C8" s="32">
        <v>1</v>
      </c>
      <c r="D8" s="32">
        <v>931</v>
      </c>
      <c r="E8" s="32">
        <v>121</v>
      </c>
      <c r="F8" s="32">
        <v>92</v>
      </c>
      <c r="G8" s="32">
        <v>14</v>
      </c>
      <c r="H8" s="32">
        <v>61</v>
      </c>
      <c r="I8" s="32">
        <v>54</v>
      </c>
      <c r="J8" s="32">
        <v>109</v>
      </c>
      <c r="K8" s="32">
        <v>40</v>
      </c>
      <c r="L8" s="36">
        <v>707</v>
      </c>
      <c r="M8" s="36">
        <v>40822</v>
      </c>
      <c r="N8" s="45">
        <f t="shared" si="0"/>
        <v>42952</v>
      </c>
    </row>
    <row r="9" spans="2:14" x14ac:dyDescent="0.25">
      <c r="B9" s="34" t="s">
        <v>31</v>
      </c>
      <c r="C9" s="32">
        <v>7</v>
      </c>
      <c r="D9" s="33">
        <v>2067</v>
      </c>
      <c r="E9" s="32">
        <v>324</v>
      </c>
      <c r="F9" s="33">
        <v>1891</v>
      </c>
      <c r="G9" s="32">
        <v>65</v>
      </c>
      <c r="H9" s="32">
        <v>400</v>
      </c>
      <c r="I9" s="32">
        <v>322</v>
      </c>
      <c r="J9" s="32">
        <v>223</v>
      </c>
      <c r="K9" s="33">
        <v>1477</v>
      </c>
      <c r="L9" s="36">
        <v>1576</v>
      </c>
      <c r="M9" s="36">
        <v>649</v>
      </c>
      <c r="N9" s="45">
        <f t="shared" si="0"/>
        <v>9001</v>
      </c>
    </row>
    <row r="10" spans="2:14" x14ac:dyDescent="0.25">
      <c r="B10" s="34" t="s">
        <v>32</v>
      </c>
      <c r="C10" s="32">
        <v>1</v>
      </c>
      <c r="D10" s="32">
        <v>284</v>
      </c>
      <c r="E10" s="32">
        <v>31</v>
      </c>
      <c r="F10" s="32">
        <v>19</v>
      </c>
      <c r="G10" s="33">
        <v>12242</v>
      </c>
      <c r="H10" s="32">
        <v>60</v>
      </c>
      <c r="I10" s="32">
        <v>16</v>
      </c>
      <c r="J10" s="32">
        <v>37</v>
      </c>
      <c r="K10" s="33">
        <v>1194</v>
      </c>
      <c r="L10" s="36">
        <v>15498</v>
      </c>
      <c r="M10" s="36">
        <v>848</v>
      </c>
      <c r="N10" s="45">
        <f t="shared" si="0"/>
        <v>30230</v>
      </c>
    </row>
    <row r="11" spans="2:14" x14ac:dyDescent="0.25">
      <c r="B11" s="34" t="s">
        <v>33</v>
      </c>
      <c r="C11" s="32">
        <v>16</v>
      </c>
      <c r="D11" s="33">
        <v>4030</v>
      </c>
      <c r="E11" s="32">
        <v>215</v>
      </c>
      <c r="F11" s="32">
        <v>79</v>
      </c>
      <c r="G11" s="33">
        <v>1824</v>
      </c>
      <c r="H11" s="33">
        <v>1249</v>
      </c>
      <c r="I11" s="32">
        <v>651</v>
      </c>
      <c r="J11" s="32">
        <v>596</v>
      </c>
      <c r="K11" s="33">
        <v>6013</v>
      </c>
      <c r="L11" s="36">
        <v>8409</v>
      </c>
      <c r="M11" s="36">
        <v>42987</v>
      </c>
      <c r="N11" s="45">
        <f t="shared" si="0"/>
        <v>66069</v>
      </c>
    </row>
    <row r="12" spans="2:14" x14ac:dyDescent="0.25">
      <c r="B12" s="34" t="s">
        <v>34</v>
      </c>
      <c r="C12" s="32">
        <v>1</v>
      </c>
      <c r="D12" s="32">
        <v>328</v>
      </c>
      <c r="E12" s="32">
        <v>4</v>
      </c>
      <c r="F12" s="32">
        <v>3</v>
      </c>
      <c r="G12" s="32">
        <v>48</v>
      </c>
      <c r="H12" s="32">
        <v>376</v>
      </c>
      <c r="I12" s="32">
        <v>151</v>
      </c>
      <c r="J12" s="32">
        <v>554</v>
      </c>
      <c r="K12" s="32">
        <v>856</v>
      </c>
      <c r="L12" s="36">
        <v>7021</v>
      </c>
      <c r="M12" s="36">
        <v>151</v>
      </c>
      <c r="N12" s="45">
        <f t="shared" si="0"/>
        <v>9493</v>
      </c>
    </row>
    <row r="13" spans="2:14" x14ac:dyDescent="0.25">
      <c r="B13" s="34" t="s">
        <v>35</v>
      </c>
      <c r="C13" s="32">
        <v>8</v>
      </c>
      <c r="D13" s="33">
        <v>1414</v>
      </c>
      <c r="E13" s="32">
        <v>64</v>
      </c>
      <c r="F13" s="32">
        <v>34</v>
      </c>
      <c r="G13" s="32">
        <v>300</v>
      </c>
      <c r="H13" s="33">
        <v>11449</v>
      </c>
      <c r="I13" s="32">
        <v>102</v>
      </c>
      <c r="J13" s="33">
        <v>9309</v>
      </c>
      <c r="K13" s="33">
        <v>2911</v>
      </c>
      <c r="L13" s="36">
        <v>4790</v>
      </c>
      <c r="M13" s="36">
        <v>30102</v>
      </c>
      <c r="N13" s="45">
        <f t="shared" si="0"/>
        <v>60483</v>
      </c>
    </row>
    <row r="14" spans="2:14" x14ac:dyDescent="0.25">
      <c r="B14" s="34" t="s">
        <v>36</v>
      </c>
      <c r="C14" s="32">
        <v>21</v>
      </c>
      <c r="D14" s="33">
        <v>10498</v>
      </c>
      <c r="E14" s="32">
        <v>808</v>
      </c>
      <c r="F14" s="32">
        <v>287</v>
      </c>
      <c r="G14" s="33">
        <v>1920</v>
      </c>
      <c r="H14" s="33">
        <v>10373</v>
      </c>
      <c r="I14" s="33">
        <v>1957</v>
      </c>
      <c r="J14" s="33">
        <v>3188</v>
      </c>
      <c r="K14" s="33">
        <v>42648</v>
      </c>
      <c r="L14" s="36">
        <v>59403</v>
      </c>
      <c r="M14" s="36">
        <v>32194</v>
      </c>
      <c r="N14" s="45">
        <f t="shared" si="0"/>
        <v>163297</v>
      </c>
    </row>
    <row r="15" spans="2:14" x14ac:dyDescent="0.25">
      <c r="B15" s="37" t="s">
        <v>2</v>
      </c>
      <c r="C15" s="38">
        <f>C16-SUM(C6:C14)</f>
        <v>169</v>
      </c>
      <c r="D15" s="38">
        <f>D16-SUM(D6:D14)</f>
        <v>145292</v>
      </c>
      <c r="E15" s="38">
        <f>E16-SUM(E6:E14)</f>
        <v>41258</v>
      </c>
      <c r="F15" s="38">
        <f>F16-SUM(F6:F14)</f>
        <v>6491</v>
      </c>
      <c r="G15" s="38">
        <f>G16-SUM(G6:G14)</f>
        <v>11862</v>
      </c>
      <c r="H15" s="38">
        <f>H16-SUM(H6:H14)</f>
        <v>41457</v>
      </c>
      <c r="I15" s="38">
        <f>I16-SUM(I6:I14)</f>
        <v>5543</v>
      </c>
      <c r="J15" s="38">
        <f>J16-SUM(J6:J14)</f>
        <v>45419</v>
      </c>
      <c r="K15" s="38">
        <f>K16-SUM(K6:K14)</f>
        <v>104557</v>
      </c>
      <c r="L15" s="29"/>
      <c r="M15" s="29"/>
    </row>
    <row r="16" spans="2:14" x14ac:dyDescent="0.25">
      <c r="B16" s="44" t="s">
        <v>18</v>
      </c>
      <c r="C16" s="45">
        <f t="array" ref="C16:K16">TRANSPOSE(N6:N14)</f>
        <v>237</v>
      </c>
      <c r="D16" s="45">
        <v>181564</v>
      </c>
      <c r="E16" s="45">
        <v>42952</v>
      </c>
      <c r="F16" s="45">
        <v>9001</v>
      </c>
      <c r="G16" s="45">
        <v>30230</v>
      </c>
      <c r="H16" s="45">
        <v>66069</v>
      </c>
      <c r="I16" s="45">
        <v>9493</v>
      </c>
      <c r="J16" s="45">
        <v>60483</v>
      </c>
      <c r="K16" s="45">
        <v>163297</v>
      </c>
    </row>
    <row r="17" spans="2:15" x14ac:dyDescent="0.25">
      <c r="B17" s="35" t="s">
        <v>38</v>
      </c>
      <c r="C17" s="36">
        <v>27</v>
      </c>
      <c r="D17" s="36">
        <v>11960</v>
      </c>
      <c r="E17" s="36">
        <v>1876</v>
      </c>
      <c r="F17" s="36">
        <v>411</v>
      </c>
      <c r="G17" s="36">
        <v>235</v>
      </c>
      <c r="H17" s="36">
        <v>2110</v>
      </c>
      <c r="I17" s="36">
        <v>1031</v>
      </c>
      <c r="J17" s="36">
        <v>1200</v>
      </c>
      <c r="K17" s="36">
        <v>10547</v>
      </c>
      <c r="L17" s="29"/>
      <c r="M17" s="41" t="s">
        <v>41</v>
      </c>
      <c r="N17" s="40">
        <f>SUM(C17:K17)</f>
        <v>29397</v>
      </c>
      <c r="O17" s="2" t="s">
        <v>40</v>
      </c>
    </row>
    <row r="18" spans="2:15" x14ac:dyDescent="0.25">
      <c r="C18" s="30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20" spans="2:15" x14ac:dyDescent="0.25">
      <c r="B20" s="10" t="s">
        <v>3</v>
      </c>
      <c r="C20" s="22">
        <f>C6/C$16</f>
        <v>1.6877637130801686E-2</v>
      </c>
      <c r="D20" s="22">
        <f>D6/D$16</f>
        <v>7.1600096935515854E-5</v>
      </c>
      <c r="E20" s="22">
        <f>E6/E$16</f>
        <v>0</v>
      </c>
      <c r="F20" s="22">
        <f>F6/F$16</f>
        <v>0</v>
      </c>
      <c r="G20" s="22">
        <f>G6/G$16</f>
        <v>0</v>
      </c>
      <c r="H20" s="22">
        <f>H6/H$16</f>
        <v>0</v>
      </c>
      <c r="I20" s="22">
        <f>I6/I$16</f>
        <v>3.0548825450331823E-3</v>
      </c>
      <c r="J20" s="22">
        <f>J6/J$16</f>
        <v>0</v>
      </c>
      <c r="K20" s="22">
        <f>K6/K$16</f>
        <v>2.4495244860591437E-5</v>
      </c>
    </row>
    <row r="21" spans="2:15" x14ac:dyDescent="0.25">
      <c r="B21" s="1"/>
      <c r="C21" s="22">
        <f>C7/C$16</f>
        <v>3.7974683544303799E-2</v>
      </c>
      <c r="D21" s="22">
        <f>D7/D$16</f>
        <v>9.2017139961666411E-2</v>
      </c>
      <c r="E21" s="22">
        <f>E7/E$16</f>
        <v>2.9567889737381263E-3</v>
      </c>
      <c r="F21" s="22">
        <f>F7/F$16</f>
        <v>1.1665370514387291E-2</v>
      </c>
      <c r="G21" s="22">
        <f>G7/G$16</f>
        <v>6.4670856764803178E-2</v>
      </c>
      <c r="H21" s="22">
        <f>H7/H$16</f>
        <v>9.7473853092978555E-3</v>
      </c>
      <c r="I21" s="22">
        <f>I7/I$16</f>
        <v>7.0367639313178132E-2</v>
      </c>
      <c r="J21" s="22">
        <f>J7/J$16</f>
        <v>1.7327182844766299E-2</v>
      </c>
      <c r="K21" s="22">
        <f>K7/K$16</f>
        <v>2.202734894088685E-2</v>
      </c>
    </row>
    <row r="22" spans="2:15" x14ac:dyDescent="0.25">
      <c r="B22" s="1"/>
      <c r="C22" s="22">
        <f>C8/C$16</f>
        <v>4.2194092827004216E-3</v>
      </c>
      <c r="D22" s="22">
        <f>D8/D$16</f>
        <v>5.1276684805357893E-3</v>
      </c>
      <c r="E22" s="22">
        <f>E8/E$16</f>
        <v>2.8170981560812071E-3</v>
      </c>
      <c r="F22" s="22">
        <f>F8/F$16</f>
        <v>1.022108654593934E-2</v>
      </c>
      <c r="G22" s="22">
        <f>G8/G$16</f>
        <v>4.6311610982467747E-4</v>
      </c>
      <c r="H22" s="22">
        <f>H8/H$16</f>
        <v>9.2327717991796455E-4</v>
      </c>
      <c r="I22" s="22">
        <f>I8/I$16</f>
        <v>5.6884019804066153E-3</v>
      </c>
      <c r="J22" s="22">
        <f>J8/J$16</f>
        <v>1.802159284427029E-3</v>
      </c>
      <c r="K22" s="22">
        <f>K8/K$16</f>
        <v>2.449524486059144E-4</v>
      </c>
    </row>
    <row r="23" spans="2:15" x14ac:dyDescent="0.25">
      <c r="B23" s="1"/>
      <c r="C23" s="22">
        <f>C9/C$16</f>
        <v>2.9535864978902954E-2</v>
      </c>
      <c r="D23" s="22">
        <f>D9/D$16</f>
        <v>1.1384415412747021E-2</v>
      </c>
      <c r="E23" s="22">
        <f>E9/E$16</f>
        <v>7.5433041534736451E-3</v>
      </c>
      <c r="F23" s="22">
        <f>F9/F$16</f>
        <v>0.21008776802577492</v>
      </c>
      <c r="G23" s="22">
        <f>G9/G$16</f>
        <v>2.1501819384717167E-3</v>
      </c>
      <c r="H23" s="22">
        <f>H9/H$16</f>
        <v>6.0542765896259973E-3</v>
      </c>
      <c r="I23" s="22">
        <f>I9/I$16</f>
        <v>3.3919730327609816E-2</v>
      </c>
      <c r="J23" s="22">
        <f>J9/J$16</f>
        <v>3.6869864259378667E-3</v>
      </c>
      <c r="K23" s="22">
        <f>K9/K$16</f>
        <v>9.0448691647733882E-3</v>
      </c>
    </row>
    <row r="24" spans="2:15" x14ac:dyDescent="0.25">
      <c r="B24" s="1"/>
      <c r="C24" s="22">
        <f>C10/C$16</f>
        <v>4.2194092827004216E-3</v>
      </c>
      <c r="D24" s="22">
        <f>D10/D$16</f>
        <v>1.5641867330528079E-3</v>
      </c>
      <c r="E24" s="22">
        <f>E10/E$16</f>
        <v>7.2173589122741667E-4</v>
      </c>
      <c r="F24" s="22">
        <f>F10/F$16</f>
        <v>2.110876569270081E-3</v>
      </c>
      <c r="G24" s="22">
        <f>G10/G$16</f>
        <v>0.40496195831955012</v>
      </c>
      <c r="H24" s="22">
        <f>H10/H$16</f>
        <v>9.0814148844389959E-4</v>
      </c>
      <c r="I24" s="22">
        <f>I10/I$16</f>
        <v>1.6854524386389971E-3</v>
      </c>
      <c r="J24" s="22">
        <f>J10/J$16</f>
        <v>6.1174214242018423E-4</v>
      </c>
      <c r="K24" s="22">
        <f>K10/K$16</f>
        <v>7.3118305908865438E-3</v>
      </c>
    </row>
    <row r="25" spans="2:15" x14ac:dyDescent="0.25">
      <c r="B25" s="1"/>
      <c r="C25" s="22">
        <f>C11/C$16</f>
        <v>6.7510548523206745E-2</v>
      </c>
      <c r="D25" s="22">
        <f>D11/D$16</f>
        <v>2.2196030050009915E-2</v>
      </c>
      <c r="E25" s="22">
        <f>E11/E$16</f>
        <v>5.0055876327062768E-3</v>
      </c>
      <c r="F25" s="22">
        <f>F11/F$16</f>
        <v>8.77680257749139E-3</v>
      </c>
      <c r="G25" s="22">
        <f>G11/G$16</f>
        <v>6.0337413165729409E-2</v>
      </c>
      <c r="H25" s="22">
        <f>H11/H$16</f>
        <v>1.8904478651107177E-2</v>
      </c>
      <c r="I25" s="22">
        <f>I11/I$16</f>
        <v>6.8576846097124194E-2</v>
      </c>
      <c r="J25" s="22">
        <f>J11/J$16</f>
        <v>9.854008564389994E-3</v>
      </c>
      <c r="K25" s="22">
        <f>K11/K$16</f>
        <v>3.6822476836684076E-2</v>
      </c>
    </row>
    <row r="26" spans="2:15" x14ac:dyDescent="0.25">
      <c r="B26" s="1"/>
      <c r="C26" s="22">
        <f>C12/C$16</f>
        <v>4.2194092827004216E-3</v>
      </c>
      <c r="D26" s="22">
        <f>D12/D$16</f>
        <v>1.8065255226807075E-3</v>
      </c>
      <c r="E26" s="22">
        <f>E12/E$16</f>
        <v>9.3127211771279567E-5</v>
      </c>
      <c r="F26" s="22">
        <f>F12/F$16</f>
        <v>3.3329630041106545E-4</v>
      </c>
      <c r="G26" s="22">
        <f>G12/G$16</f>
        <v>1.587826662256037E-3</v>
      </c>
      <c r="H26" s="22">
        <f>H12/H$16</f>
        <v>5.6910199942484373E-3</v>
      </c>
      <c r="I26" s="22">
        <f>I12/I$16</f>
        <v>1.5906457389655536E-2</v>
      </c>
      <c r="J26" s="22">
        <f>J12/J$16</f>
        <v>9.1595985648860005E-3</v>
      </c>
      <c r="K26" s="22">
        <f>K12/K$16</f>
        <v>5.2419824001665675E-3</v>
      </c>
    </row>
    <row r="27" spans="2:15" x14ac:dyDescent="0.25">
      <c r="B27" s="1"/>
      <c r="C27" s="22">
        <f>C13/C$16</f>
        <v>3.3755274261603373E-2</v>
      </c>
      <c r="D27" s="22">
        <f>D13/D$16</f>
        <v>7.7878874666784167E-3</v>
      </c>
      <c r="E27" s="22">
        <f>E13/E$16</f>
        <v>1.4900353883404731E-3</v>
      </c>
      <c r="F27" s="22">
        <f>F13/F$16</f>
        <v>3.7773580713254084E-3</v>
      </c>
      <c r="G27" s="22">
        <f>G13/G$16</f>
        <v>9.9239166391002307E-3</v>
      </c>
      <c r="H27" s="22">
        <f>H13/H$16</f>
        <v>0.1732885316865701</v>
      </c>
      <c r="I27" s="22">
        <f>I13/I$16</f>
        <v>1.0744759296323608E-2</v>
      </c>
      <c r="J27" s="22">
        <f>J13/J$16</f>
        <v>0.15391101631863499</v>
      </c>
      <c r="K27" s="22">
        <f>K13/K$16</f>
        <v>1.7826414447295418E-2</v>
      </c>
    </row>
    <row r="28" spans="2:15" x14ac:dyDescent="0.25">
      <c r="B28" s="1"/>
      <c r="C28" s="22">
        <f>C14/C$16</f>
        <v>8.8607594936708861E-2</v>
      </c>
      <c r="D28" s="22">
        <f>D14/D$16</f>
        <v>5.7819832125311187E-2</v>
      </c>
      <c r="E28" s="22">
        <f>E14/E$16</f>
        <v>1.8811696777798474E-2</v>
      </c>
      <c r="F28" s="22">
        <f>F14/F$16</f>
        <v>3.1885346072658596E-2</v>
      </c>
      <c r="G28" s="22">
        <f>G14/G$16</f>
        <v>6.3513066490241479E-2</v>
      </c>
      <c r="H28" s="22">
        <f>H14/H$16</f>
        <v>0.15700252766047618</v>
      </c>
      <c r="I28" s="22">
        <f>I14/I$16</f>
        <v>0.20615190140103234</v>
      </c>
      <c r="J28" s="22">
        <f>J14/J$16</f>
        <v>5.2709025676636413E-2</v>
      </c>
      <c r="K28" s="22">
        <f>K14/K$16</f>
        <v>0.2611683007036259</v>
      </c>
    </row>
    <row r="31" spans="2:15" x14ac:dyDescent="0.25">
      <c r="B31" s="10" t="s">
        <v>4</v>
      </c>
      <c r="C31" s="12">
        <v>1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</row>
    <row r="32" spans="2:15" x14ac:dyDescent="0.25">
      <c r="B32" s="1"/>
      <c r="C32" s="12">
        <v>0</v>
      </c>
      <c r="D32" s="12">
        <v>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</row>
    <row r="33" spans="2:11" x14ac:dyDescent="0.25">
      <c r="B33" s="1"/>
      <c r="C33" s="12">
        <v>0</v>
      </c>
      <c r="D33" s="12">
        <v>0</v>
      </c>
      <c r="E33" s="12">
        <v>1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</row>
    <row r="34" spans="2:11" x14ac:dyDescent="0.25">
      <c r="B34" s="1"/>
      <c r="C34" s="12">
        <v>0</v>
      </c>
      <c r="D34" s="12">
        <v>0</v>
      </c>
      <c r="E34" s="12">
        <v>0</v>
      </c>
      <c r="F34" s="12">
        <v>1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</row>
    <row r="35" spans="2:11" x14ac:dyDescent="0.25">
      <c r="B35" s="1"/>
      <c r="C35" s="12">
        <v>0</v>
      </c>
      <c r="D35" s="12">
        <v>0</v>
      </c>
      <c r="E35" s="12">
        <v>0</v>
      </c>
      <c r="F35" s="12">
        <v>0</v>
      </c>
      <c r="G35" s="12">
        <v>1</v>
      </c>
      <c r="H35" s="12">
        <v>0</v>
      </c>
      <c r="I35" s="12">
        <v>0</v>
      </c>
      <c r="J35" s="12">
        <v>0</v>
      </c>
      <c r="K35" s="12">
        <v>0</v>
      </c>
    </row>
    <row r="36" spans="2:11" x14ac:dyDescent="0.25">
      <c r="B36" s="1"/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1</v>
      </c>
      <c r="I36" s="12">
        <v>0</v>
      </c>
      <c r="J36" s="12">
        <v>0</v>
      </c>
      <c r="K36" s="12">
        <v>0</v>
      </c>
    </row>
    <row r="37" spans="2:11" x14ac:dyDescent="0.25">
      <c r="B37" s="1"/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1</v>
      </c>
      <c r="J37" s="12">
        <v>0</v>
      </c>
      <c r="K37" s="12">
        <v>0</v>
      </c>
    </row>
    <row r="38" spans="2:11" x14ac:dyDescent="0.25">
      <c r="B38" s="1"/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1</v>
      </c>
      <c r="K38" s="12">
        <v>0</v>
      </c>
    </row>
    <row r="39" spans="2:11" x14ac:dyDescent="0.25">
      <c r="B39" s="1"/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1</v>
      </c>
    </row>
    <row r="42" spans="2:11" x14ac:dyDescent="0.25">
      <c r="B42" s="10" t="s">
        <v>39</v>
      </c>
      <c r="C42" s="22">
        <f>C31-C20</f>
        <v>0.9831223628691983</v>
      </c>
      <c r="D42" s="22">
        <f t="shared" ref="D42:K42" si="1">D31-D20</f>
        <v>-7.1600096935515854E-5</v>
      </c>
      <c r="E42" s="22">
        <f t="shared" si="1"/>
        <v>0</v>
      </c>
      <c r="F42" s="22">
        <f t="shared" si="1"/>
        <v>0</v>
      </c>
      <c r="G42" s="22">
        <f t="shared" si="1"/>
        <v>0</v>
      </c>
      <c r="H42" s="22">
        <f t="shared" si="1"/>
        <v>0</v>
      </c>
      <c r="I42" s="22">
        <f t="shared" si="1"/>
        <v>-3.0548825450331823E-3</v>
      </c>
      <c r="J42" s="22">
        <f t="shared" si="1"/>
        <v>0</v>
      </c>
      <c r="K42" s="22">
        <f t="shared" si="1"/>
        <v>-2.4495244860591437E-5</v>
      </c>
    </row>
    <row r="43" spans="2:11" x14ac:dyDescent="0.25">
      <c r="B43" s="1"/>
      <c r="C43" s="22">
        <f t="shared" ref="C43:K50" si="2">C32-C21</f>
        <v>-3.7974683544303799E-2</v>
      </c>
      <c r="D43" s="22">
        <f t="shared" si="2"/>
        <v>0.90798286003833362</v>
      </c>
      <c r="E43" s="22">
        <f t="shared" si="2"/>
        <v>-2.9567889737381263E-3</v>
      </c>
      <c r="F43" s="22">
        <f t="shared" si="2"/>
        <v>-1.1665370514387291E-2</v>
      </c>
      <c r="G43" s="22">
        <f t="shared" si="2"/>
        <v>-6.4670856764803178E-2</v>
      </c>
      <c r="H43" s="22">
        <f t="shared" si="2"/>
        <v>-9.7473853092978555E-3</v>
      </c>
      <c r="I43" s="22">
        <f t="shared" si="2"/>
        <v>-7.0367639313178132E-2</v>
      </c>
      <c r="J43" s="22">
        <f t="shared" si="2"/>
        <v>-1.7327182844766299E-2</v>
      </c>
      <c r="K43" s="22">
        <f t="shared" si="2"/>
        <v>-2.202734894088685E-2</v>
      </c>
    </row>
    <row r="44" spans="2:11" x14ac:dyDescent="0.25">
      <c r="B44" s="1"/>
      <c r="C44" s="22">
        <f t="shared" si="2"/>
        <v>-4.2194092827004216E-3</v>
      </c>
      <c r="D44" s="22">
        <f t="shared" si="2"/>
        <v>-5.1276684805357893E-3</v>
      </c>
      <c r="E44" s="22">
        <f t="shared" si="2"/>
        <v>0.99718290184391878</v>
      </c>
      <c r="F44" s="22">
        <f t="shared" si="2"/>
        <v>-1.022108654593934E-2</v>
      </c>
      <c r="G44" s="22">
        <f t="shared" si="2"/>
        <v>-4.6311610982467747E-4</v>
      </c>
      <c r="H44" s="22">
        <f t="shared" si="2"/>
        <v>-9.2327717991796455E-4</v>
      </c>
      <c r="I44" s="22">
        <f t="shared" si="2"/>
        <v>-5.6884019804066153E-3</v>
      </c>
      <c r="J44" s="22">
        <f t="shared" si="2"/>
        <v>-1.802159284427029E-3</v>
      </c>
      <c r="K44" s="22">
        <f t="shared" si="2"/>
        <v>-2.449524486059144E-4</v>
      </c>
    </row>
    <row r="45" spans="2:11" x14ac:dyDescent="0.25">
      <c r="B45" s="1"/>
      <c r="C45" s="22">
        <f t="shared" si="2"/>
        <v>-2.9535864978902954E-2</v>
      </c>
      <c r="D45" s="22">
        <f t="shared" si="2"/>
        <v>-1.1384415412747021E-2</v>
      </c>
      <c r="E45" s="22">
        <f t="shared" si="2"/>
        <v>-7.5433041534736451E-3</v>
      </c>
      <c r="F45" s="22">
        <f t="shared" si="2"/>
        <v>0.78991223197422511</v>
      </c>
      <c r="G45" s="22">
        <f t="shared" si="2"/>
        <v>-2.1501819384717167E-3</v>
      </c>
      <c r="H45" s="22">
        <f t="shared" si="2"/>
        <v>-6.0542765896259973E-3</v>
      </c>
      <c r="I45" s="22">
        <f t="shared" si="2"/>
        <v>-3.3919730327609816E-2</v>
      </c>
      <c r="J45" s="22">
        <f t="shared" si="2"/>
        <v>-3.6869864259378667E-3</v>
      </c>
      <c r="K45" s="22">
        <f t="shared" si="2"/>
        <v>-9.0448691647733882E-3</v>
      </c>
    </row>
    <row r="46" spans="2:11" x14ac:dyDescent="0.25">
      <c r="B46" s="1"/>
      <c r="C46" s="22">
        <f t="shared" si="2"/>
        <v>-4.2194092827004216E-3</v>
      </c>
      <c r="D46" s="22">
        <f t="shared" si="2"/>
        <v>-1.5641867330528079E-3</v>
      </c>
      <c r="E46" s="22">
        <f t="shared" si="2"/>
        <v>-7.2173589122741667E-4</v>
      </c>
      <c r="F46" s="22">
        <f t="shared" si="2"/>
        <v>-2.110876569270081E-3</v>
      </c>
      <c r="G46" s="22">
        <f t="shared" si="2"/>
        <v>0.59503804168044994</v>
      </c>
      <c r="H46" s="22">
        <f t="shared" si="2"/>
        <v>-9.0814148844389959E-4</v>
      </c>
      <c r="I46" s="22">
        <f t="shared" si="2"/>
        <v>-1.6854524386389971E-3</v>
      </c>
      <c r="J46" s="22">
        <f t="shared" si="2"/>
        <v>-6.1174214242018423E-4</v>
      </c>
      <c r="K46" s="22">
        <f t="shared" si="2"/>
        <v>-7.3118305908865438E-3</v>
      </c>
    </row>
    <row r="47" spans="2:11" x14ac:dyDescent="0.25">
      <c r="B47" s="1"/>
      <c r="C47" s="22">
        <f t="shared" si="2"/>
        <v>-6.7510548523206745E-2</v>
      </c>
      <c r="D47" s="22">
        <f t="shared" si="2"/>
        <v>-2.2196030050009915E-2</v>
      </c>
      <c r="E47" s="22">
        <f t="shared" si="2"/>
        <v>-5.0055876327062768E-3</v>
      </c>
      <c r="F47" s="22">
        <f t="shared" si="2"/>
        <v>-8.77680257749139E-3</v>
      </c>
      <c r="G47" s="22">
        <f t="shared" si="2"/>
        <v>-6.0337413165729409E-2</v>
      </c>
      <c r="H47" s="22">
        <f t="shared" si="2"/>
        <v>0.98109552134889277</v>
      </c>
      <c r="I47" s="22">
        <f t="shared" si="2"/>
        <v>-6.8576846097124194E-2</v>
      </c>
      <c r="J47" s="22">
        <f t="shared" si="2"/>
        <v>-9.854008564389994E-3</v>
      </c>
      <c r="K47" s="22">
        <f t="shared" si="2"/>
        <v>-3.6822476836684076E-2</v>
      </c>
    </row>
    <row r="48" spans="2:11" x14ac:dyDescent="0.25">
      <c r="B48" s="1"/>
      <c r="C48" s="22">
        <f t="shared" si="2"/>
        <v>-4.2194092827004216E-3</v>
      </c>
      <c r="D48" s="22">
        <f t="shared" si="2"/>
        <v>-1.8065255226807075E-3</v>
      </c>
      <c r="E48" s="22">
        <f t="shared" si="2"/>
        <v>-9.3127211771279567E-5</v>
      </c>
      <c r="F48" s="22">
        <f t="shared" si="2"/>
        <v>-3.3329630041106545E-4</v>
      </c>
      <c r="G48" s="22">
        <f t="shared" si="2"/>
        <v>-1.587826662256037E-3</v>
      </c>
      <c r="H48" s="22">
        <f t="shared" si="2"/>
        <v>-5.6910199942484373E-3</v>
      </c>
      <c r="I48" s="22">
        <f t="shared" si="2"/>
        <v>0.98409354261034443</v>
      </c>
      <c r="J48" s="22">
        <f t="shared" si="2"/>
        <v>-9.1595985648860005E-3</v>
      </c>
      <c r="K48" s="22">
        <f t="shared" si="2"/>
        <v>-5.2419824001665675E-3</v>
      </c>
    </row>
    <row r="49" spans="2:11" x14ac:dyDescent="0.25">
      <c r="B49" s="1"/>
      <c r="C49" s="22">
        <f t="shared" si="2"/>
        <v>-3.3755274261603373E-2</v>
      </c>
      <c r="D49" s="22">
        <f t="shared" si="2"/>
        <v>-7.7878874666784167E-3</v>
      </c>
      <c r="E49" s="22">
        <f t="shared" si="2"/>
        <v>-1.4900353883404731E-3</v>
      </c>
      <c r="F49" s="22">
        <f t="shared" si="2"/>
        <v>-3.7773580713254084E-3</v>
      </c>
      <c r="G49" s="22">
        <f t="shared" si="2"/>
        <v>-9.9239166391002307E-3</v>
      </c>
      <c r="H49" s="22">
        <f t="shared" si="2"/>
        <v>-0.1732885316865701</v>
      </c>
      <c r="I49" s="22">
        <f t="shared" si="2"/>
        <v>-1.0744759296323608E-2</v>
      </c>
      <c r="J49" s="22">
        <f t="shared" si="2"/>
        <v>0.84608898368136498</v>
      </c>
      <c r="K49" s="22">
        <f t="shared" si="2"/>
        <v>-1.7826414447295418E-2</v>
      </c>
    </row>
    <row r="50" spans="2:11" x14ac:dyDescent="0.25">
      <c r="B50" s="1"/>
      <c r="C50" s="22">
        <f t="shared" si="2"/>
        <v>-8.8607594936708861E-2</v>
      </c>
      <c r="D50" s="22">
        <f t="shared" si="2"/>
        <v>-5.7819832125311187E-2</v>
      </c>
      <c r="E50" s="22">
        <f t="shared" si="2"/>
        <v>-1.8811696777798474E-2</v>
      </c>
      <c r="F50" s="22">
        <f t="shared" si="2"/>
        <v>-3.1885346072658596E-2</v>
      </c>
      <c r="G50" s="22">
        <f t="shared" si="2"/>
        <v>-6.3513066490241479E-2</v>
      </c>
      <c r="H50" s="22">
        <f t="shared" si="2"/>
        <v>-0.15700252766047618</v>
      </c>
      <c r="I50" s="22">
        <f t="shared" si="2"/>
        <v>-0.20615190140103234</v>
      </c>
      <c r="J50" s="22">
        <f t="shared" si="2"/>
        <v>-5.2709025676636413E-2</v>
      </c>
      <c r="K50" s="22">
        <f t="shared" si="2"/>
        <v>0.73883169929637416</v>
      </c>
    </row>
    <row r="53" spans="2:11" x14ac:dyDescent="0.25">
      <c r="B53" s="10" t="s">
        <v>6</v>
      </c>
      <c r="C53" s="19">
        <f t="array" ref="C53:K61">MINVERSE(C42:K50)</f>
        <v>1.0171944072233874</v>
      </c>
      <c r="D53" s="19">
        <v>9.1879955225153851E-5</v>
      </c>
      <c r="E53" s="19">
        <v>2.0532299876048863E-6</v>
      </c>
      <c r="F53" s="19">
        <v>5.9156811101226955E-6</v>
      </c>
      <c r="G53" s="19">
        <v>2.9520403741777632E-5</v>
      </c>
      <c r="H53" s="19">
        <v>3.6563548396118916E-5</v>
      </c>
      <c r="I53" s="19">
        <v>3.1804937901318345E-3</v>
      </c>
      <c r="J53" s="19">
        <v>4.0665116496891687E-5</v>
      </c>
      <c r="K53" s="19">
        <v>6.219755020834346E-5</v>
      </c>
    </row>
    <row r="54" spans="2:11" x14ac:dyDescent="0.25">
      <c r="B54" s="1"/>
      <c r="C54" s="19">
        <v>4.9947265177216024E-2</v>
      </c>
      <c r="D54" s="19">
        <v>1.1051165585698985</v>
      </c>
      <c r="E54" s="19">
        <v>4.3637062005335943E-3</v>
      </c>
      <c r="F54" s="19">
        <v>1.8613732775569228E-2</v>
      </c>
      <c r="G54" s="19">
        <v>0.12704605997638327</v>
      </c>
      <c r="H54" s="19">
        <v>2.2279697619760064E-2</v>
      </c>
      <c r="I54" s="19">
        <v>8.9613670764131778E-2</v>
      </c>
      <c r="J54" s="19">
        <v>2.6337370864185569E-2</v>
      </c>
      <c r="K54" s="19">
        <v>3.6817622093455633E-2</v>
      </c>
    </row>
    <row r="55" spans="2:11" x14ac:dyDescent="0.25">
      <c r="B55" s="1"/>
      <c r="C55" s="19">
        <v>5.2490895721884808E-3</v>
      </c>
      <c r="D55" s="19">
        <v>5.9654544752991041E-3</v>
      </c>
      <c r="E55" s="19">
        <v>1.00297301789419</v>
      </c>
      <c r="F55" s="19">
        <v>1.3140275055708448E-2</v>
      </c>
      <c r="G55" s="19">
        <v>1.8034502067655828E-3</v>
      </c>
      <c r="H55" s="19">
        <v>1.703972831208595E-3</v>
      </c>
      <c r="I55" s="19">
        <v>7.0271818722067916E-3</v>
      </c>
      <c r="J55" s="19">
        <v>2.4680187365342743E-3</v>
      </c>
      <c r="K55" s="19">
        <v>8.8359473749955873E-4</v>
      </c>
    </row>
    <row r="56" spans="2:11" x14ac:dyDescent="0.25">
      <c r="B56" s="1"/>
      <c r="C56" s="19">
        <v>4.1724136765634044E-2</v>
      </c>
      <c r="D56" s="19">
        <v>1.7536094174265923E-2</v>
      </c>
      <c r="E56" s="19">
        <v>1.0050321777861932E-2</v>
      </c>
      <c r="F56" s="19">
        <v>1.2672726709608766</v>
      </c>
      <c r="G56" s="19">
        <v>9.8595739847784445E-3</v>
      </c>
      <c r="H56" s="19">
        <v>1.2424102496572166E-2</v>
      </c>
      <c r="I56" s="19">
        <v>4.9711571172992845E-2</v>
      </c>
      <c r="J56" s="19">
        <v>7.6704020060932594E-3</v>
      </c>
      <c r="K56" s="19">
        <v>1.7296190436603361E-2</v>
      </c>
    </row>
    <row r="57" spans="2:11" x14ac:dyDescent="0.25">
      <c r="B57" s="1"/>
      <c r="C57" s="19">
        <v>9.5610330660963021E-3</v>
      </c>
      <c r="D57" s="19">
        <v>4.2286774678894383E-3</v>
      </c>
      <c r="E57" s="19">
        <v>1.6250440436555321E-3</v>
      </c>
      <c r="F57" s="19">
        <v>5.3462656517140649E-3</v>
      </c>
      <c r="G57" s="19">
        <v>1.6834387778588584</v>
      </c>
      <c r="H57" s="19">
        <v>4.8801088447818037E-3</v>
      </c>
      <c r="I57" s="19">
        <v>7.3818204210177292E-3</v>
      </c>
      <c r="J57" s="19">
        <v>2.5393700912106913E-3</v>
      </c>
      <c r="K57" s="19">
        <v>1.7209352526557579E-2</v>
      </c>
    </row>
    <row r="58" spans="2:11" x14ac:dyDescent="0.25">
      <c r="B58" s="1"/>
      <c r="C58" s="19">
        <v>7.8850588819536119E-2</v>
      </c>
      <c r="D58" s="19">
        <v>2.9451502168224921E-2</v>
      </c>
      <c r="E58" s="19">
        <v>6.5258994623394228E-3</v>
      </c>
      <c r="F58" s="19">
        <v>1.4616475030209896E-2</v>
      </c>
      <c r="G58" s="19">
        <v>0.11425902933991934</v>
      </c>
      <c r="H58" s="19">
        <v>1.0320374152874217</v>
      </c>
      <c r="I58" s="19">
        <v>8.6642286700073692E-2</v>
      </c>
      <c r="J58" s="19">
        <v>1.7125901819263049E-2</v>
      </c>
      <c r="K58" s="19">
        <v>5.465596550339219E-2</v>
      </c>
    </row>
    <row r="59" spans="2:11" x14ac:dyDescent="0.25">
      <c r="B59" s="1"/>
      <c r="C59" s="19">
        <v>6.3117485425458909E-3</v>
      </c>
      <c r="D59" s="19">
        <v>2.8962230820568633E-3</v>
      </c>
      <c r="E59" s="19">
        <v>3.3234948065193824E-4</v>
      </c>
      <c r="F59" s="19">
        <v>9.779974998961184E-4</v>
      </c>
      <c r="G59" s="19">
        <v>5.0450343524475767E-3</v>
      </c>
      <c r="H59" s="19">
        <v>9.319249145430173E-3</v>
      </c>
      <c r="I59" s="19">
        <v>1.0189138409638583</v>
      </c>
      <c r="J59" s="19">
        <v>1.1713186725969464E-2</v>
      </c>
      <c r="K59" s="19">
        <v>8.1247959639910387E-3</v>
      </c>
    </row>
    <row r="60" spans="2:11" x14ac:dyDescent="0.25">
      <c r="B60" s="1"/>
      <c r="C60" s="19">
        <v>6.0770856615522416E-2</v>
      </c>
      <c r="D60" s="19">
        <v>1.8408721609423133E-2</v>
      </c>
      <c r="E60" s="19">
        <v>3.8055179003650104E-3</v>
      </c>
      <c r="F60" s="19">
        <v>1.0207450422688273E-2</v>
      </c>
      <c r="G60" s="19">
        <v>4.8311070881917759E-2</v>
      </c>
      <c r="H60" s="19">
        <v>0.2168727604295532</v>
      </c>
      <c r="I60" s="19">
        <v>3.8611567093260871E-2</v>
      </c>
      <c r="J60" s="19">
        <v>1.1878649715382905</v>
      </c>
      <c r="K60" s="19">
        <v>4.0898421377065619E-2</v>
      </c>
    </row>
    <row r="61" spans="2:11" x14ac:dyDescent="0.25">
      <c r="B61" s="1"/>
      <c r="C61" s="19">
        <v>0.15150888803110249</v>
      </c>
      <c r="D61" s="19">
        <v>9.6147829349210095E-2</v>
      </c>
      <c r="E61" s="19">
        <v>2.8203265842371494E-2</v>
      </c>
      <c r="F61" s="19">
        <v>6.1049637874373577E-2</v>
      </c>
      <c r="G61" s="19">
        <v>0.1842672532235663</v>
      </c>
      <c r="H61" s="19">
        <v>0.24012832168413972</v>
      </c>
      <c r="I61" s="19">
        <v>0.31582108783084845</v>
      </c>
      <c r="J61" s="19">
        <v>9.432922377975278E-2</v>
      </c>
      <c r="K61" s="19">
        <v>1.3754244970429683</v>
      </c>
    </row>
    <row r="64" spans="2:11" x14ac:dyDescent="0.25">
      <c r="B64" s="10" t="s">
        <v>21</v>
      </c>
      <c r="C64" s="19">
        <f>C17/C16</f>
        <v>0.11392405063291139</v>
      </c>
      <c r="D64" s="19">
        <f>D17/D16</f>
        <v>6.5872089180674581E-2</v>
      </c>
      <c r="E64" s="19">
        <f>E17/E16</f>
        <v>4.3676662320730114E-2</v>
      </c>
      <c r="F64" s="19">
        <f>F17/F16</f>
        <v>4.5661593156315967E-2</v>
      </c>
      <c r="G64" s="19">
        <f>G17/G16</f>
        <v>7.7737347006285144E-3</v>
      </c>
      <c r="H64" s="19">
        <f>H17/H16</f>
        <v>3.1936309010277136E-2</v>
      </c>
      <c r="I64" s="19">
        <f>I17/I16</f>
        <v>0.10860634151480038</v>
      </c>
      <c r="J64" s="19">
        <f>J17/J16</f>
        <v>1.984028570011408E-2</v>
      </c>
      <c r="K64" s="19">
        <f>K17/K16</f>
        <v>6.4587836886164471E-2</v>
      </c>
    </row>
    <row r="66" spans="2:14" x14ac:dyDescent="0.25">
      <c r="B66" s="10" t="s">
        <v>22</v>
      </c>
      <c r="C66" s="19">
        <f t="array" ref="C66:K66">MMULT(C64:K64, C53:K61)</f>
        <v>0.13557685125556215</v>
      </c>
      <c r="D66" s="19">
        <v>8.1731288675325725E-2</v>
      </c>
      <c r="E66" s="19">
        <v>4.6707339440289625E-2</v>
      </c>
      <c r="F66" s="19">
        <v>6.4426568109815938E-2</v>
      </c>
      <c r="G66" s="19">
        <v>3.9044594597784775E-2</v>
      </c>
      <c r="H66" s="19">
        <v>5.5935222287334149E-2</v>
      </c>
      <c r="I66" s="19">
        <v>0.14349139700506663</v>
      </c>
      <c r="J66" s="19">
        <v>3.3696473741170824E-2</v>
      </c>
      <c r="K66" s="19">
        <v>9.5669528101404541E-2</v>
      </c>
    </row>
    <row r="69" spans="2:14" x14ac:dyDescent="0.25">
      <c r="B69" s="24" t="s">
        <v>10</v>
      </c>
      <c r="C69" s="31">
        <f>M69</f>
        <v>131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M69" s="29">
        <v>131</v>
      </c>
    </row>
    <row r="70" spans="2:14" x14ac:dyDescent="0.25">
      <c r="B70" s="1"/>
      <c r="C70" s="21">
        <v>0</v>
      </c>
      <c r="D70" s="31">
        <f>M70</f>
        <v>150997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M70" s="29">
        <v>150997</v>
      </c>
    </row>
    <row r="71" spans="2:14" x14ac:dyDescent="0.25">
      <c r="B71" s="1"/>
      <c r="C71" s="21">
        <v>0</v>
      </c>
      <c r="D71" s="21">
        <v>0</v>
      </c>
      <c r="E71" s="31">
        <f>M71</f>
        <v>40822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M71" s="29">
        <v>40822</v>
      </c>
    </row>
    <row r="72" spans="2:14" x14ac:dyDescent="0.25">
      <c r="B72" s="1"/>
      <c r="C72" s="21">
        <v>0</v>
      </c>
      <c r="D72" s="21">
        <v>0</v>
      </c>
      <c r="E72" s="21">
        <v>0</v>
      </c>
      <c r="F72" s="31">
        <f>M72</f>
        <v>649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M72" s="29">
        <v>649</v>
      </c>
    </row>
    <row r="73" spans="2:14" x14ac:dyDescent="0.25">
      <c r="B73" s="1"/>
      <c r="C73" s="21">
        <v>0</v>
      </c>
      <c r="D73" s="21">
        <v>0</v>
      </c>
      <c r="E73" s="21">
        <v>0</v>
      </c>
      <c r="F73" s="21">
        <v>0</v>
      </c>
      <c r="G73" s="31">
        <f>M73</f>
        <v>848</v>
      </c>
      <c r="H73" s="21">
        <v>0</v>
      </c>
      <c r="I73" s="21">
        <v>0</v>
      </c>
      <c r="J73" s="21">
        <v>0</v>
      </c>
      <c r="K73" s="21">
        <v>0</v>
      </c>
      <c r="M73" s="29">
        <v>848</v>
      </c>
    </row>
    <row r="74" spans="2:14" x14ac:dyDescent="0.25">
      <c r="B74" s="1"/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31">
        <f>M74</f>
        <v>42987</v>
      </c>
      <c r="I74" s="21">
        <v>0</v>
      </c>
      <c r="J74" s="21">
        <v>0</v>
      </c>
      <c r="K74" s="21">
        <v>0</v>
      </c>
      <c r="M74" s="29">
        <v>42987</v>
      </c>
    </row>
    <row r="75" spans="2:14" x14ac:dyDescent="0.25">
      <c r="B75" s="1"/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31">
        <f>M75</f>
        <v>151</v>
      </c>
      <c r="J75" s="21">
        <v>0</v>
      </c>
      <c r="K75" s="21">
        <v>0</v>
      </c>
      <c r="M75" s="29">
        <v>151</v>
      </c>
    </row>
    <row r="76" spans="2:14" x14ac:dyDescent="0.25">
      <c r="B76" s="1"/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31">
        <f>M76</f>
        <v>30102</v>
      </c>
      <c r="K76" s="21">
        <v>0</v>
      </c>
      <c r="M76" s="29">
        <v>30102</v>
      </c>
    </row>
    <row r="77" spans="2:14" x14ac:dyDescent="0.25">
      <c r="B77" s="1"/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31">
        <f>M77</f>
        <v>32194</v>
      </c>
      <c r="M77" s="29">
        <v>32194</v>
      </c>
    </row>
    <row r="78" spans="2:14" x14ac:dyDescent="0.25">
      <c r="M78" s="29">
        <f>SUM(M69:M77)</f>
        <v>298881</v>
      </c>
    </row>
    <row r="80" spans="2:14" x14ac:dyDescent="0.25">
      <c r="B80" s="10" t="s">
        <v>24</v>
      </c>
      <c r="C80" s="23">
        <f t="array" ref="C80:K80">MMULT(C66:K66, C69:K77)</f>
        <v>17.760567514478641</v>
      </c>
      <c r="D80" s="23">
        <v>12341.179396108158</v>
      </c>
      <c r="E80" s="23">
        <v>1906.687010631503</v>
      </c>
      <c r="F80" s="23">
        <v>41.81284270327054</v>
      </c>
      <c r="G80" s="23">
        <v>33.109816218921488</v>
      </c>
      <c r="H80" s="23">
        <v>2404.4874004656331</v>
      </c>
      <c r="I80" s="23">
        <v>21.66720094776506</v>
      </c>
      <c r="J80" s="23">
        <v>1014.3312525567242</v>
      </c>
      <c r="K80" s="23">
        <v>3079.9847876966178</v>
      </c>
      <c r="M80" s="39">
        <f>SUM(C80:K80)</f>
        <v>20861.020274843075</v>
      </c>
      <c r="N80" s="2" t="s">
        <v>40</v>
      </c>
    </row>
    <row r="83" spans="2:14" x14ac:dyDescent="0.25">
      <c r="B83" s="10" t="s">
        <v>8</v>
      </c>
      <c r="C83" s="21">
        <v>56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</row>
    <row r="84" spans="2:14" x14ac:dyDescent="0.25">
      <c r="C84" s="21">
        <v>0</v>
      </c>
      <c r="D84" s="21">
        <v>5707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</row>
    <row r="85" spans="2:14" x14ac:dyDescent="0.25">
      <c r="C85" s="21">
        <v>0</v>
      </c>
      <c r="D85" s="21">
        <v>0</v>
      </c>
      <c r="E85" s="21">
        <v>707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</row>
    <row r="86" spans="2:14" x14ac:dyDescent="0.25">
      <c r="C86" s="21">
        <v>0</v>
      </c>
      <c r="D86" s="21">
        <v>0</v>
      </c>
      <c r="E86" s="21">
        <v>0</v>
      </c>
      <c r="F86" s="21">
        <v>1576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</row>
    <row r="87" spans="2:14" x14ac:dyDescent="0.25">
      <c r="C87" s="21">
        <v>0</v>
      </c>
      <c r="D87" s="21">
        <v>0</v>
      </c>
      <c r="E87" s="21">
        <v>0</v>
      </c>
      <c r="F87" s="21">
        <v>0</v>
      </c>
      <c r="G87" s="21">
        <v>15498</v>
      </c>
      <c r="H87" s="21">
        <v>0</v>
      </c>
      <c r="I87" s="21">
        <v>0</v>
      </c>
      <c r="J87" s="21">
        <v>0</v>
      </c>
      <c r="K87" s="21">
        <v>0</v>
      </c>
    </row>
    <row r="88" spans="2:14" x14ac:dyDescent="0.25"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8409</v>
      </c>
      <c r="I88" s="21">
        <v>0</v>
      </c>
      <c r="J88" s="21">
        <v>0</v>
      </c>
      <c r="K88" s="21">
        <v>0</v>
      </c>
    </row>
    <row r="89" spans="2:14" x14ac:dyDescent="0.25"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7021</v>
      </c>
      <c r="J89" s="21">
        <v>0</v>
      </c>
      <c r="K89" s="21">
        <v>0</v>
      </c>
    </row>
    <row r="90" spans="2:14" x14ac:dyDescent="0.25"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4790</v>
      </c>
      <c r="K90" s="21">
        <v>0</v>
      </c>
    </row>
    <row r="91" spans="2:14" x14ac:dyDescent="0.25"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59403</v>
      </c>
    </row>
    <row r="94" spans="2:14" x14ac:dyDescent="0.25">
      <c r="B94" s="10" t="s">
        <v>26</v>
      </c>
      <c r="C94" s="23">
        <f t="array" ref="C94:K94">MMULT(C66:K66, C83:K91)</f>
        <v>7.5923036703114803</v>
      </c>
      <c r="D94" s="23">
        <v>466.4404644700839</v>
      </c>
      <c r="E94" s="23">
        <v>33.022088984284764</v>
      </c>
      <c r="F94" s="23">
        <v>101.53627134106992</v>
      </c>
      <c r="G94" s="23">
        <v>605.11312707646846</v>
      </c>
      <c r="H94" s="23">
        <v>470.35928421419288</v>
      </c>
      <c r="I94" s="23">
        <v>1007.4530983725729</v>
      </c>
      <c r="J94" s="23">
        <v>161.40610922020824</v>
      </c>
      <c r="K94" s="23">
        <v>5683.0569778077343</v>
      </c>
      <c r="M94" s="39">
        <f>SUM(C94:K94)</f>
        <v>8535.9797251569271</v>
      </c>
      <c r="N94" s="2" t="s">
        <v>40</v>
      </c>
    </row>
    <row r="97" spans="12:13" x14ac:dyDescent="0.25">
      <c r="L97" s="24" t="s">
        <v>42</v>
      </c>
      <c r="M97" s="42">
        <f>M80+M94</f>
        <v>29397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3-sector example</vt:lpstr>
      <vt:lpstr>9-sector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Kim Leng</dc:creator>
  <cp:lastModifiedBy>Poh Kim Leng</cp:lastModifiedBy>
  <dcterms:created xsi:type="dcterms:W3CDTF">2015-06-05T18:17:20Z</dcterms:created>
  <dcterms:modified xsi:type="dcterms:W3CDTF">2025-10-23T09:38:56Z</dcterms:modified>
</cp:coreProperties>
</file>