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4.3.1 Invest Projects" sheetId="6" r:id="rId1"/>
    <sheet name="4.3.1 Cost Projects" sheetId="7" r:id="rId2"/>
  </sheets>
  <calcPr calcId="162913"/>
</workbook>
</file>

<file path=xl/calcChain.xml><?xml version="1.0" encoding="utf-8"?>
<calcChain xmlns="http://schemas.openxmlformats.org/spreadsheetml/2006/main">
  <c r="B22" i="7" l="1"/>
  <c r="C22" i="7"/>
  <c r="D22" i="7"/>
  <c r="E22" i="7"/>
  <c r="B18" i="7"/>
  <c r="B19" i="7" s="1"/>
  <c r="E12" i="7"/>
  <c r="B13" i="7" s="1"/>
  <c r="B14" i="7" s="1"/>
  <c r="E17" i="7"/>
  <c r="C17" i="7"/>
  <c r="D17" i="7"/>
  <c r="B17" i="7"/>
  <c r="C12" i="7"/>
  <c r="D12" i="7"/>
  <c r="B12" i="7"/>
  <c r="B22" i="6"/>
  <c r="B23" i="6"/>
  <c r="B24" i="6" s="1"/>
  <c r="C22" i="6"/>
  <c r="D22" i="6"/>
  <c r="D17" i="6"/>
  <c r="C17" i="6"/>
  <c r="B17" i="6"/>
  <c r="B18" i="6" s="1"/>
  <c r="B19" i="6" s="1"/>
  <c r="C12" i="6"/>
  <c r="D12" i="6"/>
  <c r="B12" i="6"/>
  <c r="B23" i="7" l="1"/>
  <c r="B24" i="7" s="1"/>
  <c r="B13" i="6"/>
  <c r="B14" i="6" s="1"/>
</calcChain>
</file>

<file path=xl/sharedStrings.xml><?xml version="1.0" encoding="utf-8"?>
<sst xmlns="http://schemas.openxmlformats.org/spreadsheetml/2006/main" count="60" uniqueCount="42">
  <si>
    <t>A</t>
  </si>
  <si>
    <t>B</t>
  </si>
  <si>
    <t>C</t>
  </si>
  <si>
    <t>D</t>
  </si>
  <si>
    <t>MARR</t>
  </si>
  <si>
    <t>Capital investment</t>
  </si>
  <si>
    <t>Salvage value</t>
  </si>
  <si>
    <t>Annual profits</t>
  </si>
  <si>
    <t>Study period</t>
  </si>
  <si>
    <t>Life</t>
  </si>
  <si>
    <t>PW =</t>
  </si>
  <si>
    <t>Optimal Decision =</t>
  </si>
  <si>
    <t>AW =</t>
  </si>
  <si>
    <t>FW =</t>
  </si>
  <si>
    <t>B12=B7 - PV($B$3,$B$4,B8,B9)</t>
  </si>
  <si>
    <t>C12=C7 - PV($B$3,$B$4,C8,C9)</t>
  </si>
  <si>
    <t>D12=D7 - PV($B$3,$B$4,D8,D9)</t>
  </si>
  <si>
    <t>B17=B8 - PMT($B$3,$B$4,B7,B9)</t>
  </si>
  <si>
    <t>C17=C8 - PMT($B$3,$B$4,C7,C9)</t>
  </si>
  <si>
    <t>D17=D8 - PMT($B$3,$B$4,D7,D9)</t>
  </si>
  <si>
    <t>B22=B9 - FV($B$3,$B$4, B8, B7)</t>
  </si>
  <si>
    <t>C22=C9 - FV($B$3,$B$4, C8, C7)</t>
  </si>
  <si>
    <t>D22=D9 - FV($B$3,$B$4, D8, D7)</t>
  </si>
  <si>
    <t>Annual cashflow</t>
  </si>
  <si>
    <t>B12=B7 - PV($B$3, $B$4, B8, B9)</t>
  </si>
  <si>
    <t>C12=C7 - PV($B$3, $B$4, C8, C9)</t>
  </si>
  <si>
    <t>D12=D7 - PV($B$3, $B$4, D8, D9)</t>
  </si>
  <si>
    <t>E12=E7 - PV($B$3, $B$4, E8, E9)</t>
  </si>
  <si>
    <t>B17=B8 - PMT($B$3, $B$4, B7, B9)</t>
  </si>
  <si>
    <t>C17=C8 - PMT($B$3, $B$4, C7, C9)</t>
  </si>
  <si>
    <t>D17=D8 - PMT($B$3, $B$4, D7, D9)</t>
  </si>
  <si>
    <t>E17=E8 - PMT($B$3, $B$4, E7, E9)</t>
  </si>
  <si>
    <t>B22=B9 - FV($B$3, $B$4, B8, B7)</t>
  </si>
  <si>
    <t>C22=C9 - FV($B$3, $B$4, C8, C7)</t>
  </si>
  <si>
    <t>D22=D9 - FV($B$3, $B$4, D8, D7)</t>
  </si>
  <si>
    <t>E22=E9 - FV($B$3, $B$4, E8, E7)</t>
  </si>
  <si>
    <r>
      <t xml:space="preserve">Max </t>
    </r>
    <r>
      <rPr>
        <i/>
        <sz val="12"/>
        <color theme="1"/>
        <rFont val="Arial"/>
        <family val="2"/>
      </rPr>
      <t>PW</t>
    </r>
    <r>
      <rPr>
        <sz val="12"/>
        <color theme="1"/>
        <rFont val="Arial"/>
        <family val="2"/>
      </rPr>
      <t xml:space="preserve"> =</t>
    </r>
  </si>
  <si>
    <r>
      <t xml:space="preserve">Max </t>
    </r>
    <r>
      <rPr>
        <i/>
        <sz val="12"/>
        <color theme="1"/>
        <rFont val="Arial"/>
        <family val="2"/>
      </rPr>
      <t>AW</t>
    </r>
    <r>
      <rPr>
        <sz val="12"/>
        <color theme="1"/>
        <rFont val="Arial"/>
        <family val="2"/>
      </rPr>
      <t xml:space="preserve"> =</t>
    </r>
  </si>
  <si>
    <r>
      <t xml:space="preserve">Max </t>
    </r>
    <r>
      <rPr>
        <i/>
        <sz val="12"/>
        <color theme="1"/>
        <rFont val="Arial"/>
        <family val="2"/>
      </rPr>
      <t>FW</t>
    </r>
    <r>
      <rPr>
        <sz val="12"/>
        <color theme="1"/>
        <rFont val="Arial"/>
        <family val="2"/>
      </rPr>
      <t xml:space="preserve"> =</t>
    </r>
  </si>
  <si>
    <r>
      <t>Max F</t>
    </r>
    <r>
      <rPr>
        <i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 xml:space="preserve"> =</t>
    </r>
  </si>
  <si>
    <t>4.3.1 Evaluation of Investment Projects using Equivalent Worth Methods</t>
  </si>
  <si>
    <t>4.3.1 Evaluation of Cost Projects using Equivalent Worth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</si>
</sst>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3" fillId="6" borderId="0" xfId="0" applyFont="1" applyFill="1"/>
    <xf numFmtId="0" fontId="4" fillId="6" borderId="0" xfId="0" applyFont="1" applyFill="1"/>
    <xf numFmtId="0" fontId="4" fillId="0" borderId="0" xfId="0" applyFont="1"/>
    <xf numFmtId="0" fontId="5" fillId="3" borderId="1" xfId="0" applyFont="1" applyFill="1" applyBorder="1"/>
    <xf numFmtId="10" fontId="4" fillId="3" borderId="1" xfId="2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4" fillId="4" borderId="1" xfId="0" applyFont="1" applyFill="1" applyBorder="1"/>
    <xf numFmtId="4" fontId="4" fillId="4" borderId="1" xfId="1" applyNumberFormat="1" applyFont="1" applyFill="1" applyBorder="1"/>
    <xf numFmtId="3" fontId="4" fillId="4" borderId="1" xfId="1" applyNumberFormat="1" applyFont="1" applyFill="1" applyBorder="1"/>
    <xf numFmtId="0" fontId="5" fillId="2" borderId="1" xfId="0" applyFont="1" applyFill="1" applyBorder="1" applyAlignment="1">
      <alignment horizontal="right" indent="1"/>
    </xf>
    <xf numFmtId="44" fontId="4" fillId="2" borderId="1" xfId="0" applyNumberFormat="1" applyFont="1" applyFill="1" applyBorder="1"/>
    <xf numFmtId="0" fontId="4" fillId="7" borderId="0" xfId="0" applyFont="1" applyFill="1"/>
    <xf numFmtId="0" fontId="4" fillId="5" borderId="1" xfId="0" applyFont="1" applyFill="1" applyBorder="1" applyAlignment="1">
      <alignment horizontal="right" indent="1"/>
    </xf>
    <xf numFmtId="44" fontId="4" fillId="5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44" fontId="4" fillId="2" borderId="1" xfId="1" applyFont="1" applyFill="1" applyBorder="1"/>
    <xf numFmtId="0" fontId="5" fillId="5" borderId="1" xfId="0" applyFont="1" applyFill="1" applyBorder="1"/>
    <xf numFmtId="10" fontId="4" fillId="5" borderId="1" xfId="2" applyNumberFormat="1" applyFont="1" applyFill="1" applyBorder="1"/>
    <xf numFmtId="0" fontId="4" fillId="5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164" fontId="4" fillId="4" borderId="1" xfId="1" applyNumberFormat="1" applyFont="1" applyFill="1" applyBorder="1"/>
    <xf numFmtId="164" fontId="4" fillId="2" borderId="1" xfId="1" applyNumberFormat="1" applyFont="1" applyFill="1" applyBorder="1"/>
    <xf numFmtId="164" fontId="4" fillId="5" borderId="1" xfId="1" applyNumberFormat="1" applyFont="1" applyFill="1" applyBorder="1"/>
    <xf numFmtId="0" fontId="4" fillId="7" borderId="0" xfId="0" applyFont="1" applyFill="1" applyBorder="1"/>
  </cellXfs>
  <cellStyles count="6">
    <cellStyle name="Currency" xfId="1" builtinId="4"/>
    <cellStyle name="Currency 2" xfId="5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9" defaultPivotStyle="PivotStyleLight16"/>
  <colors>
    <mruColors>
      <color rgb="FFFFFFCC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Normal="100" workbookViewId="0">
      <selection activeCell="B3" sqref="B3"/>
    </sheetView>
  </sheetViews>
  <sheetFormatPr defaultRowHeight="15" x14ac:dyDescent="0.25"/>
  <cols>
    <col min="1" max="1" width="22.5546875" style="3" customWidth="1"/>
    <col min="2" max="2" width="16.109375" style="3" customWidth="1"/>
    <col min="3" max="3" width="16.21875" style="3" customWidth="1"/>
    <col min="4" max="4" width="16.33203125" style="3" customWidth="1"/>
    <col min="5" max="5" width="36.109375" style="3" customWidth="1"/>
    <col min="6" max="6" width="7" style="3" customWidth="1"/>
    <col min="7" max="16384" width="8.88671875" style="3"/>
  </cols>
  <sheetData>
    <row r="1" spans="1:5" ht="15.6" x14ac:dyDescent="0.3">
      <c r="A1" s="1" t="s">
        <v>40</v>
      </c>
      <c r="B1" s="2"/>
      <c r="C1" s="2"/>
      <c r="D1" s="2"/>
      <c r="E1" s="2"/>
    </row>
    <row r="3" spans="1:5" ht="15.6" x14ac:dyDescent="0.3">
      <c r="A3" s="4" t="s">
        <v>4</v>
      </c>
      <c r="B3" s="5">
        <v>0.1</v>
      </c>
    </row>
    <row r="4" spans="1:5" x14ac:dyDescent="0.25">
      <c r="A4" s="6" t="s">
        <v>8</v>
      </c>
      <c r="B4" s="7">
        <v>10</v>
      </c>
    </row>
    <row r="6" spans="1:5" ht="15.6" x14ac:dyDescent="0.3">
      <c r="A6" s="8"/>
      <c r="B6" s="9" t="s">
        <v>0</v>
      </c>
      <c r="C6" s="9" t="s">
        <v>1</v>
      </c>
      <c r="D6" s="9" t="s">
        <v>2</v>
      </c>
    </row>
    <row r="7" spans="1:5" x14ac:dyDescent="0.25">
      <c r="A7" s="10" t="s">
        <v>5</v>
      </c>
      <c r="B7" s="11">
        <v>-390000</v>
      </c>
      <c r="C7" s="11">
        <v>-920000</v>
      </c>
      <c r="D7" s="11">
        <v>-660000</v>
      </c>
    </row>
    <row r="8" spans="1:5" x14ac:dyDescent="0.25">
      <c r="A8" s="10" t="s">
        <v>7</v>
      </c>
      <c r="B8" s="11">
        <v>69000</v>
      </c>
      <c r="C8" s="11">
        <v>167000</v>
      </c>
      <c r="D8" s="11">
        <v>133500</v>
      </c>
    </row>
    <row r="9" spans="1:5" x14ac:dyDescent="0.25">
      <c r="A9" s="10" t="s">
        <v>6</v>
      </c>
      <c r="B9" s="11">
        <v>0</v>
      </c>
      <c r="C9" s="11">
        <v>0</v>
      </c>
      <c r="D9" s="11">
        <v>0</v>
      </c>
    </row>
    <row r="10" spans="1:5" x14ac:dyDescent="0.25">
      <c r="A10" s="10" t="s">
        <v>9</v>
      </c>
      <c r="B10" s="12">
        <v>10</v>
      </c>
      <c r="C10" s="12">
        <v>10</v>
      </c>
      <c r="D10" s="12">
        <v>10</v>
      </c>
    </row>
    <row r="12" spans="1:5" ht="15.6" x14ac:dyDescent="0.3">
      <c r="A12" s="13" t="s">
        <v>10</v>
      </c>
      <c r="B12" s="14">
        <f>B7 - PV($B$3,$B$4,B8,B9)</f>
        <v>33975.130293623253</v>
      </c>
      <c r="C12" s="14">
        <f>C7 - PV($B$3,$B$4,C8,C9)</f>
        <v>106142.70665268239</v>
      </c>
      <c r="D12" s="14">
        <f>D7 - PV($B$3,$B$4,D8,D9)</f>
        <v>160299.70861157554</v>
      </c>
      <c r="E12" s="15" t="s">
        <v>14</v>
      </c>
    </row>
    <row r="13" spans="1:5" ht="15.6" x14ac:dyDescent="0.3">
      <c r="A13" s="16" t="s">
        <v>36</v>
      </c>
      <c r="B13" s="17">
        <f>MAX(B12:D12)</f>
        <v>160299.70861157554</v>
      </c>
      <c r="E13" s="15" t="s">
        <v>15</v>
      </c>
    </row>
    <row r="14" spans="1:5" x14ac:dyDescent="0.25">
      <c r="A14" s="16" t="s">
        <v>11</v>
      </c>
      <c r="B14" s="18" t="str">
        <f>IF(B13&lt;0,"Do-nothing", IF(B13=B12,B6,IF(B13=C12,C6,IF(B13=D12,D6))))</f>
        <v>C</v>
      </c>
      <c r="E14" s="15" t="s">
        <v>16</v>
      </c>
    </row>
    <row r="17" spans="1:5" ht="15.6" x14ac:dyDescent="0.3">
      <c r="A17" s="19" t="s">
        <v>12</v>
      </c>
      <c r="B17" s="14">
        <f>B8 - PMT($B$3,$B$4,B7,B9)</f>
        <v>5529.2959958204738</v>
      </c>
      <c r="C17" s="14">
        <f>C8 - PMT($B$3,$B$4,C7,C9)</f>
        <v>17274.236708089302</v>
      </c>
      <c r="D17" s="14">
        <f>D8 - PMT($B$3,$B$4,D7,D9)</f>
        <v>26088.039377542329</v>
      </c>
      <c r="E17" s="15" t="s">
        <v>17</v>
      </c>
    </row>
    <row r="18" spans="1:5" ht="15.6" x14ac:dyDescent="0.3">
      <c r="A18" s="16" t="s">
        <v>37</v>
      </c>
      <c r="B18" s="17">
        <f>MAX(B17:D17)</f>
        <v>26088.039377542329</v>
      </c>
      <c r="E18" s="15" t="s">
        <v>18</v>
      </c>
    </row>
    <row r="19" spans="1:5" x14ac:dyDescent="0.25">
      <c r="A19" s="16" t="s">
        <v>11</v>
      </c>
      <c r="B19" s="18" t="str">
        <f>IF(B18&lt;0,"Do-nothing", IF(B18=B17,B6,IF(B18=C17,C6,IF(B18=D17,D6))))</f>
        <v>C</v>
      </c>
      <c r="E19" s="15" t="s">
        <v>19</v>
      </c>
    </row>
    <row r="22" spans="1:5" ht="15.6" x14ac:dyDescent="0.3">
      <c r="A22" s="19" t="s">
        <v>13</v>
      </c>
      <c r="B22" s="20">
        <f>B9 - FV($B$3,$B$4, B8, B7)</f>
        <v>88122.73803000059</v>
      </c>
      <c r="C22" s="20">
        <f t="shared" ref="C22:D22" si="0">C9 - FV($B$3,$B$4, C8, C7)</f>
        <v>275306.84507500101</v>
      </c>
      <c r="D22" s="20">
        <f t="shared" si="0"/>
        <v>415776.16056750133</v>
      </c>
      <c r="E22" s="15" t="s">
        <v>20</v>
      </c>
    </row>
    <row r="23" spans="1:5" ht="15.6" x14ac:dyDescent="0.3">
      <c r="A23" s="16" t="s">
        <v>38</v>
      </c>
      <c r="B23" s="17">
        <f>MAX(B22:D22)</f>
        <v>415776.16056750133</v>
      </c>
      <c r="E23" s="15" t="s">
        <v>21</v>
      </c>
    </row>
    <row r="24" spans="1:5" x14ac:dyDescent="0.25">
      <c r="A24" s="16" t="s">
        <v>11</v>
      </c>
      <c r="B24" s="18" t="str">
        <f>IF(B23&lt;0,"Do-nothing", IF(B23=B22,B6,IF(B23=C22,C6,IF(B23=D22,D6))))</f>
        <v>C</v>
      </c>
      <c r="E24" s="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B3" sqref="B3"/>
    </sheetView>
  </sheetViews>
  <sheetFormatPr defaultRowHeight="15" x14ac:dyDescent="0.25"/>
  <cols>
    <col min="1" max="1" width="22.88671875" style="3" customWidth="1"/>
    <col min="2" max="2" width="16.5546875" style="3" customWidth="1"/>
    <col min="3" max="3" width="16.6640625" style="3" customWidth="1"/>
    <col min="4" max="4" width="15.88671875" style="3" customWidth="1"/>
    <col min="5" max="5" width="14.6640625" style="3" customWidth="1"/>
    <col min="6" max="6" width="37.77734375" style="3" customWidth="1"/>
    <col min="7" max="16384" width="8.88671875" style="3"/>
  </cols>
  <sheetData>
    <row r="1" spans="1:6" ht="15.6" x14ac:dyDescent="0.3">
      <c r="A1" s="1" t="s">
        <v>41</v>
      </c>
      <c r="B1" s="1"/>
      <c r="C1" s="1"/>
      <c r="D1" s="1"/>
      <c r="E1" s="1"/>
    </row>
    <row r="3" spans="1:6" ht="15.6" x14ac:dyDescent="0.3">
      <c r="A3" s="21" t="s">
        <v>4</v>
      </c>
      <c r="B3" s="22">
        <v>0.1</v>
      </c>
    </row>
    <row r="4" spans="1:6" x14ac:dyDescent="0.25">
      <c r="A4" s="23" t="s">
        <v>8</v>
      </c>
      <c r="B4" s="23">
        <v>5</v>
      </c>
    </row>
    <row r="6" spans="1:6" x14ac:dyDescent="0.25">
      <c r="A6" s="24"/>
      <c r="B6" s="25" t="s">
        <v>0</v>
      </c>
      <c r="C6" s="25" t="s">
        <v>1</v>
      </c>
      <c r="D6" s="25" t="s">
        <v>2</v>
      </c>
      <c r="E6" s="25" t="s">
        <v>3</v>
      </c>
    </row>
    <row r="7" spans="1:6" x14ac:dyDescent="0.25">
      <c r="A7" s="10" t="s">
        <v>5</v>
      </c>
      <c r="B7" s="26">
        <v>-24000</v>
      </c>
      <c r="C7" s="26">
        <v>-30000</v>
      </c>
      <c r="D7" s="26">
        <v>-49600</v>
      </c>
      <c r="E7" s="26">
        <v>-52000</v>
      </c>
    </row>
    <row r="8" spans="1:6" x14ac:dyDescent="0.25">
      <c r="A8" s="10" t="s">
        <v>23</v>
      </c>
      <c r="B8" s="26">
        <v>-31200</v>
      </c>
      <c r="C8" s="26">
        <v>-29128</v>
      </c>
      <c r="D8" s="26">
        <v>-25192</v>
      </c>
      <c r="E8" s="26">
        <v>-22880</v>
      </c>
    </row>
    <row r="9" spans="1:6" x14ac:dyDescent="0.25">
      <c r="A9" s="10" t="s">
        <v>6</v>
      </c>
      <c r="B9" s="26">
        <v>0</v>
      </c>
      <c r="C9" s="26">
        <v>0</v>
      </c>
      <c r="D9" s="26">
        <v>0</v>
      </c>
      <c r="E9" s="26">
        <v>0</v>
      </c>
    </row>
    <row r="10" spans="1:6" x14ac:dyDescent="0.25">
      <c r="A10" s="10" t="s">
        <v>9</v>
      </c>
      <c r="B10" s="10">
        <v>5</v>
      </c>
      <c r="C10" s="10">
        <v>5</v>
      </c>
      <c r="D10" s="10">
        <v>5</v>
      </c>
      <c r="E10" s="10">
        <v>5</v>
      </c>
    </row>
    <row r="12" spans="1:6" ht="15.6" x14ac:dyDescent="0.3">
      <c r="A12" s="19" t="s">
        <v>10</v>
      </c>
      <c r="B12" s="27">
        <f>B7 - PV($B$3, $B$4, B8, B9)</f>
        <v>-142272.54720554367</v>
      </c>
      <c r="C12" s="27">
        <f>C7 - PV($B$3, $B$4, C8, C9)</f>
        <v>-140418.03701932935</v>
      </c>
      <c r="D12" s="27">
        <f t="shared" ref="D12" si="0">D7 - PV($B$3, $B$4, D8, D9)</f>
        <v>-145097.50029493769</v>
      </c>
      <c r="E12" s="27">
        <f>E7 - PV($B$3, $B$4, E8, E9)</f>
        <v>-138733.20128406535</v>
      </c>
      <c r="F12" s="15" t="s">
        <v>24</v>
      </c>
    </row>
    <row r="13" spans="1:6" ht="15.6" x14ac:dyDescent="0.3">
      <c r="A13" s="16" t="s">
        <v>36</v>
      </c>
      <c r="B13" s="28">
        <f>MAX(B12:E12)</f>
        <v>-138733.20128406535</v>
      </c>
      <c r="F13" s="15" t="s">
        <v>25</v>
      </c>
    </row>
    <row r="14" spans="1:6" x14ac:dyDescent="0.25">
      <c r="A14" s="16" t="s">
        <v>11</v>
      </c>
      <c r="B14" s="18" t="str">
        <f>IF(B13=B12,B6,IF(B13=C12,C6,IF(B13=D12,D6,IF(B13=E12,E6))))</f>
        <v>D</v>
      </c>
      <c r="F14" s="15" t="s">
        <v>26</v>
      </c>
    </row>
    <row r="15" spans="1:6" x14ac:dyDescent="0.25">
      <c r="F15" s="15" t="s">
        <v>27</v>
      </c>
    </row>
    <row r="17" spans="1:6" ht="15.6" x14ac:dyDescent="0.3">
      <c r="A17" s="19" t="s">
        <v>12</v>
      </c>
      <c r="B17" s="27">
        <f>B8 - PMT($B$3, $B$4, B7, B9)</f>
        <v>-37531.139539073891</v>
      </c>
      <c r="C17" s="27">
        <f t="shared" ref="C17:D17" si="1">C8 - PMT($B$3, $B$4, C7, C9)</f>
        <v>-37041.924423842363</v>
      </c>
      <c r="D17" s="27">
        <f t="shared" si="1"/>
        <v>-38276.355047419376</v>
      </c>
      <c r="E17" s="27">
        <f>E8 - PMT($B$3, $B$4, E7, E9)</f>
        <v>-36597.469001326761</v>
      </c>
      <c r="F17" s="15" t="s">
        <v>28</v>
      </c>
    </row>
    <row r="18" spans="1:6" ht="15.6" x14ac:dyDescent="0.3">
      <c r="A18" s="16" t="s">
        <v>36</v>
      </c>
      <c r="B18" s="28">
        <f>MAX(B17:E17)</f>
        <v>-36597.469001326761</v>
      </c>
      <c r="F18" s="29" t="s">
        <v>29</v>
      </c>
    </row>
    <row r="19" spans="1:6" x14ac:dyDescent="0.25">
      <c r="A19" s="16" t="s">
        <v>11</v>
      </c>
      <c r="B19" s="18" t="str">
        <f>IF(B18=B17,B6,IF(B18=C17,C6,IF(B18=D17,D6,IF(B18=E17,E6))))</f>
        <v>D</v>
      </c>
      <c r="F19" s="29" t="s">
        <v>30</v>
      </c>
    </row>
    <row r="20" spans="1:6" x14ac:dyDescent="0.25">
      <c r="F20" s="29" t="s">
        <v>31</v>
      </c>
    </row>
    <row r="22" spans="1:6" ht="15.6" x14ac:dyDescent="0.3">
      <c r="A22" s="19" t="s">
        <v>13</v>
      </c>
      <c r="B22" s="27">
        <f>B9 - FV($B$3, $B$4, B8, B7)</f>
        <v>-229131.36000000019</v>
      </c>
      <c r="C22" s="27">
        <f t="shared" ref="C22:E22" si="2">C9 - FV($B$3, $B$4, C8, C7)</f>
        <v>-226144.65280000019</v>
      </c>
      <c r="D22" s="27">
        <f t="shared" si="2"/>
        <v>-233680.97520000016</v>
      </c>
      <c r="E22" s="27">
        <f t="shared" si="2"/>
        <v>-223431.20800000016</v>
      </c>
      <c r="F22" s="15" t="s">
        <v>32</v>
      </c>
    </row>
    <row r="23" spans="1:6" ht="15.6" x14ac:dyDescent="0.3">
      <c r="A23" s="16" t="s">
        <v>39</v>
      </c>
      <c r="B23" s="28">
        <f>MAX(B22:E22)</f>
        <v>-223431.20800000016</v>
      </c>
      <c r="F23" s="29" t="s">
        <v>33</v>
      </c>
    </row>
    <row r="24" spans="1:6" x14ac:dyDescent="0.25">
      <c r="A24" s="16" t="s">
        <v>11</v>
      </c>
      <c r="B24" s="18" t="str">
        <f>IF(B23=B22,B6,IF(B23=C22,C6,IF(B23=D22,D6,IF(B23=E22,E6))))</f>
        <v>D</v>
      </c>
      <c r="F24" s="29" t="s">
        <v>34</v>
      </c>
    </row>
    <row r="25" spans="1:6" x14ac:dyDescent="0.25">
      <c r="F25" s="2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4.3.1 Invest Projects</vt:lpstr>
      <vt:lpstr>4.3.1 Cost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2021-01-03T04:57:08Z</dcterms:modified>
</cp:coreProperties>
</file>