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0608" windowHeight="9900"/>
  </bookViews>
  <sheets>
    <sheet name="Base Model" sheetId="18" r:id="rId1"/>
    <sheet name="Prob Model" sheetId="23" r:id="rId2"/>
    <sheet name="Risk Profile PW" sheetId="31" r:id="rId3"/>
    <sheet name="Risk Profile IRR" sheetId="3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"5W7QMZXJ3P25QG8IWDXF7MQZ"</definedName>
    <definedName name="PalisadeReportWorkbookCreatedBy">"AtRisk"</definedName>
    <definedName name="PalisadeReportWorksheetCreatedBy" localSheetId="3">"AtRisk"</definedName>
    <definedName name="PalisadeReportWorksheetCreatedBy" localSheetId="2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"$B$11"</definedName>
    <definedName name="RiskSelectedNameCell1" hidden="1">"$A$11"</definedName>
    <definedName name="RiskSelectedNameCell2" hidden="1">"$B$3"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imVoiCheckBoxBivariateCharts" localSheetId="1" hidden="1">FALSE</definedName>
    <definedName name="SimVoiCheckBoxCumulativeCharts" localSheetId="1" hidden="1">TRUE</definedName>
    <definedName name="SimVoiOptionMonteCarloSimOnly" localSheetId="1" hidden="1">TRUE</definedName>
    <definedName name="SimVoiRefEditOutputValueCell" localSheetId="1" hidden="1">"'Prob Model'!$B$12"</definedName>
    <definedName name="SimVoiTextBoxNumberOfBrackets" localSheetId="1" hidden="1">100</definedName>
    <definedName name="SimVoiTextBoxNumberOfTrials" localSheetId="1" hidden="1">1000</definedName>
    <definedName name="SimVoiTextBoxNumberPointsBivariate" localSheetId="1" hidden="1">1000</definedName>
    <definedName name="SimVoiTextBoxNumberPointsCumulative" localSheetId="1" hidden="1">1000</definedName>
    <definedName name="SimVoiTextBoxTrialsPerBracket" localSheetId="1" hidden="1">100</definedName>
  </definedNames>
  <calcPr calcId="162913"/>
</workbook>
</file>

<file path=xl/calcChain.xml><?xml version="1.0" encoding="utf-8"?>
<calcChain xmlns="http://schemas.openxmlformats.org/spreadsheetml/2006/main">
  <c r="B12" i="18" l="1"/>
  <c r="C12" i="18"/>
  <c r="B11" i="18"/>
  <c r="C11" i="18"/>
  <c r="B7" i="23"/>
  <c r="B5" i="23"/>
  <c r="B6" i="23"/>
  <c r="B8" i="23"/>
  <c r="B12" i="23"/>
  <c r="B11" i="23"/>
</calcChain>
</file>

<file path=xl/sharedStrings.xml><?xml version="1.0" encoding="utf-8"?>
<sst xmlns="http://schemas.openxmlformats.org/spreadsheetml/2006/main" count="137" uniqueCount="78">
  <si>
    <t>Distribution</t>
  </si>
  <si>
    <t>Normal</t>
  </si>
  <si>
    <t>Uniform</t>
  </si>
  <si>
    <t>Annual Expenses</t>
  </si>
  <si>
    <t>MARR</t>
  </si>
  <si>
    <t>Annual Revenues</t>
  </si>
  <si>
    <t>Salvage Value</t>
  </si>
  <si>
    <t>Variable</t>
  </si>
  <si>
    <t>Base Value</t>
  </si>
  <si>
    <t>Initial Investment</t>
  </si>
  <si>
    <t>Uniform Integer</t>
  </si>
  <si>
    <t>Parameters</t>
  </si>
  <si>
    <t>Trial Value</t>
  </si>
  <si>
    <t>Useful Life</t>
  </si>
  <si>
    <t>Formulas:</t>
  </si>
  <si>
    <t>IRR</t>
  </si>
  <si>
    <t>B7 =RiskUniform(E7, F7)</t>
  </si>
  <si>
    <t>B5 =RiskNormal(E5, F5)</t>
  </si>
  <si>
    <t>B6 =RiskNormal(E6, F6)</t>
  </si>
  <si>
    <t>B8 =RiskIntUniform(E8, F8)</t>
  </si>
  <si>
    <t>PW</t>
  </si>
  <si>
    <t>B11 = RiskOutput() +  B4 - PV(B9, B8, B5+B6, B7, 0)</t>
  </si>
  <si>
    <t>B12 = RiskOutput() + RATE(B8, B5+B6, B4, B7, 0, 0.1)</t>
  </si>
  <si>
    <t xml:space="preserve">@RISK Output Report for PW / Trial Value B11 </t>
  </si>
  <si>
    <r>
      <t>Performed By:</t>
    </r>
    <r>
      <rPr>
        <sz val="8"/>
        <color theme="1"/>
        <rFont val="Tahoma"/>
        <family val="2"/>
      </rPr>
      <t xml:space="preserve"> KL Poh</t>
    </r>
  </si>
  <si>
    <r>
      <t>Date:</t>
    </r>
    <r>
      <rPr>
        <sz val="8"/>
        <color theme="1"/>
        <rFont val="Tahoma"/>
        <family val="2"/>
      </rPr>
      <t xml:space="preserve"> Sunday, February 12, 2017 6:07:55 PM</t>
    </r>
  </si>
  <si>
    <t>Simulation Summary Information</t>
  </si>
  <si>
    <t>Workbook Name</t>
  </si>
  <si>
    <t>6.4.3-Example-1-@risk.xlsx</t>
  </si>
  <si>
    <t xml:space="preserve"> </t>
  </si>
  <si>
    <t>Number of Simulations</t>
  </si>
  <si>
    <t>Number of Iterations</t>
  </si>
  <si>
    <t>Number of Inputs</t>
  </si>
  <si>
    <t>Number of Outputs</t>
  </si>
  <si>
    <t>Sampling Type</t>
  </si>
  <si>
    <t>Latin Hypercube</t>
  </si>
  <si>
    <t>Simulation Start Time</t>
  </si>
  <si>
    <t>Simulation Duration</t>
  </si>
  <si>
    <t>Random # Generator</t>
  </si>
  <si>
    <t>Mersenne Twister</t>
  </si>
  <si>
    <t>Random Seed</t>
  </si>
  <si>
    <t>Summary Statistics for PW / Trial Value</t>
  </si>
  <si>
    <t>Statistics</t>
  </si>
  <si>
    <t>Percentile</t>
  </si>
  <si>
    <t>Minimum</t>
  </si>
  <si>
    <t>Maximum</t>
  </si>
  <si>
    <t>Mean</t>
  </si>
  <si>
    <t>Std Dev</t>
  </si>
  <si>
    <t>Variance</t>
  </si>
  <si>
    <t>Skewness</t>
  </si>
  <si>
    <t>Kurtosis</t>
  </si>
  <si>
    <t>Median</t>
  </si>
  <si>
    <t>Mode</t>
  </si>
  <si>
    <t>Left X</t>
  </si>
  <si>
    <t>Left P</t>
  </si>
  <si>
    <t>Right X</t>
  </si>
  <si>
    <t>Right P</t>
  </si>
  <si>
    <t>Diff X</t>
  </si>
  <si>
    <t>Diff P</t>
  </si>
  <si>
    <t>#Errors</t>
  </si>
  <si>
    <t>Filter Min</t>
  </si>
  <si>
    <t>Off</t>
  </si>
  <si>
    <t>Filter Max</t>
  </si>
  <si>
    <t>#Filtered</t>
  </si>
  <si>
    <t>Change in Output Statistic for PW / Trial Value</t>
  </si>
  <si>
    <t>Rank</t>
  </si>
  <si>
    <t>Name</t>
  </si>
  <si>
    <t>Lower</t>
  </si>
  <si>
    <t>Upper</t>
  </si>
  <si>
    <t>Annual Revenues / Trial Value</t>
  </si>
  <si>
    <t>Useful Life / Trial Value</t>
  </si>
  <si>
    <t>Annual Expenses / Trial Value</t>
  </si>
  <si>
    <t>Salvage Value / Trial Value</t>
  </si>
  <si>
    <t xml:space="preserve">@RISK Output Report for IRR / Trial Value B12 </t>
  </si>
  <si>
    <r>
      <t>Date:</t>
    </r>
    <r>
      <rPr>
        <sz val="8"/>
        <color theme="1"/>
        <rFont val="Tahoma"/>
        <family val="2"/>
      </rPr>
      <t xml:space="preserve"> Sunday, February 12, 2017 6:09:40 PM</t>
    </r>
  </si>
  <si>
    <t>Summary Statistics for IRR / Trial Value</t>
  </si>
  <si>
    <t>Change in Output Statistic for IRR / Trial Value</t>
  </si>
  <si>
    <t>6.5.4  Monte Carlo Simulation using @Risk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</si>
</sst>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%"/>
    <numFmt numFmtId="166" formatCode="hh:mm:ss"/>
  </numFmts>
  <fonts count="17" x14ac:knownFonts="1">
    <font>
      <sz val="10"/>
      <name val="Arial"/>
    </font>
    <font>
      <sz val="12"/>
      <color theme="1"/>
      <name val="Times New Roman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43" fontId="4" fillId="0" borderId="0" xfId="1" applyFont="1"/>
    <xf numFmtId="0" fontId="4" fillId="4" borderId="1" xfId="0" applyFont="1" applyFill="1" applyBorder="1" applyAlignment="1">
      <alignment vertical="top" wrapText="1"/>
    </xf>
    <xf numFmtId="3" fontId="4" fillId="4" borderId="1" xfId="1" applyNumberFormat="1" applyFont="1" applyFill="1" applyBorder="1" applyAlignment="1" applyProtection="1">
      <alignment horizontal="right"/>
    </xf>
    <xf numFmtId="3" fontId="4" fillId="4" borderId="0" xfId="1" applyNumberFormat="1" applyFont="1" applyFill="1"/>
    <xf numFmtId="3" fontId="4" fillId="4" borderId="2" xfId="1" applyNumberFormat="1" applyFont="1" applyFill="1" applyBorder="1" applyAlignment="1" applyProtection="1">
      <alignment horizontal="right"/>
    </xf>
    <xf numFmtId="0" fontId="4" fillId="4" borderId="1" xfId="0" applyFont="1" applyFill="1" applyBorder="1"/>
    <xf numFmtId="0" fontId="6" fillId="3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 applyProtection="1">
      <alignment horizontal="right"/>
    </xf>
    <xf numFmtId="0" fontId="3" fillId="6" borderId="0" xfId="0" applyFont="1" applyFill="1"/>
    <xf numFmtId="0" fontId="4" fillId="5" borderId="1" xfId="0" applyFont="1" applyFill="1" applyBorder="1" applyAlignment="1">
      <alignment horizontal="right"/>
    </xf>
    <xf numFmtId="0" fontId="0" fillId="0" borderId="0" xfId="0" applyFill="1"/>
    <xf numFmtId="0" fontId="4" fillId="2" borderId="0" xfId="0" applyFont="1" applyFill="1"/>
    <xf numFmtId="0" fontId="5" fillId="7" borderId="1" xfId="0" applyFont="1" applyFill="1" applyBorder="1"/>
    <xf numFmtId="164" fontId="4" fillId="2" borderId="1" xfId="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 applyProtection="1">
      <alignment horizontal="center"/>
    </xf>
    <xf numFmtId="7" fontId="7" fillId="6" borderId="1" xfId="0" applyNumberFormat="1" applyFont="1" applyFill="1" applyBorder="1"/>
    <xf numFmtId="165" fontId="7" fillId="6" borderId="1" xfId="0" applyNumberFormat="1" applyFont="1" applyFill="1" applyBorder="1"/>
    <xf numFmtId="0" fontId="8" fillId="2" borderId="0" xfId="0" applyFont="1" applyFill="1"/>
    <xf numFmtId="0" fontId="3" fillId="8" borderId="0" xfId="0" applyFont="1" applyFill="1"/>
    <xf numFmtId="0" fontId="4" fillId="8" borderId="0" xfId="0" applyFont="1" applyFill="1"/>
    <xf numFmtId="0" fontId="4" fillId="7" borderId="1" xfId="0" applyFont="1" applyFill="1" applyBorder="1"/>
    <xf numFmtId="0" fontId="6" fillId="6" borderId="1" xfId="0" applyFont="1" applyFill="1" applyBorder="1"/>
    <xf numFmtId="0" fontId="4" fillId="6" borderId="1" xfId="0" applyFont="1" applyFill="1" applyBorder="1"/>
    <xf numFmtId="43" fontId="4" fillId="2" borderId="0" xfId="1" applyFont="1" applyFill="1"/>
    <xf numFmtId="164" fontId="7" fillId="6" borderId="1" xfId="2" applyNumberFormat="1" applyFont="1" applyFill="1" applyBorder="1"/>
    <xf numFmtId="0" fontId="11" fillId="9" borderId="0" xfId="3" applyFont="1" applyFill="1"/>
    <xf numFmtId="0" fontId="11" fillId="9" borderId="0" xfId="3" quotePrefix="1" applyFont="1" applyFill="1"/>
    <xf numFmtId="0" fontId="12" fillId="9" borderId="0" xfId="3" applyFont="1" applyFill="1"/>
    <xf numFmtId="0" fontId="13" fillId="9" borderId="0" xfId="3" applyFont="1" applyFill="1"/>
    <xf numFmtId="0" fontId="1" fillId="0" borderId="0" xfId="3"/>
    <xf numFmtId="0" fontId="15" fillId="0" borderId="4" xfId="3" applyNumberFormat="1" applyFont="1" applyBorder="1" applyAlignment="1">
      <alignment horizontal="left" vertical="top"/>
    </xf>
    <xf numFmtId="0" fontId="16" fillId="0" borderId="5" xfId="3" applyNumberFormat="1" applyFont="1" applyBorder="1" applyAlignment="1">
      <alignment horizontal="left" vertical="top"/>
    </xf>
    <xf numFmtId="0" fontId="16" fillId="0" borderId="4" xfId="3" applyNumberFormat="1" applyFont="1" applyBorder="1" applyAlignment="1">
      <alignment horizontal="left" vertical="top"/>
    </xf>
    <xf numFmtId="0" fontId="15" fillId="0" borderId="6" xfId="3" applyNumberFormat="1" applyFont="1" applyBorder="1" applyAlignment="1">
      <alignment horizontal="left" vertical="top"/>
    </xf>
    <xf numFmtId="0" fontId="16" fillId="0" borderId="7" xfId="3" applyNumberFormat="1" applyFont="1" applyBorder="1" applyAlignment="1">
      <alignment horizontal="left" vertical="top"/>
    </xf>
    <xf numFmtId="0" fontId="16" fillId="0" borderId="6" xfId="3" applyNumberFormat="1" applyFont="1" applyBorder="1" applyAlignment="1">
      <alignment horizontal="left" vertical="top"/>
    </xf>
    <xf numFmtId="0" fontId="15" fillId="11" borderId="9" xfId="3" applyNumberFormat="1" applyFont="1" applyFill="1" applyBorder="1" applyAlignment="1">
      <alignment horizontal="left"/>
    </xf>
    <xf numFmtId="0" fontId="15" fillId="11" borderId="7" xfId="3" applyNumberFormat="1" applyFont="1" applyFill="1" applyBorder="1" applyAlignment="1">
      <alignment horizontal="left"/>
    </xf>
    <xf numFmtId="0" fontId="15" fillId="11" borderId="6" xfId="3" applyNumberFormat="1" applyFont="1" applyFill="1" applyBorder="1" applyAlignment="1">
      <alignment horizontal="left"/>
    </xf>
    <xf numFmtId="0" fontId="15" fillId="0" borderId="7" xfId="3" applyNumberFormat="1" applyFont="1" applyBorder="1" applyAlignment="1">
      <alignment vertical="top"/>
    </xf>
    <xf numFmtId="164" fontId="16" fillId="0" borderId="4" xfId="3" applyNumberFormat="1" applyFont="1" applyBorder="1" applyAlignment="1">
      <alignment horizontal="left" vertical="top"/>
    </xf>
    <xf numFmtId="9" fontId="15" fillId="0" borderId="10" xfId="3" applyNumberFormat="1" applyFont="1" applyBorder="1" applyAlignment="1">
      <alignment vertical="top"/>
    </xf>
    <xf numFmtId="164" fontId="16" fillId="0" borderId="6" xfId="3" applyNumberFormat="1" applyFont="1" applyBorder="1" applyAlignment="1">
      <alignment horizontal="left" vertical="top"/>
    </xf>
    <xf numFmtId="9" fontId="16" fillId="0" borderId="6" xfId="3" applyNumberFormat="1" applyFont="1" applyBorder="1" applyAlignment="1">
      <alignment horizontal="left" vertical="top"/>
    </xf>
    <xf numFmtId="0" fontId="15" fillId="11" borderId="6" xfId="3" applyNumberFormat="1" applyFont="1" applyFill="1" applyBorder="1" applyAlignment="1"/>
    <xf numFmtId="0" fontId="15" fillId="11" borderId="8" xfId="3" applyNumberFormat="1" applyFont="1" applyFill="1" applyBorder="1" applyAlignment="1"/>
    <xf numFmtId="0" fontId="15" fillId="11" borderId="10" xfId="3" applyNumberFormat="1" applyFont="1" applyFill="1" applyBorder="1" applyAlignment="1"/>
    <xf numFmtId="0" fontId="16" fillId="0" borderId="11" xfId="3" applyNumberFormat="1" applyFont="1" applyBorder="1" applyAlignment="1">
      <alignment vertical="top"/>
    </xf>
    <xf numFmtId="164" fontId="16" fillId="0" borderId="12" xfId="3" applyNumberFormat="1" applyFont="1" applyBorder="1" applyAlignment="1">
      <alignment horizontal="left" vertical="top"/>
    </xf>
    <xf numFmtId="0" fontId="16" fillId="0" borderId="8" xfId="3" applyNumberFormat="1" applyFont="1" applyBorder="1" applyAlignment="1">
      <alignment vertical="top"/>
    </xf>
    <xf numFmtId="164" fontId="16" fillId="0" borderId="10" xfId="3" applyNumberFormat="1" applyFont="1" applyBorder="1" applyAlignment="1">
      <alignment horizontal="left" vertical="top"/>
    </xf>
    <xf numFmtId="0" fontId="16" fillId="0" borderId="10" xfId="3" applyNumberFormat="1" applyFont="1" applyBorder="1" applyAlignment="1">
      <alignment horizontal="left" vertical="top"/>
    </xf>
    <xf numFmtId="165" fontId="16" fillId="0" borderId="4" xfId="3" applyNumberFormat="1" applyFont="1" applyBorder="1" applyAlignment="1">
      <alignment horizontal="left" vertical="top"/>
    </xf>
    <xf numFmtId="165" fontId="16" fillId="0" borderId="6" xfId="3" applyNumberFormat="1" applyFont="1" applyBorder="1" applyAlignment="1">
      <alignment horizontal="left" vertical="top"/>
    </xf>
    <xf numFmtId="165" fontId="16" fillId="0" borderId="12" xfId="3" applyNumberFormat="1" applyFont="1" applyBorder="1" applyAlignment="1">
      <alignment horizontal="left" vertical="top"/>
    </xf>
    <xf numFmtId="165" fontId="16" fillId="0" borderId="10" xfId="3" applyNumberFormat="1" applyFont="1" applyBorder="1" applyAlignment="1">
      <alignment horizontal="left" vertical="top"/>
    </xf>
    <xf numFmtId="0" fontId="9" fillId="6" borderId="0" xfId="0" applyFont="1" applyFill="1"/>
    <xf numFmtId="0" fontId="2" fillId="6" borderId="0" xfId="0" applyFont="1" applyFill="1"/>
    <xf numFmtId="0" fontId="7" fillId="6" borderId="0" xfId="0" applyFont="1" applyFill="1"/>
    <xf numFmtId="0" fontId="0" fillId="6" borderId="0" xfId="0" applyFill="1"/>
    <xf numFmtId="0" fontId="6" fillId="3" borderId="1" xfId="0" applyFont="1" applyFill="1" applyBorder="1" applyAlignment="1">
      <alignment horizontal="center"/>
    </xf>
    <xf numFmtId="0" fontId="14" fillId="10" borderId="0" xfId="3" quotePrefix="1" applyNumberFormat="1" applyFont="1" applyFill="1" applyBorder="1" applyAlignment="1">
      <alignment horizontal="left"/>
    </xf>
    <xf numFmtId="0" fontId="14" fillId="10" borderId="0" xfId="3" applyFont="1" applyFill="1" applyBorder="1" applyAlignment="1">
      <alignment horizontal="left"/>
    </xf>
    <xf numFmtId="0" fontId="14" fillId="10" borderId="3" xfId="3" quotePrefix="1" applyNumberFormat="1" applyFont="1" applyFill="1" applyBorder="1" applyAlignment="1">
      <alignment horizontal="left"/>
    </xf>
    <xf numFmtId="0" fontId="14" fillId="10" borderId="3" xfId="3" applyFont="1" applyFill="1" applyBorder="1" applyAlignment="1">
      <alignment horizontal="left"/>
    </xf>
    <xf numFmtId="0" fontId="16" fillId="0" borderId="8" xfId="3" applyNumberFormat="1" applyFont="1" applyBorder="1" applyAlignment="1">
      <alignment horizontal="left" vertical="top"/>
    </xf>
    <xf numFmtId="0" fontId="1" fillId="0" borderId="6" xfId="3" applyBorder="1" applyAlignment="1">
      <alignment horizontal="left" vertical="top"/>
    </xf>
    <xf numFmtId="22" fontId="16" fillId="0" borderId="8" xfId="3" applyNumberFormat="1" applyFont="1" applyBorder="1" applyAlignment="1">
      <alignment horizontal="left" vertical="top"/>
    </xf>
    <xf numFmtId="166" fontId="16" fillId="0" borderId="8" xfId="3" applyNumberFormat="1" applyFont="1" applyBorder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2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bmp"/><Relationship Id="rId2" Type="http://schemas.openxmlformats.org/officeDocument/2006/relationships/image" Target="../media/image5.bmp"/><Relationship Id="rId1" Type="http://schemas.openxmlformats.org/officeDocument/2006/relationships/image" Target="../media/image4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0</xdr:rowOff>
    </xdr:from>
    <xdr:to>
      <xdr:col>5</xdr:col>
      <xdr:colOff>168275</xdr:colOff>
      <xdr:row>19</xdr:row>
      <xdr:rowOff>142875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685800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21</xdr:row>
      <xdr:rowOff>0</xdr:rowOff>
    </xdr:from>
    <xdr:to>
      <xdr:col>5</xdr:col>
      <xdr:colOff>168275</xdr:colOff>
      <xdr:row>36</xdr:row>
      <xdr:rowOff>142875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438525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38</xdr:row>
      <xdr:rowOff>0</xdr:rowOff>
    </xdr:from>
    <xdr:to>
      <xdr:col>5</xdr:col>
      <xdr:colOff>168275</xdr:colOff>
      <xdr:row>53</xdr:row>
      <xdr:rowOff>142875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6191250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0</xdr:rowOff>
    </xdr:from>
    <xdr:to>
      <xdr:col>5</xdr:col>
      <xdr:colOff>168275</xdr:colOff>
      <xdr:row>19</xdr:row>
      <xdr:rowOff>142875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685800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21</xdr:row>
      <xdr:rowOff>0</xdr:rowOff>
    </xdr:from>
    <xdr:to>
      <xdr:col>5</xdr:col>
      <xdr:colOff>168275</xdr:colOff>
      <xdr:row>36</xdr:row>
      <xdr:rowOff>142875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438525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1</xdr:col>
      <xdr:colOff>25400</xdr:colOff>
      <xdr:row>38</xdr:row>
      <xdr:rowOff>0</xdr:rowOff>
    </xdr:from>
    <xdr:to>
      <xdr:col>5</xdr:col>
      <xdr:colOff>168275</xdr:colOff>
      <xdr:row>53</xdr:row>
      <xdr:rowOff>142875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6191250"/>
          <a:ext cx="3381375" cy="2571750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45" zoomScaleNormal="145" workbookViewId="0">
      <selection activeCell="B11" sqref="B11"/>
    </sheetView>
  </sheetViews>
  <sheetFormatPr defaultRowHeight="13.2" x14ac:dyDescent="0.25"/>
  <cols>
    <col min="1" max="1" width="14.77734375" customWidth="1"/>
    <col min="2" max="2" width="14.5546875" customWidth="1"/>
    <col min="3" max="3" width="15.44140625" customWidth="1"/>
  </cols>
  <sheetData>
    <row r="1" spans="1:6" ht="13.8" x14ac:dyDescent="0.25">
      <c r="A1" s="62" t="s">
        <v>77</v>
      </c>
      <c r="B1" s="62"/>
      <c r="C1" s="62"/>
      <c r="D1" s="63"/>
      <c r="E1" s="63"/>
      <c r="F1" s="15"/>
    </row>
    <row r="2" spans="1:6" x14ac:dyDescent="0.25">
      <c r="A2" s="1"/>
      <c r="B2" s="1"/>
      <c r="C2" s="1"/>
      <c r="D2" s="1"/>
    </row>
    <row r="3" spans="1:6" x14ac:dyDescent="0.25">
      <c r="A3" s="3" t="s">
        <v>7</v>
      </c>
      <c r="B3" s="4" t="s">
        <v>8</v>
      </c>
      <c r="C3" s="1"/>
      <c r="D3" s="1"/>
    </row>
    <row r="4" spans="1:6" x14ac:dyDescent="0.25">
      <c r="A4" s="26" t="s">
        <v>9</v>
      </c>
      <c r="B4" s="18">
        <v>-150000</v>
      </c>
      <c r="C4" s="1"/>
      <c r="D4" s="1"/>
    </row>
    <row r="5" spans="1:6" x14ac:dyDescent="0.25">
      <c r="A5" s="26" t="s">
        <v>5</v>
      </c>
      <c r="B5" s="18">
        <v>70000</v>
      </c>
      <c r="C5" s="1"/>
      <c r="D5" s="1"/>
    </row>
    <row r="6" spans="1:6" x14ac:dyDescent="0.25">
      <c r="A6" s="26" t="s">
        <v>3</v>
      </c>
      <c r="B6" s="18">
        <v>-43000</v>
      </c>
      <c r="C6" s="1"/>
      <c r="D6" s="1"/>
    </row>
    <row r="7" spans="1:6" x14ac:dyDescent="0.25">
      <c r="A7" s="26" t="s">
        <v>6</v>
      </c>
      <c r="B7" s="18">
        <v>2000</v>
      </c>
      <c r="C7" s="1"/>
      <c r="D7" s="1"/>
    </row>
    <row r="8" spans="1:6" x14ac:dyDescent="0.25">
      <c r="A8" s="26" t="s">
        <v>13</v>
      </c>
      <c r="B8" s="19">
        <v>10</v>
      </c>
      <c r="C8" s="1"/>
      <c r="D8" s="1"/>
    </row>
    <row r="9" spans="1:6" x14ac:dyDescent="0.25">
      <c r="A9" s="17" t="s">
        <v>4</v>
      </c>
      <c r="B9" s="20">
        <v>0.08</v>
      </c>
      <c r="C9" s="1"/>
      <c r="D9" s="1"/>
    </row>
    <row r="10" spans="1:6" x14ac:dyDescent="0.25">
      <c r="C10" s="1"/>
      <c r="D10" s="1"/>
    </row>
    <row r="11" spans="1:6" ht="17.25" customHeight="1" x14ac:dyDescent="0.25">
      <c r="A11" s="27" t="s">
        <v>20</v>
      </c>
      <c r="B11" s="21">
        <f>B4 - PV(B9, B8, B5+B6, B7, 0)</f>
        <v>32098.584747588437</v>
      </c>
      <c r="C11" s="16" t="str">
        <f>CONCATENATE("Base case is ",IF(B11&gt;0,"feasible","infeasible"))</f>
        <v>Base case is feasible</v>
      </c>
      <c r="D11" s="1"/>
    </row>
    <row r="12" spans="1:6" ht="16.5" customHeight="1" x14ac:dyDescent="0.25">
      <c r="A12" s="27" t="s">
        <v>15</v>
      </c>
      <c r="B12" s="22">
        <f>RATE(B8, B5+B6, B4, B7, 0, 0.1)</f>
        <v>0.1251632175938901</v>
      </c>
      <c r="C12" s="16" t="str">
        <f>CONCATENATE("Base case is ",IF(B12&gt;B9,"feasible","infeasible"))</f>
        <v>Base case is feasible</v>
      </c>
      <c r="D12" s="1"/>
    </row>
    <row r="13" spans="1:6" x14ac:dyDescent="0.25">
      <c r="A13" s="1"/>
      <c r="B13" s="1"/>
      <c r="D13" s="1"/>
    </row>
    <row r="14" spans="1:6" ht="29.25" customHeight="1" x14ac:dyDescent="0.25">
      <c r="A14" s="1"/>
      <c r="B14" s="1"/>
      <c r="D14" s="1"/>
    </row>
    <row r="15" spans="1:6" ht="15" customHeight="1" x14ac:dyDescent="0.25">
      <c r="D1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/>
  </sheetViews>
  <sheetFormatPr defaultRowHeight="13.2" x14ac:dyDescent="0.25"/>
  <cols>
    <col min="1" max="1" width="14.77734375" customWidth="1"/>
    <col min="2" max="2" width="12.5546875" customWidth="1"/>
    <col min="3" max="3" width="3.21875" customWidth="1"/>
    <col min="4" max="4" width="13.77734375" customWidth="1"/>
    <col min="5" max="5" width="8.44140625" customWidth="1"/>
    <col min="6" max="6" width="8" customWidth="1"/>
    <col min="7" max="7" width="14.77734375" customWidth="1"/>
    <col min="8" max="8" width="12.77734375" customWidth="1"/>
  </cols>
  <sheetData>
    <row r="1" spans="1:9" ht="13.8" x14ac:dyDescent="0.25">
      <c r="A1" s="62" t="s">
        <v>77</v>
      </c>
      <c r="B1" s="64"/>
      <c r="C1" s="64"/>
      <c r="D1" s="65"/>
      <c r="E1" s="65"/>
      <c r="F1" s="64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3" t="s">
        <v>7</v>
      </c>
      <c r="B3" s="11" t="s">
        <v>12</v>
      </c>
      <c r="C3" s="1"/>
      <c r="D3" s="11" t="s">
        <v>0</v>
      </c>
      <c r="E3" s="66" t="s">
        <v>11</v>
      </c>
      <c r="F3" s="66"/>
      <c r="G3" s="1"/>
      <c r="H3" s="1"/>
      <c r="I3" s="1"/>
    </row>
    <row r="4" spans="1:9" x14ac:dyDescent="0.25">
      <c r="A4" s="26" t="s">
        <v>9</v>
      </c>
      <c r="B4" s="18">
        <v>-150000</v>
      </c>
      <c r="C4" s="1"/>
      <c r="D4" s="2"/>
      <c r="E4" s="2"/>
      <c r="F4" s="2"/>
      <c r="G4" s="1"/>
      <c r="H4" s="1"/>
      <c r="I4" s="1"/>
    </row>
    <row r="5" spans="1:9" x14ac:dyDescent="0.25">
      <c r="A5" s="26" t="s">
        <v>5</v>
      </c>
      <c r="B5" s="12" t="e">
        <f ca="1">_xll.RiskNormal(E5,F5)</f>
        <v>#NAME?</v>
      </c>
      <c r="C5" s="1"/>
      <c r="D5" s="6" t="s">
        <v>1</v>
      </c>
      <c r="E5" s="7">
        <v>70000</v>
      </c>
      <c r="F5" s="7">
        <v>4000</v>
      </c>
      <c r="G5" s="1"/>
      <c r="H5" s="1"/>
      <c r="I5" s="1"/>
    </row>
    <row r="6" spans="1:9" x14ac:dyDescent="0.25">
      <c r="A6" s="26" t="s">
        <v>3</v>
      </c>
      <c r="B6" s="12" t="e">
        <f ca="1">_xll.RiskNormal(E6,F6)</f>
        <v>#NAME?</v>
      </c>
      <c r="C6" s="1"/>
      <c r="D6" s="6" t="s">
        <v>1</v>
      </c>
      <c r="E6" s="7">
        <v>-43000</v>
      </c>
      <c r="F6" s="7">
        <v>2000</v>
      </c>
      <c r="G6" s="1"/>
      <c r="H6" s="1"/>
      <c r="I6" s="1"/>
    </row>
    <row r="7" spans="1:9" x14ac:dyDescent="0.25">
      <c r="A7" s="26" t="s">
        <v>6</v>
      </c>
      <c r="B7" s="12" t="e">
        <f ca="1">_xll.RiskUniform(E7,F7)</f>
        <v>#NAME?</v>
      </c>
      <c r="C7" s="1"/>
      <c r="D7" s="6" t="s">
        <v>2</v>
      </c>
      <c r="E7" s="8">
        <v>1000</v>
      </c>
      <c r="F7" s="9">
        <v>3000</v>
      </c>
      <c r="G7" s="1"/>
      <c r="H7" s="1"/>
      <c r="I7" s="1"/>
    </row>
    <row r="8" spans="1:9" x14ac:dyDescent="0.25">
      <c r="A8" s="26" t="s">
        <v>13</v>
      </c>
      <c r="B8" s="14" t="e">
        <f ca="1">_xll.RiskIntUniform(E8,F8)</f>
        <v>#NAME?</v>
      </c>
      <c r="C8" s="1"/>
      <c r="D8" s="6" t="s">
        <v>10</v>
      </c>
      <c r="E8" s="10">
        <v>8</v>
      </c>
      <c r="F8" s="10">
        <v>12</v>
      </c>
      <c r="G8" s="1"/>
      <c r="H8" s="1"/>
      <c r="I8" s="1"/>
    </row>
    <row r="9" spans="1:9" x14ac:dyDescent="0.25">
      <c r="A9" s="17" t="s">
        <v>4</v>
      </c>
      <c r="B9" s="20">
        <v>0.08</v>
      </c>
      <c r="C9" s="1"/>
      <c r="D9" s="29"/>
      <c r="E9" s="29"/>
      <c r="F9" s="29"/>
      <c r="G9" s="1"/>
      <c r="H9" s="5"/>
      <c r="I9" s="1"/>
    </row>
    <row r="10" spans="1:9" x14ac:dyDescent="0.25">
      <c r="D10" s="1"/>
      <c r="E10" s="1"/>
      <c r="F10" s="1"/>
      <c r="G10" s="1"/>
      <c r="H10" s="1"/>
      <c r="I10" s="1"/>
    </row>
    <row r="11" spans="1:9" ht="13.8" x14ac:dyDescent="0.25">
      <c r="A11" s="28" t="s">
        <v>20</v>
      </c>
      <c r="B11" s="30" t="e">
        <f ca="1">_xll.RiskOutput()+B4 - PV(B9, B8, B5+B6, B7, 0)</f>
        <v>#NAME?</v>
      </c>
      <c r="C11" s="1"/>
      <c r="D11" s="24" t="s">
        <v>14</v>
      </c>
      <c r="E11" s="25"/>
      <c r="F11" s="25"/>
      <c r="G11" s="1"/>
      <c r="H11" s="1"/>
      <c r="I11" s="1"/>
    </row>
    <row r="12" spans="1:9" ht="13.8" x14ac:dyDescent="0.25">
      <c r="A12" s="28" t="s">
        <v>15</v>
      </c>
      <c r="B12" s="22" t="e">
        <f ca="1">_xll.RiskOutput()+ RATE(B8, B5+B6, B4, B7, 0, 0.1)</f>
        <v>#NAME?</v>
      </c>
      <c r="C12" s="1"/>
      <c r="D12" s="13" t="s">
        <v>17</v>
      </c>
      <c r="E12" s="13"/>
      <c r="F12" s="13"/>
    </row>
    <row r="13" spans="1:9" x14ac:dyDescent="0.25">
      <c r="D13" s="13" t="s">
        <v>18</v>
      </c>
      <c r="E13" s="13"/>
      <c r="F13" s="13"/>
    </row>
    <row r="14" spans="1:9" x14ac:dyDescent="0.25">
      <c r="D14" s="13" t="s">
        <v>16</v>
      </c>
      <c r="E14" s="13"/>
      <c r="F14" s="13"/>
    </row>
    <row r="15" spans="1:9" x14ac:dyDescent="0.25">
      <c r="D15" s="13" t="s">
        <v>19</v>
      </c>
      <c r="E15" s="13"/>
      <c r="F15" s="13"/>
    </row>
    <row r="16" spans="1:9" x14ac:dyDescent="0.25">
      <c r="D16" s="23" t="s">
        <v>21</v>
      </c>
      <c r="E16" s="23"/>
      <c r="F16" s="23"/>
      <c r="G16" s="23"/>
    </row>
    <row r="17" spans="4:7" x14ac:dyDescent="0.25">
      <c r="D17" s="23" t="s">
        <v>22</v>
      </c>
      <c r="E17" s="23"/>
      <c r="F17" s="23"/>
      <c r="G17" s="23"/>
    </row>
  </sheetData>
  <mergeCells count="1">
    <mergeCell ref="E3:F3"/>
  </mergeCells>
  <conditionalFormatting sqref="B12">
    <cfRule type="expression" dxfId="1" priority="1" stopIfTrue="1">
      <formula>IF(RiskSelectedCell=CELL("address",B12),TRUE)</formula>
    </cfRule>
  </conditionalFormatting>
  <conditionalFormatting sqref="A12">
    <cfRule type="expression" dxfId="0" priority="2" stopIfTrue="1">
      <formula>IF(RiskSelectedNameCell1=CELL("address",$A$12),TRUE)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workbookViewId="0"/>
  </sheetViews>
  <sheetFormatPr defaultColWidth="10.44140625" defaultRowHeight="15.6" x14ac:dyDescent="0.3"/>
  <cols>
    <col min="1" max="1" width="0.21875" style="35" customWidth="1"/>
    <col min="2" max="6" width="12.21875" style="35" customWidth="1"/>
    <col min="7" max="7" width="11" style="35" customWidth="1"/>
    <col min="8" max="8" width="13.21875" style="35" customWidth="1"/>
    <col min="9" max="10" width="9.77734375" style="35" customWidth="1"/>
    <col min="11" max="11" width="1.77734375" style="35" customWidth="1"/>
    <col min="12" max="16384" width="10.44140625" style="35"/>
  </cols>
  <sheetData>
    <row r="1" spans="2:11" s="31" customFormat="1" ht="17.399999999999999" x14ac:dyDescent="0.3">
      <c r="B1" s="32" t="s">
        <v>23</v>
      </c>
    </row>
    <row r="2" spans="2:11" s="33" customFormat="1" ht="10.199999999999999" x14ac:dyDescent="0.2">
      <c r="B2" s="34" t="s">
        <v>24</v>
      </c>
    </row>
    <row r="3" spans="2:11" s="33" customFormat="1" ht="12.75" customHeight="1" x14ac:dyDescent="0.2">
      <c r="B3" s="34" t="s">
        <v>25</v>
      </c>
    </row>
    <row r="4" spans="2:11" ht="12.75" customHeight="1" x14ac:dyDescent="0.3"/>
    <row r="5" spans="2:11" ht="12.75" customHeight="1" x14ac:dyDescent="0.3">
      <c r="G5" s="69" t="s">
        <v>26</v>
      </c>
      <c r="H5" s="70"/>
      <c r="I5" s="70"/>
      <c r="J5" s="70"/>
    </row>
    <row r="6" spans="2:11" ht="12.75" customHeight="1" x14ac:dyDescent="0.3">
      <c r="G6" s="36" t="s">
        <v>27</v>
      </c>
      <c r="H6" s="37"/>
      <c r="I6" s="38" t="s">
        <v>28</v>
      </c>
      <c r="J6" s="38"/>
      <c r="K6" s="35" t="s">
        <v>29</v>
      </c>
    </row>
    <row r="7" spans="2:11" ht="12.75" customHeight="1" x14ac:dyDescent="0.3">
      <c r="G7" s="39" t="s">
        <v>30</v>
      </c>
      <c r="H7" s="40"/>
      <c r="I7" s="41">
        <v>1</v>
      </c>
      <c r="J7" s="41"/>
    </row>
    <row r="8" spans="2:11" ht="12.75" customHeight="1" x14ac:dyDescent="0.3">
      <c r="G8" s="39" t="s">
        <v>31</v>
      </c>
      <c r="H8" s="40"/>
      <c r="I8" s="71">
        <v>100000</v>
      </c>
      <c r="J8" s="72"/>
    </row>
    <row r="9" spans="2:11" ht="12.75" customHeight="1" x14ac:dyDescent="0.3">
      <c r="G9" s="39" t="s">
        <v>32</v>
      </c>
      <c r="H9" s="40"/>
      <c r="I9" s="41">
        <v>4</v>
      </c>
      <c r="J9" s="41"/>
    </row>
    <row r="10" spans="2:11" ht="12.75" customHeight="1" x14ac:dyDescent="0.3">
      <c r="G10" s="39" t="s">
        <v>33</v>
      </c>
      <c r="H10" s="40"/>
      <c r="I10" s="41">
        <v>2</v>
      </c>
      <c r="J10" s="41"/>
    </row>
    <row r="11" spans="2:11" ht="12.75" customHeight="1" x14ac:dyDescent="0.3">
      <c r="G11" s="39" t="s">
        <v>34</v>
      </c>
      <c r="H11" s="40"/>
      <c r="I11" s="41" t="s">
        <v>35</v>
      </c>
      <c r="J11" s="41"/>
    </row>
    <row r="12" spans="2:11" ht="12.75" customHeight="1" x14ac:dyDescent="0.3">
      <c r="G12" s="39" t="s">
        <v>36</v>
      </c>
      <c r="H12" s="40"/>
      <c r="I12" s="73">
        <v>42778.75445601852</v>
      </c>
      <c r="J12" s="72"/>
    </row>
    <row r="13" spans="2:11" ht="12.75" customHeight="1" x14ac:dyDescent="0.3">
      <c r="G13" s="39" t="s">
        <v>37</v>
      </c>
      <c r="H13" s="40"/>
      <c r="I13" s="74">
        <v>3.2407407707069069E-4</v>
      </c>
      <c r="J13" s="72"/>
    </row>
    <row r="14" spans="2:11" ht="12.75" customHeight="1" x14ac:dyDescent="0.3">
      <c r="G14" s="39" t="s">
        <v>38</v>
      </c>
      <c r="H14" s="40"/>
      <c r="I14" s="71" t="s">
        <v>39</v>
      </c>
      <c r="J14" s="72"/>
    </row>
    <row r="15" spans="2:11" ht="12.75" customHeight="1" x14ac:dyDescent="0.3">
      <c r="G15" s="39" t="s">
        <v>40</v>
      </c>
      <c r="H15" s="40"/>
      <c r="I15" s="71">
        <v>1677002163</v>
      </c>
      <c r="J15" s="72"/>
    </row>
    <row r="16" spans="2:11" ht="12.75" customHeight="1" x14ac:dyDescent="0.3"/>
    <row r="17" spans="7:10" ht="12.75" customHeight="1" x14ac:dyDescent="0.3">
      <c r="G17" s="67" t="s">
        <v>41</v>
      </c>
      <c r="H17" s="68"/>
      <c r="I17" s="68"/>
      <c r="J17" s="68"/>
    </row>
    <row r="18" spans="7:10" ht="12.75" customHeight="1" x14ac:dyDescent="0.3">
      <c r="G18" s="42" t="s">
        <v>42</v>
      </c>
      <c r="H18" s="43"/>
      <c r="I18" s="42" t="s">
        <v>43</v>
      </c>
      <c r="J18" s="44"/>
    </row>
    <row r="19" spans="7:10" ht="12.75" customHeight="1" x14ac:dyDescent="0.3">
      <c r="G19" s="45" t="s">
        <v>44</v>
      </c>
      <c r="H19" s="46">
        <v>-108546.43507513478</v>
      </c>
      <c r="I19" s="47">
        <v>0.05</v>
      </c>
      <c r="J19" s="46">
        <v>-23248.455147218629</v>
      </c>
    </row>
    <row r="20" spans="7:10" ht="12.75" customHeight="1" x14ac:dyDescent="0.3">
      <c r="G20" s="45" t="s">
        <v>45</v>
      </c>
      <c r="H20" s="48">
        <v>223523.97162643005</v>
      </c>
      <c r="I20" s="47">
        <v>0.1</v>
      </c>
      <c r="J20" s="48">
        <v>-12166.600145497941</v>
      </c>
    </row>
    <row r="21" spans="7:10" ht="12.75" customHeight="1" x14ac:dyDescent="0.3">
      <c r="G21" s="45" t="s">
        <v>46</v>
      </c>
      <c r="H21" s="48">
        <v>31176.868762147471</v>
      </c>
      <c r="I21" s="47">
        <v>0.15</v>
      </c>
      <c r="J21" s="48">
        <v>-4520.4438214799447</v>
      </c>
    </row>
    <row r="22" spans="7:10" ht="12.75" customHeight="1" x14ac:dyDescent="0.3">
      <c r="G22" s="45" t="s">
        <v>47</v>
      </c>
      <c r="H22" s="48">
        <v>34494.124405866722</v>
      </c>
      <c r="I22" s="47">
        <v>0.2</v>
      </c>
      <c r="J22" s="48">
        <v>1706.0776599889505</v>
      </c>
    </row>
    <row r="23" spans="7:10" ht="12.75" customHeight="1" x14ac:dyDescent="0.3">
      <c r="G23" s="45" t="s">
        <v>48</v>
      </c>
      <c r="H23" s="41">
        <v>1189844618.5274103</v>
      </c>
      <c r="I23" s="47">
        <v>0.25</v>
      </c>
      <c r="J23" s="48">
        <v>7067.9151282531675</v>
      </c>
    </row>
    <row r="24" spans="7:10" ht="12.75" customHeight="1" x14ac:dyDescent="0.3">
      <c r="G24" s="45" t="s">
        <v>49</v>
      </c>
      <c r="H24" s="41">
        <v>0.19381777237321532</v>
      </c>
      <c r="I24" s="47">
        <v>0.3</v>
      </c>
      <c r="J24" s="48">
        <v>12058.724573121319</v>
      </c>
    </row>
    <row r="25" spans="7:10" ht="12.75" customHeight="1" x14ac:dyDescent="0.3">
      <c r="G25" s="45" t="s">
        <v>50</v>
      </c>
      <c r="H25" s="41">
        <v>2.9820711749898732</v>
      </c>
      <c r="I25" s="47">
        <v>0.35</v>
      </c>
      <c r="J25" s="48">
        <v>16742.421251402033</v>
      </c>
    </row>
    <row r="26" spans="7:10" ht="12.75" customHeight="1" x14ac:dyDescent="0.3">
      <c r="G26" s="45" t="s">
        <v>51</v>
      </c>
      <c r="H26" s="48">
        <v>29890.836591316853</v>
      </c>
      <c r="I26" s="47">
        <v>0.4</v>
      </c>
      <c r="J26" s="48">
        <v>21172.304292777524</v>
      </c>
    </row>
    <row r="27" spans="7:10" ht="12.75" customHeight="1" x14ac:dyDescent="0.3">
      <c r="G27" s="45" t="s">
        <v>52</v>
      </c>
      <c r="H27" s="48">
        <v>28552.069207998615</v>
      </c>
      <c r="I27" s="47">
        <v>0.45</v>
      </c>
      <c r="J27" s="48">
        <v>25570.570307313959</v>
      </c>
    </row>
    <row r="28" spans="7:10" ht="12.75" customHeight="1" x14ac:dyDescent="0.3">
      <c r="G28" s="45" t="s">
        <v>53</v>
      </c>
      <c r="H28" s="48">
        <v>-23248.455147218629</v>
      </c>
      <c r="I28" s="47">
        <v>0.5</v>
      </c>
      <c r="J28" s="48">
        <v>29890.836591316853</v>
      </c>
    </row>
    <row r="29" spans="7:10" ht="12.75" customHeight="1" x14ac:dyDescent="0.3">
      <c r="G29" s="45" t="s">
        <v>54</v>
      </c>
      <c r="H29" s="49">
        <v>0.05</v>
      </c>
      <c r="I29" s="47">
        <v>0.55000000000000004</v>
      </c>
      <c r="J29" s="48">
        <v>34273.072542858717</v>
      </c>
    </row>
    <row r="30" spans="7:10" ht="12.75" customHeight="1" x14ac:dyDescent="0.3">
      <c r="G30" s="45" t="s">
        <v>55</v>
      </c>
      <c r="H30" s="48">
        <v>90126.996390651126</v>
      </c>
      <c r="I30" s="47">
        <v>0.6</v>
      </c>
      <c r="J30" s="48">
        <v>38794.564371559594</v>
      </c>
    </row>
    <row r="31" spans="7:10" ht="12.75" customHeight="1" x14ac:dyDescent="0.3">
      <c r="G31" s="45" t="s">
        <v>56</v>
      </c>
      <c r="H31" s="49">
        <v>0.95</v>
      </c>
      <c r="I31" s="47">
        <v>0.65</v>
      </c>
      <c r="J31" s="48">
        <v>43434.493969035626</v>
      </c>
    </row>
    <row r="32" spans="7:10" ht="12.75" customHeight="1" x14ac:dyDescent="0.3">
      <c r="G32" s="45" t="s">
        <v>57</v>
      </c>
      <c r="H32" s="48">
        <v>113375.45153786975</v>
      </c>
      <c r="I32" s="47">
        <v>0.7</v>
      </c>
      <c r="J32" s="48">
        <v>48463.277486423933</v>
      </c>
    </row>
    <row r="33" spans="7:10" ht="12.75" customHeight="1" x14ac:dyDescent="0.3">
      <c r="G33" s="45" t="s">
        <v>58</v>
      </c>
      <c r="H33" s="49">
        <v>0.89999999999999991</v>
      </c>
      <c r="I33" s="47">
        <v>0.75</v>
      </c>
      <c r="J33" s="48">
        <v>53895.225480945053</v>
      </c>
    </row>
    <row r="34" spans="7:10" ht="12.75" customHeight="1" x14ac:dyDescent="0.3">
      <c r="G34" s="45" t="s">
        <v>59</v>
      </c>
      <c r="H34" s="41">
        <v>0</v>
      </c>
      <c r="I34" s="47">
        <v>0.8</v>
      </c>
      <c r="J34" s="48">
        <v>60132.00171294497</v>
      </c>
    </row>
    <row r="35" spans="7:10" ht="12.75" customHeight="1" x14ac:dyDescent="0.3">
      <c r="G35" s="45" t="s">
        <v>60</v>
      </c>
      <c r="H35" s="41" t="s">
        <v>61</v>
      </c>
      <c r="I35" s="47">
        <v>0.85</v>
      </c>
      <c r="J35" s="48">
        <v>67420.273818461486</v>
      </c>
    </row>
    <row r="36" spans="7:10" ht="12.75" customHeight="1" x14ac:dyDescent="0.3">
      <c r="G36" s="45" t="s">
        <v>62</v>
      </c>
      <c r="H36" s="41" t="s">
        <v>61</v>
      </c>
      <c r="I36" s="47">
        <v>0.9</v>
      </c>
      <c r="J36" s="48">
        <v>76523.963255374052</v>
      </c>
    </row>
    <row r="37" spans="7:10" ht="12.75" customHeight="1" x14ac:dyDescent="0.3">
      <c r="G37" s="45" t="s">
        <v>63</v>
      </c>
      <c r="H37" s="41">
        <v>0</v>
      </c>
      <c r="I37" s="47">
        <v>0.95</v>
      </c>
      <c r="J37" s="48">
        <v>90126.996390651126</v>
      </c>
    </row>
    <row r="38" spans="7:10" ht="12.75" customHeight="1" x14ac:dyDescent="0.3"/>
    <row r="39" spans="7:10" ht="12.75" customHeight="1" x14ac:dyDescent="0.3">
      <c r="G39" s="67" t="s">
        <v>64</v>
      </c>
      <c r="H39" s="68"/>
      <c r="I39" s="68"/>
      <c r="J39" s="68"/>
    </row>
    <row r="40" spans="7:10" ht="12.75" customHeight="1" x14ac:dyDescent="0.3">
      <c r="G40" s="50" t="s">
        <v>65</v>
      </c>
      <c r="H40" s="51" t="s">
        <v>66</v>
      </c>
      <c r="I40" s="52" t="s">
        <v>67</v>
      </c>
      <c r="J40" s="50" t="s">
        <v>68</v>
      </c>
    </row>
    <row r="41" spans="7:10" ht="12.75" customHeight="1" x14ac:dyDescent="0.3">
      <c r="G41" s="38">
        <v>1</v>
      </c>
      <c r="H41" s="53" t="s">
        <v>69</v>
      </c>
      <c r="I41" s="54">
        <v>-15827.2853981476</v>
      </c>
      <c r="J41" s="46">
        <v>77820.108405634033</v>
      </c>
    </row>
    <row r="42" spans="7:10" ht="12.75" customHeight="1" x14ac:dyDescent="0.3">
      <c r="G42" s="41">
        <v>2</v>
      </c>
      <c r="H42" s="55" t="s">
        <v>70</v>
      </c>
      <c r="I42" s="56">
        <v>6316.5481976397277</v>
      </c>
      <c r="J42" s="48">
        <v>54567.832842635369</v>
      </c>
    </row>
    <row r="43" spans="7:10" ht="12.75" customHeight="1" x14ac:dyDescent="0.3">
      <c r="G43" s="41">
        <v>3</v>
      </c>
      <c r="H43" s="55" t="s">
        <v>71</v>
      </c>
      <c r="I43" s="56">
        <v>7458.1717985172227</v>
      </c>
      <c r="J43" s="48">
        <v>54930.630556434277</v>
      </c>
    </row>
    <row r="44" spans="7:10" ht="12.75" customHeight="1" x14ac:dyDescent="0.3">
      <c r="G44" s="41">
        <v>4</v>
      </c>
      <c r="H44" s="55" t="s">
        <v>72</v>
      </c>
      <c r="I44" s="56">
        <v>30138.702730119454</v>
      </c>
      <c r="J44" s="48">
        <v>31961.473054881764</v>
      </c>
    </row>
    <row r="45" spans="7:10" ht="12.75" customHeight="1" x14ac:dyDescent="0.3">
      <c r="G45" s="41"/>
      <c r="H45" s="55"/>
      <c r="I45" s="57"/>
      <c r="J45" s="41"/>
    </row>
    <row r="46" spans="7:10" ht="12.75" customHeight="1" x14ac:dyDescent="0.3">
      <c r="G46" s="41"/>
      <c r="H46" s="55"/>
      <c r="I46" s="57"/>
      <c r="J46" s="41"/>
    </row>
    <row r="47" spans="7:10" ht="12.75" customHeight="1" x14ac:dyDescent="0.3">
      <c r="G47" s="41"/>
      <c r="H47" s="55"/>
      <c r="I47" s="57"/>
      <c r="J47" s="41"/>
    </row>
    <row r="48" spans="7:10" ht="12.75" customHeight="1" x14ac:dyDescent="0.3">
      <c r="G48" s="41"/>
      <c r="H48" s="55"/>
      <c r="I48" s="57"/>
      <c r="J48" s="41"/>
    </row>
    <row r="49" spans="7:10" ht="12.75" customHeight="1" x14ac:dyDescent="0.3">
      <c r="G49" s="41"/>
      <c r="H49" s="55"/>
      <c r="I49" s="57"/>
      <c r="J49" s="41"/>
    </row>
    <row r="50" spans="7:10" ht="12.75" customHeight="1" x14ac:dyDescent="0.3">
      <c r="G50" s="41"/>
      <c r="H50" s="55"/>
      <c r="I50" s="57"/>
      <c r="J50" s="41"/>
    </row>
    <row r="51" spans="7:10" ht="12.75" customHeight="1" x14ac:dyDescent="0.3">
      <c r="G51" s="41"/>
      <c r="H51" s="55"/>
      <c r="I51" s="57"/>
      <c r="J51" s="41"/>
    </row>
    <row r="52" spans="7:10" ht="12.75" customHeight="1" x14ac:dyDescent="0.3">
      <c r="G52" s="41"/>
      <c r="H52" s="55"/>
      <c r="I52" s="57"/>
      <c r="J52" s="41"/>
    </row>
    <row r="53" spans="7:10" ht="12.75" customHeight="1" x14ac:dyDescent="0.3">
      <c r="G53" s="41"/>
      <c r="H53" s="55"/>
      <c r="I53" s="57"/>
      <c r="J53" s="41"/>
    </row>
    <row r="54" spans="7:10" ht="12.75" customHeight="1" x14ac:dyDescent="0.3">
      <c r="G54" s="41"/>
      <c r="H54" s="55"/>
      <c r="I54" s="57"/>
      <c r="J54" s="41"/>
    </row>
    <row r="55" spans="7:10" ht="12.75" customHeight="1" x14ac:dyDescent="0.3"/>
  </sheetData>
  <mergeCells count="8">
    <mergeCell ref="G17:J17"/>
    <mergeCell ref="G39:J39"/>
    <mergeCell ref="G5:J5"/>
    <mergeCell ref="I8:J8"/>
    <mergeCell ref="I12:J12"/>
    <mergeCell ref="I13:J13"/>
    <mergeCell ref="I14:J14"/>
    <mergeCell ref="I15:J15"/>
  </mergeCells>
  <pageMargins left="0.5" right="0.5" top="0.5" bottom="0.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workbookViewId="0"/>
  </sheetViews>
  <sheetFormatPr defaultColWidth="10.44140625" defaultRowHeight="15.6" x14ac:dyDescent="0.3"/>
  <cols>
    <col min="1" max="1" width="0.21875" style="35" customWidth="1"/>
    <col min="2" max="6" width="12.21875" style="35" customWidth="1"/>
    <col min="7" max="7" width="11" style="35" customWidth="1"/>
    <col min="8" max="8" width="13.21875" style="35" customWidth="1"/>
    <col min="9" max="10" width="9.77734375" style="35" customWidth="1"/>
    <col min="11" max="11" width="1.77734375" style="35" customWidth="1"/>
    <col min="12" max="16384" width="10.44140625" style="35"/>
  </cols>
  <sheetData>
    <row r="1" spans="2:11" s="31" customFormat="1" ht="17.399999999999999" x14ac:dyDescent="0.3">
      <c r="B1" s="32" t="s">
        <v>73</v>
      </c>
    </row>
    <row r="2" spans="2:11" s="33" customFormat="1" ht="10.199999999999999" x14ac:dyDescent="0.2">
      <c r="B2" s="34" t="s">
        <v>24</v>
      </c>
    </row>
    <row r="3" spans="2:11" s="33" customFormat="1" ht="12.75" customHeight="1" x14ac:dyDescent="0.2">
      <c r="B3" s="34" t="s">
        <v>74</v>
      </c>
    </row>
    <row r="4" spans="2:11" ht="12.75" customHeight="1" x14ac:dyDescent="0.3"/>
    <row r="5" spans="2:11" ht="12.75" customHeight="1" x14ac:dyDescent="0.3">
      <c r="G5" s="69" t="s">
        <v>26</v>
      </c>
      <c r="H5" s="70"/>
      <c r="I5" s="70"/>
      <c r="J5" s="70"/>
    </row>
    <row r="6" spans="2:11" ht="12.75" customHeight="1" x14ac:dyDescent="0.3">
      <c r="G6" s="36" t="s">
        <v>27</v>
      </c>
      <c r="H6" s="37"/>
      <c r="I6" s="38" t="s">
        <v>28</v>
      </c>
      <c r="J6" s="38"/>
      <c r="K6" s="35" t="s">
        <v>29</v>
      </c>
    </row>
    <row r="7" spans="2:11" ht="12.75" customHeight="1" x14ac:dyDescent="0.3">
      <c r="G7" s="39" t="s">
        <v>30</v>
      </c>
      <c r="H7" s="40"/>
      <c r="I7" s="41">
        <v>1</v>
      </c>
      <c r="J7" s="41"/>
    </row>
    <row r="8" spans="2:11" ht="12.75" customHeight="1" x14ac:dyDescent="0.3">
      <c r="G8" s="39" t="s">
        <v>31</v>
      </c>
      <c r="H8" s="40"/>
      <c r="I8" s="71">
        <v>100000</v>
      </c>
      <c r="J8" s="72"/>
    </row>
    <row r="9" spans="2:11" ht="12.75" customHeight="1" x14ac:dyDescent="0.3">
      <c r="G9" s="39" t="s">
        <v>32</v>
      </c>
      <c r="H9" s="40"/>
      <c r="I9" s="41">
        <v>4</v>
      </c>
      <c r="J9" s="41"/>
    </row>
    <row r="10" spans="2:11" ht="12.75" customHeight="1" x14ac:dyDescent="0.3">
      <c r="G10" s="39" t="s">
        <v>33</v>
      </c>
      <c r="H10" s="40"/>
      <c r="I10" s="41">
        <v>2</v>
      </c>
      <c r="J10" s="41"/>
    </row>
    <row r="11" spans="2:11" ht="12.75" customHeight="1" x14ac:dyDescent="0.3">
      <c r="G11" s="39" t="s">
        <v>34</v>
      </c>
      <c r="H11" s="40"/>
      <c r="I11" s="41" t="s">
        <v>35</v>
      </c>
      <c r="J11" s="41"/>
    </row>
    <row r="12" spans="2:11" ht="12.75" customHeight="1" x14ac:dyDescent="0.3">
      <c r="G12" s="39" t="s">
        <v>36</v>
      </c>
      <c r="H12" s="40"/>
      <c r="I12" s="73">
        <v>42778.75445601852</v>
      </c>
      <c r="J12" s="72"/>
    </row>
    <row r="13" spans="2:11" ht="12.75" customHeight="1" x14ac:dyDescent="0.3">
      <c r="G13" s="39" t="s">
        <v>37</v>
      </c>
      <c r="H13" s="40"/>
      <c r="I13" s="74">
        <v>3.2407407707069069E-4</v>
      </c>
      <c r="J13" s="72"/>
    </row>
    <row r="14" spans="2:11" ht="12.75" customHeight="1" x14ac:dyDescent="0.3">
      <c r="G14" s="39" t="s">
        <v>38</v>
      </c>
      <c r="H14" s="40"/>
      <c r="I14" s="71" t="s">
        <v>39</v>
      </c>
      <c r="J14" s="72"/>
    </row>
    <row r="15" spans="2:11" ht="12.75" customHeight="1" x14ac:dyDescent="0.3">
      <c r="G15" s="39" t="s">
        <v>40</v>
      </c>
      <c r="H15" s="40"/>
      <c r="I15" s="71">
        <v>1677002163</v>
      </c>
      <c r="J15" s="72"/>
    </row>
    <row r="16" spans="2:11" ht="12.75" customHeight="1" x14ac:dyDescent="0.3"/>
    <row r="17" spans="7:10" ht="12.75" customHeight="1" x14ac:dyDescent="0.3">
      <c r="G17" s="67" t="s">
        <v>75</v>
      </c>
      <c r="H17" s="68"/>
      <c r="I17" s="68"/>
      <c r="J17" s="68"/>
    </row>
    <row r="18" spans="7:10" ht="12.75" customHeight="1" x14ac:dyDescent="0.3">
      <c r="G18" s="42" t="s">
        <v>42</v>
      </c>
      <c r="H18" s="43"/>
      <c r="I18" s="42" t="s">
        <v>43</v>
      </c>
      <c r="J18" s="44"/>
    </row>
    <row r="19" spans="7:10" ht="12.75" customHeight="1" x14ac:dyDescent="0.3">
      <c r="G19" s="45" t="s">
        <v>44</v>
      </c>
      <c r="H19" s="58">
        <v>-0.16789349223555819</v>
      </c>
      <c r="I19" s="47">
        <v>0.05</v>
      </c>
      <c r="J19" s="58">
        <v>4.1242883235170016E-2</v>
      </c>
    </row>
    <row r="20" spans="7:10" ht="12.75" customHeight="1" x14ac:dyDescent="0.3">
      <c r="G20" s="45" t="s">
        <v>45</v>
      </c>
      <c r="H20" s="59">
        <v>0.26626268854551305</v>
      </c>
      <c r="I20" s="47">
        <v>0.1</v>
      </c>
      <c r="J20" s="59">
        <v>6.0224543353490589E-2</v>
      </c>
    </row>
    <row r="21" spans="7:10" ht="12.75" customHeight="1" x14ac:dyDescent="0.3">
      <c r="G21" s="45" t="s">
        <v>46</v>
      </c>
      <c r="H21" s="59">
        <v>0.11995666893200556</v>
      </c>
      <c r="I21" s="47">
        <v>0.15</v>
      </c>
      <c r="J21" s="59">
        <v>7.2782709641848672E-2</v>
      </c>
    </row>
    <row r="22" spans="7:10" ht="12.75" customHeight="1" x14ac:dyDescent="0.3">
      <c r="G22" s="45" t="s">
        <v>47</v>
      </c>
      <c r="H22" s="59">
        <v>4.5563661863131356E-2</v>
      </c>
      <c r="I22" s="47">
        <v>0.2</v>
      </c>
      <c r="J22" s="59">
        <v>8.2604594423129465E-2</v>
      </c>
    </row>
    <row r="23" spans="7:10" ht="12.75" customHeight="1" x14ac:dyDescent="0.3">
      <c r="G23" s="45" t="s">
        <v>48</v>
      </c>
      <c r="H23" s="41">
        <v>2.0760472823777706E-3</v>
      </c>
      <c r="I23" s="47">
        <v>0.25</v>
      </c>
      <c r="J23" s="59">
        <v>9.0705210288602928E-2</v>
      </c>
    </row>
    <row r="24" spans="7:10" ht="12.75" customHeight="1" x14ac:dyDescent="0.3">
      <c r="G24" s="45" t="s">
        <v>49</v>
      </c>
      <c r="H24" s="41">
        <v>-0.33695778987752589</v>
      </c>
      <c r="I24" s="47">
        <v>0.3</v>
      </c>
      <c r="J24" s="59">
        <v>9.8098074419352491E-2</v>
      </c>
    </row>
    <row r="25" spans="7:10" ht="12.75" customHeight="1" x14ac:dyDescent="0.3">
      <c r="G25" s="45" t="s">
        <v>50</v>
      </c>
      <c r="H25" s="41">
        <v>3.1979553468085133</v>
      </c>
      <c r="I25" s="47">
        <v>0.35</v>
      </c>
      <c r="J25" s="59">
        <v>0.10474207120076498</v>
      </c>
    </row>
    <row r="26" spans="7:10" ht="12.75" customHeight="1" x14ac:dyDescent="0.3">
      <c r="G26" s="45" t="s">
        <v>51</v>
      </c>
      <c r="H26" s="59">
        <v>0.12240833730715746</v>
      </c>
      <c r="I26" s="47">
        <v>0.4</v>
      </c>
      <c r="J26" s="59">
        <v>0.11087481024085374</v>
      </c>
    </row>
    <row r="27" spans="7:10" ht="12.75" customHeight="1" x14ac:dyDescent="0.3">
      <c r="G27" s="45" t="s">
        <v>52</v>
      </c>
      <c r="H27" s="59">
        <v>0.13197496078933893</v>
      </c>
      <c r="I27" s="47">
        <v>0.45</v>
      </c>
      <c r="J27" s="59">
        <v>0.11680333210437616</v>
      </c>
    </row>
    <row r="28" spans="7:10" ht="12.75" customHeight="1" x14ac:dyDescent="0.3">
      <c r="G28" s="45" t="s">
        <v>53</v>
      </c>
      <c r="H28" s="59">
        <v>4.1242883235170016E-2</v>
      </c>
      <c r="I28" s="47">
        <v>0.5</v>
      </c>
      <c r="J28" s="59">
        <v>0.12240833730715746</v>
      </c>
    </row>
    <row r="29" spans="7:10" ht="12.75" customHeight="1" x14ac:dyDescent="0.3">
      <c r="G29" s="45" t="s">
        <v>54</v>
      </c>
      <c r="H29" s="49">
        <v>0.05</v>
      </c>
      <c r="I29" s="47">
        <v>0.55000000000000004</v>
      </c>
      <c r="J29" s="59">
        <v>0.1280928338712132</v>
      </c>
    </row>
    <row r="30" spans="7:10" ht="12.75" customHeight="1" x14ac:dyDescent="0.3">
      <c r="G30" s="45" t="s">
        <v>55</v>
      </c>
      <c r="H30" s="59">
        <v>0.19062226367811172</v>
      </c>
      <c r="I30" s="47">
        <v>0.6</v>
      </c>
      <c r="J30" s="59">
        <v>0.13359969726141785</v>
      </c>
    </row>
    <row r="31" spans="7:10" ht="12.75" customHeight="1" x14ac:dyDescent="0.3">
      <c r="G31" s="45" t="s">
        <v>56</v>
      </c>
      <c r="H31" s="49">
        <v>0.95</v>
      </c>
      <c r="I31" s="47">
        <v>0.65</v>
      </c>
      <c r="J31" s="59">
        <v>0.13932584200174669</v>
      </c>
    </row>
    <row r="32" spans="7:10" ht="12.75" customHeight="1" x14ac:dyDescent="0.3">
      <c r="G32" s="45" t="s">
        <v>57</v>
      </c>
      <c r="H32" s="59">
        <v>0.14937938044294169</v>
      </c>
      <c r="I32" s="47">
        <v>0.7</v>
      </c>
      <c r="J32" s="59">
        <v>0.14542145926819897</v>
      </c>
    </row>
    <row r="33" spans="7:10" ht="12.75" customHeight="1" x14ac:dyDescent="0.3">
      <c r="G33" s="45" t="s">
        <v>58</v>
      </c>
      <c r="H33" s="49">
        <v>0.89999999999999991</v>
      </c>
      <c r="I33" s="47">
        <v>0.75</v>
      </c>
      <c r="J33" s="59">
        <v>0.15186275449416284</v>
      </c>
    </row>
    <row r="34" spans="7:10" ht="12.75" customHeight="1" x14ac:dyDescent="0.3">
      <c r="G34" s="45" t="s">
        <v>59</v>
      </c>
      <c r="H34" s="41">
        <v>129</v>
      </c>
      <c r="I34" s="47">
        <v>0.8</v>
      </c>
      <c r="J34" s="59">
        <v>0.158786069479561</v>
      </c>
    </row>
    <row r="35" spans="7:10" ht="12.75" customHeight="1" x14ac:dyDescent="0.3">
      <c r="G35" s="45" t="s">
        <v>60</v>
      </c>
      <c r="H35" s="41" t="s">
        <v>61</v>
      </c>
      <c r="I35" s="47">
        <v>0.85</v>
      </c>
      <c r="J35" s="59">
        <v>0.16670205981128011</v>
      </c>
    </row>
    <row r="36" spans="7:10" ht="12.75" customHeight="1" x14ac:dyDescent="0.3">
      <c r="G36" s="45" t="s">
        <v>62</v>
      </c>
      <c r="H36" s="41" t="s">
        <v>61</v>
      </c>
      <c r="I36" s="47">
        <v>0.9</v>
      </c>
      <c r="J36" s="59">
        <v>0.17651065276917036</v>
      </c>
    </row>
    <row r="37" spans="7:10" ht="12.75" customHeight="1" x14ac:dyDescent="0.3">
      <c r="G37" s="45" t="s">
        <v>63</v>
      </c>
      <c r="H37" s="41">
        <v>0</v>
      </c>
      <c r="I37" s="47">
        <v>0.95</v>
      </c>
      <c r="J37" s="59">
        <v>0.19062226367811172</v>
      </c>
    </row>
    <row r="38" spans="7:10" ht="12.75" customHeight="1" x14ac:dyDescent="0.3"/>
    <row r="39" spans="7:10" ht="12.75" customHeight="1" x14ac:dyDescent="0.3">
      <c r="G39" s="67" t="s">
        <v>76</v>
      </c>
      <c r="H39" s="68"/>
      <c r="I39" s="68"/>
      <c r="J39" s="68"/>
    </row>
    <row r="40" spans="7:10" ht="12.75" customHeight="1" x14ac:dyDescent="0.3">
      <c r="G40" s="50" t="s">
        <v>65</v>
      </c>
      <c r="H40" s="51" t="s">
        <v>66</v>
      </c>
      <c r="I40" s="52" t="s">
        <v>67</v>
      </c>
      <c r="J40" s="50" t="s">
        <v>68</v>
      </c>
    </row>
    <row r="41" spans="7:10" ht="12.75" customHeight="1" x14ac:dyDescent="0.3">
      <c r="G41" s="38">
        <v>1</v>
      </c>
      <c r="H41" s="53" t="s">
        <v>69</v>
      </c>
      <c r="I41" s="60">
        <v>5.2272331576357946E-2</v>
      </c>
      <c r="J41" s="58">
        <v>0.18142842873289766</v>
      </c>
    </row>
    <row r="42" spans="7:10" ht="12.75" customHeight="1" x14ac:dyDescent="0.3">
      <c r="G42" s="41">
        <v>2</v>
      </c>
      <c r="H42" s="55" t="s">
        <v>71</v>
      </c>
      <c r="I42" s="61">
        <v>8.659174173792894E-2</v>
      </c>
      <c r="J42" s="59">
        <v>0.1516544330901802</v>
      </c>
    </row>
    <row r="43" spans="7:10" ht="12.75" customHeight="1" x14ac:dyDescent="0.3">
      <c r="G43" s="41">
        <v>3</v>
      </c>
      <c r="H43" s="55" t="s">
        <v>70</v>
      </c>
      <c r="I43" s="61">
        <v>8.9253968459598959E-2</v>
      </c>
      <c r="J43" s="59">
        <v>0.14352812451846084</v>
      </c>
    </row>
    <row r="44" spans="7:10" ht="12.75" customHeight="1" x14ac:dyDescent="0.3">
      <c r="G44" s="41">
        <v>4</v>
      </c>
      <c r="H44" s="55" t="s">
        <v>72</v>
      </c>
      <c r="I44" s="61">
        <v>0.11873874321024029</v>
      </c>
      <c r="J44" s="59">
        <v>0.12089684195084564</v>
      </c>
    </row>
    <row r="45" spans="7:10" ht="12.75" customHeight="1" x14ac:dyDescent="0.3">
      <c r="G45" s="41"/>
      <c r="H45" s="55"/>
      <c r="I45" s="57"/>
      <c r="J45" s="41"/>
    </row>
    <row r="46" spans="7:10" ht="12.75" customHeight="1" x14ac:dyDescent="0.3">
      <c r="G46" s="41"/>
      <c r="H46" s="55"/>
      <c r="I46" s="57"/>
      <c r="J46" s="41"/>
    </row>
    <row r="47" spans="7:10" ht="12.75" customHeight="1" x14ac:dyDescent="0.3">
      <c r="G47" s="41"/>
      <c r="H47" s="55"/>
      <c r="I47" s="57"/>
      <c r="J47" s="41"/>
    </row>
    <row r="48" spans="7:10" ht="12.75" customHeight="1" x14ac:dyDescent="0.3">
      <c r="G48" s="41"/>
      <c r="H48" s="55"/>
      <c r="I48" s="57"/>
      <c r="J48" s="41"/>
    </row>
    <row r="49" spans="7:10" ht="12.75" customHeight="1" x14ac:dyDescent="0.3">
      <c r="G49" s="41"/>
      <c r="H49" s="55"/>
      <c r="I49" s="57"/>
      <c r="J49" s="41"/>
    </row>
    <row r="50" spans="7:10" ht="12.75" customHeight="1" x14ac:dyDescent="0.3">
      <c r="G50" s="41"/>
      <c r="H50" s="55"/>
      <c r="I50" s="57"/>
      <c r="J50" s="41"/>
    </row>
    <row r="51" spans="7:10" ht="12.75" customHeight="1" x14ac:dyDescent="0.3">
      <c r="G51" s="41"/>
      <c r="H51" s="55"/>
      <c r="I51" s="57"/>
      <c r="J51" s="41"/>
    </row>
    <row r="52" spans="7:10" ht="12.75" customHeight="1" x14ac:dyDescent="0.3">
      <c r="G52" s="41"/>
      <c r="H52" s="55"/>
      <c r="I52" s="57"/>
      <c r="J52" s="41"/>
    </row>
    <row r="53" spans="7:10" ht="12.75" customHeight="1" x14ac:dyDescent="0.3">
      <c r="G53" s="41"/>
      <c r="H53" s="55"/>
      <c r="I53" s="57"/>
      <c r="J53" s="41"/>
    </row>
    <row r="54" spans="7:10" ht="12.75" customHeight="1" x14ac:dyDescent="0.3">
      <c r="G54" s="41"/>
      <c r="H54" s="55"/>
      <c r="I54" s="57"/>
      <c r="J54" s="41"/>
    </row>
    <row r="55" spans="7:10" ht="12.75" customHeight="1" x14ac:dyDescent="0.3"/>
  </sheetData>
  <mergeCells count="8">
    <mergeCell ref="G17:J17"/>
    <mergeCell ref="G39:J39"/>
    <mergeCell ref="G5:J5"/>
    <mergeCell ref="I8:J8"/>
    <mergeCell ref="I12:J12"/>
    <mergeCell ref="I13:J13"/>
    <mergeCell ref="I14:J14"/>
    <mergeCell ref="I15:J15"/>
  </mergeCells>
  <pageMargins left="0.5" right="0.5" top="0.5" bottom="0.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Model</vt:lpstr>
      <vt:lpstr>Prob Model</vt:lpstr>
      <vt:lpstr>Risk Profile PW</vt:lpstr>
      <vt:lpstr>Risk Profile IRR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2017-02-19T05:23:17Z</dcterms:created>
  <dcterms:modified xsi:type="dcterms:W3CDTF">2020-02-06T09:40:23Z</dcterms:modified>
</cp:coreProperties>
</file>