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11 isepp2\Excel\07\"/>
    </mc:Choice>
  </mc:AlternateContent>
  <bookViews>
    <workbookView xWindow="120" yWindow="120" windowWidth="15144" windowHeight="9300"/>
  </bookViews>
  <sheets>
    <sheet name="1-year CA" sheetId="4" r:id="rId1"/>
    <sheet name="3-year CA" sheetId="5" r:id="rId2"/>
  </sheets>
  <calcPr calcId="162913"/>
</workbook>
</file>

<file path=xl/calcChain.xml><?xml version="1.0" encoding="utf-8"?>
<calcChain xmlns="http://schemas.openxmlformats.org/spreadsheetml/2006/main">
  <c r="B12" i="5" l="1"/>
  <c r="F12" i="5"/>
  <c r="D18" i="5"/>
  <c r="E18" i="5" s="1"/>
  <c r="F18" i="5" s="1"/>
  <c r="H18" i="5" s="1"/>
  <c r="C13" i="5"/>
  <c r="C22" i="5"/>
  <c r="C14" i="5"/>
  <c r="D14" i="5" s="1"/>
  <c r="E14" i="5" s="1"/>
  <c r="F14" i="5" s="1"/>
  <c r="H14" i="5" s="1"/>
  <c r="C15" i="5"/>
  <c r="D15" i="5"/>
  <c r="E15" i="5"/>
  <c r="F15" i="5" s="1"/>
  <c r="H15" i="5" s="1"/>
  <c r="D16" i="5"/>
  <c r="E16" i="5"/>
  <c r="F16" i="5" s="1"/>
  <c r="H16" i="5" s="1"/>
  <c r="D17" i="5"/>
  <c r="E17" i="5"/>
  <c r="F17" i="5" s="1"/>
  <c r="H17" i="5" s="1"/>
  <c r="C13" i="4"/>
  <c r="D13" i="4" s="1"/>
  <c r="E13" i="4" s="1"/>
  <c r="F13" i="4" s="1"/>
  <c r="H13" i="4" s="1"/>
  <c r="D14" i="4"/>
  <c r="E14" i="4"/>
  <c r="F14" i="4" s="1"/>
  <c r="H14" i="4" s="1"/>
  <c r="D15" i="4"/>
  <c r="E15" i="4"/>
  <c r="F15" i="4"/>
  <c r="H15" i="4"/>
  <c r="D16" i="4"/>
  <c r="E16" i="4"/>
  <c r="F16" i="4" s="1"/>
  <c r="H16" i="4" s="1"/>
  <c r="D17" i="4"/>
  <c r="E17" i="4"/>
  <c r="F17" i="4"/>
  <c r="H17" i="4"/>
  <c r="D18" i="4"/>
  <c r="E18" i="4"/>
  <c r="F18" i="4" s="1"/>
  <c r="B12" i="4"/>
  <c r="C23" i="4"/>
  <c r="D19" i="4"/>
  <c r="E19" i="4"/>
  <c r="F19" i="4"/>
  <c r="D13" i="5"/>
  <c r="E13" i="5"/>
  <c r="F13" i="5" s="1"/>
  <c r="H13" i="5" s="1"/>
  <c r="G24" i="5" s="1"/>
  <c r="C23" i="5"/>
  <c r="D19" i="5"/>
  <c r="E19" i="5" s="1"/>
  <c r="F19" i="5" s="1"/>
  <c r="H12" i="5"/>
  <c r="F12" i="4"/>
  <c r="C22" i="4"/>
  <c r="H12" i="4"/>
  <c r="F22" i="5" l="1"/>
  <c r="F24" i="4"/>
  <c r="H18" i="4"/>
  <c r="F22" i="4"/>
  <c r="G22" i="5" l="1"/>
  <c r="F23" i="5"/>
  <c r="G22" i="4"/>
  <c r="F23" i="4"/>
</calcChain>
</file>

<file path=xl/sharedStrings.xml><?xml version="1.0" encoding="utf-8"?>
<sst xmlns="http://schemas.openxmlformats.org/spreadsheetml/2006/main" count="54" uniqueCount="28">
  <si>
    <t>BTCF</t>
  </si>
  <si>
    <t>Taxable Income</t>
  </si>
  <si>
    <t>Income Tax Cash Flow</t>
  </si>
  <si>
    <t>ATCF</t>
  </si>
  <si>
    <t>0</t>
  </si>
  <si>
    <t>EoY</t>
  </si>
  <si>
    <t>Depreciation</t>
  </si>
  <si>
    <t>(b)</t>
  </si>
  <si>
    <t>(a)</t>
  </si>
  <si>
    <t>(c) = (a) - (b)</t>
  </si>
  <si>
    <t xml:space="preserve">(d) = -t (c) </t>
  </si>
  <si>
    <t>(e)=(a) + (d)</t>
  </si>
  <si>
    <t>years</t>
  </si>
  <si>
    <t>Study Period</t>
  </si>
  <si>
    <t>PW of ATCF</t>
  </si>
  <si>
    <t>AW of ATCF</t>
  </si>
  <si>
    <t>Total depreciation =</t>
  </si>
  <si>
    <t>Final book value =</t>
  </si>
  <si>
    <t>Initial Investment</t>
  </si>
  <si>
    <t>Recovery Period</t>
  </si>
  <si>
    <t>year</t>
  </si>
  <si>
    <t>Tax Rate (t)</t>
  </si>
  <si>
    <t>After-Tax MARR</t>
  </si>
  <si>
    <t>After-tax IRR</t>
  </si>
  <si>
    <t>Compacted ATCF Array</t>
  </si>
  <si>
    <t>7.4.6  Example - After Tax Cash Flow Analysis of Project</t>
  </si>
  <si>
    <t>1-Year Capital Allowance</t>
  </si>
  <si>
    <t>3-Year Capital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</si>
</sst>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165" fontId="4" fillId="2" borderId="1" xfId="1" applyNumberFormat="1" applyFont="1" applyFill="1" applyBorder="1"/>
    <xf numFmtId="0" fontId="5" fillId="2" borderId="2" xfId="0" applyFont="1" applyFill="1" applyBorder="1"/>
    <xf numFmtId="164" fontId="4" fillId="2" borderId="3" xfId="2" applyNumberFormat="1" applyFont="1" applyFill="1" applyBorder="1"/>
    <xf numFmtId="0" fontId="4" fillId="2" borderId="4" xfId="0" applyFont="1" applyFill="1" applyBorder="1"/>
    <xf numFmtId="164" fontId="4" fillId="2" borderId="1" xfId="2" applyNumberFormat="1" applyFont="1" applyFill="1" applyBorder="1"/>
    <xf numFmtId="0" fontId="4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3" borderId="5" xfId="0" applyFont="1" applyFill="1" applyBorder="1" applyAlignment="1">
      <alignment horizontal="center"/>
    </xf>
    <xf numFmtId="4" fontId="4" fillId="3" borderId="5" xfId="1" applyNumberFormat="1" applyFont="1" applyFill="1" applyBorder="1"/>
    <xf numFmtId="44" fontId="4" fillId="3" borderId="5" xfId="1" applyFont="1" applyFill="1" applyBorder="1"/>
    <xf numFmtId="0" fontId="4" fillId="4" borderId="6" xfId="0" applyFont="1" applyFill="1" applyBorder="1" applyAlignment="1">
      <alignment horizontal="center"/>
    </xf>
    <xf numFmtId="4" fontId="4" fillId="4" borderId="6" xfId="1" applyNumberFormat="1" applyFont="1" applyFill="1" applyBorder="1"/>
    <xf numFmtId="44" fontId="4" fillId="0" borderId="0" xfId="0" applyNumberFormat="1" applyFont="1"/>
    <xf numFmtId="0" fontId="4" fillId="5" borderId="5" xfId="0" applyFont="1" applyFill="1" applyBorder="1" applyAlignment="1">
      <alignment horizontal="center"/>
    </xf>
    <xf numFmtId="4" fontId="4" fillId="5" borderId="5" xfId="1" applyNumberFormat="1" applyFont="1" applyFill="1" applyBorder="1"/>
    <xf numFmtId="0" fontId="4" fillId="6" borderId="5" xfId="0" applyFont="1" applyFill="1" applyBorder="1"/>
    <xf numFmtId="0" fontId="5" fillId="6" borderId="5" xfId="0" applyFont="1" applyFill="1" applyBorder="1" applyAlignment="1">
      <alignment horizontal="left"/>
    </xf>
    <xf numFmtId="44" fontId="3" fillId="6" borderId="5" xfId="1" applyFont="1" applyFill="1" applyBorder="1"/>
    <xf numFmtId="0" fontId="3" fillId="5" borderId="0" xfId="0" applyFont="1" applyFill="1" applyAlignment="1">
      <alignment horizontal="center"/>
    </xf>
    <xf numFmtId="44" fontId="4" fillId="6" borderId="5" xfId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0" fontId="4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2" xfId="0" applyFont="1" applyFill="1" applyBorder="1"/>
    <xf numFmtId="0" fontId="5" fillId="6" borderId="2" xfId="0" applyFont="1" applyFill="1" applyBorder="1"/>
    <xf numFmtId="8" fontId="4" fillId="6" borderId="5" xfId="1" applyNumberFormat="1" applyFont="1" applyFill="1" applyBorder="1"/>
    <xf numFmtId="4" fontId="4" fillId="6" borderId="5" xfId="0" applyNumberFormat="1" applyFont="1" applyFill="1" applyBorder="1"/>
    <xf numFmtId="4" fontId="4" fillId="3" borderId="1" xfId="1" applyNumberFormat="1" applyFont="1" applyFill="1" applyBorder="1"/>
    <xf numFmtId="4" fontId="4" fillId="5" borderId="1" xfId="1" applyNumberFormat="1" applyFont="1" applyFill="1" applyBorder="1"/>
    <xf numFmtId="4" fontId="4" fillId="4" borderId="7" xfId="1" applyNumberFormat="1" applyFont="1" applyFill="1" applyBorder="1"/>
    <xf numFmtId="4" fontId="4" fillId="4" borderId="8" xfId="1" applyNumberFormat="1" applyFont="1" applyFill="1" applyBorder="1"/>
    <xf numFmtId="4" fontId="4" fillId="0" borderId="0" xfId="0" applyNumberFormat="1" applyFont="1" applyBorder="1"/>
    <xf numFmtId="166" fontId="4" fillId="6" borderId="5" xfId="2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 wrapText="1"/>
    </xf>
    <xf numFmtId="0" fontId="3" fillId="5" borderId="0" xfId="0" applyFont="1" applyFill="1" applyAlignment="1">
      <alignment horizontal="left"/>
    </xf>
    <xf numFmtId="0" fontId="6" fillId="7" borderId="0" xfId="0" applyFont="1" applyFill="1"/>
    <xf numFmtId="0" fontId="7" fillId="7" borderId="0" xfId="0" applyFont="1" applyFill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4" fillId="0" borderId="5" xfId="0" applyFont="1" applyBorder="1" applyAlignment="1">
      <alignment horizontal="center" wrapText="1"/>
    </xf>
    <xf numFmtId="4" fontId="4" fillId="0" borderId="5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4" sqref="B4"/>
    </sheetView>
  </sheetViews>
  <sheetFormatPr defaultRowHeight="13.2" x14ac:dyDescent="0.25"/>
  <cols>
    <col min="1" max="1" width="17.44140625" customWidth="1"/>
    <col min="2" max="2" width="12.21875" customWidth="1"/>
    <col min="3" max="3" width="14.77734375" customWidth="1"/>
    <col min="4" max="4" width="13.77734375" customWidth="1"/>
    <col min="5" max="5" width="13.5546875" customWidth="1"/>
    <col min="6" max="6" width="14.21875" customWidth="1"/>
    <col min="7" max="7" width="12.33203125" customWidth="1"/>
    <col min="8" max="8" width="12.6640625" customWidth="1"/>
    <col min="9" max="9" width="11.77734375" customWidth="1"/>
  </cols>
  <sheetData>
    <row r="1" spans="1:9" ht="15.6" x14ac:dyDescent="0.3">
      <c r="A1" s="41" t="s">
        <v>25</v>
      </c>
      <c r="B1" s="42"/>
      <c r="C1" s="42"/>
      <c r="D1" s="42"/>
      <c r="E1" s="42"/>
      <c r="F1" s="42"/>
      <c r="G1" s="42"/>
      <c r="H1" s="1"/>
      <c r="I1" s="1"/>
    </row>
    <row r="2" spans="1:9" ht="15.6" x14ac:dyDescent="0.3">
      <c r="A2" s="41" t="s">
        <v>26</v>
      </c>
      <c r="B2" s="42"/>
      <c r="C2" s="42"/>
      <c r="D2" s="42"/>
      <c r="E2" s="42"/>
      <c r="F2" s="42"/>
      <c r="G2" s="42"/>
      <c r="H2" s="1"/>
      <c r="I2" s="1"/>
    </row>
    <row r="3" spans="1:9" ht="15.6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23" t="s">
        <v>18</v>
      </c>
      <c r="B4" s="2">
        <v>100000</v>
      </c>
      <c r="C4" s="3"/>
      <c r="D4" s="1"/>
      <c r="E4" s="1"/>
      <c r="F4" s="1"/>
      <c r="G4" s="1"/>
      <c r="H4" s="1"/>
      <c r="I4" s="1"/>
    </row>
    <row r="5" spans="1:9" ht="15.6" x14ac:dyDescent="0.3">
      <c r="A5" s="9" t="s">
        <v>22</v>
      </c>
      <c r="B5" s="4">
        <v>0.1</v>
      </c>
      <c r="C5" s="5"/>
      <c r="D5" s="1"/>
      <c r="E5" s="1"/>
      <c r="F5" s="1"/>
      <c r="G5" s="1"/>
      <c r="H5" s="1"/>
      <c r="I5" s="1"/>
    </row>
    <row r="6" spans="1:9" ht="15.6" x14ac:dyDescent="0.3">
      <c r="A6" s="9" t="s">
        <v>21</v>
      </c>
      <c r="B6" s="6">
        <v>0.17</v>
      </c>
      <c r="C6" s="7"/>
      <c r="D6" s="1"/>
      <c r="E6" s="1"/>
      <c r="F6" s="1"/>
      <c r="G6" s="1"/>
      <c r="H6" s="1"/>
      <c r="I6" s="1"/>
    </row>
    <row r="7" spans="1:9" ht="15.6" x14ac:dyDescent="0.3">
      <c r="A7" s="24" t="s">
        <v>19</v>
      </c>
      <c r="B7" s="8">
        <v>1</v>
      </c>
      <c r="C7" s="7" t="s">
        <v>20</v>
      </c>
      <c r="D7" s="1"/>
      <c r="E7" s="1"/>
      <c r="F7" s="1"/>
      <c r="G7" s="1"/>
      <c r="H7" s="1"/>
      <c r="I7" s="1"/>
    </row>
    <row r="8" spans="1:9" ht="15.6" x14ac:dyDescent="0.3">
      <c r="A8" s="9" t="s">
        <v>13</v>
      </c>
      <c r="B8" s="8">
        <v>6</v>
      </c>
      <c r="C8" s="7" t="s">
        <v>12</v>
      </c>
      <c r="D8" s="1"/>
      <c r="E8" s="1"/>
      <c r="F8" s="1"/>
      <c r="G8" s="1"/>
      <c r="H8" s="1"/>
      <c r="I8" s="1"/>
    </row>
    <row r="9" spans="1:9" ht="15.6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6" x14ac:dyDescent="0.3">
      <c r="A10" s="18"/>
      <c r="B10" s="25" t="s">
        <v>8</v>
      </c>
      <c r="C10" s="25" t="s">
        <v>7</v>
      </c>
      <c r="D10" s="25" t="s">
        <v>9</v>
      </c>
      <c r="E10" s="25" t="s">
        <v>10</v>
      </c>
      <c r="F10" s="25" t="s">
        <v>11</v>
      </c>
      <c r="G10" s="1"/>
      <c r="H10" s="1"/>
    </row>
    <row r="11" spans="1:9" ht="31.2" x14ac:dyDescent="0.3">
      <c r="A11" s="25" t="s">
        <v>5</v>
      </c>
      <c r="B11" s="25" t="s">
        <v>0</v>
      </c>
      <c r="C11" s="25" t="s">
        <v>6</v>
      </c>
      <c r="D11" s="26" t="s">
        <v>1</v>
      </c>
      <c r="E11" s="26" t="s">
        <v>2</v>
      </c>
      <c r="F11" s="26" t="s">
        <v>3</v>
      </c>
      <c r="G11" s="1"/>
      <c r="H11" s="45" t="s">
        <v>24</v>
      </c>
    </row>
    <row r="12" spans="1:9" ht="15.6" x14ac:dyDescent="0.3">
      <c r="A12" s="10" t="s">
        <v>4</v>
      </c>
      <c r="B12" s="11">
        <f>-B4</f>
        <v>-100000</v>
      </c>
      <c r="C12" s="12"/>
      <c r="D12" s="12"/>
      <c r="E12" s="12"/>
      <c r="F12" s="11">
        <f>B12</f>
        <v>-100000</v>
      </c>
      <c r="G12" s="1"/>
      <c r="H12" s="46">
        <f t="shared" ref="H12:H17" si="0">F12</f>
        <v>-100000</v>
      </c>
    </row>
    <row r="13" spans="1:9" ht="15.6" x14ac:dyDescent="0.3">
      <c r="A13" s="13">
        <v>1</v>
      </c>
      <c r="B13" s="14">
        <v>25000</v>
      </c>
      <c r="C13" s="14">
        <f>B4</f>
        <v>100000</v>
      </c>
      <c r="D13" s="14">
        <f t="shared" ref="D13:D18" si="1">B13-C13</f>
        <v>-75000</v>
      </c>
      <c r="E13" s="14">
        <f t="shared" ref="E13:E19" si="2">-$B$6*D13</f>
        <v>12750.000000000002</v>
      </c>
      <c r="F13" s="14">
        <f t="shared" ref="F13:F19" si="3">B13+E13</f>
        <v>37750</v>
      </c>
      <c r="G13" s="1"/>
      <c r="H13" s="46">
        <f t="shared" si="0"/>
        <v>37750</v>
      </c>
    </row>
    <row r="14" spans="1:9" ht="15.6" x14ac:dyDescent="0.3">
      <c r="A14" s="13">
        <v>2</v>
      </c>
      <c r="B14" s="14">
        <v>25000</v>
      </c>
      <c r="C14" s="14"/>
      <c r="D14" s="14">
        <f t="shared" si="1"/>
        <v>25000</v>
      </c>
      <c r="E14" s="14">
        <f t="shared" si="2"/>
        <v>-4250</v>
      </c>
      <c r="F14" s="14">
        <f t="shared" si="3"/>
        <v>20750</v>
      </c>
      <c r="G14" s="1"/>
      <c r="H14" s="46">
        <f t="shared" si="0"/>
        <v>20750</v>
      </c>
    </row>
    <row r="15" spans="1:9" ht="15.6" x14ac:dyDescent="0.3">
      <c r="A15" s="13">
        <v>3</v>
      </c>
      <c r="B15" s="14">
        <v>25000</v>
      </c>
      <c r="C15" s="14"/>
      <c r="D15" s="14">
        <f t="shared" si="1"/>
        <v>25000</v>
      </c>
      <c r="E15" s="14">
        <f t="shared" si="2"/>
        <v>-4250</v>
      </c>
      <c r="F15" s="14">
        <f t="shared" si="3"/>
        <v>20750</v>
      </c>
      <c r="G15" s="1"/>
      <c r="H15" s="46">
        <f t="shared" si="0"/>
        <v>20750</v>
      </c>
    </row>
    <row r="16" spans="1:9" ht="15.6" x14ac:dyDescent="0.3">
      <c r="A16" s="13">
        <v>4</v>
      </c>
      <c r="B16" s="14">
        <v>25000</v>
      </c>
      <c r="C16" s="14"/>
      <c r="D16" s="14">
        <f t="shared" si="1"/>
        <v>25000</v>
      </c>
      <c r="E16" s="14">
        <f t="shared" si="2"/>
        <v>-4250</v>
      </c>
      <c r="F16" s="14">
        <f t="shared" si="3"/>
        <v>20750</v>
      </c>
      <c r="G16" s="1"/>
      <c r="H16" s="46">
        <f t="shared" si="0"/>
        <v>20750</v>
      </c>
    </row>
    <row r="17" spans="1:9" ht="15.6" x14ac:dyDescent="0.3">
      <c r="A17" s="13">
        <v>5</v>
      </c>
      <c r="B17" s="14">
        <v>25000</v>
      </c>
      <c r="C17" s="14"/>
      <c r="D17" s="14">
        <f t="shared" si="1"/>
        <v>25000</v>
      </c>
      <c r="E17" s="14">
        <f t="shared" si="2"/>
        <v>-4250</v>
      </c>
      <c r="F17" s="14">
        <f t="shared" si="3"/>
        <v>20750</v>
      </c>
      <c r="G17" s="1"/>
      <c r="H17" s="46">
        <f t="shared" si="0"/>
        <v>20750</v>
      </c>
    </row>
    <row r="18" spans="1:9" ht="15.6" x14ac:dyDescent="0.3">
      <c r="A18" s="13">
        <v>6</v>
      </c>
      <c r="B18" s="14">
        <v>25000</v>
      </c>
      <c r="C18" s="14"/>
      <c r="D18" s="14">
        <f t="shared" si="1"/>
        <v>25000</v>
      </c>
      <c r="E18" s="14">
        <f t="shared" si="2"/>
        <v>-4250</v>
      </c>
      <c r="F18" s="14">
        <f t="shared" si="3"/>
        <v>20750</v>
      </c>
      <c r="G18" s="1"/>
      <c r="H18" s="46">
        <f>F18+F19</f>
        <v>29050</v>
      </c>
    </row>
    <row r="19" spans="1:9" ht="15.6" x14ac:dyDescent="0.3">
      <c r="A19" s="16">
        <v>6</v>
      </c>
      <c r="B19" s="17">
        <v>10000</v>
      </c>
      <c r="C19" s="17"/>
      <c r="D19" s="17">
        <f>B19 - C23</f>
        <v>10000</v>
      </c>
      <c r="E19" s="17">
        <f t="shared" si="2"/>
        <v>-1700.0000000000002</v>
      </c>
      <c r="F19" s="17">
        <f t="shared" si="3"/>
        <v>8300</v>
      </c>
      <c r="G19" s="1"/>
      <c r="H19" s="1"/>
    </row>
    <row r="20" spans="1:9" ht="15.6" x14ac:dyDescent="0.3">
      <c r="A20" s="1"/>
      <c r="B20" s="35"/>
      <c r="C20" s="1"/>
      <c r="D20" s="1"/>
      <c r="E20" s="35"/>
      <c r="F20" s="15"/>
      <c r="G20" s="1"/>
      <c r="H20" s="1"/>
    </row>
    <row r="21" spans="1:9" ht="15.6" x14ac:dyDescent="0.3">
      <c r="A21" s="1"/>
      <c r="B21" s="1"/>
      <c r="C21" s="1"/>
      <c r="D21" s="15"/>
      <c r="E21" s="1"/>
      <c r="F21" s="1"/>
      <c r="G21" s="1"/>
      <c r="H21" s="1"/>
    </row>
    <row r="22" spans="1:9" ht="15.6" x14ac:dyDescent="0.3">
      <c r="A22" s="43" t="s">
        <v>16</v>
      </c>
      <c r="B22" s="27"/>
      <c r="C22" s="30">
        <f>SUM(C13:C18)</f>
        <v>100000</v>
      </c>
      <c r="D22" s="1"/>
      <c r="E22" s="19" t="s">
        <v>14</v>
      </c>
      <c r="F22" s="20">
        <f>F12+NPV(B5, F13:F17,F18+F19)</f>
        <v>10511.338587832972</v>
      </c>
      <c r="G22" s="40" t="str">
        <f>IF(F22&gt;0, "Feasible", "Not Feasible")</f>
        <v>Feasible</v>
      </c>
      <c r="H22" s="1"/>
    </row>
    <row r="23" spans="1:9" ht="15.6" x14ac:dyDescent="0.3">
      <c r="A23" s="44" t="s">
        <v>17</v>
      </c>
      <c r="B23" s="28"/>
      <c r="C23" s="30">
        <f>-B12-SUM(C13:C18)</f>
        <v>0</v>
      </c>
      <c r="D23" s="1"/>
      <c r="E23" s="19" t="s">
        <v>15</v>
      </c>
      <c r="F23" s="22">
        <f>PMT(B5, B8, -F22, 0,0)</f>
        <v>2413.4809172573487</v>
      </c>
      <c r="G23" s="1"/>
      <c r="H23" s="1"/>
    </row>
    <row r="24" spans="1:9" ht="15.6" x14ac:dyDescent="0.3">
      <c r="A24" s="1"/>
      <c r="B24" s="1"/>
      <c r="C24" s="1"/>
      <c r="D24" s="1"/>
      <c r="E24" s="19" t="s">
        <v>23</v>
      </c>
      <c r="F24" s="36">
        <f>IRR(H12:H18, 0.1)</f>
        <v>0.13758524370148839</v>
      </c>
      <c r="G24" s="1"/>
      <c r="H24" s="1"/>
    </row>
    <row r="25" spans="1:9" ht="15.6" x14ac:dyDescent="0.3">
      <c r="A25" s="1"/>
      <c r="B25" s="1"/>
      <c r="C25" s="1"/>
      <c r="D25" s="1"/>
      <c r="E25" s="1"/>
      <c r="F25" s="1"/>
      <c r="G25" s="1"/>
      <c r="H25" s="1"/>
    </row>
    <row r="26" spans="1:9" ht="15.6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5.6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ht="15.6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ht="15.6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ht="15.6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4" sqref="B4"/>
    </sheetView>
  </sheetViews>
  <sheetFormatPr defaultRowHeight="13.2" x14ac:dyDescent="0.25"/>
  <cols>
    <col min="1" max="1" width="18" customWidth="1"/>
    <col min="2" max="2" width="11.5546875" customWidth="1"/>
    <col min="3" max="3" width="12.77734375" customWidth="1"/>
    <col min="4" max="4" width="14.5546875" customWidth="1"/>
    <col min="5" max="5" width="13.5546875" customWidth="1"/>
    <col min="6" max="6" width="14.21875" customWidth="1"/>
    <col min="7" max="7" width="15.77734375" customWidth="1"/>
    <col min="8" max="8" width="13.77734375" customWidth="1"/>
    <col min="9" max="9" width="11.21875" customWidth="1"/>
  </cols>
  <sheetData>
    <row r="1" spans="1:9" ht="15.6" x14ac:dyDescent="0.3">
      <c r="A1" s="41" t="s">
        <v>25</v>
      </c>
      <c r="B1" s="42"/>
      <c r="C1" s="42"/>
      <c r="D1" s="42"/>
      <c r="E1" s="42"/>
      <c r="F1" s="42"/>
      <c r="G1" s="42"/>
      <c r="H1" s="1"/>
      <c r="I1" s="1"/>
    </row>
    <row r="2" spans="1:9" ht="15.6" x14ac:dyDescent="0.3">
      <c r="A2" s="41" t="s">
        <v>27</v>
      </c>
      <c r="B2" s="42"/>
      <c r="C2" s="42"/>
      <c r="D2" s="42"/>
      <c r="E2" s="42"/>
      <c r="F2" s="42"/>
      <c r="G2" s="42"/>
      <c r="H2" s="1"/>
      <c r="I2" s="1"/>
    </row>
    <row r="3" spans="1:9" ht="15.6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23" t="s">
        <v>18</v>
      </c>
      <c r="B4" s="2">
        <v>100000</v>
      </c>
      <c r="C4" s="3"/>
      <c r="D4" s="1"/>
      <c r="E4" s="1"/>
      <c r="F4" s="1"/>
      <c r="G4" s="1"/>
      <c r="H4" s="1"/>
      <c r="I4" s="1"/>
    </row>
    <row r="5" spans="1:9" ht="15.6" x14ac:dyDescent="0.3">
      <c r="A5" s="9" t="s">
        <v>22</v>
      </c>
      <c r="B5" s="4">
        <v>0.1</v>
      </c>
      <c r="C5" s="5"/>
      <c r="D5" s="1"/>
      <c r="E5" s="1"/>
      <c r="F5" s="1"/>
      <c r="G5" s="1"/>
      <c r="H5" s="1"/>
      <c r="I5" s="1"/>
    </row>
    <row r="6" spans="1:9" ht="15.6" x14ac:dyDescent="0.3">
      <c r="A6" s="9" t="s">
        <v>21</v>
      </c>
      <c r="B6" s="6">
        <v>0.17</v>
      </c>
      <c r="C6" s="7"/>
      <c r="D6" s="1"/>
      <c r="E6" s="1"/>
      <c r="F6" s="1"/>
      <c r="G6" s="1"/>
      <c r="H6" s="1"/>
      <c r="I6" s="1"/>
    </row>
    <row r="7" spans="1:9" ht="15.6" x14ac:dyDescent="0.3">
      <c r="A7" s="24" t="s">
        <v>19</v>
      </c>
      <c r="B7" s="8">
        <v>3</v>
      </c>
      <c r="C7" s="7" t="s">
        <v>12</v>
      </c>
      <c r="D7" s="1"/>
      <c r="E7" s="1"/>
      <c r="F7" s="1"/>
      <c r="G7" s="1"/>
      <c r="H7" s="1"/>
      <c r="I7" s="1"/>
    </row>
    <row r="8" spans="1:9" ht="15.6" x14ac:dyDescent="0.3">
      <c r="A8" s="9" t="s">
        <v>13</v>
      </c>
      <c r="B8" s="8">
        <v>6</v>
      </c>
      <c r="C8" s="7" t="s">
        <v>12</v>
      </c>
      <c r="D8" s="1"/>
      <c r="E8" s="1"/>
      <c r="F8" s="1"/>
      <c r="G8" s="1"/>
      <c r="H8" s="1"/>
      <c r="I8" s="1"/>
    </row>
    <row r="9" spans="1:9" ht="15.6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6" x14ac:dyDescent="0.3">
      <c r="A10" s="18"/>
      <c r="B10" s="25" t="s">
        <v>8</v>
      </c>
      <c r="C10" s="25" t="s">
        <v>7</v>
      </c>
      <c r="D10" s="25" t="s">
        <v>9</v>
      </c>
      <c r="E10" s="25" t="s">
        <v>10</v>
      </c>
      <c r="F10" s="25" t="s">
        <v>11</v>
      </c>
      <c r="G10" s="1"/>
      <c r="H10" s="1"/>
    </row>
    <row r="11" spans="1:9" ht="31.2" x14ac:dyDescent="0.3">
      <c r="A11" s="25" t="s">
        <v>5</v>
      </c>
      <c r="B11" s="25" t="s">
        <v>0</v>
      </c>
      <c r="C11" s="25" t="s">
        <v>6</v>
      </c>
      <c r="D11" s="26" t="s">
        <v>1</v>
      </c>
      <c r="E11" s="26" t="s">
        <v>2</v>
      </c>
      <c r="F11" s="26" t="s">
        <v>3</v>
      </c>
      <c r="H11" s="39" t="s">
        <v>24</v>
      </c>
    </row>
    <row r="12" spans="1:9" ht="15.6" x14ac:dyDescent="0.3">
      <c r="A12" s="10" t="s">
        <v>4</v>
      </c>
      <c r="B12" s="11">
        <f>-B4</f>
        <v>-100000</v>
      </c>
      <c r="C12" s="12"/>
      <c r="D12" s="12"/>
      <c r="E12" s="12"/>
      <c r="F12" s="31">
        <f>B12</f>
        <v>-100000</v>
      </c>
      <c r="H12" s="46">
        <f t="shared" ref="H12:H17" si="0">F12</f>
        <v>-100000</v>
      </c>
    </row>
    <row r="13" spans="1:9" ht="15.6" x14ac:dyDescent="0.3">
      <c r="A13" s="13">
        <v>1</v>
      </c>
      <c r="B13" s="14">
        <v>25000</v>
      </c>
      <c r="C13" s="14">
        <f>B4/B7</f>
        <v>33333.333333333336</v>
      </c>
      <c r="D13" s="14">
        <f t="shared" ref="D13:D18" si="1">B13-C13</f>
        <v>-8333.3333333333358</v>
      </c>
      <c r="E13" s="14">
        <f t="shared" ref="E13:E19" si="2">-$B$6*D13</f>
        <v>1416.6666666666672</v>
      </c>
      <c r="F13" s="33">
        <f t="shared" ref="F13:F19" si="3">B13+E13</f>
        <v>26416.666666666668</v>
      </c>
      <c r="H13" s="46">
        <f t="shared" si="0"/>
        <v>26416.666666666668</v>
      </c>
    </row>
    <row r="14" spans="1:9" ht="15.6" x14ac:dyDescent="0.3">
      <c r="A14" s="13">
        <v>2</v>
      </c>
      <c r="B14" s="14">
        <v>25000</v>
      </c>
      <c r="C14" s="14">
        <f>B4/B7</f>
        <v>33333.333333333336</v>
      </c>
      <c r="D14" s="14">
        <f t="shared" si="1"/>
        <v>-8333.3333333333358</v>
      </c>
      <c r="E14" s="14">
        <f t="shared" si="2"/>
        <v>1416.6666666666672</v>
      </c>
      <c r="F14" s="14">
        <f t="shared" si="3"/>
        <v>26416.666666666668</v>
      </c>
      <c r="H14" s="46">
        <f t="shared" si="0"/>
        <v>26416.666666666668</v>
      </c>
    </row>
    <row r="15" spans="1:9" ht="15.6" x14ac:dyDescent="0.3">
      <c r="A15" s="13">
        <v>3</v>
      </c>
      <c r="B15" s="14">
        <v>25000</v>
      </c>
      <c r="C15" s="14">
        <f>B4/B7</f>
        <v>33333.333333333336</v>
      </c>
      <c r="D15" s="14">
        <f t="shared" si="1"/>
        <v>-8333.3333333333358</v>
      </c>
      <c r="E15" s="14">
        <f t="shared" si="2"/>
        <v>1416.6666666666672</v>
      </c>
      <c r="F15" s="14">
        <f t="shared" si="3"/>
        <v>26416.666666666668</v>
      </c>
      <c r="H15" s="46">
        <f t="shared" si="0"/>
        <v>26416.666666666668</v>
      </c>
    </row>
    <row r="16" spans="1:9" ht="15.6" x14ac:dyDescent="0.3">
      <c r="A16" s="13">
        <v>4</v>
      </c>
      <c r="B16" s="14">
        <v>25000</v>
      </c>
      <c r="C16" s="14"/>
      <c r="D16" s="14">
        <f t="shared" si="1"/>
        <v>25000</v>
      </c>
      <c r="E16" s="14">
        <f t="shared" si="2"/>
        <v>-4250</v>
      </c>
      <c r="F16" s="14">
        <f t="shared" si="3"/>
        <v>20750</v>
      </c>
      <c r="H16" s="46">
        <f t="shared" si="0"/>
        <v>20750</v>
      </c>
    </row>
    <row r="17" spans="1:9" ht="15.6" x14ac:dyDescent="0.3">
      <c r="A17" s="13">
        <v>5</v>
      </c>
      <c r="B17" s="14">
        <v>25000</v>
      </c>
      <c r="C17" s="14"/>
      <c r="D17" s="14">
        <f t="shared" si="1"/>
        <v>25000</v>
      </c>
      <c r="E17" s="14">
        <f t="shared" si="2"/>
        <v>-4250</v>
      </c>
      <c r="F17" s="14">
        <f t="shared" si="3"/>
        <v>20750</v>
      </c>
      <c r="H17" s="46">
        <f t="shared" si="0"/>
        <v>20750</v>
      </c>
    </row>
    <row r="18" spans="1:9" ht="15.6" x14ac:dyDescent="0.3">
      <c r="A18" s="13">
        <v>6</v>
      </c>
      <c r="B18" s="14">
        <v>25000</v>
      </c>
      <c r="C18" s="14"/>
      <c r="D18" s="14">
        <f t="shared" si="1"/>
        <v>25000</v>
      </c>
      <c r="E18" s="14">
        <f t="shared" si="2"/>
        <v>-4250</v>
      </c>
      <c r="F18" s="34">
        <f t="shared" si="3"/>
        <v>20750</v>
      </c>
      <c r="H18" s="46">
        <f>F18+F19</f>
        <v>29050</v>
      </c>
    </row>
    <row r="19" spans="1:9" ht="15.6" x14ac:dyDescent="0.3">
      <c r="A19" s="16">
        <v>6</v>
      </c>
      <c r="B19" s="17">
        <v>10000</v>
      </c>
      <c r="C19" s="17"/>
      <c r="D19" s="17">
        <f>B19 - C23</f>
        <v>10000</v>
      </c>
      <c r="E19" s="17">
        <f t="shared" si="2"/>
        <v>-1700.0000000000002</v>
      </c>
      <c r="F19" s="32">
        <f t="shared" si="3"/>
        <v>8300</v>
      </c>
      <c r="H19" s="1"/>
    </row>
    <row r="20" spans="1:9" ht="15.6" x14ac:dyDescent="0.3">
      <c r="A20" s="37"/>
      <c r="B20" s="35"/>
      <c r="C20" s="38"/>
      <c r="D20" s="35"/>
      <c r="E20" s="35"/>
      <c r="F20" s="15"/>
      <c r="H20" s="1"/>
    </row>
    <row r="21" spans="1:9" ht="15.6" x14ac:dyDescent="0.3">
      <c r="A21" s="1"/>
      <c r="B21" s="1"/>
      <c r="C21" s="1"/>
      <c r="D21" s="15"/>
      <c r="E21" s="1"/>
      <c r="F21" s="1"/>
      <c r="G21" s="1"/>
      <c r="H21" s="1"/>
    </row>
    <row r="22" spans="1:9" ht="15.6" x14ac:dyDescent="0.3">
      <c r="A22" s="43" t="s">
        <v>16</v>
      </c>
      <c r="B22" s="27"/>
      <c r="C22" s="30">
        <f>SUM(C13:C18)</f>
        <v>100000</v>
      </c>
      <c r="D22" s="1"/>
      <c r="E22" s="19" t="s">
        <v>14</v>
      </c>
      <c r="F22" s="20">
        <f>F12+NPV(B5, F13:F17,F18+F19)</f>
        <v>9148.9544155314506</v>
      </c>
      <c r="G22" s="21" t="str">
        <f>IF(F22&gt;0, "Feasible", "Not Feasible")</f>
        <v>Feasible</v>
      </c>
      <c r="H22" s="1"/>
    </row>
    <row r="23" spans="1:9" ht="15.6" x14ac:dyDescent="0.3">
      <c r="A23" s="44" t="s">
        <v>17</v>
      </c>
      <c r="B23" s="27"/>
      <c r="C23" s="30">
        <f>-B12-SUM(C13:C18)</f>
        <v>0</v>
      </c>
      <c r="D23" s="1"/>
      <c r="E23" s="19" t="s">
        <v>15</v>
      </c>
      <c r="F23" s="29">
        <f>PMT(B5, B8, -F22, 0,0)</f>
        <v>2100.6674564076352</v>
      </c>
      <c r="G23" s="1"/>
      <c r="H23" s="1"/>
    </row>
    <row r="24" spans="1:9" ht="15.6" x14ac:dyDescent="0.3">
      <c r="A24" s="1"/>
      <c r="B24" s="1"/>
      <c r="C24" s="1"/>
      <c r="D24" s="1"/>
      <c r="E24" s="1"/>
      <c r="F24" s="19" t="s">
        <v>23</v>
      </c>
      <c r="G24" s="36">
        <f>IRR(H12:H18, 0.1)</f>
        <v>0.13115133601470519</v>
      </c>
      <c r="H24" s="1"/>
      <c r="I24" s="1"/>
    </row>
    <row r="25" spans="1:9" ht="15.6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15.6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5.6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ht="15.6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ht="15.6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ht="15.6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5.6" x14ac:dyDescent="0.3">
      <c r="A34" s="1"/>
      <c r="B34" s="1"/>
      <c r="C34" s="1"/>
      <c r="D34" s="1"/>
      <c r="E34" s="1"/>
      <c r="F34" s="1"/>
      <c r="G34" s="1"/>
      <c r="H34" s="1"/>
      <c r="I34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1-year CA</vt:lpstr>
      <vt:lpstr>3-year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Kim Leng</dc:creator>
  <cp:lastModifiedBy>Poh Kim Leng</cp:lastModifiedBy>
  <dcterms:created xsi:type="dcterms:W3CDTF">1996-10-14T23:33:28Z</dcterms:created>
  <dcterms:modified xsi:type="dcterms:W3CDTF">2021-01-03T05:33:09Z</dcterms:modified>
</cp:coreProperties>
</file>