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8.2.1" sheetId="1" r:id="rId1"/>
    <sheet name="8.2.2" sheetId="3" r:id="rId2"/>
  </sheets>
  <calcPr calcId="162913"/>
</workbook>
</file>

<file path=xl/calcChain.xml><?xml version="1.0" encoding="utf-8"?>
<calcChain xmlns="http://schemas.openxmlformats.org/spreadsheetml/2006/main">
  <c r="E24" i="3" l="1"/>
  <c r="E21" i="3"/>
  <c r="B18" i="1"/>
  <c r="B16" i="1"/>
  <c r="B11" i="1"/>
  <c r="D24" i="3" l="1"/>
  <c r="B24" i="3"/>
  <c r="C21" i="3"/>
  <c r="B21" i="3"/>
  <c r="D15" i="3"/>
  <c r="C15" i="3"/>
  <c r="B15" i="3"/>
</calcChain>
</file>

<file path=xl/sharedStrings.xml><?xml version="1.0" encoding="utf-8"?>
<sst xmlns="http://schemas.openxmlformats.org/spreadsheetml/2006/main" count="34" uniqueCount="24">
  <si>
    <t>Defender</t>
  </si>
  <si>
    <t xml:space="preserve">Initial cost </t>
  </si>
  <si>
    <t>Annual cost</t>
  </si>
  <si>
    <t>AW</t>
  </si>
  <si>
    <t>MARR</t>
  </si>
  <si>
    <t>First Cost</t>
  </si>
  <si>
    <t>Challenger 1</t>
  </si>
  <si>
    <t>Challenger 2</t>
  </si>
  <si>
    <t>Defender trade-in offered</t>
  </si>
  <si>
    <t>Salvage value</t>
  </si>
  <si>
    <t>Cash flow method</t>
  </si>
  <si>
    <t>Study Period (years)</t>
  </si>
  <si>
    <t>Challenger</t>
  </si>
  <si>
    <t>Annual operation cost</t>
  </si>
  <si>
    <t>Annual lease cost</t>
  </si>
  <si>
    <t>Decision</t>
  </si>
  <si>
    <t>Salvage Value</t>
  </si>
  <si>
    <t>Life remaining (years)</t>
  </si>
  <si>
    <t>Estimated life (years)</t>
  </si>
  <si>
    <t>Opportunity Cost Method</t>
  </si>
  <si>
    <t>Defender vs Challenger 1</t>
  </si>
  <si>
    <t>Defender vs Challenger 2</t>
  </si>
  <si>
    <t>8.2.2  One Defender vs Two Challengers Example</t>
  </si>
  <si>
    <t>8.2.1  Van Replacement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</si>
</sst>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3" fillId="5" borderId="0" xfId="0" applyFont="1" applyFill="1"/>
    <xf numFmtId="0" fontId="4" fillId="5" borderId="0" xfId="0" applyFont="1" applyFill="1"/>
    <xf numFmtId="0" fontId="3" fillId="7" borderId="1" xfId="0" applyFont="1" applyFill="1" applyBorder="1"/>
    <xf numFmtId="4" fontId="3" fillId="7" borderId="1" xfId="0" applyNumberFormat="1" applyFont="1" applyFill="1" applyBorder="1"/>
    <xf numFmtId="0" fontId="3" fillId="8" borderId="1" xfId="0" applyFont="1" applyFill="1" applyBorder="1"/>
    <xf numFmtId="4" fontId="3" fillId="8" borderId="1" xfId="0" applyNumberFormat="1" applyFont="1" applyFill="1" applyBorder="1"/>
    <xf numFmtId="0" fontId="4" fillId="9" borderId="1" xfId="0" applyFont="1" applyFill="1" applyBorder="1" applyAlignment="1">
      <alignment horizontal="center"/>
    </xf>
    <xf numFmtId="0" fontId="3" fillId="9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0" fontId="3" fillId="2" borderId="1" xfId="2" applyNumberFormat="1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2" fillId="9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7" borderId="1" xfId="0" applyFont="1" applyFill="1" applyBorder="1"/>
    <xf numFmtId="164" fontId="2" fillId="7" borderId="1" xfId="1" applyNumberFormat="1" applyFont="1" applyFill="1" applyBorder="1"/>
    <xf numFmtId="0" fontId="2" fillId="3" borderId="0" xfId="0" applyFont="1" applyFill="1"/>
    <xf numFmtId="0" fontId="2" fillId="10" borderId="1" xfId="0" applyFont="1" applyFill="1" applyBorder="1"/>
    <xf numFmtId="164" fontId="2" fillId="10" borderId="1" xfId="0" applyNumberFormat="1" applyFont="1" applyFill="1" applyBorder="1"/>
    <xf numFmtId="164" fontId="2" fillId="10" borderId="1" xfId="1" applyNumberFormat="1" applyFont="1" applyFill="1" applyBorder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Normal="100" workbookViewId="0">
      <selection activeCell="B3" sqref="B3"/>
    </sheetView>
  </sheetViews>
  <sheetFormatPr defaultRowHeight="14.4" x14ac:dyDescent="0.3"/>
  <cols>
    <col min="1" max="2" width="19" customWidth="1"/>
    <col min="3" max="3" width="28.77734375" customWidth="1"/>
  </cols>
  <sheetData>
    <row r="1" spans="1:9" x14ac:dyDescent="0.3">
      <c r="A1" s="5" t="s">
        <v>23</v>
      </c>
      <c r="B1" s="5"/>
      <c r="C1" s="5"/>
      <c r="D1" s="5"/>
      <c r="E1" s="3"/>
      <c r="F1" s="3"/>
      <c r="G1" s="3"/>
      <c r="H1" s="3"/>
      <c r="I1" s="3"/>
    </row>
    <row r="2" spans="1:9" x14ac:dyDescent="0.3">
      <c r="A2" s="3"/>
      <c r="B2" s="3"/>
      <c r="C2" s="3"/>
      <c r="D2" s="3"/>
      <c r="E2" s="3"/>
      <c r="F2" s="3"/>
      <c r="G2" s="3"/>
      <c r="H2" s="3"/>
      <c r="I2" s="3"/>
    </row>
    <row r="3" spans="1:9" x14ac:dyDescent="0.3">
      <c r="A3" s="12" t="s">
        <v>11</v>
      </c>
      <c r="B3" s="13">
        <v>8</v>
      </c>
      <c r="C3" s="3"/>
      <c r="D3" s="3"/>
      <c r="E3" s="3"/>
      <c r="F3" s="3"/>
      <c r="G3" s="3"/>
      <c r="H3" s="3"/>
      <c r="I3" s="3"/>
    </row>
    <row r="4" spans="1:9" x14ac:dyDescent="0.3">
      <c r="A4" s="12" t="s">
        <v>4</v>
      </c>
      <c r="B4" s="14">
        <v>0.12</v>
      </c>
      <c r="C4" s="3"/>
      <c r="D4" s="3"/>
      <c r="E4" s="3"/>
      <c r="F4" s="3"/>
      <c r="G4" s="3"/>
      <c r="H4" s="3"/>
      <c r="I4" s="3"/>
    </row>
    <row r="5" spans="1:9" x14ac:dyDescent="0.3">
      <c r="A5" s="3"/>
      <c r="B5" s="3"/>
      <c r="C5" s="3"/>
      <c r="D5" s="3"/>
      <c r="E5" s="3"/>
      <c r="F5" s="3"/>
      <c r="G5" s="3"/>
      <c r="H5" s="3"/>
      <c r="I5" s="3"/>
    </row>
    <row r="6" spans="1:9" x14ac:dyDescent="0.3">
      <c r="A6" s="10" t="s">
        <v>0</v>
      </c>
      <c r="B6" s="11"/>
      <c r="C6" s="3"/>
      <c r="D6" s="3"/>
      <c r="E6" s="3"/>
      <c r="F6" s="3"/>
      <c r="G6" s="3"/>
      <c r="H6" s="3"/>
      <c r="I6" s="3"/>
    </row>
    <row r="7" spans="1:9" x14ac:dyDescent="0.3">
      <c r="A7" s="6" t="s">
        <v>1</v>
      </c>
      <c r="B7" s="7">
        <v>-42000</v>
      </c>
      <c r="C7" s="3"/>
      <c r="D7" s="3"/>
      <c r="E7" s="3"/>
      <c r="F7" s="3"/>
      <c r="G7" s="3"/>
      <c r="H7" s="3"/>
      <c r="I7" s="3"/>
    </row>
    <row r="8" spans="1:9" x14ac:dyDescent="0.3">
      <c r="A8" s="6" t="s">
        <v>2</v>
      </c>
      <c r="B8" s="7">
        <v>-12000</v>
      </c>
      <c r="C8" s="3"/>
      <c r="D8" s="3"/>
      <c r="E8" s="3"/>
      <c r="F8" s="3"/>
      <c r="G8" s="3"/>
      <c r="H8" s="3"/>
      <c r="I8" s="3"/>
    </row>
    <row r="9" spans="1:9" x14ac:dyDescent="0.3">
      <c r="A9" s="6" t="s">
        <v>16</v>
      </c>
      <c r="B9" s="7">
        <v>8000</v>
      </c>
      <c r="C9" s="3"/>
      <c r="D9" s="3"/>
      <c r="E9" s="3"/>
      <c r="F9" s="3"/>
      <c r="G9" s="3"/>
      <c r="H9" s="3"/>
      <c r="I9" s="3"/>
    </row>
    <row r="10" spans="1:9" x14ac:dyDescent="0.3">
      <c r="A10" s="6" t="s">
        <v>17</v>
      </c>
      <c r="B10" s="6">
        <v>8</v>
      </c>
      <c r="C10" s="3"/>
      <c r="D10" s="3"/>
      <c r="E10" s="3"/>
      <c r="F10" s="3"/>
      <c r="G10" s="3"/>
      <c r="H10" s="3"/>
      <c r="I10" s="3"/>
    </row>
    <row r="11" spans="1:9" x14ac:dyDescent="0.3">
      <c r="A11" s="8" t="s">
        <v>3</v>
      </c>
      <c r="B11" s="9">
        <f>B8 - PMT(B4, B10, B7, B9, 0)</f>
        <v>-19804.296606804412</v>
      </c>
      <c r="C11" s="3"/>
      <c r="D11" s="3"/>
      <c r="E11" s="3"/>
      <c r="F11" s="3"/>
      <c r="G11" s="3"/>
      <c r="H11" s="3"/>
      <c r="I11" s="3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3">
      <c r="A13" s="10" t="s">
        <v>12</v>
      </c>
      <c r="B13" s="11"/>
      <c r="C13" s="3"/>
      <c r="D13" s="3"/>
      <c r="E13" s="3"/>
      <c r="F13" s="3"/>
      <c r="G13" s="3"/>
      <c r="H13" s="3"/>
      <c r="I13" s="3"/>
    </row>
    <row r="14" spans="1:9" x14ac:dyDescent="0.3">
      <c r="A14" s="6" t="s">
        <v>14</v>
      </c>
      <c r="B14" s="7">
        <v>-9000</v>
      </c>
      <c r="C14" s="3"/>
      <c r="D14" s="3"/>
      <c r="E14" s="3"/>
      <c r="F14" s="3"/>
      <c r="G14" s="3"/>
      <c r="H14" s="3"/>
      <c r="I14" s="3"/>
    </row>
    <row r="15" spans="1:9" x14ac:dyDescent="0.3">
      <c r="A15" s="6" t="s">
        <v>13</v>
      </c>
      <c r="B15" s="7">
        <v>-14000</v>
      </c>
      <c r="C15" s="3"/>
      <c r="D15" s="3"/>
      <c r="E15" s="3"/>
      <c r="F15" s="3"/>
      <c r="G15" s="3"/>
      <c r="H15" s="3"/>
      <c r="I15" s="3"/>
    </row>
    <row r="16" spans="1:9" x14ac:dyDescent="0.3">
      <c r="A16" s="8" t="s">
        <v>3</v>
      </c>
      <c r="B16" s="9">
        <f>B14+B15</f>
        <v>-23000</v>
      </c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15" t="s">
        <v>15</v>
      </c>
      <c r="B18" s="4" t="str">
        <f>IF(B11&gt;=B16, "Keep Vans for 8 more months", "Lease new vans")</f>
        <v>Keep Vans for 8 more months</v>
      </c>
      <c r="C18" s="4"/>
      <c r="D18" s="3"/>
      <c r="E18" s="3"/>
      <c r="F18" s="3"/>
      <c r="G18" s="3"/>
      <c r="H18" s="3"/>
      <c r="I18" s="3"/>
    </row>
    <row r="19" spans="1:9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/>
  </sheetViews>
  <sheetFormatPr defaultRowHeight="14.4" x14ac:dyDescent="0.3"/>
  <cols>
    <col min="1" max="1" width="24.6640625" customWidth="1"/>
    <col min="2" max="2" width="15.44140625" customWidth="1"/>
    <col min="3" max="3" width="16.109375" customWidth="1"/>
    <col min="4" max="4" width="16.6640625" customWidth="1"/>
    <col min="5" max="5" width="20.44140625" customWidth="1"/>
  </cols>
  <sheetData>
    <row r="1" spans="1:12" x14ac:dyDescent="0.3">
      <c r="A1" s="5" t="s">
        <v>22</v>
      </c>
      <c r="B1" s="5"/>
      <c r="C1" s="5"/>
      <c r="D1" s="5"/>
      <c r="E1" s="1"/>
      <c r="F1" s="1"/>
      <c r="G1" s="1"/>
      <c r="H1" s="1"/>
      <c r="I1" s="1"/>
      <c r="J1" s="1"/>
      <c r="K1" s="1"/>
      <c r="L1" s="1"/>
    </row>
    <row r="2" spans="1:1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2" t="s">
        <v>11</v>
      </c>
      <c r="B3" s="13">
        <v>5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2" t="s">
        <v>4</v>
      </c>
      <c r="B4" s="14">
        <v>0.18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6"/>
      <c r="B6" s="17" t="s">
        <v>0</v>
      </c>
      <c r="C6" s="17" t="s">
        <v>6</v>
      </c>
      <c r="D6" s="17" t="s">
        <v>7</v>
      </c>
      <c r="E6" s="1"/>
      <c r="F6" s="1"/>
      <c r="G6" s="1"/>
      <c r="H6" s="1"/>
      <c r="I6" s="1"/>
      <c r="J6" s="1"/>
      <c r="K6" s="1"/>
      <c r="L6" s="1"/>
    </row>
    <row r="7" spans="1:12" x14ac:dyDescent="0.3">
      <c r="A7" s="18" t="s">
        <v>5</v>
      </c>
      <c r="B7" s="19"/>
      <c r="C7" s="19">
        <v>-10000</v>
      </c>
      <c r="D7" s="19">
        <v>-18000</v>
      </c>
      <c r="E7" s="1"/>
      <c r="F7" s="1"/>
      <c r="G7" s="1"/>
      <c r="H7" s="1"/>
      <c r="I7" s="1"/>
      <c r="J7" s="1"/>
      <c r="K7" s="1"/>
      <c r="L7" s="1"/>
    </row>
    <row r="8" spans="1:12" x14ac:dyDescent="0.3">
      <c r="A8" s="18" t="s">
        <v>8</v>
      </c>
      <c r="B8" s="19"/>
      <c r="C8" s="19">
        <v>3500</v>
      </c>
      <c r="D8" s="19">
        <v>2500</v>
      </c>
      <c r="E8" s="1"/>
      <c r="F8" s="1"/>
      <c r="G8" s="1"/>
      <c r="H8" s="1"/>
      <c r="I8" s="1"/>
      <c r="J8" s="1"/>
      <c r="K8" s="1"/>
      <c r="L8" s="1"/>
    </row>
    <row r="9" spans="1:12" x14ac:dyDescent="0.3">
      <c r="A9" s="18" t="s">
        <v>2</v>
      </c>
      <c r="B9" s="19">
        <v>-3000</v>
      </c>
      <c r="C9" s="19">
        <v>-1500</v>
      </c>
      <c r="D9" s="19">
        <v>-1200</v>
      </c>
      <c r="E9" s="1"/>
      <c r="F9" s="1"/>
      <c r="G9" s="1"/>
      <c r="H9" s="1"/>
      <c r="I9" s="1"/>
      <c r="J9" s="1"/>
      <c r="K9" s="1"/>
      <c r="L9" s="1"/>
    </row>
    <row r="10" spans="1:12" x14ac:dyDescent="0.3">
      <c r="A10" s="18" t="s">
        <v>9</v>
      </c>
      <c r="B10" s="19">
        <v>500</v>
      </c>
      <c r="C10" s="19">
        <v>1000</v>
      </c>
      <c r="D10" s="19">
        <v>500</v>
      </c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8" t="s">
        <v>18</v>
      </c>
      <c r="B11" s="18">
        <v>5</v>
      </c>
      <c r="C11" s="18">
        <v>5</v>
      </c>
      <c r="D11" s="18">
        <v>5</v>
      </c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20" t="s">
        <v>10</v>
      </c>
      <c r="B14" s="20"/>
      <c r="C14" s="20"/>
      <c r="D14" s="20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21" t="s">
        <v>3</v>
      </c>
      <c r="B15" s="22">
        <f>B9 - PMT($B$4, B11, 0, B10, 0)</f>
        <v>-2930.1110791026067</v>
      </c>
      <c r="C15" s="22">
        <f>C9 - PMT($B$4, C11, C7+C8, C10, 0)</f>
        <v>-3438.778129871328</v>
      </c>
      <c r="D15" s="22">
        <f>D9 - PMT($B$4, D11, D7+D8, D10, 0)</f>
        <v>-6086.6676269218033</v>
      </c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20" t="s">
        <v>19</v>
      </c>
      <c r="B18" s="20"/>
      <c r="C18" s="20"/>
      <c r="D18" s="20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24" t="s">
        <v>20</v>
      </c>
      <c r="B20" s="24"/>
      <c r="C20" s="24"/>
      <c r="D20" s="24"/>
      <c r="E20" s="25" t="s">
        <v>15</v>
      </c>
      <c r="F20" s="1"/>
      <c r="G20" s="1"/>
      <c r="H20" s="1"/>
      <c r="I20" s="1"/>
      <c r="J20" s="1"/>
      <c r="K20" s="1"/>
      <c r="L20" s="1"/>
    </row>
    <row r="21" spans="1:12" x14ac:dyDescent="0.3">
      <c r="A21" s="21" t="s">
        <v>3</v>
      </c>
      <c r="B21" s="23">
        <f xml:space="preserve"> B9 - PMT($B$4, B11, -C8, B10, 0)</f>
        <v>-4049.3335253843607</v>
      </c>
      <c r="C21" s="22">
        <f xml:space="preserve"> C9 - PMT($B$4, C11, C7, C10, 0)</f>
        <v>-4558.000576153082</v>
      </c>
      <c r="D21" s="2"/>
      <c r="E21" s="26" t="str">
        <f>IF(B21&gt;=C21, "Keep Defender", "Challenger 1")</f>
        <v>Keep Defender</v>
      </c>
      <c r="F21" s="1"/>
      <c r="G21" s="1"/>
      <c r="H21" s="1"/>
      <c r="I21" s="1"/>
      <c r="J21" s="1"/>
      <c r="K21" s="1"/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24" t="s">
        <v>21</v>
      </c>
      <c r="B23" s="24"/>
      <c r="C23" s="24"/>
      <c r="D23" s="24"/>
      <c r="E23" s="25" t="s">
        <v>15</v>
      </c>
      <c r="F23" s="1"/>
      <c r="G23" s="1"/>
      <c r="H23" s="1"/>
      <c r="I23" s="1"/>
      <c r="J23" s="1"/>
      <c r="K23" s="1"/>
      <c r="L23" s="1"/>
    </row>
    <row r="24" spans="1:12" x14ac:dyDescent="0.3">
      <c r="A24" s="21" t="s">
        <v>3</v>
      </c>
      <c r="B24" s="23">
        <f xml:space="preserve"> B9 - PMT($B$4, B11, -D8, B10, 0)</f>
        <v>-3729.5556835895736</v>
      </c>
      <c r="C24" s="2"/>
      <c r="D24" s="22">
        <f>D9 - PMT($B$4, D11, D7, D10, 0)</f>
        <v>-6886.1122314087706</v>
      </c>
      <c r="E24" s="27" t="str">
        <f>IF(B24&gt;=D24, "Keep Defender", "Challenger 2")</f>
        <v>Keep Defender</v>
      </c>
      <c r="F24" s="1"/>
      <c r="G24" s="1"/>
      <c r="H24" s="1"/>
      <c r="I24" s="1"/>
      <c r="J24" s="1"/>
      <c r="K24" s="1"/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"/>
      <c r="B31" s="1"/>
      <c r="C31" s="1"/>
      <c r="D31" s="1"/>
      <c r="E31" s="1"/>
      <c r="F31" s="1"/>
      <c r="G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8.2.1</vt:lpstr>
      <vt:lpstr>8.2.2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2021-01-03T05:38:55Z</dcterms:modified>
</cp:coreProperties>
</file>