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\_EngEcon\_ie2111\2011 isepp2\Excel\08\"/>
    </mc:Choice>
  </mc:AlternateContent>
  <bookViews>
    <workbookView xWindow="120" yWindow="48" windowWidth="14220" windowHeight="8844" activeTab="1"/>
  </bookViews>
  <sheets>
    <sheet name="8.3.5 Machine A" sheetId="6" r:id="rId1"/>
    <sheet name="8.3.5 New Forklift" sheetId="5" r:id="rId2"/>
  </sheets>
  <calcPr calcId="162913"/>
</workbook>
</file>

<file path=xl/calcChain.xml><?xml version="1.0" encoding="utf-8"?>
<calcChain xmlns="http://schemas.openxmlformats.org/spreadsheetml/2006/main">
  <c r="B9" i="5" l="1"/>
  <c r="B9" i="6"/>
  <c r="D14" i="6" l="1"/>
  <c r="C14" i="6"/>
  <c r="D13" i="6"/>
  <c r="C13" i="6"/>
  <c r="D12" i="6"/>
  <c r="C12" i="6"/>
  <c r="D11" i="6"/>
  <c r="F11" i="6" s="1"/>
  <c r="C11" i="6"/>
  <c r="D10" i="6"/>
  <c r="F10" i="6" s="1"/>
  <c r="G10" i="6" s="1"/>
  <c r="C10" i="6"/>
  <c r="D14" i="5"/>
  <c r="C14" i="5"/>
  <c r="F14" i="5" s="1"/>
  <c r="D13" i="5"/>
  <c r="C13" i="5"/>
  <c r="D12" i="5"/>
  <c r="C12" i="5"/>
  <c r="D11" i="5"/>
  <c r="C11" i="5"/>
  <c r="D10" i="5"/>
  <c r="C10" i="5"/>
  <c r="F12" i="6"/>
  <c r="F13" i="6"/>
  <c r="F13" i="5" l="1"/>
  <c r="G13" i="5" s="1"/>
  <c r="F10" i="5"/>
  <c r="F11" i="5"/>
  <c r="G14" i="5" s="1"/>
  <c r="G10" i="5"/>
  <c r="G11" i="5"/>
  <c r="F12" i="5"/>
  <c r="F14" i="6"/>
  <c r="G12" i="5"/>
  <c r="G13" i="6"/>
  <c r="G12" i="6"/>
  <c r="G11" i="6"/>
  <c r="G14" i="6"/>
  <c r="H14" i="5" l="1"/>
  <c r="H12" i="5"/>
  <c r="H11" i="5"/>
  <c r="H13" i="5"/>
  <c r="H10" i="5"/>
  <c r="G16" i="5"/>
  <c r="G17" i="5" s="1"/>
  <c r="H17" i="5" s="1"/>
  <c r="H11" i="6"/>
  <c r="H10" i="6"/>
  <c r="H13" i="6"/>
  <c r="H12" i="6"/>
  <c r="H14" i="6"/>
  <c r="G16" i="6"/>
  <c r="G17" i="6" s="1"/>
  <c r="H17" i="6" s="1"/>
</calcChain>
</file>

<file path=xl/sharedStrings.xml><?xml version="1.0" encoding="utf-8"?>
<sst xmlns="http://schemas.openxmlformats.org/spreadsheetml/2006/main" count="38" uniqueCount="21">
  <si>
    <t>EUAC</t>
  </si>
  <si>
    <t>(A)</t>
  </si>
  <si>
    <t>(B)</t>
  </si>
  <si>
    <t xml:space="preserve">(C) </t>
  </si>
  <si>
    <t>(D)</t>
  </si>
  <si>
    <t>(F)</t>
  </si>
  <si>
    <t>(E)=(B)+(C)+(D)</t>
  </si>
  <si>
    <t>EoY</t>
  </si>
  <si>
    <t>MV(k)</t>
  </si>
  <si>
    <t>Loss of MV during year k</t>
  </si>
  <si>
    <t>Cost of capital = i*MV(k-1)</t>
  </si>
  <si>
    <t>Annual expenses E(k)</t>
  </si>
  <si>
    <t>Total Marginal Cost TC(k)</t>
  </si>
  <si>
    <t>Economic Life =</t>
  </si>
  <si>
    <t>Initial Cost</t>
  </si>
  <si>
    <t>EUAC(k)</t>
  </si>
  <si>
    <t>Min EUAC =</t>
  </si>
  <si>
    <t>MARR</t>
  </si>
  <si>
    <t>8.3  Optimal Replacement Interval of New Assets</t>
  </si>
  <si>
    <t>8.3.4 - 8.4.5 Total Marginal Cost Approach</t>
  </si>
  <si>
    <t>8.4.5 New Forklift Truck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</si>
</sst>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/>
    <xf numFmtId="0" fontId="1" fillId="0" borderId="0" xfId="3"/>
    <xf numFmtId="43" fontId="4" fillId="2" borderId="1" xfId="1" applyFont="1" applyFill="1" applyBorder="1"/>
    <xf numFmtId="0" fontId="4" fillId="0" borderId="0" xfId="3" applyFont="1" applyAlignment="1">
      <alignment horizontal="center"/>
    </xf>
    <xf numFmtId="0" fontId="4" fillId="3" borderId="1" xfId="3" applyFont="1" applyFill="1" applyBorder="1" applyAlignment="1">
      <alignment horizontal="center"/>
    </xf>
    <xf numFmtId="43" fontId="4" fillId="4" borderId="1" xfId="1" applyFont="1" applyFill="1" applyBorder="1"/>
    <xf numFmtId="0" fontId="4" fillId="4" borderId="1" xfId="3" applyFont="1" applyFill="1" applyBorder="1"/>
    <xf numFmtId="43" fontId="4" fillId="3" borderId="1" xfId="1" applyFont="1" applyFill="1" applyBorder="1"/>
    <xf numFmtId="43" fontId="4" fillId="3" borderId="1" xfId="3" applyNumberFormat="1" applyFont="1" applyFill="1" applyBorder="1"/>
    <xf numFmtId="4" fontId="4" fillId="3" borderId="1" xfId="3" applyNumberFormat="1" applyFont="1" applyFill="1" applyBorder="1"/>
    <xf numFmtId="0" fontId="4" fillId="0" borderId="0" xfId="3" applyFont="1" applyAlignment="1">
      <alignment horizontal="left"/>
    </xf>
    <xf numFmtId="4" fontId="4" fillId="2" borderId="1" xfId="1" applyNumberFormat="1" applyFont="1" applyFill="1" applyBorder="1"/>
    <xf numFmtId="4" fontId="4" fillId="4" borderId="1" xfId="1" applyNumberFormat="1" applyFont="1" applyFill="1" applyBorder="1"/>
    <xf numFmtId="4" fontId="4" fillId="4" borderId="1" xfId="3" applyNumberFormat="1" applyFont="1" applyFill="1" applyBorder="1"/>
    <xf numFmtId="4" fontId="4" fillId="3" borderId="1" xfId="1" applyNumberFormat="1" applyFont="1" applyFill="1" applyBorder="1"/>
    <xf numFmtId="0" fontId="2" fillId="6" borderId="0" xfId="0" applyFont="1" applyFill="1"/>
    <xf numFmtId="0" fontId="3" fillId="6" borderId="0" xfId="0" applyFont="1" applyFill="1"/>
    <xf numFmtId="0" fontId="4" fillId="6" borderId="0" xfId="3" applyFont="1" applyFill="1"/>
    <xf numFmtId="0" fontId="5" fillId="5" borderId="1" xfId="3" applyFont="1" applyFill="1" applyBorder="1" applyAlignment="1">
      <alignment vertical="center"/>
    </xf>
    <xf numFmtId="0" fontId="5" fillId="5" borderId="1" xfId="3" applyFont="1" applyFill="1" applyBorder="1" applyAlignment="1">
      <alignment horizontal="center" vertical="center"/>
    </xf>
    <xf numFmtId="0" fontId="5" fillId="7" borderId="1" xfId="3" applyFont="1" applyFill="1" applyBorder="1" applyAlignment="1">
      <alignment vertical="center"/>
    </xf>
    <xf numFmtId="0" fontId="5" fillId="7" borderId="1" xfId="3" applyFont="1" applyFill="1" applyBorder="1" applyAlignment="1">
      <alignment horizontal="center" vertical="center"/>
    </xf>
    <xf numFmtId="44" fontId="4" fillId="8" borderId="1" xfId="2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3" applyFont="1"/>
    <xf numFmtId="0" fontId="5" fillId="5" borderId="1" xfId="3" applyFont="1" applyFill="1" applyBorder="1" applyAlignment="1">
      <alignment horizontal="center" vertical="center" wrapText="1"/>
    </xf>
    <xf numFmtId="8" fontId="4" fillId="0" borderId="0" xfId="0" applyNumberFormat="1" applyFont="1"/>
    <xf numFmtId="0" fontId="5" fillId="7" borderId="1" xfId="3" applyFont="1" applyFill="1" applyBorder="1" applyAlignment="1">
      <alignment horizontal="center" vertical="center" wrapText="1"/>
    </xf>
    <xf numFmtId="44" fontId="4" fillId="8" borderId="2" xfId="2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" xfId="3" applyFont="1" applyFill="1" applyBorder="1"/>
    <xf numFmtId="0" fontId="4" fillId="8" borderId="2" xfId="0" applyFont="1" applyFill="1" applyBorder="1" applyAlignment="1">
      <alignment horizontal="right"/>
    </xf>
    <xf numFmtId="0" fontId="4" fillId="8" borderId="1" xfId="0" applyFont="1" applyFill="1" applyBorder="1"/>
    <xf numFmtId="44" fontId="4" fillId="8" borderId="1" xfId="2" applyFont="1" applyFill="1" applyBorder="1"/>
    <xf numFmtId="10" fontId="4" fillId="8" borderId="1" xfId="4" applyNumberFormat="1" applyFont="1" applyFill="1" applyBorder="1"/>
    <xf numFmtId="4" fontId="4" fillId="9" borderId="1" xfId="1" applyNumberFormat="1" applyFont="1" applyFill="1" applyBorder="1"/>
    <xf numFmtId="43" fontId="4" fillId="9" borderId="1" xfId="1" applyFont="1" applyFill="1" applyBorder="1"/>
  </cellXfs>
  <cellStyles count="5">
    <cellStyle name="Comma 2" xfId="1"/>
    <cellStyle name="Currency 2" xfId="2"/>
    <cellStyle name="Normal" xfId="0" builtinId="0"/>
    <cellStyle name="Normal 2" xfId="3"/>
    <cellStyle name="Percent 2" xf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workbookViewId="0">
      <selection activeCell="B4" sqref="B4"/>
    </sheetView>
  </sheetViews>
  <sheetFormatPr defaultColWidth="9.21875" defaultRowHeight="13.2" x14ac:dyDescent="0.25"/>
  <cols>
    <col min="1" max="1" width="13.33203125" style="2" customWidth="1"/>
    <col min="2" max="2" width="15.21875" style="2" customWidth="1"/>
    <col min="3" max="3" width="13.21875" style="2" customWidth="1"/>
    <col min="4" max="4" width="12.44140625" style="2" customWidth="1"/>
    <col min="5" max="5" width="11.5546875" style="2" customWidth="1"/>
    <col min="6" max="6" width="14.109375" style="2" customWidth="1"/>
    <col min="7" max="7" width="13.44140625" style="2" customWidth="1"/>
    <col min="8" max="8" width="18.77734375" style="2" customWidth="1"/>
    <col min="9" max="16384" width="9.21875" style="2"/>
  </cols>
  <sheetData>
    <row r="1" spans="1:9" ht="15.6" x14ac:dyDescent="0.3">
      <c r="A1" s="16" t="s">
        <v>18</v>
      </c>
      <c r="B1" s="17"/>
      <c r="C1" s="17"/>
      <c r="D1" s="17"/>
      <c r="E1" s="17"/>
      <c r="F1" s="17"/>
      <c r="G1" s="17"/>
      <c r="H1" s="18"/>
      <c r="I1" s="1"/>
    </row>
    <row r="2" spans="1:9" ht="15.6" x14ac:dyDescent="0.3">
      <c r="A2" s="16" t="s">
        <v>19</v>
      </c>
      <c r="B2" s="18"/>
      <c r="C2" s="18"/>
      <c r="D2" s="18"/>
      <c r="E2" s="18"/>
      <c r="F2" s="18"/>
      <c r="G2" s="18"/>
      <c r="H2" s="18"/>
      <c r="I2" s="1"/>
    </row>
    <row r="3" spans="1:9" ht="15.6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34" t="s">
        <v>14</v>
      </c>
      <c r="B4" s="35">
        <v>13000</v>
      </c>
      <c r="C4" s="1"/>
      <c r="D4" s="1"/>
      <c r="E4" s="1"/>
      <c r="F4" s="1"/>
      <c r="G4" s="1"/>
      <c r="H4" s="1"/>
      <c r="I4" s="1"/>
    </row>
    <row r="5" spans="1:9" ht="15.6" x14ac:dyDescent="0.3">
      <c r="A5" s="34" t="s">
        <v>17</v>
      </c>
      <c r="B5" s="36">
        <v>0.1</v>
      </c>
      <c r="C5" s="1"/>
      <c r="D5" s="1"/>
      <c r="E5" s="1"/>
      <c r="F5" s="1"/>
      <c r="G5" s="1"/>
      <c r="H5" s="1"/>
      <c r="I5" s="1"/>
    </row>
    <row r="6" spans="1:9" ht="15.6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19"/>
      <c r="B7" s="20" t="s">
        <v>1</v>
      </c>
      <c r="C7" s="20" t="s">
        <v>2</v>
      </c>
      <c r="D7" s="20" t="s">
        <v>3</v>
      </c>
      <c r="E7" s="20" t="s">
        <v>4</v>
      </c>
      <c r="F7" s="20" t="s">
        <v>6</v>
      </c>
      <c r="G7" s="20" t="s">
        <v>5</v>
      </c>
      <c r="H7" s="4"/>
      <c r="I7" s="1"/>
    </row>
    <row r="8" spans="1:9" ht="39.6" x14ac:dyDescent="0.3">
      <c r="A8" s="20" t="s">
        <v>7</v>
      </c>
      <c r="B8" s="20" t="s">
        <v>8</v>
      </c>
      <c r="C8" s="27" t="s">
        <v>9</v>
      </c>
      <c r="D8" s="27" t="s">
        <v>10</v>
      </c>
      <c r="E8" s="27" t="s">
        <v>11</v>
      </c>
      <c r="F8" s="27" t="s">
        <v>12</v>
      </c>
      <c r="G8" s="27" t="s">
        <v>0</v>
      </c>
      <c r="H8" s="1"/>
      <c r="I8" s="1"/>
    </row>
    <row r="9" spans="1:9" ht="15.6" x14ac:dyDescent="0.3">
      <c r="A9" s="5">
        <v>0</v>
      </c>
      <c r="B9" s="37">
        <f>B4</f>
        <v>13000</v>
      </c>
      <c r="C9" s="13"/>
      <c r="D9" s="14"/>
      <c r="E9" s="14"/>
      <c r="F9" s="14"/>
      <c r="G9" s="7"/>
      <c r="H9" s="1"/>
      <c r="I9" s="1"/>
    </row>
    <row r="10" spans="1:9" ht="15.6" x14ac:dyDescent="0.3">
      <c r="A10" s="5">
        <v>1</v>
      </c>
      <c r="B10" s="12">
        <v>9000</v>
      </c>
      <c r="C10" s="15">
        <f>B9-B10</f>
        <v>4000</v>
      </c>
      <c r="D10" s="10">
        <f>$B$5*B9</f>
        <v>1300</v>
      </c>
      <c r="E10" s="12">
        <v>2500</v>
      </c>
      <c r="F10" s="10">
        <f>SUM(C10:E10)</f>
        <v>7800</v>
      </c>
      <c r="G10" s="10">
        <f xml:space="preserve"> - PMT($B$5, A10, NPV($B$5, $F$10:F10), 0, 0)</f>
        <v>7800</v>
      </c>
      <c r="H10" s="28" t="str">
        <f>IF(G10=MIN($G$10:$G$14), "&lt;- Econ Life", "-")</f>
        <v>-</v>
      </c>
      <c r="I10" s="1"/>
    </row>
    <row r="11" spans="1:9" ht="15.6" x14ac:dyDescent="0.3">
      <c r="A11" s="5">
        <v>2</v>
      </c>
      <c r="B11" s="12">
        <v>8000</v>
      </c>
      <c r="C11" s="15">
        <f>B10-B11</f>
        <v>1000</v>
      </c>
      <c r="D11" s="10">
        <f>$B$5*B10</f>
        <v>900</v>
      </c>
      <c r="E11" s="12">
        <v>2700</v>
      </c>
      <c r="F11" s="10">
        <f>SUM(C11:E11)</f>
        <v>4600</v>
      </c>
      <c r="G11" s="10">
        <f xml:space="preserve"> - PMT($B$5, A11, NPV($B$5, $F$10:F11), 0, 0)</f>
        <v>6276.1904761904761</v>
      </c>
      <c r="H11" s="28" t="str">
        <f>IF(G11=MIN($G$10:$G$14), "&lt;- Econ Life", "-")</f>
        <v>-</v>
      </c>
      <c r="I11" s="1"/>
    </row>
    <row r="12" spans="1:9" ht="15.6" x14ac:dyDescent="0.3">
      <c r="A12" s="5">
        <v>3</v>
      </c>
      <c r="B12" s="12">
        <v>6000</v>
      </c>
      <c r="C12" s="15">
        <f>B11-B12</f>
        <v>2000</v>
      </c>
      <c r="D12" s="10">
        <f>$B$5*B11</f>
        <v>800</v>
      </c>
      <c r="E12" s="12">
        <v>3000</v>
      </c>
      <c r="F12" s="10">
        <f>SUM(C12:E12)</f>
        <v>5800</v>
      </c>
      <c r="G12" s="10">
        <f xml:space="preserve"> - PMT($B$5, A12, NPV($B$5, $F$10:F12), 0, 0)</f>
        <v>6132.3262839879171</v>
      </c>
      <c r="H12" s="28" t="str">
        <f>IF(G12=MIN($G$10:$G$14), "&lt;- Economic Life", "-")</f>
        <v>&lt;- Economic Life</v>
      </c>
      <c r="I12" s="1"/>
    </row>
    <row r="13" spans="1:9" ht="15.6" x14ac:dyDescent="0.3">
      <c r="A13" s="5">
        <v>4</v>
      </c>
      <c r="B13" s="12">
        <v>2000</v>
      </c>
      <c r="C13" s="15">
        <f>B12-B13</f>
        <v>4000</v>
      </c>
      <c r="D13" s="10">
        <f>$B$5*B12</f>
        <v>600</v>
      </c>
      <c r="E13" s="12">
        <v>3500</v>
      </c>
      <c r="F13" s="10">
        <f>SUM(C13:E13)</f>
        <v>8100</v>
      </c>
      <c r="G13" s="10">
        <f xml:space="preserve"> - PMT($B$5, A13, NPV($B$5, $F$10:F13), 0, 0)</f>
        <v>6556.3025210084015</v>
      </c>
      <c r="H13" s="28" t="str">
        <f>IF(G13=MIN($G$10:$G$14), "&lt;- Econ Life", "-")</f>
        <v>-</v>
      </c>
      <c r="I13" s="1"/>
    </row>
    <row r="14" spans="1:9" ht="15.6" x14ac:dyDescent="0.3">
      <c r="A14" s="5">
        <v>5</v>
      </c>
      <c r="B14" s="12">
        <v>0</v>
      </c>
      <c r="C14" s="15">
        <f>B13-B14</f>
        <v>2000</v>
      </c>
      <c r="D14" s="10">
        <f>$B$5*B13</f>
        <v>200</v>
      </c>
      <c r="E14" s="12">
        <v>4500</v>
      </c>
      <c r="F14" s="10">
        <f>SUM(C14:E14)</f>
        <v>6700</v>
      </c>
      <c r="G14" s="10">
        <f xml:space="preserve"> - PMT($B$5, A14, NPV($B$5, $F$10:F14), 0, 0)</f>
        <v>6579.8398060637819</v>
      </c>
      <c r="H14" s="28" t="str">
        <f>IF(G14=MIN($G$10:$G$14), "&lt;- Econ Life", "-")</f>
        <v>-</v>
      </c>
      <c r="I14" s="1"/>
    </row>
    <row r="15" spans="1:9" ht="15.6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1"/>
      <c r="B16" s="1"/>
      <c r="C16" s="1"/>
      <c r="D16" s="1"/>
      <c r="E16" s="32"/>
      <c r="F16" s="33" t="s">
        <v>16</v>
      </c>
      <c r="G16" s="30">
        <f>MIN(G10:G14)</f>
        <v>6132.3262839879171</v>
      </c>
      <c r="H16" s="1"/>
      <c r="I16" s="1"/>
    </row>
    <row r="17" spans="1:9" ht="15.6" x14ac:dyDescent="0.3">
      <c r="A17" s="1"/>
      <c r="B17" s="1"/>
      <c r="C17" s="1"/>
      <c r="D17" s="1"/>
      <c r="E17" s="32"/>
      <c r="F17" s="33" t="s">
        <v>13</v>
      </c>
      <c r="G17" s="31">
        <f ca="1">OFFSET(A9, MATCH(G16, G10:G14, 0), 0)</f>
        <v>3</v>
      </c>
      <c r="H17" s="25" t="str">
        <f ca="1">IF(G17=1, "year", "years")</f>
        <v>years</v>
      </c>
      <c r="I17" s="1"/>
    </row>
    <row r="18" spans="1:9" ht="15.6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1"/>
      <c r="B25" s="1"/>
      <c r="C25" s="1"/>
      <c r="D25" s="1"/>
      <c r="E25" s="1"/>
      <c r="F25" s="1"/>
      <c r="G25" s="1"/>
      <c r="H25" s="1"/>
      <c r="I25" s="1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G10" sqref="G10"/>
    </sheetView>
  </sheetViews>
  <sheetFormatPr defaultColWidth="9.21875" defaultRowHeight="13.2" x14ac:dyDescent="0.25"/>
  <cols>
    <col min="1" max="1" width="11.77734375" style="2" customWidth="1"/>
    <col min="2" max="2" width="15.21875" style="2" customWidth="1"/>
    <col min="3" max="3" width="13.21875" style="2" customWidth="1"/>
    <col min="4" max="4" width="12.44140625" style="2" customWidth="1"/>
    <col min="5" max="5" width="13.44140625" style="2" customWidth="1"/>
    <col min="6" max="6" width="16.109375" style="2" customWidth="1"/>
    <col min="7" max="7" width="13.44140625" style="2" customWidth="1"/>
    <col min="8" max="8" width="18.77734375" style="2" customWidth="1"/>
    <col min="9" max="16384" width="9.21875" style="2"/>
  </cols>
  <sheetData>
    <row r="1" spans="1:10" ht="15.6" x14ac:dyDescent="0.3">
      <c r="A1" s="16" t="s">
        <v>18</v>
      </c>
      <c r="B1" s="17"/>
      <c r="C1" s="17"/>
      <c r="D1" s="17"/>
      <c r="E1" s="17"/>
      <c r="F1" s="17"/>
      <c r="G1" s="17"/>
      <c r="H1" s="18"/>
      <c r="I1" s="1"/>
    </row>
    <row r="2" spans="1:10" ht="15.6" x14ac:dyDescent="0.3">
      <c r="A2" s="16" t="s">
        <v>20</v>
      </c>
      <c r="B2" s="18"/>
      <c r="C2" s="18"/>
      <c r="D2" s="18"/>
      <c r="E2" s="18"/>
      <c r="F2" s="18"/>
      <c r="G2" s="18"/>
      <c r="H2" s="18"/>
      <c r="I2" s="1"/>
    </row>
    <row r="3" spans="1:10" ht="15.6" x14ac:dyDescent="0.3">
      <c r="A3" s="1"/>
      <c r="B3" s="1"/>
      <c r="C3" s="1"/>
      <c r="D3" s="1"/>
      <c r="E3" s="1"/>
      <c r="F3" s="1"/>
      <c r="G3" s="1"/>
      <c r="H3" s="1"/>
      <c r="I3" s="1"/>
    </row>
    <row r="4" spans="1:10" ht="15.6" x14ac:dyDescent="0.3">
      <c r="A4" s="34" t="s">
        <v>14</v>
      </c>
      <c r="B4" s="35">
        <v>20000</v>
      </c>
      <c r="C4" s="1"/>
      <c r="D4" s="1"/>
      <c r="E4" s="1"/>
      <c r="F4" s="1"/>
      <c r="G4" s="1"/>
      <c r="H4" s="1"/>
      <c r="I4" s="1"/>
      <c r="J4" s="26"/>
    </row>
    <row r="5" spans="1:10" ht="15.6" x14ac:dyDescent="0.3">
      <c r="A5" s="34" t="s">
        <v>17</v>
      </c>
      <c r="B5" s="36">
        <v>0.1</v>
      </c>
      <c r="C5" s="1"/>
      <c r="D5" s="1"/>
      <c r="E5" s="1"/>
      <c r="F5" s="1"/>
      <c r="G5" s="1"/>
      <c r="H5" s="1"/>
      <c r="I5" s="1"/>
      <c r="J5" s="26"/>
    </row>
    <row r="6" spans="1:10" ht="15.6" x14ac:dyDescent="0.3">
      <c r="A6" s="1"/>
      <c r="B6" s="1"/>
      <c r="C6" s="1"/>
      <c r="D6" s="1"/>
      <c r="E6" s="1"/>
      <c r="F6" s="1"/>
      <c r="G6" s="1"/>
      <c r="H6" s="1"/>
      <c r="I6" s="1"/>
      <c r="J6" s="26"/>
    </row>
    <row r="7" spans="1:10" ht="15.6" x14ac:dyDescent="0.3">
      <c r="A7" s="21"/>
      <c r="B7" s="22" t="s">
        <v>1</v>
      </c>
      <c r="C7" s="22" t="s">
        <v>2</v>
      </c>
      <c r="D7" s="22" t="s">
        <v>3</v>
      </c>
      <c r="E7" s="22" t="s">
        <v>4</v>
      </c>
      <c r="F7" s="22" t="s">
        <v>6</v>
      </c>
      <c r="G7" s="22" t="s">
        <v>5</v>
      </c>
      <c r="H7" s="4"/>
      <c r="I7" s="1"/>
      <c r="J7" s="26"/>
    </row>
    <row r="8" spans="1:10" ht="26.4" x14ac:dyDescent="0.3">
      <c r="A8" s="22" t="s">
        <v>7</v>
      </c>
      <c r="B8" s="22" t="s">
        <v>8</v>
      </c>
      <c r="C8" s="29" t="s">
        <v>9</v>
      </c>
      <c r="D8" s="29" t="s">
        <v>10</v>
      </c>
      <c r="E8" s="29" t="s">
        <v>11</v>
      </c>
      <c r="F8" s="29" t="s">
        <v>12</v>
      </c>
      <c r="G8" s="29" t="s">
        <v>15</v>
      </c>
      <c r="H8" s="1"/>
      <c r="I8" s="1"/>
      <c r="J8" s="26"/>
    </row>
    <row r="9" spans="1:10" ht="15.6" x14ac:dyDescent="0.3">
      <c r="A9" s="5">
        <v>0</v>
      </c>
      <c r="B9" s="38">
        <f>B4</f>
        <v>20000</v>
      </c>
      <c r="C9" s="6"/>
      <c r="D9" s="7"/>
      <c r="E9" s="7"/>
      <c r="F9" s="7"/>
      <c r="G9" s="7"/>
      <c r="H9" s="1"/>
      <c r="I9" s="1"/>
      <c r="J9" s="26"/>
    </row>
    <row r="10" spans="1:10" ht="15.6" x14ac:dyDescent="0.3">
      <c r="A10" s="5">
        <v>1</v>
      </c>
      <c r="B10" s="3">
        <v>15000</v>
      </c>
      <c r="C10" s="8">
        <f>B9-B10</f>
        <v>5000</v>
      </c>
      <c r="D10" s="9">
        <f>$B$5*B9</f>
        <v>2000</v>
      </c>
      <c r="E10" s="3">
        <v>2000</v>
      </c>
      <c r="F10" s="9">
        <f>SUM(C10:E10)</f>
        <v>9000</v>
      </c>
      <c r="G10" s="10">
        <f>PMT($B$5, A10, -NPV($B$5, $F$10:F10), 0, 0)</f>
        <v>9000</v>
      </c>
      <c r="H10" s="11" t="str">
        <f>IF(G10=MIN($G$10:$G$14), "&lt;-", "-")</f>
        <v>-</v>
      </c>
      <c r="I10" s="1"/>
      <c r="J10" s="26"/>
    </row>
    <row r="11" spans="1:10" ht="15.6" x14ac:dyDescent="0.3">
      <c r="A11" s="5">
        <v>2</v>
      </c>
      <c r="B11" s="3">
        <v>11250</v>
      </c>
      <c r="C11" s="8">
        <f>B10-B11</f>
        <v>3750</v>
      </c>
      <c r="D11" s="9">
        <f>$B$5*B10</f>
        <v>1500</v>
      </c>
      <c r="E11" s="3">
        <v>3000</v>
      </c>
      <c r="F11" s="9">
        <f>SUM(C11:E11)</f>
        <v>8250</v>
      </c>
      <c r="G11" s="10">
        <f>PMT($B$5, A11, -NPV($B$5, $F$10:F11), 0, 0)</f>
        <v>8642.8571428571431</v>
      </c>
      <c r="H11" s="11" t="str">
        <f>IF(G11=MIN($G$10:$G$14), "&lt;-", "-")</f>
        <v>-</v>
      </c>
      <c r="I11" s="1"/>
      <c r="J11" s="26"/>
    </row>
    <row r="12" spans="1:10" ht="15.6" x14ac:dyDescent="0.3">
      <c r="A12" s="5">
        <v>3</v>
      </c>
      <c r="B12" s="3">
        <v>8500</v>
      </c>
      <c r="C12" s="8">
        <f>B11-B12</f>
        <v>2750</v>
      </c>
      <c r="D12" s="9">
        <f>$B$5*B11</f>
        <v>1125</v>
      </c>
      <c r="E12" s="3">
        <v>4620</v>
      </c>
      <c r="F12" s="9">
        <f>SUM(C12:E12)</f>
        <v>8495</v>
      </c>
      <c r="G12" s="10">
        <f>PMT($B$5, A12, -NPV($B$5, $F$10:F12), 0, 0)</f>
        <v>8598.1873111782479</v>
      </c>
      <c r="H12" s="11" t="str">
        <f>IF(G12=MIN($G$10:$G$14), "&lt;- Economic Life", "-")</f>
        <v>&lt;- Economic Life</v>
      </c>
      <c r="I12" s="1"/>
      <c r="J12" s="26"/>
    </row>
    <row r="13" spans="1:10" ht="15.6" x14ac:dyDescent="0.3">
      <c r="A13" s="5">
        <v>4</v>
      </c>
      <c r="B13" s="3">
        <v>6500</v>
      </c>
      <c r="C13" s="8">
        <f>B12-B13</f>
        <v>2000</v>
      </c>
      <c r="D13" s="9">
        <f>$B$5*B12</f>
        <v>850</v>
      </c>
      <c r="E13" s="3">
        <v>8000</v>
      </c>
      <c r="F13" s="9">
        <f>SUM(C13:E13)</f>
        <v>10850</v>
      </c>
      <c r="G13" s="10">
        <f>PMT($B$5, A13, -NPV($B$5, $F$10:F13), 0, 0)</f>
        <v>9083.3872010342584</v>
      </c>
      <c r="H13" s="11" t="str">
        <f>IF(G13=MIN($G$10:$G$14), "&lt;-", "-")</f>
        <v>-</v>
      </c>
      <c r="I13" s="1"/>
      <c r="J13" s="26"/>
    </row>
    <row r="14" spans="1:10" ht="15.6" x14ac:dyDescent="0.3">
      <c r="A14" s="5">
        <v>5</v>
      </c>
      <c r="B14" s="3">
        <v>4750</v>
      </c>
      <c r="C14" s="8">
        <f>B13-B14</f>
        <v>1750</v>
      </c>
      <c r="D14" s="9">
        <f>$B$5*B13</f>
        <v>650</v>
      </c>
      <c r="E14" s="3">
        <v>12000</v>
      </c>
      <c r="F14" s="9">
        <f>SUM(C14:E14)</f>
        <v>14400</v>
      </c>
      <c r="G14" s="10">
        <f>PMT($B$5, A14, -NPV($B$5, $F$10:F14), 0, 0)</f>
        <v>9954.2349838659484</v>
      </c>
      <c r="H14" s="11" t="str">
        <f>IF(G14=MIN($G$10:$G$14), "&lt;-", "-")</f>
        <v>-</v>
      </c>
      <c r="I14" s="1"/>
      <c r="J14" s="26"/>
    </row>
    <row r="15" spans="1:10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26"/>
    </row>
    <row r="16" spans="1:10" ht="15.6" x14ac:dyDescent="0.3">
      <c r="A16" s="1"/>
      <c r="B16" s="1"/>
      <c r="C16" s="1"/>
      <c r="D16" s="1"/>
      <c r="E16" s="32"/>
      <c r="F16" s="33" t="s">
        <v>16</v>
      </c>
      <c r="G16" s="23">
        <f>MIN(G10:G14)</f>
        <v>8598.1873111782479</v>
      </c>
      <c r="H16" s="1"/>
      <c r="I16" s="1"/>
      <c r="J16" s="26"/>
    </row>
    <row r="17" spans="1:10" ht="15.6" x14ac:dyDescent="0.3">
      <c r="A17" s="1"/>
      <c r="B17" s="1"/>
      <c r="C17" s="1"/>
      <c r="D17" s="1"/>
      <c r="E17" s="32"/>
      <c r="F17" s="33" t="s">
        <v>13</v>
      </c>
      <c r="G17" s="24">
        <f ca="1">OFFSET(A9, MATCH(G16, G10:G14, 0), 0)</f>
        <v>3</v>
      </c>
      <c r="H17" s="25" t="str">
        <f ca="1">IF(G17=1, "year", "years")</f>
        <v>years</v>
      </c>
      <c r="I17" s="1"/>
      <c r="J17" s="26"/>
    </row>
    <row r="18" spans="1:10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26"/>
    </row>
    <row r="19" spans="1:10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26"/>
    </row>
    <row r="20" spans="1:10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26"/>
    </row>
    <row r="21" spans="1:10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26"/>
    </row>
    <row r="22" spans="1:10" ht="15.6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10" ht="15.6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10" ht="15.6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10" ht="15.6" x14ac:dyDescent="0.3">
      <c r="A25" s="1"/>
      <c r="B25" s="1"/>
      <c r="C25" s="1"/>
      <c r="D25" s="1"/>
      <c r="E25" s="1"/>
      <c r="F25" s="1"/>
      <c r="G25" s="1"/>
      <c r="H25" s="1"/>
      <c r="I25" s="1"/>
    </row>
  </sheetData>
  <conditionalFormatting sqref="G10:G11 G13:G14">
    <cfRule type="cellIs" dxfId="0" priority="1" operator="equal">
      <formula>$G$16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8.3.5 Machine A</vt:lpstr>
      <vt:lpstr>8.3.5 New Forklift</vt:lpstr>
    </vt:vector>
  </TitlesOfParts>
  <Company>nus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Kim Leng</dc:creator>
  <cp:lastModifiedBy>Poh Kim Leng</cp:lastModifiedBy>
  <dcterms:created xsi:type="dcterms:W3CDTF">2002-02-03T07:30:17Z</dcterms:created>
  <dcterms:modified xsi:type="dcterms:W3CDTF">2021-01-03T05:49:06Z</dcterms:modified>
</cp:coreProperties>
</file>