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11 isepp2\Excel\08\"/>
    </mc:Choice>
  </mc:AlternateContent>
  <bookViews>
    <workbookView xWindow="120" yWindow="108" windowWidth="14220" windowHeight="8784"/>
  </bookViews>
  <sheets>
    <sheet name="Defender B" sheetId="11" r:id="rId1"/>
  </sheets>
  <calcPr calcId="162913"/>
</workbook>
</file>

<file path=xl/calcChain.xml><?xml version="1.0" encoding="utf-8"?>
<calcChain xmlns="http://schemas.openxmlformats.org/spreadsheetml/2006/main">
  <c r="G22" i="11" l="1"/>
  <c r="G12" i="11"/>
  <c r="F17" i="11"/>
  <c r="G17" i="11" s="1"/>
  <c r="F18" i="11"/>
  <c r="F16" i="11"/>
  <c r="D14" i="11"/>
  <c r="D15" i="11"/>
  <c r="D16" i="11"/>
  <c r="D17" i="11"/>
  <c r="D18" i="11"/>
  <c r="C14" i="11"/>
  <c r="C15" i="11"/>
  <c r="C16" i="11"/>
  <c r="C17" i="11"/>
  <c r="C18" i="11"/>
  <c r="F15" i="11"/>
  <c r="D13" i="11"/>
  <c r="G18" i="11" l="1"/>
  <c r="F14" i="11"/>
  <c r="C13" i="11"/>
  <c r="F13" i="11" s="1"/>
  <c r="G15" i="11" l="1"/>
  <c r="G13" i="11"/>
  <c r="G16" i="11"/>
  <c r="G14" i="11"/>
  <c r="G20" i="11" l="1"/>
  <c r="G21" i="11" s="1"/>
</calcChain>
</file>

<file path=xl/sharedStrings.xml><?xml version="1.0" encoding="utf-8"?>
<sst xmlns="http://schemas.openxmlformats.org/spreadsheetml/2006/main" count="21" uniqueCount="21">
  <si>
    <t>(A)</t>
  </si>
  <si>
    <t>(B)</t>
  </si>
  <si>
    <t xml:space="preserve">(C) </t>
  </si>
  <si>
    <t>(D)</t>
  </si>
  <si>
    <t>MARR</t>
  </si>
  <si>
    <t>(E)=(B)+(C)+(D)</t>
  </si>
  <si>
    <t>EoY</t>
  </si>
  <si>
    <t>MV(k)</t>
  </si>
  <si>
    <t>Loss of MV during year k</t>
  </si>
  <si>
    <t>Cost of capital = i*MV(k-1)</t>
  </si>
  <si>
    <t>Annual expenses E(k)</t>
  </si>
  <si>
    <t>Total Marginal Cost TC(k)</t>
  </si>
  <si>
    <t>Current MV</t>
  </si>
  <si>
    <t>EPC if replace at EoY k</t>
  </si>
  <si>
    <t>(F)</t>
  </si>
  <si>
    <t>Replace at EoY</t>
  </si>
  <si>
    <t>Optimal EUAC without MV(0) of defender</t>
  </si>
  <si>
    <t>Challenger's EUAC =</t>
  </si>
  <si>
    <t>Min EPC with MV0 of defender =</t>
  </si>
  <si>
    <t>Opportunity Cost Approach: MV0 of defender is included</t>
  </si>
  <si>
    <t>8.4.3 Replacement of Defender under Infinite Study Period Defender TC not monotonic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</si>
</sst>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3" fontId="2" fillId="2" borderId="1" xfId="1" applyFont="1" applyFill="1" applyBorder="1"/>
    <xf numFmtId="0" fontId="2" fillId="3" borderId="1" xfId="0" applyFont="1" applyFill="1" applyBorder="1" applyAlignment="1">
      <alignment horizontal="center"/>
    </xf>
    <xf numFmtId="43" fontId="2" fillId="4" borderId="1" xfId="1" applyFont="1" applyFill="1" applyBorder="1"/>
    <xf numFmtId="0" fontId="2" fillId="4" borderId="1" xfId="0" applyFont="1" applyFill="1" applyBorder="1"/>
    <xf numFmtId="43" fontId="2" fillId="3" borderId="1" xfId="1" applyFont="1" applyFill="1" applyBorder="1"/>
    <xf numFmtId="43" fontId="2" fillId="3" borderId="1" xfId="0" applyNumberFormat="1" applyFont="1" applyFill="1" applyBorder="1"/>
    <xf numFmtId="0" fontId="5" fillId="6" borderId="0" xfId="0" applyFont="1" applyFill="1"/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4" fontId="2" fillId="5" borderId="1" xfId="0" applyNumberFormat="1" applyFont="1" applyFill="1" applyBorder="1"/>
    <xf numFmtId="0" fontId="3" fillId="7" borderId="1" xfId="0" applyFont="1" applyFill="1" applyBorder="1"/>
    <xf numFmtId="9" fontId="2" fillId="7" borderId="1" xfId="6" applyFont="1" applyFill="1" applyBorder="1" applyAlignment="1">
      <alignment horizontal="center"/>
    </xf>
    <xf numFmtId="0" fontId="2" fillId="7" borderId="1" xfId="0" applyFont="1" applyFill="1" applyBorder="1"/>
    <xf numFmtId="44" fontId="2" fillId="7" borderId="1" xfId="3" applyFont="1" applyFill="1" applyBorder="1"/>
    <xf numFmtId="43" fontId="2" fillId="8" borderId="1" xfId="0" applyNumberFormat="1" applyFont="1" applyFill="1" applyBorder="1"/>
    <xf numFmtId="44" fontId="2" fillId="8" borderId="1" xfId="0" applyNumberFormat="1" applyFont="1" applyFill="1" applyBorder="1"/>
    <xf numFmtId="44" fontId="2" fillId="8" borderId="1" xfId="3" applyFont="1" applyFill="1" applyBorder="1"/>
    <xf numFmtId="44" fontId="2" fillId="5" borderId="1" xfId="3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 applyAlignment="1">
      <alignment horizontal="right"/>
    </xf>
    <xf numFmtId="0" fontId="9" fillId="7" borderId="2" xfId="0" applyFont="1" applyFill="1" applyBorder="1"/>
    <xf numFmtId="0" fontId="9" fillId="7" borderId="4" xfId="0" applyFont="1" applyFill="1" applyBorder="1" applyAlignment="1">
      <alignment horizontal="right"/>
    </xf>
    <xf numFmtId="43" fontId="2" fillId="10" borderId="1" xfId="1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8" fillId="9" borderId="3" xfId="0" applyFont="1" applyFill="1" applyBorder="1"/>
    <xf numFmtId="0" fontId="8" fillId="9" borderId="4" xfId="0" applyFont="1" applyFill="1" applyBorder="1"/>
  </cellXfs>
  <cellStyles count="8">
    <cellStyle name="Comma" xfId="1" builtinId="3"/>
    <cellStyle name="Comma 2" xfId="2"/>
    <cellStyle name="Currency" xfId="3" builtinId="4"/>
    <cellStyle name="Currency 2" xfId="4"/>
    <cellStyle name="Normal" xfId="0" builtinId="0"/>
    <cellStyle name="Normal 2" xfId="5"/>
    <cellStyle name="Percent" xfId="6" builtinId="5"/>
    <cellStyle name="Percent 2" xfId="7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selection activeCell="H5" sqref="H5"/>
    </sheetView>
  </sheetViews>
  <sheetFormatPr defaultRowHeight="13.2" x14ac:dyDescent="0.25"/>
  <cols>
    <col min="1" max="1" width="11" customWidth="1"/>
    <col min="2" max="2" width="13" customWidth="1"/>
    <col min="3" max="3" width="13.21875" customWidth="1"/>
    <col min="4" max="4" width="12.44140625" customWidth="1"/>
    <col min="5" max="5" width="11.5546875" customWidth="1"/>
    <col min="6" max="6" width="12.33203125" customWidth="1"/>
    <col min="7" max="7" width="16" customWidth="1"/>
    <col min="8" max="8" width="20.6640625" customWidth="1"/>
    <col min="9" max="9" width="16.33203125" customWidth="1"/>
  </cols>
  <sheetData>
    <row r="1" spans="1:8" ht="15.6" x14ac:dyDescent="0.3">
      <c r="A1" s="8" t="s">
        <v>20</v>
      </c>
      <c r="B1" s="8"/>
      <c r="C1" s="8"/>
      <c r="D1" s="8"/>
      <c r="E1" s="8"/>
      <c r="F1" s="8"/>
      <c r="G1" s="8"/>
      <c r="H1" s="1"/>
    </row>
    <row r="2" spans="1:8" ht="15.6" x14ac:dyDescent="0.3">
      <c r="A2" s="1"/>
      <c r="B2" s="1"/>
      <c r="C2" s="1"/>
      <c r="D2" s="1"/>
      <c r="E2" s="1"/>
      <c r="F2" s="1"/>
      <c r="G2" s="1"/>
      <c r="H2" s="1"/>
    </row>
    <row r="3" spans="1:8" ht="15.6" x14ac:dyDescent="0.3">
      <c r="A3" s="1"/>
      <c r="B3" s="1"/>
      <c r="C3" s="1"/>
      <c r="D3" s="1"/>
      <c r="E3" s="1"/>
      <c r="F3" s="1"/>
      <c r="G3" s="1"/>
      <c r="H3" s="1"/>
    </row>
    <row r="4" spans="1:8" ht="15.6" x14ac:dyDescent="0.3">
      <c r="A4" s="16" t="s">
        <v>12</v>
      </c>
      <c r="B4" s="17">
        <v>16000</v>
      </c>
      <c r="C4" s="1"/>
      <c r="D4" s="1"/>
      <c r="E4" s="1"/>
      <c r="F4" s="1"/>
      <c r="G4" s="1"/>
      <c r="H4" s="1"/>
    </row>
    <row r="5" spans="1:8" ht="15.6" x14ac:dyDescent="0.3">
      <c r="A5" s="14" t="s">
        <v>4</v>
      </c>
      <c r="B5" s="15">
        <v>0.1</v>
      </c>
      <c r="C5" s="1"/>
      <c r="D5" s="1"/>
      <c r="E5" s="1"/>
      <c r="F5" s="1"/>
      <c r="G5" s="1"/>
      <c r="H5" s="1"/>
    </row>
    <row r="6" spans="1:8" ht="15.6" x14ac:dyDescent="0.3">
      <c r="C6" s="1"/>
      <c r="D6" s="1"/>
      <c r="E6" s="1"/>
      <c r="F6" s="1"/>
      <c r="G6" s="1"/>
      <c r="H6" s="1"/>
    </row>
    <row r="7" spans="1:8" ht="15.6" x14ac:dyDescent="0.3">
      <c r="B7" s="1"/>
      <c r="C7" s="1"/>
      <c r="D7" s="25"/>
      <c r="E7" s="26" t="s">
        <v>17</v>
      </c>
      <c r="F7" s="20">
        <v>9000</v>
      </c>
    </row>
    <row r="9" spans="1:8" ht="15.6" x14ac:dyDescent="0.3">
      <c r="A9" s="28" t="s">
        <v>19</v>
      </c>
      <c r="B9" s="29"/>
      <c r="C9" s="30"/>
      <c r="D9" s="30"/>
      <c r="E9" s="30"/>
      <c r="F9" s="30"/>
      <c r="G9" s="31"/>
      <c r="H9" s="1"/>
    </row>
    <row r="10" spans="1:8" x14ac:dyDescent="0.25">
      <c r="A10" s="9"/>
      <c r="B10" s="10" t="s">
        <v>0</v>
      </c>
      <c r="C10" s="10" t="s">
        <v>1</v>
      </c>
      <c r="D10" s="10" t="s">
        <v>2</v>
      </c>
      <c r="E10" s="10" t="s">
        <v>3</v>
      </c>
      <c r="F10" s="10" t="s">
        <v>5</v>
      </c>
      <c r="G10" s="10" t="s">
        <v>14</v>
      </c>
    </row>
    <row r="11" spans="1:8" ht="39.6" x14ac:dyDescent="0.25">
      <c r="A11" s="10" t="s">
        <v>6</v>
      </c>
      <c r="B11" s="10" t="s">
        <v>7</v>
      </c>
      <c r="C11" s="11" t="s">
        <v>8</v>
      </c>
      <c r="D11" s="11" t="s">
        <v>9</v>
      </c>
      <c r="E11" s="11" t="s">
        <v>10</v>
      </c>
      <c r="F11" s="11" t="s">
        <v>11</v>
      </c>
      <c r="G11" s="11" t="s">
        <v>13</v>
      </c>
    </row>
    <row r="12" spans="1:8" ht="15.6" x14ac:dyDescent="0.3">
      <c r="A12" s="3">
        <v>0</v>
      </c>
      <c r="B12" s="27">
        <v>16000</v>
      </c>
      <c r="C12" s="4"/>
      <c r="D12" s="5"/>
      <c r="E12" s="5"/>
      <c r="F12" s="5"/>
      <c r="G12" s="19">
        <f>$F$7/$B$5</f>
        <v>90000</v>
      </c>
      <c r="H12" s="1"/>
    </row>
    <row r="13" spans="1:8" ht="15.6" x14ac:dyDescent="0.3">
      <c r="A13" s="3">
        <v>1</v>
      </c>
      <c r="B13" s="2">
        <v>10600</v>
      </c>
      <c r="C13" s="6">
        <f>B12-B13</f>
        <v>5400</v>
      </c>
      <c r="D13" s="7">
        <f>$B$5*B12</f>
        <v>1600</v>
      </c>
      <c r="E13" s="2">
        <v>3000</v>
      </c>
      <c r="F13" s="18">
        <f>SUM(C13:E13)</f>
        <v>10000</v>
      </c>
      <c r="G13" s="20">
        <f>NPV($B$5, $F$13:F13) -PV($B$5, A13, 0, $F$7/$B$5, 0)</f>
        <v>90909.090909090897</v>
      </c>
      <c r="H13" s="1"/>
    </row>
    <row r="14" spans="1:8" ht="15.6" x14ac:dyDescent="0.3">
      <c r="A14" s="3">
        <v>2</v>
      </c>
      <c r="B14" s="2">
        <v>7800</v>
      </c>
      <c r="C14" s="6">
        <f t="shared" ref="C14:C18" si="0">B13-B14</f>
        <v>2800</v>
      </c>
      <c r="D14" s="7">
        <f t="shared" ref="D14:D18" si="1">$B$5*B13</f>
        <v>1060</v>
      </c>
      <c r="E14" s="2">
        <v>4200</v>
      </c>
      <c r="F14" s="18">
        <f>SUM(C14:E14)</f>
        <v>8060</v>
      </c>
      <c r="G14" s="20">
        <f>NPV($B$5, $F$13:F14) -PV($B$5, A14, 0, $F$7/$B$5, 0)</f>
        <v>90132.231404958657</v>
      </c>
      <c r="H14" s="1"/>
    </row>
    <row r="15" spans="1:8" ht="15.6" x14ac:dyDescent="0.3">
      <c r="A15" s="3">
        <v>3</v>
      </c>
      <c r="B15" s="2">
        <v>5600</v>
      </c>
      <c r="C15" s="6">
        <f t="shared" si="0"/>
        <v>2200</v>
      </c>
      <c r="D15" s="7">
        <f t="shared" si="1"/>
        <v>780</v>
      </c>
      <c r="E15" s="2">
        <v>5400</v>
      </c>
      <c r="F15" s="18">
        <f>SUM(C15:E15)</f>
        <v>8380</v>
      </c>
      <c r="G15" s="20">
        <f>NPV($B$5, $F$13:F15) -PV($B$5, A15, 0, $F$7/$B$5, 0)</f>
        <v>89666.416228399685</v>
      </c>
      <c r="H15" s="1"/>
    </row>
    <row r="16" spans="1:8" ht="15.6" x14ac:dyDescent="0.3">
      <c r="A16" s="3">
        <v>4</v>
      </c>
      <c r="B16" s="2">
        <v>3600</v>
      </c>
      <c r="C16" s="6">
        <f t="shared" si="0"/>
        <v>2000</v>
      </c>
      <c r="D16" s="7">
        <f t="shared" si="1"/>
        <v>560</v>
      </c>
      <c r="E16" s="2">
        <v>6800</v>
      </c>
      <c r="F16" s="18">
        <f>SUM(C16:E16)</f>
        <v>9360</v>
      </c>
      <c r="G16" s="20">
        <f>NPV($B$5, $F$13:F16) -PV($B$5, A16, 0, $F$7/$B$5, 0)</f>
        <v>89912.301072331102</v>
      </c>
      <c r="H16" s="1"/>
    </row>
    <row r="17" spans="1:8" ht="15.6" x14ac:dyDescent="0.3">
      <c r="A17" s="3">
        <v>5</v>
      </c>
      <c r="B17" s="2">
        <v>2000</v>
      </c>
      <c r="C17" s="6">
        <f t="shared" si="0"/>
        <v>1600</v>
      </c>
      <c r="D17" s="7">
        <f t="shared" si="1"/>
        <v>360</v>
      </c>
      <c r="E17" s="2">
        <v>8400</v>
      </c>
      <c r="F17" s="18">
        <f t="shared" ref="F17:F18" si="2">SUM(C17:E17)</f>
        <v>10360</v>
      </c>
      <c r="G17" s="20">
        <f>NPV($B$5, $F$13:F17) -PV($B$5, A17, 0, $F$7/$B$5, 0)</f>
        <v>90756.754071691539</v>
      </c>
      <c r="H17" s="1"/>
    </row>
    <row r="18" spans="1:8" ht="15.6" x14ac:dyDescent="0.3">
      <c r="A18" s="3">
        <v>6</v>
      </c>
      <c r="B18" s="2">
        <v>1200</v>
      </c>
      <c r="C18" s="6">
        <f t="shared" si="0"/>
        <v>800</v>
      </c>
      <c r="D18" s="7">
        <f t="shared" si="1"/>
        <v>200</v>
      </c>
      <c r="E18" s="2">
        <v>9800</v>
      </c>
      <c r="F18" s="18">
        <f t="shared" si="2"/>
        <v>10800</v>
      </c>
      <c r="G18" s="20">
        <f>NPV($B$5, $F$13:F18) -PV($B$5, A18, 0, $F$7/$B$5, 0)</f>
        <v>91772.807145788349</v>
      </c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22"/>
      <c r="D20" s="23"/>
      <c r="E20" s="23"/>
      <c r="F20" s="24" t="s">
        <v>18</v>
      </c>
      <c r="G20" s="13">
        <f>MIN(G12:G18)</f>
        <v>89666.416228399685</v>
      </c>
      <c r="H20" s="1"/>
    </row>
    <row r="21" spans="1:8" ht="15.6" x14ac:dyDescent="0.3">
      <c r="A21" s="1"/>
      <c r="B21" s="1"/>
      <c r="C21" s="22"/>
      <c r="D21" s="23"/>
      <c r="E21" s="23"/>
      <c r="F21" s="24" t="s">
        <v>15</v>
      </c>
      <c r="G21" s="12">
        <f ca="1">OFFSET(A11, MATCH(G20, G12:G18, 0), 0)</f>
        <v>3</v>
      </c>
      <c r="H21" s="1"/>
    </row>
    <row r="22" spans="1:8" ht="15.6" x14ac:dyDescent="0.3">
      <c r="A22" s="1"/>
      <c r="B22" s="1"/>
      <c r="C22" s="22"/>
      <c r="D22" s="23"/>
      <c r="E22" s="23"/>
      <c r="F22" s="24" t="s">
        <v>16</v>
      </c>
      <c r="G22" s="21">
        <f>(G20 - B12)*B5</f>
        <v>7366.6416228399685</v>
      </c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</row>
    <row r="25" spans="1:8" ht="15.6" x14ac:dyDescent="0.3">
      <c r="A25" s="1"/>
      <c r="B25" s="1"/>
      <c r="C25" s="1"/>
      <c r="D25" s="1"/>
      <c r="E25" s="1"/>
      <c r="F25" s="1"/>
    </row>
    <row r="26" spans="1:8" ht="15.6" x14ac:dyDescent="0.3">
      <c r="A26" s="1"/>
      <c r="B26" s="1"/>
      <c r="C26" s="1"/>
      <c r="D26" s="1"/>
      <c r="E26" s="1"/>
      <c r="F26" s="1"/>
    </row>
    <row r="27" spans="1:8" ht="15.6" x14ac:dyDescent="0.3">
      <c r="A27" s="1"/>
      <c r="B27" s="1"/>
      <c r="C27" s="1"/>
      <c r="D27" s="1"/>
      <c r="E27" s="1"/>
      <c r="F27" s="1"/>
    </row>
  </sheetData>
  <conditionalFormatting sqref="F13:F18">
    <cfRule type="cellIs" dxfId="1" priority="2" operator="lessThan">
      <formula>#REF!</formula>
    </cfRule>
  </conditionalFormatting>
  <conditionalFormatting sqref="F7">
    <cfRule type="cellIs" dxfId="0" priority="1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Defender B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Kim Leng</dc:creator>
  <cp:lastModifiedBy>Poh Kim Leng</cp:lastModifiedBy>
  <dcterms:created xsi:type="dcterms:W3CDTF">2002-02-03T07:30:17Z</dcterms:created>
  <dcterms:modified xsi:type="dcterms:W3CDTF">2021-01-03T05:59:18Z</dcterms:modified>
</cp:coreProperties>
</file>