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lass00\DSS\dss5202 2025\code\06 EEIOA\"/>
    </mc:Choice>
  </mc:AlternateContent>
  <xr:revisionPtr revIDLastSave="0" documentId="13_ncr:1_{FCFC12D5-91B3-4364-8E1F-6DAE7785C8EB}" xr6:coauthVersionLast="47" xr6:coauthVersionMax="47" xr10:uidLastSave="{00000000-0000-0000-0000-000000000000}"/>
  <bookViews>
    <workbookView xWindow="7725" yWindow="1395" windowWidth="32865" windowHeight="19485" xr2:uid="{00000000-000D-0000-FFFF-FFFF00000000}"/>
  </bookViews>
  <sheets>
    <sheet name="process-based" sheetId="3" r:id="rId1"/>
    <sheet name="eeIO mode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4" i="6" l="1"/>
  <c r="G93" i="6"/>
  <c r="G92" i="6"/>
  <c r="E62" i="6" a="1"/>
  <c r="E62" i="6" s="1"/>
  <c r="F62" i="6" a="1"/>
  <c r="F62" i="6" s="1"/>
  <c r="D62" i="6" a="1"/>
  <c r="D62" i="6" s="1"/>
  <c r="K9" i="6"/>
  <c r="K8" i="6"/>
  <c r="K7" i="6"/>
  <c r="K6" i="6"/>
  <c r="K5" i="6"/>
  <c r="K4" i="6"/>
  <c r="G9" i="3"/>
  <c r="K9" i="3" s="1"/>
  <c r="G10" i="3"/>
  <c r="K10" i="3" s="1"/>
  <c r="G11" i="3"/>
  <c r="K11" i="3" s="1"/>
  <c r="G12" i="3"/>
  <c r="K12" i="3" s="1"/>
  <c r="G13" i="3"/>
  <c r="K13" i="3" s="1"/>
  <c r="G8" i="3"/>
  <c r="G17" i="3"/>
  <c r="G16" i="3"/>
  <c r="G15" i="3"/>
  <c r="F63" i="6" l="1"/>
  <c r="G62" i="6"/>
  <c r="F67" i="6"/>
  <c r="F66" i="6"/>
  <c r="F65" i="6"/>
  <c r="F64" i="6"/>
  <c r="E67" i="6"/>
  <c r="E66" i="6"/>
  <c r="E65" i="6"/>
  <c r="E64" i="6"/>
  <c r="E63" i="6"/>
  <c r="D67" i="6"/>
  <c r="D66" i="6"/>
  <c r="D65" i="6"/>
  <c r="D64" i="6"/>
  <c r="D63" i="6"/>
  <c r="K8" i="3"/>
  <c r="D11" i="6" a="1"/>
  <c r="D11" i="6" s="1"/>
  <c r="D10" i="6" s="1"/>
  <c r="G65" i="6" l="1"/>
  <c r="G67" i="6"/>
  <c r="G66" i="6"/>
  <c r="G63" i="6"/>
  <c r="G64" i="6"/>
  <c r="D50" i="6"/>
  <c r="D51" i="6"/>
  <c r="D52" i="6"/>
  <c r="E11" i="6"/>
  <c r="G11" i="6"/>
  <c r="H11" i="6"/>
  <c r="I11" i="6"/>
  <c r="F11" i="6"/>
  <c r="D17" i="6"/>
  <c r="D31" i="6" s="1"/>
  <c r="D16" i="6"/>
  <c r="D30" i="6" s="1"/>
  <c r="D19" i="6"/>
  <c r="D33" i="6" s="1"/>
  <c r="D15" i="6"/>
  <c r="D29" i="6" s="1"/>
  <c r="D18" i="6"/>
  <c r="D32" i="6" s="1"/>
  <c r="D20" i="6"/>
  <c r="D34" i="6" s="1"/>
  <c r="E16" i="6" l="1"/>
  <c r="E30" i="6" s="1"/>
  <c r="E10" i="6"/>
  <c r="I20" i="6"/>
  <c r="I34" i="6" s="1"/>
  <c r="I10" i="6"/>
  <c r="H16" i="6"/>
  <c r="H30" i="6" s="1"/>
  <c r="H10" i="6"/>
  <c r="G18" i="6"/>
  <c r="G32" i="6" s="1"/>
  <c r="G10" i="6"/>
  <c r="F15" i="6"/>
  <c r="F29" i="6" s="1"/>
  <c r="F10" i="6"/>
  <c r="H15" i="6"/>
  <c r="H29" i="6" s="1"/>
  <c r="H17" i="6"/>
  <c r="H31" i="6" s="1"/>
  <c r="E20" i="6"/>
  <c r="E34" i="6" s="1"/>
  <c r="H19" i="6"/>
  <c r="H33" i="6" s="1"/>
  <c r="H20" i="6"/>
  <c r="H34" i="6" s="1"/>
  <c r="H18" i="6"/>
  <c r="H32" i="6" s="1"/>
  <c r="G17" i="6"/>
  <c r="G31" i="6" s="1"/>
  <c r="G16" i="6"/>
  <c r="G30" i="6" s="1"/>
  <c r="F19" i="6"/>
  <c r="F33" i="6" s="1"/>
  <c r="G15" i="6"/>
  <c r="G29" i="6" s="1"/>
  <c r="G19" i="6"/>
  <c r="G33" i="6" s="1"/>
  <c r="F17" i="6"/>
  <c r="F31" i="6" s="1"/>
  <c r="F20" i="6"/>
  <c r="F34" i="6" s="1"/>
  <c r="F18" i="6"/>
  <c r="F32" i="6" s="1"/>
  <c r="E19" i="6"/>
  <c r="E33" i="6" s="1"/>
  <c r="F16" i="6"/>
  <c r="F30" i="6" s="1"/>
  <c r="H50" i="6"/>
  <c r="H51" i="6"/>
  <c r="H52" i="6"/>
  <c r="I18" i="6"/>
  <c r="I32" i="6" s="1"/>
  <c r="E52" i="6"/>
  <c r="E50" i="6"/>
  <c r="E51" i="6"/>
  <c r="I16" i="6"/>
  <c r="I30" i="6" s="1"/>
  <c r="E18" i="6"/>
  <c r="E32" i="6" s="1"/>
  <c r="I51" i="6"/>
  <c r="I50" i="6"/>
  <c r="I52" i="6"/>
  <c r="G52" i="6"/>
  <c r="G50" i="6"/>
  <c r="G51" i="6"/>
  <c r="I19" i="6"/>
  <c r="I33" i="6" s="1"/>
  <c r="I15" i="6"/>
  <c r="I29" i="6" s="1"/>
  <c r="E17" i="6"/>
  <c r="E31" i="6" s="1"/>
  <c r="F52" i="6"/>
  <c r="F51" i="6"/>
  <c r="F50" i="6"/>
  <c r="I17" i="6"/>
  <c r="I31" i="6" s="1"/>
  <c r="G20" i="6"/>
  <c r="G34" i="6" s="1"/>
  <c r="E15" i="6"/>
  <c r="E29" i="6" s="1"/>
  <c r="D36" i="6" l="1" a="1"/>
  <c r="D36" i="6" s="1"/>
  <c r="E40" i="6" l="1"/>
  <c r="G40" i="6"/>
  <c r="I40" i="6"/>
  <c r="E39" i="6"/>
  <c r="D41" i="6"/>
  <c r="E36" i="6"/>
  <c r="D55" i="6" s="1" a="1"/>
  <c r="H36" i="6"/>
  <c r="F40" i="6"/>
  <c r="E37" i="6"/>
  <c r="F37" i="6"/>
  <c r="I37" i="6"/>
  <c r="F38" i="6"/>
  <c r="D39" i="6"/>
  <c r="H38" i="6"/>
  <c r="G39" i="6"/>
  <c r="D40" i="6"/>
  <c r="G37" i="6"/>
  <c r="H41" i="6"/>
  <c r="F41" i="6"/>
  <c r="F36" i="6"/>
  <c r="G36" i="6"/>
  <c r="H40" i="6"/>
  <c r="G38" i="6"/>
  <c r="I41" i="6"/>
  <c r="I36" i="6"/>
  <c r="F39" i="6"/>
  <c r="I39" i="6"/>
  <c r="D37" i="6"/>
  <c r="H37" i="6"/>
  <c r="E41" i="6"/>
  <c r="D38" i="6"/>
  <c r="E38" i="6"/>
  <c r="G41" i="6"/>
  <c r="I38" i="6"/>
  <c r="H39" i="6"/>
  <c r="D55" i="6" l="1"/>
  <c r="E56" i="6"/>
  <c r="F55" i="6"/>
  <c r="I57" i="6"/>
  <c r="H57" i="6"/>
  <c r="G57" i="6"/>
  <c r="F57" i="6"/>
  <c r="I56" i="6"/>
  <c r="I55" i="6"/>
  <c r="D57" i="6"/>
  <c r="H55" i="6"/>
  <c r="E57" i="6"/>
  <c r="H56" i="6"/>
  <c r="F56" i="6"/>
  <c r="G55" i="6"/>
  <c r="E55" i="6"/>
  <c r="D56" i="6"/>
  <c r="G56" i="6"/>
  <c r="I62" i="6" a="1"/>
  <c r="I62" i="6" s="1"/>
  <c r="D77" i="6" a="1"/>
  <c r="I64" i="6" l="1"/>
  <c r="I65" i="6"/>
  <c r="I66" i="6"/>
  <c r="I67" i="6"/>
  <c r="I63" i="6"/>
  <c r="D71" i="6" s="1" a="1"/>
  <c r="D77" i="6"/>
  <c r="F80" i="6"/>
  <c r="F79" i="6"/>
  <c r="E79" i="6"/>
  <c r="G79" i="6"/>
  <c r="E81" i="6"/>
  <c r="E80" i="6"/>
  <c r="D80" i="6"/>
  <c r="G78" i="6"/>
  <c r="E78" i="6"/>
  <c r="D78" i="6"/>
  <c r="F82" i="6"/>
  <c r="G82" i="6"/>
  <c r="E77" i="6"/>
  <c r="F81" i="6"/>
  <c r="G80" i="6"/>
  <c r="G81" i="6"/>
  <c r="D81" i="6"/>
  <c r="D79" i="6"/>
  <c r="F78" i="6"/>
  <c r="D82" i="6"/>
  <c r="G77" i="6"/>
  <c r="F77" i="6"/>
  <c r="E82" i="6"/>
  <c r="D86" i="6" l="1" a="1"/>
  <c r="D86" i="6" s="1"/>
  <c r="D71" i="6"/>
  <c r="D73" i="6"/>
  <c r="D72" i="6"/>
  <c r="G87" i="6" l="1"/>
  <c r="G99" i="6" s="1"/>
  <c r="E86" i="6"/>
  <c r="E88" i="6"/>
  <c r="D88" i="6"/>
  <c r="G88" i="6"/>
  <c r="G100" i="6" s="1"/>
  <c r="D87" i="6"/>
  <c r="D99" i="6" s="1"/>
  <c r="G86" i="6"/>
  <c r="E87" i="6"/>
  <c r="F88" i="6"/>
  <c r="F86" i="6"/>
  <c r="F87" i="6"/>
  <c r="F99" i="6" s="1"/>
  <c r="E100" i="6"/>
  <c r="F100" i="6"/>
  <c r="E98" i="6"/>
  <c r="D98" i="6"/>
  <c r="G98" i="6"/>
  <c r="F98" i="6"/>
  <c r="D100" i="6"/>
  <c r="E99" i="6"/>
</calcChain>
</file>

<file path=xl/sharedStrings.xml><?xml version="1.0" encoding="utf-8"?>
<sst xmlns="http://schemas.openxmlformats.org/spreadsheetml/2006/main" count="181" uniqueCount="60">
  <si>
    <t>Input</t>
  </si>
  <si>
    <t>Manufacturing</t>
  </si>
  <si>
    <t>Assembly</t>
  </si>
  <si>
    <t>Packaging</t>
  </si>
  <si>
    <t>Water (m3)</t>
  </si>
  <si>
    <t>Cardboard (kg)</t>
  </si>
  <si>
    <t>Steel</t>
  </si>
  <si>
    <t>Plastic</t>
  </si>
  <si>
    <t>Electricity</t>
  </si>
  <si>
    <t>Output</t>
  </si>
  <si>
    <t>LCI</t>
  </si>
  <si>
    <t>Chemical ($)</t>
  </si>
  <si>
    <t>Final demand</t>
  </si>
  <si>
    <t>Price</t>
  </si>
  <si>
    <t>$/kg</t>
  </si>
  <si>
    <t>$/kWh</t>
  </si>
  <si>
    <t>$/m3</t>
  </si>
  <si>
    <t>Cost</t>
  </si>
  <si>
    <t>L f</t>
  </si>
  <si>
    <t>Q L f</t>
  </si>
  <si>
    <t>Demands from process-based model</t>
  </si>
  <si>
    <t>kg</t>
  </si>
  <si>
    <t>kWh</t>
  </si>
  <si>
    <t>m3</t>
  </si>
  <si>
    <t>$</t>
  </si>
  <si>
    <t>CO2</t>
  </si>
  <si>
    <t>SO2</t>
  </si>
  <si>
    <t>NOx</t>
  </si>
  <si>
    <t>Reference Flows</t>
  </si>
  <si>
    <t>One unit of product at gate</t>
  </si>
  <si>
    <t>Functional Unit:</t>
  </si>
  <si>
    <t>$/$</t>
  </si>
  <si>
    <t>Plastic Industry</t>
  </si>
  <si>
    <t>Water and Utility</t>
  </si>
  <si>
    <t>Electricity &amp; Power</t>
  </si>
  <si>
    <t>Paper &amp; Cardboard</t>
  </si>
  <si>
    <t>Technogical Matrix A</t>
  </si>
  <si>
    <t>Iron &amp; Steel</t>
  </si>
  <si>
    <t>Chemical Products</t>
  </si>
  <si>
    <t>$k</t>
  </si>
  <si>
    <t>kg/$k</t>
  </si>
  <si>
    <t>Manuf</t>
  </si>
  <si>
    <t>f</t>
  </si>
  <si>
    <t>Sector</t>
  </si>
  <si>
    <t>Demands</t>
  </si>
  <si>
    <t>Environmental flow</t>
  </si>
  <si>
    <t>LC Total</t>
  </si>
  <si>
    <t>LCI (direct + embodied)</t>
  </si>
  <si>
    <t>LCI (direct)</t>
  </si>
  <si>
    <t>Input-Output Table Z</t>
  </si>
  <si>
    <t>Direct Environmental Intensity matrix Q</t>
  </si>
  <si>
    <t xml:space="preserve">NOx </t>
  </si>
  <si>
    <t>Enbodied Emissions</t>
  </si>
  <si>
    <t>Value Added</t>
  </si>
  <si>
    <t>Direct environmental flows matrix E</t>
  </si>
  <si>
    <t>kg/$</t>
  </si>
  <si>
    <t>I =</t>
  </si>
  <si>
    <t>(I-A) =</t>
  </si>
  <si>
    <t>L = inv(I-A) =</t>
  </si>
  <si>
    <t>QL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</si>
</sst>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00000"/>
    <numFmt numFmtId="168" formatCode="_-* #,##0.000_-;\-* #,##0.000_-;_-* &quot;-&quot;??_-;_-@_-"/>
    <numFmt numFmtId="169" formatCode="_-* #,##0_-;\-* #,##0_-;_-* &quot;-&quot;??_-;_-@_-"/>
    <numFmt numFmtId="171" formatCode="0.000E+00"/>
    <numFmt numFmtId="172" formatCode="0.0000"/>
    <numFmt numFmtId="174" formatCode="#,##0.000_ ;\-#,##0.000\ "/>
    <numFmt numFmtId="175" formatCode="0.0000E+00"/>
    <numFmt numFmtId="176" formatCode="0.00000"/>
  </numFmts>
  <fonts count="1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75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6" fontId="3" fillId="5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5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72" fontId="2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3" fillId="4" borderId="1" xfId="0" applyNumberFormat="1" applyFont="1" applyFill="1" applyBorder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7" fillId="8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9" fontId="3" fillId="3" borderId="1" xfId="1" applyNumberFormat="1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vertical="center"/>
    </xf>
    <xf numFmtId="0" fontId="7" fillId="8" borderId="7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top"/>
    </xf>
    <xf numFmtId="168" fontId="3" fillId="3" borderId="1" xfId="1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top"/>
    </xf>
    <xf numFmtId="0" fontId="4" fillId="5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164" fontId="2" fillId="3" borderId="1" xfId="2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66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7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7" fillId="7" borderId="0" xfId="0" applyFont="1" applyFill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74" fontId="3" fillId="3" borderId="1" xfId="2" applyNumberFormat="1" applyFont="1" applyFill="1" applyBorder="1" applyAlignment="1">
      <alignment horizontal="center" vertical="center"/>
    </xf>
    <xf numFmtId="175" fontId="3" fillId="4" borderId="1" xfId="0" applyNumberFormat="1" applyFont="1" applyFill="1" applyBorder="1" applyAlignment="1">
      <alignment horizontal="center" vertical="center"/>
    </xf>
    <xf numFmtId="171" fontId="3" fillId="4" borderId="1" xfId="0" applyNumberFormat="1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0" fontId="7" fillId="8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171" fontId="3" fillId="6" borderId="1" xfId="0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E598-4C8D-4B1D-8C1B-F8413AF0BEDB}">
  <dimension ref="A3:K17"/>
  <sheetViews>
    <sheetView tabSelected="1" zoomScale="130" zoomScaleNormal="130" workbookViewId="0">
      <selection activeCell="B5" sqref="B5"/>
    </sheetView>
  </sheetViews>
  <sheetFormatPr defaultColWidth="8.85546875" defaultRowHeight="15.75" x14ac:dyDescent="0.25"/>
  <cols>
    <col min="1" max="1" width="4.7109375" style="10" customWidth="1"/>
    <col min="2" max="2" width="17.28515625" style="10" customWidth="1"/>
    <col min="3" max="3" width="8.28515625" style="10" customWidth="1"/>
    <col min="4" max="4" width="14.28515625" style="10" customWidth="1"/>
    <col min="5" max="5" width="16.85546875" style="10" customWidth="1"/>
    <col min="6" max="6" width="11.5703125" style="10" customWidth="1"/>
    <col min="7" max="7" width="12.5703125" style="10" customWidth="1"/>
    <col min="8" max="8" width="6.7109375" style="10" customWidth="1"/>
    <col min="9" max="10" width="8.85546875" style="10"/>
    <col min="11" max="11" width="11" style="10" customWidth="1"/>
    <col min="12" max="16384" width="8.85546875" style="10"/>
  </cols>
  <sheetData>
    <row r="3" spans="1:11" x14ac:dyDescent="0.25">
      <c r="B3" s="43" t="s">
        <v>30</v>
      </c>
      <c r="C3" s="18" t="s">
        <v>29</v>
      </c>
      <c r="D3" s="18"/>
      <c r="E3" s="18"/>
      <c r="F3" s="18"/>
      <c r="G3" s="18"/>
    </row>
    <row r="5" spans="1:11" x14ac:dyDescent="0.25">
      <c r="B5" s="44" t="s">
        <v>28</v>
      </c>
    </row>
    <row r="6" spans="1:11" x14ac:dyDescent="0.25">
      <c r="B6" s="17"/>
    </row>
    <row r="7" spans="1:11" x14ac:dyDescent="0.25">
      <c r="A7" s="57"/>
      <c r="B7" s="58" t="s">
        <v>0</v>
      </c>
      <c r="C7" s="57"/>
      <c r="D7" s="59" t="s">
        <v>1</v>
      </c>
      <c r="E7" s="59" t="s">
        <v>2</v>
      </c>
      <c r="F7" s="59" t="s">
        <v>3</v>
      </c>
      <c r="G7" s="60" t="s">
        <v>10</v>
      </c>
      <c r="I7" s="19" t="s">
        <v>13</v>
      </c>
      <c r="J7" s="20"/>
      <c r="K7" s="13" t="s">
        <v>17</v>
      </c>
    </row>
    <row r="8" spans="1:11" x14ac:dyDescent="0.25">
      <c r="A8" s="13">
        <v>1</v>
      </c>
      <c r="B8" s="12" t="s">
        <v>6</v>
      </c>
      <c r="C8" s="13" t="s">
        <v>21</v>
      </c>
      <c r="D8" s="11">
        <v>2</v>
      </c>
      <c r="E8" s="11">
        <v>0.5</v>
      </c>
      <c r="F8" s="46">
        <v>0</v>
      </c>
      <c r="G8" s="11">
        <f t="shared" ref="G8:G13" si="0">SUM(D8:F8)</f>
        <v>2.5</v>
      </c>
      <c r="I8" s="21">
        <v>1.1000000000000001</v>
      </c>
      <c r="J8" s="22" t="s">
        <v>14</v>
      </c>
      <c r="K8" s="45">
        <f>G8*I8</f>
        <v>2.75</v>
      </c>
    </row>
    <row r="9" spans="1:11" x14ac:dyDescent="0.25">
      <c r="A9" s="13">
        <v>2</v>
      </c>
      <c r="B9" s="12" t="s">
        <v>7</v>
      </c>
      <c r="C9" s="13" t="s">
        <v>21</v>
      </c>
      <c r="D9" s="11">
        <v>1</v>
      </c>
      <c r="E9" s="11">
        <v>0.2</v>
      </c>
      <c r="F9" s="11">
        <v>0.05</v>
      </c>
      <c r="G9" s="11">
        <f t="shared" si="0"/>
        <v>1.25</v>
      </c>
      <c r="I9" s="21">
        <v>1.6</v>
      </c>
      <c r="J9" s="22" t="s">
        <v>14</v>
      </c>
      <c r="K9" s="45">
        <f t="shared" ref="K9:K13" si="1">G9*I9</f>
        <v>2</v>
      </c>
    </row>
    <row r="10" spans="1:11" x14ac:dyDescent="0.25">
      <c r="A10" s="13">
        <v>3</v>
      </c>
      <c r="B10" s="12" t="s">
        <v>8</v>
      </c>
      <c r="C10" s="13" t="s">
        <v>22</v>
      </c>
      <c r="D10" s="11">
        <v>5</v>
      </c>
      <c r="E10" s="11">
        <v>2</v>
      </c>
      <c r="F10" s="11">
        <v>1</v>
      </c>
      <c r="G10" s="11">
        <f t="shared" si="0"/>
        <v>8</v>
      </c>
      <c r="I10" s="21">
        <v>0.15</v>
      </c>
      <c r="J10" s="22" t="s">
        <v>15</v>
      </c>
      <c r="K10" s="45">
        <f t="shared" si="1"/>
        <v>1.2</v>
      </c>
    </row>
    <row r="11" spans="1:11" x14ac:dyDescent="0.25">
      <c r="A11" s="13">
        <v>4</v>
      </c>
      <c r="B11" s="12" t="s">
        <v>4</v>
      </c>
      <c r="C11" s="13" t="s">
        <v>23</v>
      </c>
      <c r="D11" s="11">
        <v>0.5</v>
      </c>
      <c r="E11" s="11">
        <v>0.1</v>
      </c>
      <c r="F11" s="11">
        <v>0.05</v>
      </c>
      <c r="G11" s="11">
        <f t="shared" si="0"/>
        <v>0.65</v>
      </c>
      <c r="I11" s="21">
        <v>1.2</v>
      </c>
      <c r="J11" s="22" t="s">
        <v>16</v>
      </c>
      <c r="K11" s="45">
        <f t="shared" si="1"/>
        <v>0.78</v>
      </c>
    </row>
    <row r="12" spans="1:11" x14ac:dyDescent="0.25">
      <c r="A12" s="13">
        <v>5</v>
      </c>
      <c r="B12" s="12" t="s">
        <v>5</v>
      </c>
      <c r="C12" s="13" t="s">
        <v>21</v>
      </c>
      <c r="D12" s="46">
        <v>0</v>
      </c>
      <c r="E12" s="46">
        <v>0</v>
      </c>
      <c r="F12" s="11">
        <v>0.1</v>
      </c>
      <c r="G12" s="11">
        <f t="shared" si="0"/>
        <v>0.1</v>
      </c>
      <c r="I12" s="21">
        <v>0.6</v>
      </c>
      <c r="J12" s="22" t="s">
        <v>14</v>
      </c>
      <c r="K12" s="45">
        <f t="shared" si="1"/>
        <v>0.06</v>
      </c>
    </row>
    <row r="13" spans="1:11" x14ac:dyDescent="0.25">
      <c r="A13" s="13">
        <v>6</v>
      </c>
      <c r="B13" s="12" t="s">
        <v>11</v>
      </c>
      <c r="C13" s="13" t="s">
        <v>24</v>
      </c>
      <c r="D13" s="11">
        <v>10</v>
      </c>
      <c r="E13" s="11">
        <v>0</v>
      </c>
      <c r="F13" s="11">
        <v>3</v>
      </c>
      <c r="G13" s="11">
        <f t="shared" si="0"/>
        <v>13</v>
      </c>
      <c r="I13" s="21">
        <v>1</v>
      </c>
      <c r="J13" s="22" t="s">
        <v>31</v>
      </c>
      <c r="K13" s="45">
        <f t="shared" si="1"/>
        <v>13</v>
      </c>
    </row>
    <row r="14" spans="1:11" x14ac:dyDescent="0.25">
      <c r="A14" s="14"/>
      <c r="B14" s="23" t="s">
        <v>9</v>
      </c>
      <c r="C14" s="24"/>
      <c r="D14" s="14"/>
      <c r="E14" s="14"/>
      <c r="F14" s="14"/>
      <c r="G14" s="14"/>
    </row>
    <row r="15" spans="1:11" x14ac:dyDescent="0.25">
      <c r="A15" s="15">
        <v>1</v>
      </c>
      <c r="B15" s="14" t="s">
        <v>25</v>
      </c>
      <c r="C15" s="15" t="s">
        <v>21</v>
      </c>
      <c r="D15" s="47">
        <v>44.72</v>
      </c>
      <c r="E15" s="47">
        <v>9.94</v>
      </c>
      <c r="F15" s="47">
        <v>1.31</v>
      </c>
      <c r="G15" s="47">
        <f t="shared" ref="G15:G17" si="2">SUM(D15:F15)</f>
        <v>55.97</v>
      </c>
    </row>
    <row r="16" spans="1:11" x14ac:dyDescent="0.25">
      <c r="A16" s="15">
        <v>2</v>
      </c>
      <c r="B16" s="14" t="s">
        <v>26</v>
      </c>
      <c r="C16" s="15" t="s">
        <v>21</v>
      </c>
      <c r="D16" s="16">
        <v>1.4548999999999999E-2</v>
      </c>
      <c r="E16" s="16">
        <v>3.1770000000000001E-3</v>
      </c>
      <c r="F16" s="16">
        <v>3.3100000000000002E-4</v>
      </c>
      <c r="G16" s="16">
        <f t="shared" si="2"/>
        <v>1.8057E-2</v>
      </c>
    </row>
    <row r="17" spans="1:7" x14ac:dyDescent="0.25">
      <c r="A17" s="15">
        <v>3</v>
      </c>
      <c r="B17" s="14" t="s">
        <v>27</v>
      </c>
      <c r="C17" s="15" t="s">
        <v>21</v>
      </c>
      <c r="D17" s="16">
        <v>3.6209999999999999E-2</v>
      </c>
      <c r="E17" s="16">
        <v>7.8600000000000007E-3</v>
      </c>
      <c r="F17" s="16">
        <v>7.5000000000000002E-4</v>
      </c>
      <c r="G17" s="16">
        <f t="shared" si="2"/>
        <v>4.4819999999999999E-2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DC04-9BDF-4561-8CFC-69DD0A371524}">
  <dimension ref="B2:K100"/>
  <sheetViews>
    <sheetView zoomScale="175" zoomScaleNormal="175" workbookViewId="0">
      <selection activeCell="I69" sqref="I69"/>
    </sheetView>
  </sheetViews>
  <sheetFormatPr defaultColWidth="8.85546875" defaultRowHeight="12.75" x14ac:dyDescent="0.25"/>
  <cols>
    <col min="1" max="1" width="4.28515625" style="2" customWidth="1"/>
    <col min="2" max="2" width="15.85546875" style="2" customWidth="1"/>
    <col min="3" max="3" width="5.28515625" style="2" customWidth="1"/>
    <col min="4" max="5" width="9.28515625" style="2" customWidth="1"/>
    <col min="6" max="6" width="10.28515625" style="2" customWidth="1"/>
    <col min="7" max="8" width="9.28515625" style="2" customWidth="1"/>
    <col min="9" max="9" width="8.85546875" style="2" customWidth="1"/>
    <col min="10" max="16384" width="8.85546875" style="2"/>
  </cols>
  <sheetData>
    <row r="2" spans="2:11" x14ac:dyDescent="0.25">
      <c r="B2" s="38" t="s">
        <v>49</v>
      </c>
      <c r="C2" s="36"/>
    </row>
    <row r="3" spans="2:11" ht="25.5" x14ac:dyDescent="0.25">
      <c r="B3" s="37"/>
      <c r="C3" s="37"/>
      <c r="D3" s="26" t="s">
        <v>37</v>
      </c>
      <c r="E3" s="26" t="s">
        <v>32</v>
      </c>
      <c r="F3" s="26" t="s">
        <v>34</v>
      </c>
      <c r="G3" s="26" t="s">
        <v>33</v>
      </c>
      <c r="H3" s="26" t="s">
        <v>35</v>
      </c>
      <c r="I3" s="26" t="s">
        <v>38</v>
      </c>
      <c r="J3" s="26" t="s">
        <v>12</v>
      </c>
      <c r="K3" s="26" t="s">
        <v>9</v>
      </c>
    </row>
    <row r="4" spans="2:11" x14ac:dyDescent="0.25">
      <c r="B4" s="5" t="s">
        <v>37</v>
      </c>
      <c r="C4" s="25" t="s">
        <v>39</v>
      </c>
      <c r="D4" s="3">
        <v>50</v>
      </c>
      <c r="E4" s="3">
        <v>30</v>
      </c>
      <c r="F4" s="3">
        <v>10</v>
      </c>
      <c r="G4" s="3">
        <v>5</v>
      </c>
      <c r="H4" s="3">
        <v>8</v>
      </c>
      <c r="I4" s="3">
        <v>20</v>
      </c>
      <c r="J4" s="31">
        <v>200</v>
      </c>
      <c r="K4" s="30">
        <f>SUM(D4:J4)</f>
        <v>323</v>
      </c>
    </row>
    <row r="5" spans="2:11" x14ac:dyDescent="0.25">
      <c r="B5" s="5" t="s">
        <v>32</v>
      </c>
      <c r="C5" s="25" t="s">
        <v>39</v>
      </c>
      <c r="D5" s="3">
        <v>20</v>
      </c>
      <c r="E5" s="3">
        <v>40</v>
      </c>
      <c r="F5" s="3">
        <v>5</v>
      </c>
      <c r="G5" s="3">
        <v>2</v>
      </c>
      <c r="H5" s="3">
        <v>4</v>
      </c>
      <c r="I5" s="3">
        <v>15</v>
      </c>
      <c r="J5" s="31">
        <v>150</v>
      </c>
      <c r="K5" s="30">
        <f t="shared" ref="K5:K9" si="0">SUM(D5:J5)</f>
        <v>236</v>
      </c>
    </row>
    <row r="6" spans="2:11" x14ac:dyDescent="0.25">
      <c r="B6" s="5" t="s">
        <v>34</v>
      </c>
      <c r="C6" s="25" t="s">
        <v>39</v>
      </c>
      <c r="D6" s="3">
        <v>15</v>
      </c>
      <c r="E6" s="3">
        <v>10</v>
      </c>
      <c r="F6" s="3">
        <v>5</v>
      </c>
      <c r="G6" s="3">
        <v>2</v>
      </c>
      <c r="H6" s="3">
        <v>2</v>
      </c>
      <c r="I6" s="3">
        <v>8</v>
      </c>
      <c r="J6" s="31">
        <v>120</v>
      </c>
      <c r="K6" s="30">
        <f t="shared" si="0"/>
        <v>162</v>
      </c>
    </row>
    <row r="7" spans="2:11" x14ac:dyDescent="0.25">
      <c r="B7" s="5" t="s">
        <v>33</v>
      </c>
      <c r="C7" s="25" t="s">
        <v>39</v>
      </c>
      <c r="D7" s="3">
        <v>5</v>
      </c>
      <c r="E7" s="3">
        <v>3</v>
      </c>
      <c r="F7" s="3">
        <v>2</v>
      </c>
      <c r="G7" s="3">
        <v>2</v>
      </c>
      <c r="H7" s="3">
        <v>1</v>
      </c>
      <c r="I7" s="3">
        <v>1</v>
      </c>
      <c r="J7" s="31">
        <v>30</v>
      </c>
      <c r="K7" s="30">
        <f t="shared" si="0"/>
        <v>44</v>
      </c>
    </row>
    <row r="8" spans="2:11" x14ac:dyDescent="0.25">
      <c r="B8" s="5" t="s">
        <v>35</v>
      </c>
      <c r="C8" s="25" t="s">
        <v>39</v>
      </c>
      <c r="D8" s="3">
        <v>2</v>
      </c>
      <c r="E8" s="3">
        <v>4</v>
      </c>
      <c r="F8" s="3">
        <v>1</v>
      </c>
      <c r="G8" s="3">
        <v>1</v>
      </c>
      <c r="H8" s="3">
        <v>6</v>
      </c>
      <c r="I8" s="3">
        <v>2</v>
      </c>
      <c r="J8" s="31">
        <v>60</v>
      </c>
      <c r="K8" s="30">
        <f t="shared" si="0"/>
        <v>76</v>
      </c>
    </row>
    <row r="9" spans="2:11" x14ac:dyDescent="0.25">
      <c r="B9" s="5" t="s">
        <v>38</v>
      </c>
      <c r="C9" s="25" t="s">
        <v>39</v>
      </c>
      <c r="D9" s="3">
        <v>25</v>
      </c>
      <c r="E9" s="3">
        <v>30</v>
      </c>
      <c r="F9" s="3">
        <v>10</v>
      </c>
      <c r="G9" s="3">
        <v>2</v>
      </c>
      <c r="H9" s="3">
        <v>3</v>
      </c>
      <c r="I9" s="3">
        <v>5</v>
      </c>
      <c r="J9" s="31">
        <v>120</v>
      </c>
      <c r="K9" s="30">
        <f t="shared" si="0"/>
        <v>195</v>
      </c>
    </row>
    <row r="10" spans="2:11" x14ac:dyDescent="0.25">
      <c r="B10" s="67" t="s">
        <v>53</v>
      </c>
      <c r="C10" s="68" t="s">
        <v>39</v>
      </c>
      <c r="D10" s="68">
        <f>D11-SUM(D4:D9)</f>
        <v>206</v>
      </c>
      <c r="E10" s="68">
        <f t="shared" ref="E10:I10" si="1">E11-SUM(E4:E9)</f>
        <v>119</v>
      </c>
      <c r="F10" s="68">
        <f t="shared" si="1"/>
        <v>129</v>
      </c>
      <c r="G10" s="68">
        <f t="shared" si="1"/>
        <v>30</v>
      </c>
      <c r="H10" s="68">
        <f t="shared" si="1"/>
        <v>52</v>
      </c>
      <c r="I10" s="68">
        <f t="shared" si="1"/>
        <v>144</v>
      </c>
      <c r="J10" s="65"/>
      <c r="K10" s="66"/>
    </row>
    <row r="11" spans="2:11" x14ac:dyDescent="0.25">
      <c r="B11" s="8" t="s">
        <v>9</v>
      </c>
      <c r="C11" s="32" t="s">
        <v>39</v>
      </c>
      <c r="D11" s="30">
        <f t="array" ref="D11:I11">TRANSPOSE(K4:K9)</f>
        <v>323</v>
      </c>
      <c r="E11" s="30">
        <v>236</v>
      </c>
      <c r="F11" s="30">
        <v>162</v>
      </c>
      <c r="G11" s="30">
        <v>44</v>
      </c>
      <c r="H11" s="30">
        <v>76</v>
      </c>
      <c r="I11" s="30">
        <v>195</v>
      </c>
      <c r="J11" s="4"/>
      <c r="K11" s="4"/>
    </row>
    <row r="12" spans="2:11" x14ac:dyDescent="0.25">
      <c r="D12" s="4"/>
      <c r="E12" s="4"/>
      <c r="F12" s="4"/>
      <c r="G12" s="4"/>
      <c r="H12" s="4"/>
      <c r="I12" s="4"/>
      <c r="J12" s="4"/>
      <c r="K12" s="4"/>
    </row>
    <row r="13" spans="2:11" x14ac:dyDescent="0.25">
      <c r="B13" s="29" t="s">
        <v>36</v>
      </c>
      <c r="C13" s="36"/>
    </row>
    <row r="14" spans="2:11" ht="25.5" x14ac:dyDescent="0.25">
      <c r="B14" s="25"/>
      <c r="C14" s="25"/>
      <c r="D14" s="26" t="s">
        <v>37</v>
      </c>
      <c r="E14" s="26" t="s">
        <v>32</v>
      </c>
      <c r="F14" s="26" t="s">
        <v>34</v>
      </c>
      <c r="G14" s="26" t="s">
        <v>33</v>
      </c>
      <c r="H14" s="26" t="s">
        <v>35</v>
      </c>
      <c r="I14" s="26" t="s">
        <v>38</v>
      </c>
    </row>
    <row r="15" spans="2:11" x14ac:dyDescent="0.25">
      <c r="B15" s="5" t="s">
        <v>37</v>
      </c>
      <c r="C15" s="25" t="s">
        <v>39</v>
      </c>
      <c r="D15" s="27">
        <f t="shared" ref="D15:I20" si="2">D4/D$11</f>
        <v>0.15479876160990713</v>
      </c>
      <c r="E15" s="27">
        <f t="shared" si="2"/>
        <v>0.1271186440677966</v>
      </c>
      <c r="F15" s="27">
        <f t="shared" si="2"/>
        <v>6.1728395061728392E-2</v>
      </c>
      <c r="G15" s="27">
        <f t="shared" si="2"/>
        <v>0.11363636363636363</v>
      </c>
      <c r="H15" s="27">
        <f t="shared" si="2"/>
        <v>0.10526315789473684</v>
      </c>
      <c r="I15" s="27">
        <f t="shared" si="2"/>
        <v>0.10256410256410256</v>
      </c>
    </row>
    <row r="16" spans="2:11" x14ac:dyDescent="0.25">
      <c r="B16" s="5" t="s">
        <v>32</v>
      </c>
      <c r="C16" s="25" t="s">
        <v>39</v>
      </c>
      <c r="D16" s="27">
        <f t="shared" si="2"/>
        <v>6.1919504643962849E-2</v>
      </c>
      <c r="E16" s="27">
        <f t="shared" si="2"/>
        <v>0.16949152542372881</v>
      </c>
      <c r="F16" s="27">
        <f t="shared" si="2"/>
        <v>3.0864197530864196E-2</v>
      </c>
      <c r="G16" s="27">
        <f t="shared" si="2"/>
        <v>4.5454545454545456E-2</v>
      </c>
      <c r="H16" s="27">
        <f t="shared" si="2"/>
        <v>5.2631578947368418E-2</v>
      </c>
      <c r="I16" s="27">
        <f t="shared" si="2"/>
        <v>7.6923076923076927E-2</v>
      </c>
    </row>
    <row r="17" spans="2:9" x14ac:dyDescent="0.25">
      <c r="B17" s="5" t="s">
        <v>34</v>
      </c>
      <c r="C17" s="25" t="s">
        <v>39</v>
      </c>
      <c r="D17" s="27">
        <f t="shared" si="2"/>
        <v>4.6439628482972138E-2</v>
      </c>
      <c r="E17" s="27">
        <f t="shared" si="2"/>
        <v>4.2372881355932202E-2</v>
      </c>
      <c r="F17" s="27">
        <f t="shared" si="2"/>
        <v>3.0864197530864196E-2</v>
      </c>
      <c r="G17" s="27">
        <f t="shared" si="2"/>
        <v>4.5454545454545456E-2</v>
      </c>
      <c r="H17" s="27">
        <f t="shared" si="2"/>
        <v>2.6315789473684209E-2</v>
      </c>
      <c r="I17" s="27">
        <f t="shared" si="2"/>
        <v>4.1025641025641026E-2</v>
      </c>
    </row>
    <row r="18" spans="2:9" x14ac:dyDescent="0.25">
      <c r="B18" s="5" t="s">
        <v>33</v>
      </c>
      <c r="C18" s="25" t="s">
        <v>39</v>
      </c>
      <c r="D18" s="27">
        <f t="shared" si="2"/>
        <v>1.5479876160990712E-2</v>
      </c>
      <c r="E18" s="27">
        <f t="shared" si="2"/>
        <v>1.2711864406779662E-2</v>
      </c>
      <c r="F18" s="27">
        <f t="shared" si="2"/>
        <v>1.2345679012345678E-2</v>
      </c>
      <c r="G18" s="27">
        <f t="shared" si="2"/>
        <v>4.5454545454545456E-2</v>
      </c>
      <c r="H18" s="27">
        <f t="shared" si="2"/>
        <v>1.3157894736842105E-2</v>
      </c>
      <c r="I18" s="27">
        <f t="shared" si="2"/>
        <v>5.1282051282051282E-3</v>
      </c>
    </row>
    <row r="19" spans="2:9" x14ac:dyDescent="0.25">
      <c r="B19" s="5" t="s">
        <v>35</v>
      </c>
      <c r="C19" s="25" t="s">
        <v>39</v>
      </c>
      <c r="D19" s="27">
        <f t="shared" si="2"/>
        <v>6.1919504643962852E-3</v>
      </c>
      <c r="E19" s="27">
        <f t="shared" si="2"/>
        <v>1.6949152542372881E-2</v>
      </c>
      <c r="F19" s="27">
        <f t="shared" si="2"/>
        <v>6.1728395061728392E-3</v>
      </c>
      <c r="G19" s="27">
        <f t="shared" si="2"/>
        <v>2.2727272727272728E-2</v>
      </c>
      <c r="H19" s="27">
        <f t="shared" si="2"/>
        <v>7.8947368421052627E-2</v>
      </c>
      <c r="I19" s="27">
        <f t="shared" si="2"/>
        <v>1.0256410256410256E-2</v>
      </c>
    </row>
    <row r="20" spans="2:9" x14ac:dyDescent="0.25">
      <c r="B20" s="5" t="s">
        <v>38</v>
      </c>
      <c r="C20" s="25" t="s">
        <v>39</v>
      </c>
      <c r="D20" s="27">
        <f t="shared" si="2"/>
        <v>7.7399380804953566E-2</v>
      </c>
      <c r="E20" s="27">
        <f t="shared" si="2"/>
        <v>0.1271186440677966</v>
      </c>
      <c r="F20" s="27">
        <f t="shared" si="2"/>
        <v>6.1728395061728392E-2</v>
      </c>
      <c r="G20" s="27">
        <f t="shared" si="2"/>
        <v>4.5454545454545456E-2</v>
      </c>
      <c r="H20" s="27">
        <f t="shared" si="2"/>
        <v>3.9473684210526314E-2</v>
      </c>
      <c r="I20" s="27">
        <f t="shared" si="2"/>
        <v>2.564102564102564E-2</v>
      </c>
    </row>
    <row r="22" spans="2:9" x14ac:dyDescent="0.25">
      <c r="B22" s="70" t="s">
        <v>56</v>
      </c>
      <c r="C22" s="7"/>
      <c r="D22" s="51">
        <v>1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</row>
    <row r="23" spans="2:9" x14ac:dyDescent="0.25">
      <c r="B23" s="71"/>
      <c r="D23" s="51">
        <v>0</v>
      </c>
      <c r="E23" s="51">
        <v>1</v>
      </c>
      <c r="F23" s="51">
        <v>0</v>
      </c>
      <c r="G23" s="51">
        <v>0</v>
      </c>
      <c r="H23" s="51">
        <v>0</v>
      </c>
      <c r="I23" s="51">
        <v>0</v>
      </c>
    </row>
    <row r="24" spans="2:9" x14ac:dyDescent="0.25">
      <c r="B24" s="71"/>
      <c r="D24" s="51">
        <v>0</v>
      </c>
      <c r="E24" s="51">
        <v>0</v>
      </c>
      <c r="F24" s="51">
        <v>1</v>
      </c>
      <c r="G24" s="51">
        <v>0</v>
      </c>
      <c r="H24" s="51">
        <v>0</v>
      </c>
      <c r="I24" s="51">
        <v>0</v>
      </c>
    </row>
    <row r="25" spans="2:9" x14ac:dyDescent="0.25">
      <c r="B25" s="71"/>
      <c r="D25" s="51">
        <v>0</v>
      </c>
      <c r="E25" s="51">
        <v>0</v>
      </c>
      <c r="F25" s="51">
        <v>0</v>
      </c>
      <c r="G25" s="51">
        <v>1</v>
      </c>
      <c r="H25" s="51">
        <v>0</v>
      </c>
      <c r="I25" s="51">
        <v>0</v>
      </c>
    </row>
    <row r="26" spans="2:9" x14ac:dyDescent="0.25">
      <c r="B26" s="71"/>
      <c r="D26" s="51">
        <v>0</v>
      </c>
      <c r="E26" s="51">
        <v>0</v>
      </c>
      <c r="F26" s="51">
        <v>0</v>
      </c>
      <c r="G26" s="51">
        <v>0</v>
      </c>
      <c r="H26" s="51">
        <v>1</v>
      </c>
      <c r="I26" s="51">
        <v>0</v>
      </c>
    </row>
    <row r="27" spans="2:9" x14ac:dyDescent="0.25">
      <c r="B27" s="71"/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1</v>
      </c>
    </row>
    <row r="28" spans="2:9" x14ac:dyDescent="0.25">
      <c r="B28" s="71"/>
    </row>
    <row r="29" spans="2:9" x14ac:dyDescent="0.25">
      <c r="B29" s="70" t="s">
        <v>57</v>
      </c>
      <c r="C29" s="7"/>
      <c r="D29" s="50">
        <f t="shared" ref="D29:I34" si="3">D22-D15</f>
        <v>0.84520123839009287</v>
      </c>
      <c r="E29" s="50">
        <f t="shared" si="3"/>
        <v>-0.1271186440677966</v>
      </c>
      <c r="F29" s="50">
        <f t="shared" si="3"/>
        <v>-6.1728395061728392E-2</v>
      </c>
      <c r="G29" s="50">
        <f t="shared" si="3"/>
        <v>-0.11363636363636363</v>
      </c>
      <c r="H29" s="50">
        <f t="shared" si="3"/>
        <v>-0.10526315789473684</v>
      </c>
      <c r="I29" s="50">
        <f t="shared" si="3"/>
        <v>-0.10256410256410256</v>
      </c>
    </row>
    <row r="30" spans="2:9" x14ac:dyDescent="0.25">
      <c r="D30" s="50">
        <f t="shared" si="3"/>
        <v>-6.1919504643962849E-2</v>
      </c>
      <c r="E30" s="50">
        <f t="shared" si="3"/>
        <v>0.83050847457627119</v>
      </c>
      <c r="F30" s="50">
        <f t="shared" si="3"/>
        <v>-3.0864197530864196E-2</v>
      </c>
      <c r="G30" s="50">
        <f t="shared" si="3"/>
        <v>-4.5454545454545456E-2</v>
      </c>
      <c r="H30" s="50">
        <f t="shared" si="3"/>
        <v>-5.2631578947368418E-2</v>
      </c>
      <c r="I30" s="50">
        <f t="shared" si="3"/>
        <v>-7.6923076923076927E-2</v>
      </c>
    </row>
    <row r="31" spans="2:9" x14ac:dyDescent="0.25">
      <c r="D31" s="50">
        <f t="shared" si="3"/>
        <v>-4.6439628482972138E-2</v>
      </c>
      <c r="E31" s="50">
        <f t="shared" si="3"/>
        <v>-4.2372881355932202E-2</v>
      </c>
      <c r="F31" s="50">
        <f t="shared" si="3"/>
        <v>0.96913580246913578</v>
      </c>
      <c r="G31" s="50">
        <f t="shared" si="3"/>
        <v>-4.5454545454545456E-2</v>
      </c>
      <c r="H31" s="50">
        <f t="shared" si="3"/>
        <v>-2.6315789473684209E-2</v>
      </c>
      <c r="I31" s="50">
        <f t="shared" si="3"/>
        <v>-4.1025641025641026E-2</v>
      </c>
    </row>
    <row r="32" spans="2:9" x14ac:dyDescent="0.25">
      <c r="D32" s="50">
        <f t="shared" si="3"/>
        <v>-1.5479876160990712E-2</v>
      </c>
      <c r="E32" s="50">
        <f t="shared" si="3"/>
        <v>-1.2711864406779662E-2</v>
      </c>
      <c r="F32" s="50">
        <f t="shared" si="3"/>
        <v>-1.2345679012345678E-2</v>
      </c>
      <c r="G32" s="50">
        <f t="shared" si="3"/>
        <v>0.95454545454545459</v>
      </c>
      <c r="H32" s="50">
        <f t="shared" si="3"/>
        <v>-1.3157894736842105E-2</v>
      </c>
      <c r="I32" s="50">
        <f t="shared" si="3"/>
        <v>-5.1282051282051282E-3</v>
      </c>
    </row>
    <row r="33" spans="2:9" x14ac:dyDescent="0.25">
      <c r="D33" s="50">
        <f t="shared" si="3"/>
        <v>-6.1919504643962852E-3</v>
      </c>
      <c r="E33" s="50">
        <f t="shared" si="3"/>
        <v>-1.6949152542372881E-2</v>
      </c>
      <c r="F33" s="50">
        <f t="shared" si="3"/>
        <v>-6.1728395061728392E-3</v>
      </c>
      <c r="G33" s="50">
        <f t="shared" si="3"/>
        <v>-2.2727272727272728E-2</v>
      </c>
      <c r="H33" s="50">
        <f t="shared" si="3"/>
        <v>0.92105263157894735</v>
      </c>
      <c r="I33" s="50">
        <f t="shared" si="3"/>
        <v>-1.0256410256410256E-2</v>
      </c>
    </row>
    <row r="34" spans="2:9" x14ac:dyDescent="0.25">
      <c r="D34" s="50">
        <f t="shared" si="3"/>
        <v>-7.7399380804953566E-2</v>
      </c>
      <c r="E34" s="50">
        <f t="shared" si="3"/>
        <v>-0.1271186440677966</v>
      </c>
      <c r="F34" s="50">
        <f t="shared" si="3"/>
        <v>-6.1728395061728392E-2</v>
      </c>
      <c r="G34" s="50">
        <f t="shared" si="3"/>
        <v>-4.5454545454545456E-2</v>
      </c>
      <c r="H34" s="50">
        <f t="shared" si="3"/>
        <v>-3.9473684210526314E-2</v>
      </c>
      <c r="I34" s="50">
        <f t="shared" si="3"/>
        <v>0.97435897435897434</v>
      </c>
    </row>
    <row r="36" spans="2:9" x14ac:dyDescent="0.25">
      <c r="B36" s="70" t="s">
        <v>58</v>
      </c>
      <c r="C36" s="7"/>
      <c r="D36" s="6">
        <f t="array" ref="D36:I41">MINVERSE(D29:I34)</f>
        <v>1.2231330726707006</v>
      </c>
      <c r="E36" s="6">
        <v>0.22161614285455183</v>
      </c>
      <c r="F36" s="6">
        <v>9.7947647819105574E-2</v>
      </c>
      <c r="G36" s="6">
        <v>0.17202542077703273</v>
      </c>
      <c r="H36" s="6">
        <v>0.16426380365176074</v>
      </c>
      <c r="I36" s="6">
        <v>0.15300546214139837</v>
      </c>
    </row>
    <row r="37" spans="2:9" x14ac:dyDescent="0.25">
      <c r="D37" s="6">
        <v>0.10667363348215672</v>
      </c>
      <c r="E37" s="6">
        <v>1.2436532158311919</v>
      </c>
      <c r="F37" s="6">
        <v>5.5231341908506246E-2</v>
      </c>
      <c r="G37" s="6">
        <v>8.2101085048345082E-2</v>
      </c>
      <c r="H37" s="6">
        <v>9.0856337535074799E-2</v>
      </c>
      <c r="I37" s="6">
        <v>0.11312597580261875</v>
      </c>
    </row>
    <row r="38" spans="2:9" x14ac:dyDescent="0.25">
      <c r="D38" s="6">
        <v>6.9647463290093262E-2</v>
      </c>
      <c r="E38" s="6">
        <v>7.4703178452384403E-2</v>
      </c>
      <c r="F38" s="6">
        <v>1.0434782843898909</v>
      </c>
      <c r="G38" s="6">
        <v>6.5381823911936393E-2</v>
      </c>
      <c r="H38" s="6">
        <v>4.5461333651349217E-2</v>
      </c>
      <c r="I38" s="6">
        <v>5.7987514257481033E-2</v>
      </c>
    </row>
    <row r="39" spans="2:9" x14ac:dyDescent="0.25">
      <c r="D39" s="6">
        <v>2.2958507673485794E-2</v>
      </c>
      <c r="E39" s="6">
        <v>2.2504637257970739E-2</v>
      </c>
      <c r="F39" s="6">
        <v>1.6399485535780169E-2</v>
      </c>
      <c r="G39" s="6">
        <v>1.0531845928037684</v>
      </c>
      <c r="H39" s="6">
        <v>1.9879697132868697E-2</v>
      </c>
      <c r="I39" s="6">
        <v>1.063620833523697E-2</v>
      </c>
    </row>
    <row r="40" spans="2:9" x14ac:dyDescent="0.25">
      <c r="D40" s="6">
        <v>1.2522650128794255E-2</v>
      </c>
      <c r="E40" s="6">
        <v>2.7511046294447436E-2</v>
      </c>
      <c r="F40" s="6">
        <v>9.9888723688509058E-3</v>
      </c>
      <c r="G40" s="6">
        <v>2.9971346519233725E-2</v>
      </c>
      <c r="H40" s="6">
        <v>1.0900971982688246</v>
      </c>
      <c r="I40" s="6">
        <v>1.5543133784212036E-2</v>
      </c>
    </row>
    <row r="41" spans="2:9" x14ac:dyDescent="0.25">
      <c r="D41" s="6">
        <v>0.11706882464355349</v>
      </c>
      <c r="E41" s="6">
        <v>0.18675321440215428</v>
      </c>
      <c r="F41" s="6">
        <v>8.2263304620420655E-2</v>
      </c>
      <c r="G41" s="6">
        <v>7.886442589501598E-2</v>
      </c>
      <c r="H41" s="6">
        <v>7.2871994117266192E-2</v>
      </c>
      <c r="I41" s="6">
        <v>1.0580283661052436</v>
      </c>
    </row>
    <row r="44" spans="2:9" x14ac:dyDescent="0.25">
      <c r="B44" s="38" t="s">
        <v>54</v>
      </c>
      <c r="C44" s="39"/>
      <c r="D44" s="36"/>
    </row>
    <row r="45" spans="2:9" x14ac:dyDescent="0.25">
      <c r="B45" s="9" t="s">
        <v>25</v>
      </c>
      <c r="C45" s="33" t="s">
        <v>21</v>
      </c>
      <c r="D45" s="35">
        <v>16100</v>
      </c>
      <c r="E45" s="35">
        <v>7100</v>
      </c>
      <c r="F45" s="35">
        <v>8150</v>
      </c>
      <c r="G45" s="35">
        <v>80</v>
      </c>
      <c r="H45" s="35">
        <v>750</v>
      </c>
      <c r="I45" s="35">
        <v>7850</v>
      </c>
    </row>
    <row r="46" spans="2:9" x14ac:dyDescent="0.25">
      <c r="B46" s="9" t="s">
        <v>26</v>
      </c>
      <c r="C46" s="33" t="s">
        <v>21</v>
      </c>
      <c r="D46" s="35">
        <v>650</v>
      </c>
      <c r="E46" s="35">
        <v>125</v>
      </c>
      <c r="F46" s="35">
        <v>160</v>
      </c>
      <c r="G46" s="35">
        <v>2</v>
      </c>
      <c r="H46" s="35">
        <v>15</v>
      </c>
      <c r="I46" s="35">
        <v>300</v>
      </c>
    </row>
    <row r="47" spans="2:9" x14ac:dyDescent="0.25">
      <c r="B47" s="9" t="s">
        <v>27</v>
      </c>
      <c r="C47" s="33" t="s">
        <v>21</v>
      </c>
      <c r="D47" s="35">
        <v>1600</v>
      </c>
      <c r="E47" s="35">
        <v>350</v>
      </c>
      <c r="F47" s="35">
        <v>325</v>
      </c>
      <c r="G47" s="35">
        <v>4</v>
      </c>
      <c r="H47" s="35">
        <v>40</v>
      </c>
      <c r="I47" s="35">
        <v>580</v>
      </c>
    </row>
    <row r="49" spans="2:9" x14ac:dyDescent="0.25">
      <c r="B49" s="28" t="s">
        <v>50</v>
      </c>
      <c r="C49" s="28"/>
      <c r="D49" s="28"/>
      <c r="E49" s="64"/>
    </row>
    <row r="50" spans="2:9" x14ac:dyDescent="0.25">
      <c r="B50" s="9" t="s">
        <v>25</v>
      </c>
      <c r="C50" s="34" t="s">
        <v>40</v>
      </c>
      <c r="D50" s="41">
        <f t="shared" ref="D50:I52" si="4">D45/D$11</f>
        <v>49.845201238390096</v>
      </c>
      <c r="E50" s="41">
        <f t="shared" si="4"/>
        <v>30.084745762711865</v>
      </c>
      <c r="F50" s="41">
        <f t="shared" si="4"/>
        <v>50.308641975308639</v>
      </c>
      <c r="G50" s="41">
        <f t="shared" si="4"/>
        <v>1.8181818181818181</v>
      </c>
      <c r="H50" s="41">
        <f t="shared" si="4"/>
        <v>9.8684210526315788</v>
      </c>
      <c r="I50" s="41">
        <f t="shared" si="4"/>
        <v>40.256410256410255</v>
      </c>
    </row>
    <row r="51" spans="2:9" x14ac:dyDescent="0.25">
      <c r="B51" s="9" t="s">
        <v>26</v>
      </c>
      <c r="C51" s="34" t="s">
        <v>40</v>
      </c>
      <c r="D51" s="41">
        <f t="shared" si="4"/>
        <v>2.0123839009287927</v>
      </c>
      <c r="E51" s="41">
        <f t="shared" si="4"/>
        <v>0.52966101694915257</v>
      </c>
      <c r="F51" s="41">
        <f t="shared" si="4"/>
        <v>0.98765432098765427</v>
      </c>
      <c r="G51" s="41">
        <f t="shared" si="4"/>
        <v>4.5454545454545456E-2</v>
      </c>
      <c r="H51" s="41">
        <f t="shared" si="4"/>
        <v>0.19736842105263158</v>
      </c>
      <c r="I51" s="41">
        <f t="shared" si="4"/>
        <v>1.5384615384615385</v>
      </c>
    </row>
    <row r="52" spans="2:9" x14ac:dyDescent="0.25">
      <c r="B52" s="9" t="s">
        <v>27</v>
      </c>
      <c r="C52" s="34" t="s">
        <v>40</v>
      </c>
      <c r="D52" s="41">
        <f t="shared" si="4"/>
        <v>4.9535603715170282</v>
      </c>
      <c r="E52" s="41">
        <f t="shared" si="4"/>
        <v>1.4830508474576272</v>
      </c>
      <c r="F52" s="41">
        <f t="shared" si="4"/>
        <v>2.0061728395061729</v>
      </c>
      <c r="G52" s="41">
        <f t="shared" si="4"/>
        <v>9.0909090909090912E-2</v>
      </c>
      <c r="H52" s="41">
        <f t="shared" si="4"/>
        <v>0.52631578947368418</v>
      </c>
      <c r="I52" s="41">
        <f t="shared" si="4"/>
        <v>2.9743589743589745</v>
      </c>
    </row>
    <row r="54" spans="2:9" x14ac:dyDescent="0.25">
      <c r="B54" s="28" t="s">
        <v>59</v>
      </c>
    </row>
    <row r="55" spans="2:9" x14ac:dyDescent="0.25">
      <c r="B55" s="9" t="s">
        <v>25</v>
      </c>
      <c r="C55" s="34" t="s">
        <v>55</v>
      </c>
      <c r="D55" s="69">
        <f t="array" ref="D55:I57">MMULT(D50:I52, D36:I41)/1000</f>
        <v>7.2558524745123518E-2</v>
      </c>
      <c r="E55" s="69">
        <v>6.0050129639095715E-2</v>
      </c>
      <c r="F55" s="69">
        <v>6.2479833498854623E-2</v>
      </c>
      <c r="G55" s="69">
        <v>1.9719352386407634E-2</v>
      </c>
      <c r="H55" s="69">
        <v>2.6935498059341149E-2</v>
      </c>
      <c r="I55" s="69">
        <v>5.6712376084130697E-2</v>
      </c>
    </row>
    <row r="56" spans="2:9" x14ac:dyDescent="0.25">
      <c r="B56" s="9" t="s">
        <v>26</v>
      </c>
      <c r="C56" s="34" t="s">
        <v>55</v>
      </c>
      <c r="D56" s="69">
        <v>2.770322815673128E-3</v>
      </c>
      <c r="E56" s="69">
        <v>1.472237689453275E-3</v>
      </c>
      <c r="F56" s="69">
        <v>1.3862338440757134E-3</v>
      </c>
      <c r="G56" s="69">
        <v>6.2935888269949596E-4</v>
      </c>
      <c r="H56" s="69">
        <v>7.5175012232142483E-4</v>
      </c>
      <c r="I56" s="69">
        <v>2.0563829028168936E-3</v>
      </c>
    </row>
    <row r="57" spans="2:9" x14ac:dyDescent="0.25">
      <c r="B57" s="9" t="s">
        <v>27</v>
      </c>
      <c r="C57" s="34" t="s">
        <v>55</v>
      </c>
      <c r="D57" s="69">
        <v>6.7136735043499002E-3</v>
      </c>
      <c r="E57" s="69">
        <v>3.6640538596620772E-3</v>
      </c>
      <c r="F57" s="69">
        <v>2.9119270298275297E-3</v>
      </c>
      <c r="G57" s="69">
        <v>1.4511551900569131E-3</v>
      </c>
      <c r="H57" s="69">
        <v>1.8319286118272996E-3</v>
      </c>
      <c r="I57" s="69">
        <v>4.1981300349171633E-3</v>
      </c>
    </row>
    <row r="60" spans="2:9" x14ac:dyDescent="0.25">
      <c r="B60" s="38" t="s">
        <v>20</v>
      </c>
      <c r="C60" s="39"/>
      <c r="D60" s="52"/>
    </row>
    <row r="61" spans="2:9" x14ac:dyDescent="0.25">
      <c r="B61" s="1"/>
      <c r="C61" s="1"/>
      <c r="D61" s="40" t="s">
        <v>41</v>
      </c>
      <c r="E61" s="40" t="s">
        <v>2</v>
      </c>
      <c r="F61" s="40" t="s">
        <v>3</v>
      </c>
      <c r="G61" s="42" t="s">
        <v>42</v>
      </c>
      <c r="I61" s="72" t="s">
        <v>18</v>
      </c>
    </row>
    <row r="62" spans="2:9" x14ac:dyDescent="0.25">
      <c r="B62" s="5" t="s">
        <v>37</v>
      </c>
      <c r="C62" s="25" t="s">
        <v>24</v>
      </c>
      <c r="D62" s="61">
        <f t="array" ref="D62:D67">'process-based'!D8:D13*'process-based'!$I$8:$I$13</f>
        <v>2.2000000000000002</v>
      </c>
      <c r="E62" s="61">
        <f t="array" ref="E62:E67">'process-based'!E8:E13*'process-based'!$I$8:$I$13</f>
        <v>0.55000000000000004</v>
      </c>
      <c r="F62" s="61">
        <f t="array" ref="F62:F67">'process-based'!F8:F13*'process-based'!$I$8:$I$13</f>
        <v>0</v>
      </c>
      <c r="G62" s="61">
        <f>SUM(D62:F62)</f>
        <v>2.75</v>
      </c>
      <c r="I62" s="74">
        <f t="array" ref="I62:I67">MMULT(D36:I41, G62:G67)</f>
        <v>6.0574920771998269</v>
      </c>
    </row>
    <row r="63" spans="2:9" x14ac:dyDescent="0.25">
      <c r="B63" s="5" t="s">
        <v>32</v>
      </c>
      <c r="C63" s="25" t="s">
        <v>24</v>
      </c>
      <c r="D63" s="61">
        <v>1.6</v>
      </c>
      <c r="E63" s="61">
        <v>0.32000000000000006</v>
      </c>
      <c r="F63" s="61">
        <v>8.0000000000000016E-2</v>
      </c>
      <c r="G63" s="61">
        <f t="shared" ref="G63:G67" si="5">SUM(D63:F63)</f>
        <v>2</v>
      </c>
      <c r="I63" s="74">
        <v>4.3870644460523796</v>
      </c>
    </row>
    <row r="64" spans="2:9" x14ac:dyDescent="0.25">
      <c r="B64" s="5" t="s">
        <v>34</v>
      </c>
      <c r="C64" s="25" t="s">
        <v>24</v>
      </c>
      <c r="D64" s="61">
        <v>0.75</v>
      </c>
      <c r="E64" s="61">
        <v>0.3</v>
      </c>
      <c r="F64" s="61">
        <v>0.15</v>
      </c>
      <c r="G64" s="61">
        <f t="shared" si="5"/>
        <v>1.2</v>
      </c>
      <c r="I64" s="74">
        <v>2.4006740102380393</v>
      </c>
    </row>
    <row r="65" spans="2:9" x14ac:dyDescent="0.25">
      <c r="B65" s="5" t="s">
        <v>33</v>
      </c>
      <c r="C65" s="25" t="s">
        <v>24</v>
      </c>
      <c r="D65" s="61">
        <v>0.6</v>
      </c>
      <c r="E65" s="61">
        <v>0.12</v>
      </c>
      <c r="F65" s="61">
        <v>0.06</v>
      </c>
      <c r="G65" s="61">
        <f t="shared" si="5"/>
        <v>0.78</v>
      </c>
      <c r="I65" s="74">
        <v>1.0887720258339557</v>
      </c>
    </row>
    <row r="66" spans="2:9" x14ac:dyDescent="0.25">
      <c r="B66" s="5" t="s">
        <v>35</v>
      </c>
      <c r="C66" s="25" t="s">
        <v>24</v>
      </c>
      <c r="D66" s="61">
        <v>0</v>
      </c>
      <c r="E66" s="61">
        <v>0</v>
      </c>
      <c r="F66" s="61">
        <v>0.06</v>
      </c>
      <c r="G66" s="61">
        <f t="shared" si="5"/>
        <v>0.06</v>
      </c>
      <c r="I66" s="74">
        <v>0.39229024866158846</v>
      </c>
    </row>
    <row r="67" spans="2:9" x14ac:dyDescent="0.25">
      <c r="B67" s="5" t="s">
        <v>38</v>
      </c>
      <c r="C67" s="25" t="s">
        <v>24</v>
      </c>
      <c r="D67" s="61">
        <v>10</v>
      </c>
      <c r="E67" s="61">
        <v>0</v>
      </c>
      <c r="F67" s="61">
        <v>3</v>
      </c>
      <c r="G67" s="61">
        <f t="shared" si="5"/>
        <v>13</v>
      </c>
      <c r="I67" s="74">
        <v>14.614416993331902</v>
      </c>
    </row>
    <row r="70" spans="2:9" x14ac:dyDescent="0.25">
      <c r="B70" s="5"/>
      <c r="C70" s="5"/>
      <c r="D70" s="72" t="s">
        <v>19</v>
      </c>
    </row>
    <row r="71" spans="2:9" x14ac:dyDescent="0.25">
      <c r="B71" s="9" t="s">
        <v>25</v>
      </c>
      <c r="C71" s="33" t="s">
        <v>21</v>
      </c>
      <c r="D71" s="73">
        <f t="array" ref="D71:D73">MMULT(D50:I52, I62:I67)/1000</f>
        <v>1.1488701163645643</v>
      </c>
    </row>
    <row r="72" spans="2:9" x14ac:dyDescent="0.25">
      <c r="B72" s="9" t="s">
        <v>26</v>
      </c>
      <c r="C72" s="33" t="s">
        <v>21</v>
      </c>
      <c r="D72" s="73">
        <v>3.9495326407363016E-2</v>
      </c>
    </row>
    <row r="73" spans="2:9" x14ac:dyDescent="0.25">
      <c r="B73" s="9" t="s">
        <v>51</v>
      </c>
      <c r="C73" s="33" t="s">
        <v>21</v>
      </c>
      <c r="D73" s="73">
        <v>8.5102529510956565E-2</v>
      </c>
    </row>
    <row r="75" spans="2:9" x14ac:dyDescent="0.25">
      <c r="B75" s="53" t="s">
        <v>44</v>
      </c>
    </row>
    <row r="76" spans="2:9" x14ac:dyDescent="0.25">
      <c r="B76" s="40" t="s">
        <v>43</v>
      </c>
      <c r="C76" s="5"/>
      <c r="D76" s="40" t="s">
        <v>41</v>
      </c>
      <c r="E76" s="40" t="s">
        <v>2</v>
      </c>
      <c r="F76" s="40" t="s">
        <v>3</v>
      </c>
      <c r="G76" s="40" t="s">
        <v>46</v>
      </c>
    </row>
    <row r="77" spans="2:9" x14ac:dyDescent="0.25">
      <c r="B77" s="5" t="s">
        <v>37</v>
      </c>
      <c r="C77" s="25" t="s">
        <v>39</v>
      </c>
      <c r="D77" s="62">
        <f t="array" ref="D77:G82">MMULT(D36:I41, D62:G67)/1000</f>
        <v>4.7522091981873566E-3</v>
      </c>
      <c r="E77" s="62">
        <v>7.9366770052131756E-4</v>
      </c>
      <c r="F77" s="62">
        <v>5.1161517849115273E-4</v>
      </c>
      <c r="G77" s="62">
        <v>6.0574920771998267E-3</v>
      </c>
    </row>
    <row r="78" spans="2:9" x14ac:dyDescent="0.25">
      <c r="B78" s="5" t="s">
        <v>32</v>
      </c>
      <c r="C78" s="25" t="s">
        <v>39</v>
      </c>
      <c r="D78" s="62">
        <v>3.4464710544772261E-3</v>
      </c>
      <c r="E78" s="62">
        <v>4.8306106025952091E-4</v>
      </c>
      <c r="F78" s="62">
        <v>4.5753233131563278E-4</v>
      </c>
      <c r="G78" s="62">
        <v>4.3870644460523795E-3</v>
      </c>
    </row>
    <row r="79" spans="2:9" x14ac:dyDescent="0.25">
      <c r="B79" s="5" t="s">
        <v>34</v>
      </c>
      <c r="C79" s="25" t="s">
        <v>39</v>
      </c>
      <c r="D79" s="62">
        <v>1.6744624549764108E-3</v>
      </c>
      <c r="E79" s="62">
        <v>3.8310042610071395E-4</v>
      </c>
      <c r="F79" s="62">
        <v>3.4311112916091455E-4</v>
      </c>
      <c r="G79" s="62">
        <v>2.4006740102380394E-3</v>
      </c>
    </row>
    <row r="80" spans="2:9" x14ac:dyDescent="0.25">
      <c r="B80" s="5" t="s">
        <v>33</v>
      </c>
      <c r="C80" s="25" t="s">
        <v>39</v>
      </c>
      <c r="D80" s="62">
        <v>8.3708858968088782E-4</v>
      </c>
      <c r="E80" s="62">
        <v>1.5113065994015409E-4</v>
      </c>
      <c r="F80" s="62">
        <v>1.0055277621291383E-4</v>
      </c>
      <c r="G80" s="62">
        <v>1.0887720258339556E-3</v>
      </c>
    </row>
    <row r="81" spans="2:7" x14ac:dyDescent="0.25">
      <c r="B81" s="5" t="s">
        <v>35</v>
      </c>
      <c r="C81" s="25" t="s">
        <v>39</v>
      </c>
      <c r="D81" s="62">
        <v>2.5247330438476204E-4</v>
      </c>
      <c r="E81" s="62">
        <v>2.2284215678023342E-5</v>
      </c>
      <c r="F81" s="62">
        <v>1.1753272859880303E-4</v>
      </c>
      <c r="G81" s="62">
        <v>3.9229024866158844E-4</v>
      </c>
    </row>
    <row r="82" spans="2:7" x14ac:dyDescent="0.25">
      <c r="B82" s="5" t="s">
        <v>38</v>
      </c>
      <c r="C82" s="25" t="s">
        <v>39</v>
      </c>
      <c r="D82" s="62">
        <v>1.1245656352314027E-2</v>
      </c>
      <c r="E82" s="62">
        <v>1.5829160465617191E-4</v>
      </c>
      <c r="F82" s="62">
        <v>3.2104690363617032E-3</v>
      </c>
      <c r="G82" s="62">
        <v>1.4614416993331903E-2</v>
      </c>
    </row>
    <row r="84" spans="2:7" x14ac:dyDescent="0.25">
      <c r="B84" s="54" t="s">
        <v>52</v>
      </c>
      <c r="C84" s="55"/>
    </row>
    <row r="85" spans="2:7" x14ac:dyDescent="0.25">
      <c r="B85" s="5" t="s">
        <v>45</v>
      </c>
      <c r="C85" s="5"/>
      <c r="D85" s="40" t="s">
        <v>41</v>
      </c>
      <c r="E85" s="40" t="s">
        <v>2</v>
      </c>
      <c r="F85" s="40" t="s">
        <v>3</v>
      </c>
      <c r="G85" s="40" t="s">
        <v>46</v>
      </c>
    </row>
    <row r="86" spans="2:7" x14ac:dyDescent="0.25">
      <c r="B86" s="9" t="s">
        <v>25</v>
      </c>
      <c r="C86" s="33" t="s">
        <v>21</v>
      </c>
      <c r="D86" s="63">
        <f t="array" ref="D86:G88">MMULT(D50:I52, D77:G82)</f>
        <v>0.88152420925911756</v>
      </c>
      <c r="E86" s="63">
        <v>8.0233502430353862E-2</v>
      </c>
      <c r="F86" s="63">
        <v>0.18711240467509288</v>
      </c>
      <c r="G86" s="63">
        <v>1.1488701163645643</v>
      </c>
    </row>
    <row r="87" spans="2:7" x14ac:dyDescent="0.25">
      <c r="B87" s="9" t="s">
        <v>26</v>
      </c>
      <c r="C87" s="33" t="s">
        <v>21</v>
      </c>
      <c r="D87" s="63">
        <v>3.0431410238451535E-2</v>
      </c>
      <c r="E87" s="63">
        <v>2.4861868283919219E-3</v>
      </c>
      <c r="F87" s="63">
        <v>6.5777293405195544E-3</v>
      </c>
      <c r="G87" s="63">
        <v>3.9495326407363016E-2</v>
      </c>
    </row>
    <row r="88" spans="2:7" x14ac:dyDescent="0.25">
      <c r="B88" s="9" t="s">
        <v>27</v>
      </c>
      <c r="C88" s="33" t="s">
        <v>21</v>
      </c>
      <c r="D88" s="63">
        <v>6.5668506620605527E-2</v>
      </c>
      <c r="E88" s="63">
        <v>5.9127343942393992E-3</v>
      </c>
      <c r="F88" s="63">
        <v>1.3521288496111636E-2</v>
      </c>
      <c r="G88" s="63">
        <v>8.5102529510956565E-2</v>
      </c>
    </row>
    <row r="90" spans="2:7" x14ac:dyDescent="0.25">
      <c r="B90" s="54" t="s">
        <v>48</v>
      </c>
      <c r="C90" s="55"/>
    </row>
    <row r="91" spans="2:7" x14ac:dyDescent="0.25">
      <c r="B91" s="5"/>
      <c r="C91" s="5"/>
      <c r="D91" s="40" t="s">
        <v>41</v>
      </c>
      <c r="E91" s="40" t="s">
        <v>2</v>
      </c>
      <c r="F91" s="40" t="s">
        <v>3</v>
      </c>
      <c r="G91" s="40" t="s">
        <v>46</v>
      </c>
    </row>
    <row r="92" spans="2:7" x14ac:dyDescent="0.25">
      <c r="B92" s="9" t="s">
        <v>25</v>
      </c>
      <c r="C92" s="33" t="s">
        <v>21</v>
      </c>
      <c r="D92" s="63">
        <v>44.72</v>
      </c>
      <c r="E92" s="63">
        <v>9.94</v>
      </c>
      <c r="F92" s="63">
        <v>1.31</v>
      </c>
      <c r="G92" s="63">
        <f t="shared" ref="G92:G94" si="6">SUM(D92:F92)</f>
        <v>55.97</v>
      </c>
    </row>
    <row r="93" spans="2:7" x14ac:dyDescent="0.2">
      <c r="B93" s="48" t="s">
        <v>26</v>
      </c>
      <c r="C93" s="49" t="s">
        <v>21</v>
      </c>
      <c r="D93" s="63">
        <v>1.4548999999999999E-2</v>
      </c>
      <c r="E93" s="63">
        <v>3.1770000000000001E-3</v>
      </c>
      <c r="F93" s="63">
        <v>3.3100000000000002E-4</v>
      </c>
      <c r="G93" s="63">
        <f t="shared" si="6"/>
        <v>1.8057E-2</v>
      </c>
    </row>
    <row r="94" spans="2:7" x14ac:dyDescent="0.2">
      <c r="B94" s="48" t="s">
        <v>27</v>
      </c>
      <c r="C94" s="49" t="s">
        <v>21</v>
      </c>
      <c r="D94" s="63">
        <v>3.6209999999999999E-2</v>
      </c>
      <c r="E94" s="63">
        <v>7.8600000000000007E-3</v>
      </c>
      <c r="F94" s="63">
        <v>7.5000000000000002E-4</v>
      </c>
      <c r="G94" s="63">
        <f t="shared" si="6"/>
        <v>4.4819999999999999E-2</v>
      </c>
    </row>
    <row r="96" spans="2:7" x14ac:dyDescent="0.25">
      <c r="B96" s="56" t="s">
        <v>47</v>
      </c>
      <c r="C96" s="56"/>
    </row>
    <row r="97" spans="2:7" x14ac:dyDescent="0.25">
      <c r="B97" s="5" t="s">
        <v>45</v>
      </c>
      <c r="C97" s="5"/>
      <c r="D97" s="40" t="s">
        <v>41</v>
      </c>
      <c r="E97" s="40" t="s">
        <v>2</v>
      </c>
      <c r="F97" s="40" t="s">
        <v>3</v>
      </c>
      <c r="G97" s="40" t="s">
        <v>46</v>
      </c>
    </row>
    <row r="98" spans="2:7" x14ac:dyDescent="0.2">
      <c r="B98" s="48" t="s">
        <v>25</v>
      </c>
      <c r="C98" s="49" t="s">
        <v>21</v>
      </c>
      <c r="D98" s="63">
        <f t="shared" ref="D98:G100" si="7">D86+D92</f>
        <v>45.601524209259118</v>
      </c>
      <c r="E98" s="63">
        <f t="shared" si="7"/>
        <v>10.020233502430353</v>
      </c>
      <c r="F98" s="63">
        <f t="shared" si="7"/>
        <v>1.497112404675093</v>
      </c>
      <c r="G98" s="63">
        <f t="shared" si="7"/>
        <v>57.118870116364562</v>
      </c>
    </row>
    <row r="99" spans="2:7" x14ac:dyDescent="0.2">
      <c r="B99" s="48" t="s">
        <v>26</v>
      </c>
      <c r="C99" s="49" t="s">
        <v>21</v>
      </c>
      <c r="D99" s="63">
        <f t="shared" si="7"/>
        <v>4.4980410238451535E-2</v>
      </c>
      <c r="E99" s="63">
        <f t="shared" si="7"/>
        <v>5.6631868283919216E-3</v>
      </c>
      <c r="F99" s="63">
        <f t="shared" si="7"/>
        <v>6.9087293405195541E-3</v>
      </c>
      <c r="G99" s="63">
        <f t="shared" si="7"/>
        <v>5.7552326407363019E-2</v>
      </c>
    </row>
    <row r="100" spans="2:7" x14ac:dyDescent="0.2">
      <c r="B100" s="48" t="s">
        <v>27</v>
      </c>
      <c r="C100" s="49" t="s">
        <v>21</v>
      </c>
      <c r="D100" s="63">
        <f t="shared" si="7"/>
        <v>0.10187850662060552</v>
      </c>
      <c r="E100" s="63">
        <f t="shared" si="7"/>
        <v>1.37727343942394E-2</v>
      </c>
      <c r="F100" s="63">
        <f t="shared" si="7"/>
        <v>1.4271288496111636E-2</v>
      </c>
      <c r="G100" s="63">
        <f t="shared" si="7"/>
        <v>0.12992252951095656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process-based</vt:lpstr>
      <vt:lpstr>eeIO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Kim Leng</dc:creator>
  <cp:lastModifiedBy>Poh Kim Leng</cp:lastModifiedBy>
  <dcterms:created xsi:type="dcterms:W3CDTF">2015-06-05T18:17:20Z</dcterms:created>
  <dcterms:modified xsi:type="dcterms:W3CDTF">2025-10-23T08:43:36Z</dcterms:modified>
</cp:coreProperties>
</file>