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lass00\DSS\dss5202 2025\notes\dev\02 LCA\_2025 case study 1L PE bottle 20250807\"/>
    </mc:Choice>
  </mc:AlternateContent>
  <xr:revisionPtr revIDLastSave="0" documentId="13_ncr:1_{2BD5A849-0281-4DC8-8770-4FBCA306E3E5}" xr6:coauthVersionLast="47" xr6:coauthVersionMax="47" xr10:uidLastSave="{00000000-0000-0000-0000-000000000000}"/>
  <bookViews>
    <workbookView xWindow="1360" yWindow="130" windowWidth="25300" windowHeight="12290" activeTab="2" xr2:uid="{00000000-000D-0000-FFFF-FFFF00000000}"/>
  </bookViews>
  <sheets>
    <sheet name="Processes and Flows" sheetId="9" r:id="rId1"/>
    <sheet name="LCI" sheetId="12" r:id="rId2"/>
    <sheet name="LCIA CML-IA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9" l="1"/>
  <c r="E75" i="9" s="1"/>
  <c r="A63" i="9"/>
  <c r="A62" i="9"/>
  <c r="E43" i="9"/>
  <c r="E62" i="9" l="1"/>
  <c r="E66" i="9"/>
  <c r="E65" i="9"/>
  <c r="E64" i="9"/>
  <c r="G11" i="12" s="1" a="1"/>
  <c r="G12" i="12" s="1"/>
  <c r="E63" i="9"/>
  <c r="E74" i="9"/>
  <c r="E71" i="9"/>
  <c r="E70" i="9"/>
  <c r="E69" i="9"/>
  <c r="E72" i="9"/>
  <c r="E73" i="9"/>
  <c r="G4" i="12" l="1" a="1"/>
  <c r="G13" i="12"/>
  <c r="G11" i="12"/>
  <c r="E32" i="9"/>
  <c r="E25" i="9" s="1"/>
  <c r="E105" i="9"/>
  <c r="E99" i="9" s="1"/>
  <c r="E103" i="9" s="1"/>
  <c r="D80" i="9"/>
  <c r="G6" i="12" l="1"/>
  <c r="G7" i="12"/>
  <c r="G5" i="12"/>
  <c r="G10" i="12"/>
  <c r="G9" i="12"/>
  <c r="G4" i="12"/>
  <c r="G8" i="12"/>
  <c r="E88" i="9"/>
  <c r="E82" i="9" s="1"/>
  <c r="E30" i="9"/>
  <c r="E56" i="9"/>
  <c r="E46" i="9"/>
  <c r="E55" i="9"/>
  <c r="E54" i="9"/>
  <c r="E47" i="9"/>
  <c r="E53" i="9"/>
  <c r="E50" i="9"/>
  <c r="E52" i="9"/>
  <c r="E51" i="9"/>
  <c r="E109" i="9"/>
  <c r="E108" i="9"/>
  <c r="E107" i="9"/>
  <c r="E106" i="9"/>
  <c r="E102" i="9"/>
  <c r="E101" i="9"/>
  <c r="E112" i="9"/>
  <c r="E111" i="9"/>
  <c r="E110" i="9"/>
  <c r="E35" i="9"/>
  <c r="E34" i="9"/>
  <c r="E33" i="9"/>
  <c r="E27" i="9"/>
  <c r="E14" i="9" s="1"/>
  <c r="E39" i="9"/>
  <c r="E38" i="9"/>
  <c r="E37" i="9"/>
  <c r="E36" i="9"/>
  <c r="E29" i="9"/>
  <c r="E28" i="9"/>
  <c r="I11" i="12" l="1" a="1"/>
  <c r="I12" i="12" s="1"/>
  <c r="F4" i="12" a="1"/>
  <c r="F11" i="12" a="1"/>
  <c r="E4" i="12" a="1"/>
  <c r="I4" i="12" a="1"/>
  <c r="E11" i="12" a="1"/>
  <c r="H19" i="11" a="1"/>
  <c r="E8" i="9"/>
  <c r="E20" i="9" s="1"/>
  <c r="E86" i="9"/>
  <c r="E91" i="9"/>
  <c r="E90" i="9"/>
  <c r="E95" i="9"/>
  <c r="E89" i="9"/>
  <c r="E93" i="9"/>
  <c r="E92" i="9"/>
  <c r="E85" i="9"/>
  <c r="E94" i="9"/>
  <c r="E84" i="9"/>
  <c r="E16" i="9" l="1"/>
  <c r="I13" i="12"/>
  <c r="H11" i="12" a="1"/>
  <c r="H12" i="12" s="1"/>
  <c r="I11" i="12"/>
  <c r="E10" i="12"/>
  <c r="E4" i="12"/>
  <c r="E9" i="12"/>
  <c r="E6" i="12"/>
  <c r="E8" i="12"/>
  <c r="E5" i="12"/>
  <c r="E7" i="12"/>
  <c r="E17" i="9"/>
  <c r="E12" i="9"/>
  <c r="E18" i="9"/>
  <c r="F12" i="12"/>
  <c r="F11" i="12"/>
  <c r="F13" i="12"/>
  <c r="H4" i="12" a="1"/>
  <c r="E11" i="9"/>
  <c r="E11" i="12"/>
  <c r="E12" i="12"/>
  <c r="E13" i="12"/>
  <c r="E15" i="9"/>
  <c r="E21" i="9"/>
  <c r="I6" i="12"/>
  <c r="I5" i="12"/>
  <c r="I4" i="12"/>
  <c r="I7" i="12"/>
  <c r="I8" i="12"/>
  <c r="I10" i="12"/>
  <c r="I9" i="12"/>
  <c r="E19" i="9"/>
  <c r="E10" i="9"/>
  <c r="F5" i="12"/>
  <c r="F10" i="12"/>
  <c r="F9" i="12"/>
  <c r="F8" i="12"/>
  <c r="F6" i="12"/>
  <c r="F7" i="12"/>
  <c r="F4" i="12"/>
  <c r="H24" i="11"/>
  <c r="H22" i="11"/>
  <c r="H29" i="11"/>
  <c r="H27" i="11"/>
  <c r="H28" i="11"/>
  <c r="H21" i="11"/>
  <c r="H19" i="11"/>
  <c r="H23" i="11"/>
  <c r="H26" i="11"/>
  <c r="H25" i="11"/>
  <c r="H20" i="11"/>
  <c r="H13" i="12" l="1"/>
  <c r="H11" i="12"/>
  <c r="D11" i="12" a="1"/>
  <c r="D13" i="12" s="1"/>
  <c r="H5" i="12"/>
  <c r="H7" i="12"/>
  <c r="H10" i="12"/>
  <c r="H8" i="12"/>
  <c r="H9" i="12"/>
  <c r="H4" i="12"/>
  <c r="H6" i="12"/>
  <c r="D4" i="12" a="1"/>
  <c r="J19" i="11" a="1"/>
  <c r="F19" i="11" a="1"/>
  <c r="G19" i="11" a="1"/>
  <c r="D11" i="12" l="1"/>
  <c r="J11" i="12"/>
  <c r="J13" i="12"/>
  <c r="D12" i="12"/>
  <c r="J12" i="12" s="1"/>
  <c r="D9" i="12"/>
  <c r="J9" i="12" s="1"/>
  <c r="D10" i="12"/>
  <c r="J10" i="12" s="1"/>
  <c r="D5" i="12"/>
  <c r="J5" i="12" s="1"/>
  <c r="D8" i="12"/>
  <c r="J8" i="12" s="1"/>
  <c r="D7" i="12"/>
  <c r="J7" i="12" s="1"/>
  <c r="D4" i="12"/>
  <c r="J4" i="12" s="1"/>
  <c r="D6" i="12"/>
  <c r="J6" i="12" s="1"/>
  <c r="J24" i="11"/>
  <c r="J22" i="11"/>
  <c r="J29" i="11"/>
  <c r="J23" i="11"/>
  <c r="J21" i="11"/>
  <c r="J19" i="11"/>
  <c r="J20" i="11"/>
  <c r="J25" i="11"/>
  <c r="J27" i="11"/>
  <c r="J28" i="11"/>
  <c r="J26" i="11"/>
  <c r="G20" i="11"/>
  <c r="G23" i="11"/>
  <c r="G21" i="11"/>
  <c r="G22" i="11"/>
  <c r="G28" i="11"/>
  <c r="G27" i="11"/>
  <c r="G25" i="11"/>
  <c r="G19" i="11"/>
  <c r="G24" i="11"/>
  <c r="G26" i="11"/>
  <c r="G29" i="11"/>
  <c r="F24" i="11"/>
  <c r="F22" i="11"/>
  <c r="F28" i="11"/>
  <c r="F20" i="11"/>
  <c r="F25" i="11"/>
  <c r="F26" i="11"/>
  <c r="F29" i="11"/>
  <c r="F27" i="11"/>
  <c r="F23" i="11"/>
  <c r="F19" i="11"/>
  <c r="F21" i="11"/>
  <c r="I19" i="11" a="1"/>
  <c r="E19" i="11" l="1" a="1"/>
  <c r="E22" i="11" s="1"/>
  <c r="K19" i="11" a="1"/>
  <c r="I20" i="11"/>
  <c r="I22" i="11"/>
  <c r="I19" i="11"/>
  <c r="I28" i="11"/>
  <c r="I25" i="11"/>
  <c r="I29" i="11"/>
  <c r="I27" i="11"/>
  <c r="I24" i="11"/>
  <c r="I21" i="11"/>
  <c r="I26" i="11"/>
  <c r="I23" i="11"/>
  <c r="E26" i="11" l="1"/>
  <c r="M26" i="11" s="1"/>
  <c r="E23" i="11"/>
  <c r="E27" i="11"/>
  <c r="M27" i="11" s="1"/>
  <c r="E21" i="11"/>
  <c r="M21" i="11" s="1"/>
  <c r="E20" i="11"/>
  <c r="M20" i="11" s="1"/>
  <c r="E19" i="11"/>
  <c r="M19" i="11" s="1"/>
  <c r="E29" i="11"/>
  <c r="M29" i="11" s="1"/>
  <c r="E28" i="11"/>
  <c r="M28" i="11" s="1"/>
  <c r="E25" i="11"/>
  <c r="E24" i="11"/>
  <c r="M24" i="11" s="1"/>
  <c r="K21" i="11"/>
  <c r="I42" i="11" s="1"/>
  <c r="K27" i="11"/>
  <c r="K23" i="11"/>
  <c r="I44" i="11" s="1"/>
  <c r="K28" i="11"/>
  <c r="I49" i="11" s="1"/>
  <c r="K22" i="11"/>
  <c r="I43" i="11" s="1"/>
  <c r="K20" i="11"/>
  <c r="K29" i="11"/>
  <c r="K24" i="11"/>
  <c r="K19" i="11"/>
  <c r="K26" i="11"/>
  <c r="K25" i="11"/>
  <c r="I46" i="11" s="1"/>
  <c r="M22" i="11"/>
  <c r="E46" i="11" l="1"/>
  <c r="E44" i="11"/>
  <c r="M25" i="11"/>
  <c r="M23" i="11"/>
  <c r="E48" i="11"/>
  <c r="I48" i="11"/>
  <c r="E49" i="11"/>
  <c r="E43" i="11"/>
  <c r="H40" i="11"/>
  <c r="J40" i="11"/>
  <c r="G40" i="11"/>
  <c r="F40" i="11"/>
  <c r="H45" i="11"/>
  <c r="J45" i="11"/>
  <c r="G45" i="11"/>
  <c r="F45" i="11"/>
  <c r="E42" i="11"/>
  <c r="I40" i="11"/>
  <c r="I41" i="11"/>
  <c r="H41" i="11"/>
  <c r="G41" i="11"/>
  <c r="F41" i="11"/>
  <c r="J41" i="11"/>
  <c r="H42" i="11"/>
  <c r="F42" i="11"/>
  <c r="G42" i="11"/>
  <c r="J42" i="11"/>
  <c r="E40" i="11"/>
  <c r="H49" i="11"/>
  <c r="F49" i="11"/>
  <c r="J49" i="11"/>
  <c r="G49" i="11"/>
  <c r="H46" i="11"/>
  <c r="F46" i="11"/>
  <c r="G46" i="11"/>
  <c r="J46" i="11"/>
  <c r="H44" i="11"/>
  <c r="J44" i="11"/>
  <c r="F44" i="11"/>
  <c r="G44" i="11"/>
  <c r="H43" i="11"/>
  <c r="F43" i="11"/>
  <c r="J43" i="11"/>
  <c r="G43" i="11"/>
  <c r="I45" i="11"/>
  <c r="E45" i="11"/>
  <c r="H48" i="11"/>
  <c r="J48" i="11"/>
  <c r="G48" i="11"/>
  <c r="F48" i="11"/>
  <c r="E41" i="11"/>
  <c r="K43" i="11" l="1"/>
  <c r="K46" i="11"/>
  <c r="K48" i="11"/>
  <c r="K49" i="11"/>
  <c r="K44" i="11"/>
  <c r="K45" i="11"/>
  <c r="K41" i="11"/>
  <c r="K42" i="11"/>
  <c r="K40" i="11"/>
</calcChain>
</file>

<file path=xl/sharedStrings.xml><?xml version="1.0" encoding="utf-8"?>
<sst xmlns="http://schemas.openxmlformats.org/spreadsheetml/2006/main" count="361" uniqueCount="97">
  <si>
    <t>Unit</t>
  </si>
  <si>
    <t>MJ</t>
  </si>
  <si>
    <t>Carbon dioxide</t>
  </si>
  <si>
    <t>kg</t>
  </si>
  <si>
    <t>Methane</t>
  </si>
  <si>
    <t>Sulfur dioxide</t>
  </si>
  <si>
    <t>Nitrogen dioxide</t>
  </si>
  <si>
    <t>t*km</t>
  </si>
  <si>
    <t>Nitrogen monoxide</t>
  </si>
  <si>
    <t>Drinking water production</t>
  </si>
  <si>
    <t>Ethylene production</t>
  </si>
  <si>
    <t>Ethene (ethylene)</t>
  </si>
  <si>
    <t>Energy</t>
  </si>
  <si>
    <t>VOC to air</t>
  </si>
  <si>
    <t>VOC to water, fresh</t>
  </si>
  <si>
    <t>Polyethylene granulate production</t>
  </si>
  <si>
    <t>Water, drinking</t>
  </si>
  <si>
    <t>Bottled water, at factory</t>
  </si>
  <si>
    <t>Bottle production + water filling</t>
  </si>
  <si>
    <t xml:space="preserve">item </t>
  </si>
  <si>
    <t>Transportation to customers</t>
  </si>
  <si>
    <t>Landfill of plastic wastes</t>
  </si>
  <si>
    <t>Crude oil</t>
  </si>
  <si>
    <t>Scaling factor</t>
  </si>
  <si>
    <t>km</t>
  </si>
  <si>
    <t>Mass</t>
  </si>
  <si>
    <t>Distance to customer</t>
  </si>
  <si>
    <t>Midpoint category</t>
  </si>
  <si>
    <t>Acidification</t>
  </si>
  <si>
    <t>Eutrophication</t>
  </si>
  <si>
    <t>kg Sb-Eq</t>
  </si>
  <si>
    <t>chk sum</t>
  </si>
  <si>
    <t>Input</t>
  </si>
  <si>
    <t>Output</t>
  </si>
  <si>
    <t xml:space="preserve">Polyethylene granulate </t>
  </si>
  <si>
    <t>Landfill of plastic waste</t>
  </si>
  <si>
    <t>Polyethylene granulates</t>
  </si>
  <si>
    <t>Kg</t>
  </si>
  <si>
    <t>Ground water</t>
  </si>
  <si>
    <t>Drinking Water</t>
  </si>
  <si>
    <t>Land transport</t>
  </si>
  <si>
    <t>Ground Water</t>
  </si>
  <si>
    <t>Elementary flow</t>
  </si>
  <si>
    <t>Characterization unit</t>
  </si>
  <si>
    <t>LCIA profile</t>
  </si>
  <si>
    <t>Life Cycle Inventory</t>
  </si>
  <si>
    <t>Unit process flow</t>
  </si>
  <si>
    <t>Reference flow</t>
  </si>
  <si>
    <t>P1</t>
  </si>
  <si>
    <t>P2</t>
  </si>
  <si>
    <t>P3</t>
  </si>
  <si>
    <t>P4</t>
  </si>
  <si>
    <t>Functioanl unit</t>
  </si>
  <si>
    <t>P5</t>
  </si>
  <si>
    <t>P6</t>
  </si>
  <si>
    <t>Ethylene Production</t>
  </si>
  <si>
    <t>Polyethylene Granulate Production</t>
  </si>
  <si>
    <t>Drinking Water Production</t>
  </si>
  <si>
    <t>PE Bottle Production + Water Filling</t>
  </si>
  <si>
    <t>Transportation to Retailers</t>
  </si>
  <si>
    <t>Landfill of Plastic Wastes</t>
  </si>
  <si>
    <t>GWP100</t>
  </si>
  <si>
    <t>ODP</t>
  </si>
  <si>
    <t>HTP</t>
  </si>
  <si>
    <t>FAETP</t>
  </si>
  <si>
    <t>MAETP</t>
  </si>
  <si>
    <t>TETP</t>
  </si>
  <si>
    <t>POCP</t>
  </si>
  <si>
    <t>AP</t>
  </si>
  <si>
    <t>EP</t>
  </si>
  <si>
    <t>Abiotic Resource Depletion (Elements)</t>
  </si>
  <si>
    <t>ADP elements (ADP-e)</t>
  </si>
  <si>
    <t>Abiotic Resource Depletion (Fossil fuels)</t>
  </si>
  <si>
    <t>ADP fossil (ADP-f)</t>
  </si>
  <si>
    <t>Abiotic Resource Depletion (Fossil Fuels)</t>
  </si>
  <si>
    <t>ADP-f</t>
  </si>
  <si>
    <t>ADP-e</t>
  </si>
  <si>
    <t xml:space="preserve">Freshwater Ecotoxicity: </t>
  </si>
  <si>
    <t>Climate Change</t>
  </si>
  <si>
    <t>Marine Aquatic Ecotoxicity</t>
  </si>
  <si>
    <t>Terrestrial Ecotoxicity</t>
  </si>
  <si>
    <t>Human Toxicity</t>
  </si>
  <si>
    <t>Ozone Layer Depletion</t>
  </si>
  <si>
    <t>Photochemical Oxidant Formation (Smog)</t>
  </si>
  <si>
    <t>kg 1,4-DB eq</t>
  </si>
  <si>
    <r>
      <t>kg PO</t>
    </r>
    <r>
      <rPr>
        <vertAlign val="subscript"/>
        <sz val="10"/>
        <color theme="1"/>
        <rFont val="Times New Roman"/>
        <family val="1"/>
      </rPr>
      <t>4</t>
    </r>
    <r>
      <rPr>
        <vertAlign val="superscript"/>
        <sz val="10"/>
        <color theme="1"/>
        <rFont val="Times New Roman"/>
        <family val="1"/>
      </rPr>
      <t xml:space="preserve">3- </t>
    </r>
    <r>
      <rPr>
        <sz val="10"/>
        <color theme="1"/>
        <rFont val="Times New Roman"/>
        <family val="1"/>
      </rPr>
      <t>eq</t>
    </r>
  </si>
  <si>
    <t>kg CFC-11 eq</t>
  </si>
  <si>
    <t>kg ethylene eq</t>
  </si>
  <si>
    <r>
      <t>kg SO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eq</t>
    </r>
  </si>
  <si>
    <r>
      <t>kg CO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eq</t>
    </r>
  </si>
  <si>
    <t>Case Study:  LCA Study of a 1-Liter Polyethylene Plastic Bottle</t>
  </si>
  <si>
    <t>Processes and Flows</t>
  </si>
  <si>
    <t>Life Cycle Inventory Tables</t>
  </si>
  <si>
    <t>Mid-Point Category Impact Scores</t>
  </si>
  <si>
    <t>Mid-Point Category Relative Impact Scores (for plotting)</t>
  </si>
  <si>
    <t>Mid Point Category Characterization Factors Matrix (CML-IA 2016)</t>
  </si>
  <si>
    <t>LCIA method:  CML-IA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</si>
</sst>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0"/>
    <numFmt numFmtId="165" formatCode="0.0000E+00"/>
    <numFmt numFmtId="166" formatCode="_(* #,##0_);_(* \(#,##0\);_(* &quot;-&quot;??_);_(@_)"/>
    <numFmt numFmtId="167" formatCode="0.000E+00"/>
    <numFmt numFmtId="168" formatCode="0.000"/>
    <numFmt numFmtId="169" formatCode="0.0000"/>
    <numFmt numFmtId="170" formatCode="#,##0.0000"/>
    <numFmt numFmtId="171" formatCode="#,##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71" fontId="1" fillId="8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67" fontId="1" fillId="3" borderId="1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67" fontId="1" fillId="4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169" fontId="1" fillId="8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1" fontId="1" fillId="4" borderId="1" xfId="0" applyNumberFormat="1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6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168" fontId="1" fillId="8" borderId="1" xfId="0" applyNumberFormat="1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vertical="center"/>
    </xf>
    <xf numFmtId="168" fontId="1" fillId="6" borderId="1" xfId="0" applyNumberFormat="1" applyFont="1" applyFill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168" fontId="1" fillId="2" borderId="1" xfId="0" applyNumberFormat="1" applyFont="1" applyFill="1" applyBorder="1" applyAlignment="1">
      <alignment vertical="center"/>
    </xf>
    <xf numFmtId="168" fontId="1" fillId="2" borderId="1" xfId="0" applyNumberFormat="1" applyFont="1" applyFill="1" applyBorder="1" applyAlignment="1">
      <alignment horizontal="right" vertical="center"/>
    </xf>
    <xf numFmtId="1" fontId="1" fillId="6" borderId="1" xfId="0" applyNumberFormat="1" applyFont="1" applyFill="1" applyBorder="1" applyAlignment="1">
      <alignment horizontal="right" vertical="center"/>
    </xf>
    <xf numFmtId="168" fontId="1" fillId="6" borderId="1" xfId="0" applyNumberFormat="1" applyFont="1" applyFill="1" applyBorder="1" applyAlignment="1">
      <alignment horizontal="right" vertical="center"/>
    </xf>
    <xf numFmtId="166" fontId="1" fillId="2" borderId="1" xfId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169" fontId="1" fillId="0" borderId="1" xfId="0" applyNumberFormat="1" applyFont="1" applyBorder="1" applyAlignment="1">
      <alignment vertical="center"/>
    </xf>
    <xf numFmtId="170" fontId="1" fillId="8" borderId="1" xfId="0" applyNumberFormat="1" applyFont="1" applyFill="1" applyBorder="1" applyAlignment="1">
      <alignment horizontal="center" vertical="center"/>
    </xf>
    <xf numFmtId="169" fontId="1" fillId="8" borderId="1" xfId="0" applyNumberFormat="1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0" fillId="9" borderId="0" xfId="0" applyFill="1"/>
    <xf numFmtId="0" fontId="9" fillId="9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11" fontId="1" fillId="4" borderId="1" xfId="0" applyNumberFormat="1" applyFont="1" applyFill="1" applyBorder="1" applyAlignment="1">
      <alignment vertical="center"/>
    </xf>
    <xf numFmtId="167" fontId="1" fillId="10" borderId="1" xfId="0" applyNumberFormat="1" applyFont="1" applyFill="1" applyBorder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10" borderId="1" xfId="0" applyFont="1" applyFill="1" applyBorder="1" applyAlignment="1">
      <alignment vertical="center"/>
    </xf>
    <xf numFmtId="1" fontId="1" fillId="0" borderId="1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3114-58A9-4CFA-8C1E-64AE5A0A9BFF}">
  <dimension ref="A1:K120"/>
  <sheetViews>
    <sheetView zoomScale="130" zoomScaleNormal="130" workbookViewId="0">
      <selection activeCell="B120" sqref="B120"/>
    </sheetView>
  </sheetViews>
  <sheetFormatPr defaultRowHeight="13" x14ac:dyDescent="0.3"/>
  <cols>
    <col min="1" max="1" width="4.81640625" style="1" customWidth="1"/>
    <col min="2" max="2" width="17.7265625" style="1" customWidth="1"/>
    <col min="3" max="3" width="6.81640625" style="1" customWidth="1"/>
    <col min="4" max="4" width="16" style="1" customWidth="1"/>
    <col min="5" max="5" width="19.6328125" style="1" customWidth="1"/>
    <col min="6" max="6" width="14.1796875" style="1" customWidth="1"/>
    <col min="7" max="7" width="10.6328125" style="1" customWidth="1"/>
    <col min="8" max="8" width="11.7265625" style="1" customWidth="1"/>
    <col min="9" max="9" width="13.08984375" style="1" customWidth="1"/>
    <col min="10" max="10" width="8.7265625" style="1"/>
    <col min="11" max="11" width="11.1796875" style="1" customWidth="1"/>
    <col min="12" max="16384" width="8.7265625" style="1"/>
  </cols>
  <sheetData>
    <row r="1" spans="1:6" ht="15.5" x14ac:dyDescent="0.3">
      <c r="A1" s="56" t="s">
        <v>90</v>
      </c>
      <c r="B1" s="56"/>
      <c r="C1" s="56"/>
      <c r="D1" s="56"/>
      <c r="E1" s="55"/>
    </row>
    <row r="2" spans="1:6" ht="15.5" x14ac:dyDescent="0.3">
      <c r="A2" s="56" t="s">
        <v>96</v>
      </c>
      <c r="B2" s="56"/>
      <c r="C2" s="56"/>
      <c r="D2" s="56"/>
      <c r="E2" s="55"/>
    </row>
    <row r="4" spans="1:6" x14ac:dyDescent="0.3">
      <c r="A4" s="21"/>
      <c r="B4" s="21"/>
      <c r="C4" s="21"/>
      <c r="D4" s="21"/>
      <c r="E4" s="21"/>
    </row>
    <row r="5" spans="1:6" ht="15.5" x14ac:dyDescent="0.3">
      <c r="A5" s="57" t="s">
        <v>91</v>
      </c>
      <c r="B5" s="57"/>
      <c r="C5" s="57"/>
      <c r="D5" s="57"/>
      <c r="E5" s="57"/>
    </row>
    <row r="6" spans="1:6" x14ac:dyDescent="0.3">
      <c r="A6" s="21"/>
      <c r="B6" s="21"/>
      <c r="C6" s="21"/>
      <c r="D6" s="21"/>
      <c r="E6" s="21"/>
    </row>
    <row r="7" spans="1:6" x14ac:dyDescent="0.3">
      <c r="A7" s="22" t="s">
        <v>55</v>
      </c>
      <c r="B7" s="23"/>
      <c r="C7" s="22"/>
      <c r="D7" s="23"/>
      <c r="E7" s="23"/>
      <c r="F7" s="21"/>
    </row>
    <row r="8" spans="1:6" x14ac:dyDescent="0.3">
      <c r="A8" s="24"/>
      <c r="B8" s="24"/>
      <c r="C8" s="58"/>
      <c r="D8" s="25" t="s">
        <v>23</v>
      </c>
      <c r="E8" s="26">
        <f>E14/D14</f>
        <v>3.4000000000000002E-2</v>
      </c>
      <c r="F8" s="21"/>
    </row>
    <row r="9" spans="1:6" x14ac:dyDescent="0.3">
      <c r="A9" s="27"/>
      <c r="B9" s="28" t="s">
        <v>32</v>
      </c>
      <c r="C9" s="30" t="s">
        <v>0</v>
      </c>
      <c r="D9" s="30" t="s">
        <v>46</v>
      </c>
      <c r="E9" s="30" t="s">
        <v>47</v>
      </c>
      <c r="F9" s="21"/>
    </row>
    <row r="10" spans="1:6" x14ac:dyDescent="0.3">
      <c r="A10" s="15">
        <v>1</v>
      </c>
      <c r="B10" s="31" t="s">
        <v>22</v>
      </c>
      <c r="C10" s="15" t="s">
        <v>3</v>
      </c>
      <c r="D10" s="20">
        <v>1.45</v>
      </c>
      <c r="E10" s="20">
        <f>D10*$E$8</f>
        <v>4.9300000000000004E-2</v>
      </c>
      <c r="F10" s="21"/>
    </row>
    <row r="11" spans="1:6" x14ac:dyDescent="0.3">
      <c r="A11" s="15">
        <v>2</v>
      </c>
      <c r="B11" s="31" t="s">
        <v>12</v>
      </c>
      <c r="C11" s="15" t="s">
        <v>1</v>
      </c>
      <c r="D11" s="20">
        <v>31.263000000000002</v>
      </c>
      <c r="E11" s="20">
        <f>D11*$E$8</f>
        <v>1.0629420000000001</v>
      </c>
      <c r="F11" s="21"/>
    </row>
    <row r="12" spans="1:6" x14ac:dyDescent="0.3">
      <c r="A12" s="15">
        <v>3</v>
      </c>
      <c r="B12" s="31" t="s">
        <v>38</v>
      </c>
      <c r="C12" s="15" t="s">
        <v>37</v>
      </c>
      <c r="D12" s="32">
        <v>0</v>
      </c>
      <c r="E12" s="32">
        <f>D12*$E$8</f>
        <v>0</v>
      </c>
      <c r="F12" s="21"/>
    </row>
    <row r="13" spans="1:6" x14ac:dyDescent="0.3">
      <c r="A13" s="27"/>
      <c r="B13" s="33" t="s">
        <v>33</v>
      </c>
      <c r="C13" s="5"/>
      <c r="D13" s="5"/>
      <c r="E13" s="21"/>
      <c r="F13" s="21"/>
    </row>
    <row r="14" spans="1:6" x14ac:dyDescent="0.3">
      <c r="A14" s="34" t="s">
        <v>48</v>
      </c>
      <c r="B14" s="35" t="s">
        <v>11</v>
      </c>
      <c r="C14" s="34" t="s">
        <v>3</v>
      </c>
      <c r="D14" s="36">
        <v>1</v>
      </c>
      <c r="E14" s="37">
        <f>E27</f>
        <v>3.4000000000000002E-2</v>
      </c>
      <c r="F14" s="21"/>
    </row>
    <row r="15" spans="1:6" x14ac:dyDescent="0.3">
      <c r="A15" s="14">
        <v>1</v>
      </c>
      <c r="B15" s="38" t="s">
        <v>2</v>
      </c>
      <c r="C15" s="14" t="s">
        <v>3</v>
      </c>
      <c r="D15" s="17">
        <v>1.1568000000000001</v>
      </c>
      <c r="E15" s="17">
        <f>D15*$E$8</f>
        <v>3.9331200000000004E-2</v>
      </c>
      <c r="F15" s="21"/>
    </row>
    <row r="16" spans="1:6" x14ac:dyDescent="0.3">
      <c r="A16" s="14">
        <v>2</v>
      </c>
      <c r="B16" s="38" t="s">
        <v>4</v>
      </c>
      <c r="C16" s="14" t="s">
        <v>3</v>
      </c>
      <c r="D16" s="17">
        <v>7.5131E-3</v>
      </c>
      <c r="E16" s="17">
        <f t="shared" ref="E16:E21" si="0">D16*$E$8</f>
        <v>2.5544540000000001E-4</v>
      </c>
      <c r="F16" s="21"/>
    </row>
    <row r="17" spans="1:6" x14ac:dyDescent="0.3">
      <c r="A17" s="14">
        <v>3</v>
      </c>
      <c r="B17" s="38" t="s">
        <v>6</v>
      </c>
      <c r="C17" s="14" t="s">
        <v>3</v>
      </c>
      <c r="D17" s="17">
        <v>2.1191000000000001E-3</v>
      </c>
      <c r="E17" s="17">
        <f t="shared" si="0"/>
        <v>7.2049400000000002E-5</v>
      </c>
      <c r="F17" s="21"/>
    </row>
    <row r="18" spans="1:6" x14ac:dyDescent="0.3">
      <c r="A18" s="14">
        <v>4</v>
      </c>
      <c r="B18" s="38" t="s">
        <v>8</v>
      </c>
      <c r="C18" s="14" t="s">
        <v>3</v>
      </c>
      <c r="D18" s="17">
        <v>1.5269999999999999E-11</v>
      </c>
      <c r="E18" s="17">
        <f t="shared" si="0"/>
        <v>5.1918000000000002E-13</v>
      </c>
      <c r="F18" s="21"/>
    </row>
    <row r="19" spans="1:6" x14ac:dyDescent="0.3">
      <c r="A19" s="14">
        <v>5</v>
      </c>
      <c r="B19" s="38" t="s">
        <v>5</v>
      </c>
      <c r="C19" s="14" t="s">
        <v>3</v>
      </c>
      <c r="D19" s="17">
        <v>2.5141999999999999E-3</v>
      </c>
      <c r="E19" s="17">
        <f t="shared" si="0"/>
        <v>8.5482800000000008E-5</v>
      </c>
      <c r="F19" s="21"/>
    </row>
    <row r="20" spans="1:6" x14ac:dyDescent="0.3">
      <c r="A20" s="14">
        <v>6</v>
      </c>
      <c r="B20" s="38" t="s">
        <v>13</v>
      </c>
      <c r="C20" s="14" t="s">
        <v>3</v>
      </c>
      <c r="D20" s="17">
        <v>1.6368999999999999E-6</v>
      </c>
      <c r="E20" s="17">
        <f t="shared" si="0"/>
        <v>5.5654600000000003E-8</v>
      </c>
      <c r="F20" s="21"/>
    </row>
    <row r="21" spans="1:6" x14ac:dyDescent="0.3">
      <c r="A21" s="14">
        <v>7</v>
      </c>
      <c r="B21" s="38" t="s">
        <v>14</v>
      </c>
      <c r="C21" s="14" t="s">
        <v>3</v>
      </c>
      <c r="D21" s="17">
        <v>1.0251E-7</v>
      </c>
      <c r="E21" s="17">
        <f t="shared" si="0"/>
        <v>3.4853400000000003E-9</v>
      </c>
      <c r="F21" s="21"/>
    </row>
    <row r="22" spans="1:6" x14ac:dyDescent="0.3">
      <c r="A22" s="21"/>
      <c r="B22" s="21"/>
      <c r="C22" s="4"/>
      <c r="D22" s="21"/>
      <c r="E22" s="21"/>
      <c r="F22" s="21"/>
    </row>
    <row r="23" spans="1:6" x14ac:dyDescent="0.3">
      <c r="A23" s="21"/>
      <c r="B23" s="21"/>
      <c r="C23" s="4"/>
      <c r="D23" s="21"/>
      <c r="E23" s="21"/>
      <c r="F23" s="21"/>
    </row>
    <row r="24" spans="1:6" x14ac:dyDescent="0.3">
      <c r="A24" s="22" t="s">
        <v>56</v>
      </c>
      <c r="B24" s="23"/>
      <c r="C24" s="59"/>
      <c r="D24" s="23"/>
      <c r="E24" s="23"/>
      <c r="F24" s="21"/>
    </row>
    <row r="25" spans="1:6" x14ac:dyDescent="0.3">
      <c r="A25" s="24"/>
      <c r="B25" s="24"/>
      <c r="C25" s="58"/>
      <c r="D25" s="39" t="s">
        <v>23</v>
      </c>
      <c r="E25" s="40">
        <f>E32/D32</f>
        <v>0.04</v>
      </c>
      <c r="F25" s="21"/>
    </row>
    <row r="26" spans="1:6" x14ac:dyDescent="0.3">
      <c r="A26" s="27"/>
      <c r="B26" s="29" t="s">
        <v>32</v>
      </c>
      <c r="C26" s="30" t="s">
        <v>0</v>
      </c>
      <c r="D26" s="30" t="s">
        <v>46</v>
      </c>
      <c r="E26" s="30" t="s">
        <v>47</v>
      </c>
      <c r="F26" s="21"/>
    </row>
    <row r="27" spans="1:6" x14ac:dyDescent="0.3">
      <c r="A27" s="34" t="s">
        <v>48</v>
      </c>
      <c r="B27" s="36" t="s">
        <v>11</v>
      </c>
      <c r="C27" s="34" t="s">
        <v>3</v>
      </c>
      <c r="D27" s="41">
        <v>0.85</v>
      </c>
      <c r="E27" s="42">
        <f>$E$25*D27</f>
        <v>3.4000000000000002E-2</v>
      </c>
      <c r="F27" s="21"/>
    </row>
    <row r="28" spans="1:6" x14ac:dyDescent="0.3">
      <c r="A28" s="15">
        <v>1</v>
      </c>
      <c r="B28" s="19" t="s">
        <v>22</v>
      </c>
      <c r="C28" s="15" t="s">
        <v>3</v>
      </c>
      <c r="D28" s="32">
        <v>0</v>
      </c>
      <c r="E28" s="32">
        <f>$E$25*D28</f>
        <v>0</v>
      </c>
      <c r="F28" s="21"/>
    </row>
    <row r="29" spans="1:6" x14ac:dyDescent="0.3">
      <c r="A29" s="15">
        <v>2</v>
      </c>
      <c r="B29" s="19" t="s">
        <v>12</v>
      </c>
      <c r="C29" s="15" t="s">
        <v>1</v>
      </c>
      <c r="D29" s="20">
        <v>27.401</v>
      </c>
      <c r="E29" s="20">
        <f>$E$25*D29</f>
        <v>1.0960400000000001</v>
      </c>
      <c r="F29" s="21"/>
    </row>
    <row r="30" spans="1:6" x14ac:dyDescent="0.3">
      <c r="A30" s="15">
        <v>3</v>
      </c>
      <c r="B30" s="19" t="s">
        <v>38</v>
      </c>
      <c r="C30" s="15" t="s">
        <v>37</v>
      </c>
      <c r="D30" s="32">
        <v>0</v>
      </c>
      <c r="E30" s="32">
        <f>$E$25*D30</f>
        <v>0</v>
      </c>
      <c r="F30" s="21"/>
    </row>
    <row r="31" spans="1:6" x14ac:dyDescent="0.3">
      <c r="A31" s="27"/>
      <c r="B31" s="29" t="s">
        <v>33</v>
      </c>
      <c r="C31" s="5"/>
      <c r="D31" s="5"/>
      <c r="E31" s="5"/>
      <c r="F31" s="21"/>
    </row>
    <row r="32" spans="1:6" x14ac:dyDescent="0.3">
      <c r="A32" s="43" t="s">
        <v>49</v>
      </c>
      <c r="B32" s="7" t="s">
        <v>34</v>
      </c>
      <c r="C32" s="34" t="s">
        <v>3</v>
      </c>
      <c r="D32" s="36">
        <v>1</v>
      </c>
      <c r="E32" s="44">
        <f>E63</f>
        <v>0.04</v>
      </c>
      <c r="F32" s="21"/>
    </row>
    <row r="33" spans="1:6" x14ac:dyDescent="0.3">
      <c r="A33" s="14">
        <v>1</v>
      </c>
      <c r="B33" s="16" t="s">
        <v>2</v>
      </c>
      <c r="C33" s="14" t="s">
        <v>3</v>
      </c>
      <c r="D33" s="17">
        <v>1.5668</v>
      </c>
      <c r="E33" s="17">
        <f>$E$25*D33</f>
        <v>6.2672000000000005E-2</v>
      </c>
      <c r="F33" s="21"/>
    </row>
    <row r="34" spans="1:6" x14ac:dyDescent="0.3">
      <c r="A34" s="14">
        <v>2</v>
      </c>
      <c r="B34" s="16" t="s">
        <v>4</v>
      </c>
      <c r="C34" s="14" t="s">
        <v>3</v>
      </c>
      <c r="D34" s="17">
        <v>1.4198000000000001E-2</v>
      </c>
      <c r="E34" s="17">
        <f t="shared" ref="E34:E39" si="1">$E$25*D34</f>
        <v>5.6792000000000008E-4</v>
      </c>
      <c r="F34" s="21"/>
    </row>
    <row r="35" spans="1:6" x14ac:dyDescent="0.3">
      <c r="A35" s="14">
        <v>3</v>
      </c>
      <c r="B35" s="16" t="s">
        <v>6</v>
      </c>
      <c r="C35" s="14" t="s">
        <v>3</v>
      </c>
      <c r="D35" s="17">
        <v>3.2299999999999998E-3</v>
      </c>
      <c r="E35" s="17">
        <f t="shared" si="1"/>
        <v>1.292E-4</v>
      </c>
      <c r="F35" s="21"/>
    </row>
    <row r="36" spans="1:6" x14ac:dyDescent="0.3">
      <c r="A36" s="14">
        <v>4</v>
      </c>
      <c r="B36" s="16" t="s">
        <v>8</v>
      </c>
      <c r="C36" s="14" t="s">
        <v>3</v>
      </c>
      <c r="D36" s="17">
        <v>0</v>
      </c>
      <c r="E36" s="17">
        <f t="shared" si="1"/>
        <v>0</v>
      </c>
      <c r="F36" s="21"/>
    </row>
    <row r="37" spans="1:6" x14ac:dyDescent="0.3">
      <c r="A37" s="14">
        <v>5</v>
      </c>
      <c r="B37" s="16" t="s">
        <v>5</v>
      </c>
      <c r="C37" s="14" t="s">
        <v>3</v>
      </c>
      <c r="D37" s="17">
        <v>4.0765000000000003E-3</v>
      </c>
      <c r="E37" s="17">
        <f t="shared" si="1"/>
        <v>1.6306E-4</v>
      </c>
      <c r="F37" s="21"/>
    </row>
    <row r="38" spans="1:6" x14ac:dyDescent="0.3">
      <c r="A38" s="14">
        <v>6</v>
      </c>
      <c r="B38" s="16" t="s">
        <v>13</v>
      </c>
      <c r="C38" s="14" t="s">
        <v>3</v>
      </c>
      <c r="D38" s="17">
        <v>1.4637999999999999E-4</v>
      </c>
      <c r="E38" s="17">
        <f t="shared" si="1"/>
        <v>5.8551999999999994E-6</v>
      </c>
      <c r="F38" s="21"/>
    </row>
    <row r="39" spans="1:6" x14ac:dyDescent="0.3">
      <c r="A39" s="14">
        <v>7</v>
      </c>
      <c r="B39" s="16" t="s">
        <v>14</v>
      </c>
      <c r="C39" s="14" t="s">
        <v>3</v>
      </c>
      <c r="D39" s="17">
        <v>9.9479000000000001E-6</v>
      </c>
      <c r="E39" s="17">
        <f t="shared" si="1"/>
        <v>3.97916E-7</v>
      </c>
      <c r="F39" s="21"/>
    </row>
    <row r="40" spans="1:6" x14ac:dyDescent="0.3">
      <c r="A40" s="21"/>
      <c r="B40" s="21"/>
      <c r="C40" s="4"/>
      <c r="D40" s="21"/>
      <c r="E40" s="21"/>
      <c r="F40" s="21"/>
    </row>
    <row r="41" spans="1:6" x14ac:dyDescent="0.3">
      <c r="A41" s="21"/>
      <c r="B41" s="21"/>
      <c r="C41" s="4"/>
      <c r="D41" s="21"/>
      <c r="E41" s="21"/>
      <c r="F41" s="21"/>
    </row>
    <row r="42" spans="1:6" x14ac:dyDescent="0.3">
      <c r="A42" s="22" t="s">
        <v>57</v>
      </c>
      <c r="B42" s="22"/>
      <c r="C42" s="60"/>
      <c r="D42" s="23"/>
      <c r="E42" s="23"/>
      <c r="F42" s="21"/>
    </row>
    <row r="43" spans="1:6" x14ac:dyDescent="0.3">
      <c r="A43" s="24"/>
      <c r="B43" s="24"/>
      <c r="C43" s="58"/>
      <c r="D43" s="39" t="s">
        <v>23</v>
      </c>
      <c r="E43" s="40">
        <f>E49/D49</f>
        <v>1</v>
      </c>
      <c r="F43" s="21"/>
    </row>
    <row r="44" spans="1:6" x14ac:dyDescent="0.3">
      <c r="A44" s="27"/>
      <c r="B44" s="29" t="s">
        <v>32</v>
      </c>
      <c r="C44" s="30" t="s">
        <v>0</v>
      </c>
      <c r="D44" s="30" t="s">
        <v>46</v>
      </c>
      <c r="E44" s="30" t="s">
        <v>47</v>
      </c>
      <c r="F44" s="21"/>
    </row>
    <row r="45" spans="1:6" x14ac:dyDescent="0.3">
      <c r="A45" s="15">
        <v>1</v>
      </c>
      <c r="B45" s="19" t="s">
        <v>22</v>
      </c>
      <c r="C45" s="15" t="s">
        <v>3</v>
      </c>
      <c r="D45" s="32">
        <v>0</v>
      </c>
      <c r="E45" s="32">
        <v>0</v>
      </c>
      <c r="F45" s="21"/>
    </row>
    <row r="46" spans="1:6" x14ac:dyDescent="0.3">
      <c r="A46" s="15">
        <v>2</v>
      </c>
      <c r="B46" s="19" t="s">
        <v>12</v>
      </c>
      <c r="C46" s="15" t="s">
        <v>1</v>
      </c>
      <c r="D46" s="20">
        <v>1.3018E-2</v>
      </c>
      <c r="E46" s="20">
        <f>$E$43*D46</f>
        <v>1.3018E-2</v>
      </c>
      <c r="F46" s="21"/>
    </row>
    <row r="47" spans="1:6" x14ac:dyDescent="0.3">
      <c r="A47" s="15">
        <v>3</v>
      </c>
      <c r="B47" s="19" t="s">
        <v>38</v>
      </c>
      <c r="C47" s="15" t="s">
        <v>3</v>
      </c>
      <c r="D47" s="20">
        <v>1.0196000000000001</v>
      </c>
      <c r="E47" s="20">
        <f>$E$43*D47</f>
        <v>1.0196000000000001</v>
      </c>
      <c r="F47" s="21"/>
    </row>
    <row r="48" spans="1:6" x14ac:dyDescent="0.3">
      <c r="A48" s="27"/>
      <c r="B48" s="29" t="s">
        <v>33</v>
      </c>
      <c r="C48" s="5"/>
      <c r="D48" s="5"/>
      <c r="E48" s="24"/>
      <c r="F48" s="21"/>
    </row>
    <row r="49" spans="1:6" x14ac:dyDescent="0.3">
      <c r="A49" s="34" t="s">
        <v>50</v>
      </c>
      <c r="B49" s="36" t="s">
        <v>16</v>
      </c>
      <c r="C49" s="34" t="s">
        <v>3</v>
      </c>
      <c r="D49" s="42">
        <v>1</v>
      </c>
      <c r="E49" s="45">
        <v>1</v>
      </c>
      <c r="F49" s="21"/>
    </row>
    <row r="50" spans="1:6" x14ac:dyDescent="0.3">
      <c r="A50" s="14">
        <v>1</v>
      </c>
      <c r="B50" s="16" t="s">
        <v>2</v>
      </c>
      <c r="C50" s="14" t="s">
        <v>3</v>
      </c>
      <c r="D50" s="17">
        <v>5.5491000000000004E-4</v>
      </c>
      <c r="E50" s="17">
        <f>$E$43*D50</f>
        <v>5.5491000000000004E-4</v>
      </c>
      <c r="F50" s="21"/>
    </row>
    <row r="51" spans="1:6" x14ac:dyDescent="0.3">
      <c r="A51" s="14">
        <v>2</v>
      </c>
      <c r="B51" s="16" t="s">
        <v>4</v>
      </c>
      <c r="C51" s="14" t="s">
        <v>3</v>
      </c>
      <c r="D51" s="17">
        <v>6.0894000000000005E-7</v>
      </c>
      <c r="E51" s="17">
        <f t="shared" ref="E51:E56" si="2">$E$43*D51</f>
        <v>6.0894000000000005E-7</v>
      </c>
      <c r="F51" s="21"/>
    </row>
    <row r="52" spans="1:6" x14ac:dyDescent="0.3">
      <c r="A52" s="14">
        <v>3</v>
      </c>
      <c r="B52" s="16" t="s">
        <v>6</v>
      </c>
      <c r="C52" s="14" t="s">
        <v>3</v>
      </c>
      <c r="D52" s="17">
        <v>1.124E-6</v>
      </c>
      <c r="E52" s="17">
        <f t="shared" si="2"/>
        <v>1.124E-6</v>
      </c>
      <c r="F52" s="21"/>
    </row>
    <row r="53" spans="1:6" x14ac:dyDescent="0.3">
      <c r="A53" s="14">
        <v>4</v>
      </c>
      <c r="B53" s="16" t="s">
        <v>8</v>
      </c>
      <c r="C53" s="14" t="s">
        <v>3</v>
      </c>
      <c r="D53" s="17">
        <v>6.2636999999999996E-16</v>
      </c>
      <c r="E53" s="17">
        <f t="shared" si="2"/>
        <v>6.2636999999999996E-16</v>
      </c>
      <c r="F53" s="21"/>
    </row>
    <row r="54" spans="1:6" x14ac:dyDescent="0.3">
      <c r="A54" s="14">
        <v>5</v>
      </c>
      <c r="B54" s="16" t="s">
        <v>5</v>
      </c>
      <c r="C54" s="14" t="s">
        <v>3</v>
      </c>
      <c r="D54" s="17">
        <v>6.0455E-7</v>
      </c>
      <c r="E54" s="17">
        <f t="shared" si="2"/>
        <v>6.0455E-7</v>
      </c>
      <c r="F54" s="21"/>
    </row>
    <row r="55" spans="1:6" x14ac:dyDescent="0.3">
      <c r="A55" s="14">
        <v>6</v>
      </c>
      <c r="B55" s="16" t="s">
        <v>13</v>
      </c>
      <c r="C55" s="14" t="s">
        <v>3</v>
      </c>
      <c r="D55" s="17">
        <v>4.6995000000000002E-10</v>
      </c>
      <c r="E55" s="17">
        <f t="shared" si="2"/>
        <v>4.6995000000000002E-10</v>
      </c>
      <c r="F55" s="21"/>
    </row>
    <row r="56" spans="1:6" x14ac:dyDescent="0.3">
      <c r="A56" s="14">
        <v>7</v>
      </c>
      <c r="B56" s="16" t="s">
        <v>14</v>
      </c>
      <c r="C56" s="14" t="s">
        <v>3</v>
      </c>
      <c r="D56" s="17">
        <v>1.9429000000000001E-12</v>
      </c>
      <c r="E56" s="17">
        <f t="shared" si="2"/>
        <v>1.9429000000000001E-12</v>
      </c>
      <c r="F56" s="21"/>
    </row>
    <row r="57" spans="1:6" x14ac:dyDescent="0.3">
      <c r="A57" s="21"/>
      <c r="B57" s="21"/>
      <c r="C57" s="4"/>
      <c r="D57" s="21"/>
      <c r="E57" s="21"/>
      <c r="F57" s="21"/>
    </row>
    <row r="58" spans="1:6" x14ac:dyDescent="0.3">
      <c r="A58" s="21"/>
      <c r="B58" s="21"/>
      <c r="C58" s="4"/>
      <c r="D58" s="21"/>
      <c r="E58" s="21"/>
      <c r="F58" s="21"/>
    </row>
    <row r="59" spans="1:6" x14ac:dyDescent="0.3">
      <c r="A59" s="22" t="s">
        <v>58</v>
      </c>
      <c r="B59" s="23"/>
      <c r="C59" s="59"/>
      <c r="D59" s="23"/>
      <c r="E59" s="23"/>
      <c r="F59" s="21"/>
    </row>
    <row r="60" spans="1:6" x14ac:dyDescent="0.3">
      <c r="A60" s="24"/>
      <c r="B60" s="24"/>
      <c r="C60" s="58"/>
      <c r="D60" s="25" t="s">
        <v>23</v>
      </c>
      <c r="E60" s="12">
        <f>E68/D68</f>
        <v>1</v>
      </c>
      <c r="F60" s="21"/>
    </row>
    <row r="61" spans="1:6" x14ac:dyDescent="0.3">
      <c r="A61" s="27"/>
      <c r="B61" s="29" t="s">
        <v>32</v>
      </c>
      <c r="C61" s="30" t="s">
        <v>0</v>
      </c>
      <c r="D61" s="30" t="s">
        <v>46</v>
      </c>
      <c r="E61" s="30" t="s">
        <v>47</v>
      </c>
      <c r="F61" s="21"/>
    </row>
    <row r="62" spans="1:6" x14ac:dyDescent="0.3">
      <c r="A62" s="34" t="str">
        <f>A49</f>
        <v>P3</v>
      </c>
      <c r="B62" s="36" t="s">
        <v>39</v>
      </c>
      <c r="C62" s="34" t="s">
        <v>3</v>
      </c>
      <c r="D62" s="36">
        <v>1</v>
      </c>
      <c r="E62" s="46">
        <f>D62*$E$60</f>
        <v>1</v>
      </c>
      <c r="F62" s="21"/>
    </row>
    <row r="63" spans="1:6" x14ac:dyDescent="0.3">
      <c r="A63" s="34" t="str">
        <f>A32</f>
        <v>P2</v>
      </c>
      <c r="B63" s="36" t="s">
        <v>36</v>
      </c>
      <c r="C63" s="34" t="s">
        <v>3</v>
      </c>
      <c r="D63" s="41">
        <v>0.04</v>
      </c>
      <c r="E63" s="47">
        <f>D63*$E$60</f>
        <v>0.04</v>
      </c>
      <c r="F63" s="21"/>
    </row>
    <row r="64" spans="1:6" x14ac:dyDescent="0.3">
      <c r="A64" s="15">
        <v>1</v>
      </c>
      <c r="B64" s="19" t="s">
        <v>22</v>
      </c>
      <c r="C64" s="15" t="s">
        <v>3</v>
      </c>
      <c r="D64" s="19">
        <v>0</v>
      </c>
      <c r="E64" s="19">
        <f>D64*$E$60</f>
        <v>0</v>
      </c>
      <c r="F64" s="21"/>
    </row>
    <row r="65" spans="1:6" x14ac:dyDescent="0.3">
      <c r="A65" s="15">
        <v>2</v>
      </c>
      <c r="B65" s="19" t="s">
        <v>12</v>
      </c>
      <c r="C65" s="15" t="s">
        <v>1</v>
      </c>
      <c r="D65" s="20">
        <v>3</v>
      </c>
      <c r="E65" s="20">
        <f>D65*$E$60</f>
        <v>3</v>
      </c>
      <c r="F65" s="21"/>
    </row>
    <row r="66" spans="1:6" x14ac:dyDescent="0.3">
      <c r="A66" s="15">
        <v>3</v>
      </c>
      <c r="B66" s="19" t="s">
        <v>38</v>
      </c>
      <c r="C66" s="15" t="s">
        <v>37</v>
      </c>
      <c r="D66" s="32">
        <v>0</v>
      </c>
      <c r="E66" s="32">
        <f>D66*$E$60</f>
        <v>0</v>
      </c>
      <c r="F66" s="21"/>
    </row>
    <row r="67" spans="1:6" x14ac:dyDescent="0.3">
      <c r="A67" s="27"/>
      <c r="B67" s="29" t="s">
        <v>33</v>
      </c>
      <c r="C67" s="5"/>
      <c r="D67" s="5"/>
      <c r="E67" s="24"/>
      <c r="F67" s="21"/>
    </row>
    <row r="68" spans="1:6" x14ac:dyDescent="0.3">
      <c r="A68" s="43" t="s">
        <v>51</v>
      </c>
      <c r="B68" s="36" t="s">
        <v>17</v>
      </c>
      <c r="C68" s="34" t="s">
        <v>19</v>
      </c>
      <c r="D68" s="36">
        <v>1</v>
      </c>
      <c r="E68" s="48">
        <v>1</v>
      </c>
      <c r="F68" s="49" t="s">
        <v>52</v>
      </c>
    </row>
    <row r="69" spans="1:6" x14ac:dyDescent="0.3">
      <c r="A69" s="14">
        <v>1</v>
      </c>
      <c r="B69" s="16" t="s">
        <v>2</v>
      </c>
      <c r="C69" s="14" t="s">
        <v>3</v>
      </c>
      <c r="D69" s="17">
        <v>0.09</v>
      </c>
      <c r="E69" s="17">
        <f>D69*$E$60</f>
        <v>0.09</v>
      </c>
      <c r="F69" s="21"/>
    </row>
    <row r="70" spans="1:6" x14ac:dyDescent="0.3">
      <c r="A70" s="14">
        <v>2</v>
      </c>
      <c r="B70" s="16" t="s">
        <v>4</v>
      </c>
      <c r="C70" s="14" t="s">
        <v>3</v>
      </c>
      <c r="D70" s="17">
        <v>5.0000000000000001E-9</v>
      </c>
      <c r="E70" s="17">
        <f t="shared" ref="E70:E75" si="3">D70*$E$60</f>
        <v>5.0000000000000001E-9</v>
      </c>
      <c r="F70" s="21"/>
    </row>
    <row r="71" spans="1:6" x14ac:dyDescent="0.3">
      <c r="A71" s="14">
        <v>3</v>
      </c>
      <c r="B71" s="16" t="s">
        <v>6</v>
      </c>
      <c r="C71" s="14" t="s">
        <v>3</v>
      </c>
      <c r="D71" s="17">
        <v>3E-9</v>
      </c>
      <c r="E71" s="17">
        <f t="shared" si="3"/>
        <v>3E-9</v>
      </c>
      <c r="F71" s="21"/>
    </row>
    <row r="72" spans="1:6" x14ac:dyDescent="0.3">
      <c r="A72" s="14">
        <v>4</v>
      </c>
      <c r="B72" s="16" t="s">
        <v>8</v>
      </c>
      <c r="C72" s="14" t="s">
        <v>3</v>
      </c>
      <c r="D72" s="17">
        <v>5.0000000000000001E-9</v>
      </c>
      <c r="E72" s="17">
        <f t="shared" si="3"/>
        <v>5.0000000000000001E-9</v>
      </c>
      <c r="F72" s="21"/>
    </row>
    <row r="73" spans="1:6" x14ac:dyDescent="0.3">
      <c r="A73" s="14">
        <v>5</v>
      </c>
      <c r="B73" s="16" t="s">
        <v>5</v>
      </c>
      <c r="C73" s="14" t="s">
        <v>3</v>
      </c>
      <c r="D73" s="17">
        <v>8.0000000000000005E-9</v>
      </c>
      <c r="E73" s="17">
        <f t="shared" si="3"/>
        <v>8.0000000000000005E-9</v>
      </c>
      <c r="F73" s="21"/>
    </row>
    <row r="74" spans="1:6" x14ac:dyDescent="0.3">
      <c r="A74" s="14">
        <v>6</v>
      </c>
      <c r="B74" s="16" t="s">
        <v>13</v>
      </c>
      <c r="C74" s="14" t="s">
        <v>3</v>
      </c>
      <c r="D74" s="17">
        <v>1.9999999999999999E-7</v>
      </c>
      <c r="E74" s="17">
        <f t="shared" si="3"/>
        <v>1.9999999999999999E-7</v>
      </c>
      <c r="F74" s="21"/>
    </row>
    <row r="75" spans="1:6" x14ac:dyDescent="0.3">
      <c r="A75" s="14">
        <v>7</v>
      </c>
      <c r="B75" s="16" t="s">
        <v>14</v>
      </c>
      <c r="C75" s="14" t="s">
        <v>3</v>
      </c>
      <c r="D75" s="17">
        <v>2E-8</v>
      </c>
      <c r="E75" s="17">
        <f t="shared" si="3"/>
        <v>2E-8</v>
      </c>
      <c r="F75" s="21"/>
    </row>
    <row r="76" spans="1:6" x14ac:dyDescent="0.3">
      <c r="A76" s="21"/>
      <c r="B76" s="21"/>
      <c r="C76" s="4"/>
      <c r="D76" s="21"/>
      <c r="E76" s="21"/>
      <c r="F76" s="21"/>
    </row>
    <row r="77" spans="1:6" x14ac:dyDescent="0.3">
      <c r="A77" s="21"/>
      <c r="B77" s="21"/>
      <c r="C77" s="4"/>
      <c r="D77" s="21"/>
      <c r="E77" s="21"/>
      <c r="F77" s="21"/>
    </row>
    <row r="78" spans="1:6" x14ac:dyDescent="0.3">
      <c r="A78" s="22" t="s">
        <v>59</v>
      </c>
      <c r="B78" s="23"/>
      <c r="C78" s="60"/>
      <c r="D78" s="22"/>
      <c r="E78" s="23"/>
      <c r="F78" s="21"/>
    </row>
    <row r="79" spans="1:6" x14ac:dyDescent="0.3">
      <c r="A79" s="24"/>
      <c r="B79" s="24" t="s">
        <v>26</v>
      </c>
      <c r="C79" s="58" t="s">
        <v>24</v>
      </c>
      <c r="D79" s="24">
        <v>100</v>
      </c>
      <c r="E79" s="21"/>
      <c r="F79" s="21"/>
    </row>
    <row r="80" spans="1:6" x14ac:dyDescent="0.3">
      <c r="A80" s="24"/>
      <c r="B80" s="24" t="s">
        <v>25</v>
      </c>
      <c r="C80" s="58" t="s">
        <v>3</v>
      </c>
      <c r="D80" s="50">
        <f>E62+E63</f>
        <v>1.04</v>
      </c>
      <c r="E80" s="21"/>
      <c r="F80" s="21"/>
    </row>
    <row r="81" spans="1:6" x14ac:dyDescent="0.3">
      <c r="A81" s="21"/>
      <c r="B81" s="21"/>
      <c r="C81" s="4"/>
      <c r="D81" s="21"/>
      <c r="E81" s="21"/>
      <c r="F81" s="21"/>
    </row>
    <row r="82" spans="1:6" x14ac:dyDescent="0.3">
      <c r="A82" s="24"/>
      <c r="B82" s="24"/>
      <c r="C82" s="58"/>
      <c r="D82" s="25" t="s">
        <v>23</v>
      </c>
      <c r="E82" s="51">
        <f>E88/D88</f>
        <v>0.104</v>
      </c>
      <c r="F82" s="21"/>
    </row>
    <row r="83" spans="1:6" x14ac:dyDescent="0.3">
      <c r="A83" s="27"/>
      <c r="B83" s="29" t="s">
        <v>32</v>
      </c>
      <c r="C83" s="30" t="s">
        <v>0</v>
      </c>
      <c r="D83" s="30" t="s">
        <v>46</v>
      </c>
      <c r="E83" s="30" t="s">
        <v>47</v>
      </c>
      <c r="F83" s="21"/>
    </row>
    <row r="84" spans="1:6" x14ac:dyDescent="0.3">
      <c r="A84" s="15">
        <v>1</v>
      </c>
      <c r="B84" s="19" t="s">
        <v>22</v>
      </c>
      <c r="C84" s="15" t="s">
        <v>3</v>
      </c>
      <c r="D84" s="20">
        <v>3.1800000000000002E-2</v>
      </c>
      <c r="E84" s="20">
        <f>D84*$E$82</f>
        <v>3.3072000000000002E-3</v>
      </c>
      <c r="F84" s="21"/>
    </row>
    <row r="85" spans="1:6" x14ac:dyDescent="0.3">
      <c r="A85" s="15">
        <v>2</v>
      </c>
      <c r="B85" s="19" t="s">
        <v>12</v>
      </c>
      <c r="C85" s="15" t="s">
        <v>1</v>
      </c>
      <c r="D85" s="20">
        <v>0.87014999999999998</v>
      </c>
      <c r="E85" s="20">
        <f>D85*$E$82</f>
        <v>9.0495599999999995E-2</v>
      </c>
      <c r="F85" s="21"/>
    </row>
    <row r="86" spans="1:6" x14ac:dyDescent="0.3">
      <c r="A86" s="15">
        <v>3</v>
      </c>
      <c r="B86" s="19" t="s">
        <v>38</v>
      </c>
      <c r="C86" s="15" t="s">
        <v>37</v>
      </c>
      <c r="D86" s="32">
        <v>0</v>
      </c>
      <c r="E86" s="32">
        <f>D86*$E$82</f>
        <v>0</v>
      </c>
      <c r="F86" s="21"/>
    </row>
    <row r="87" spans="1:6" x14ac:dyDescent="0.3">
      <c r="A87" s="27"/>
      <c r="B87" s="29" t="s">
        <v>33</v>
      </c>
      <c r="C87" s="5"/>
      <c r="D87" s="5"/>
      <c r="E87" s="24"/>
      <c r="F87" s="21"/>
    </row>
    <row r="88" spans="1:6" x14ac:dyDescent="0.3">
      <c r="A88" s="34" t="s">
        <v>53</v>
      </c>
      <c r="B88" s="7" t="s">
        <v>40</v>
      </c>
      <c r="C88" s="34" t="s">
        <v>7</v>
      </c>
      <c r="D88" s="36">
        <v>1</v>
      </c>
      <c r="E88" s="6">
        <f>D79*D80/1000</f>
        <v>0.104</v>
      </c>
      <c r="F88" s="21"/>
    </row>
    <row r="89" spans="1:6" x14ac:dyDescent="0.3">
      <c r="A89" s="14">
        <v>1</v>
      </c>
      <c r="B89" s="16" t="s">
        <v>2</v>
      </c>
      <c r="C89" s="14" t="s">
        <v>3</v>
      </c>
      <c r="D89" s="17">
        <v>6.3958000000000001E-2</v>
      </c>
      <c r="E89" s="17">
        <f>D89*$E$82</f>
        <v>6.6516320000000002E-3</v>
      </c>
      <c r="F89" s="21"/>
    </row>
    <row r="90" spans="1:6" x14ac:dyDescent="0.3">
      <c r="A90" s="14">
        <v>2</v>
      </c>
      <c r="B90" s="16" t="s">
        <v>4</v>
      </c>
      <c r="C90" s="14" t="s">
        <v>3</v>
      </c>
      <c r="D90" s="17">
        <v>6.2494000000000002E-5</v>
      </c>
      <c r="E90" s="17">
        <f t="shared" ref="E90:E95" si="4">D90*$E$82</f>
        <v>6.4993760000000002E-6</v>
      </c>
      <c r="F90" s="21"/>
    </row>
    <row r="91" spans="1:6" x14ac:dyDescent="0.3">
      <c r="A91" s="14">
        <v>3</v>
      </c>
      <c r="B91" s="16" t="s">
        <v>6</v>
      </c>
      <c r="C91" s="14" t="s">
        <v>3</v>
      </c>
      <c r="D91" s="17">
        <v>5.3865E-4</v>
      </c>
      <c r="E91" s="17">
        <f t="shared" si="4"/>
        <v>5.6019599999999995E-5</v>
      </c>
      <c r="F91" s="21"/>
    </row>
    <row r="92" spans="1:6" x14ac:dyDescent="0.3">
      <c r="A92" s="14">
        <v>4</v>
      </c>
      <c r="B92" s="16" t="s">
        <v>8</v>
      </c>
      <c r="C92" s="14" t="s">
        <v>3</v>
      </c>
      <c r="D92" s="17">
        <v>1.3901000000000001E-13</v>
      </c>
      <c r="E92" s="17">
        <f t="shared" si="4"/>
        <v>1.4457039999999999E-14</v>
      </c>
      <c r="F92" s="21"/>
    </row>
    <row r="93" spans="1:6" x14ac:dyDescent="0.3">
      <c r="A93" s="14">
        <v>5</v>
      </c>
      <c r="B93" s="16" t="s">
        <v>5</v>
      </c>
      <c r="C93" s="14" t="s">
        <v>3</v>
      </c>
      <c r="D93" s="17">
        <v>3.4146000000000001E-5</v>
      </c>
      <c r="E93" s="17">
        <f t="shared" si="4"/>
        <v>3.551184E-6</v>
      </c>
      <c r="F93" s="21"/>
    </row>
    <row r="94" spans="1:6" x14ac:dyDescent="0.3">
      <c r="A94" s="14">
        <v>6</v>
      </c>
      <c r="B94" s="16" t="s">
        <v>13</v>
      </c>
      <c r="C94" s="14" t="s">
        <v>3</v>
      </c>
      <c r="D94" s="17">
        <v>1.2229999999999999E-8</v>
      </c>
      <c r="E94" s="17">
        <f t="shared" si="4"/>
        <v>1.2719199999999999E-9</v>
      </c>
      <c r="F94" s="21"/>
    </row>
    <row r="95" spans="1:6" x14ac:dyDescent="0.3">
      <c r="A95" s="14">
        <v>7</v>
      </c>
      <c r="B95" s="16" t="s">
        <v>14</v>
      </c>
      <c r="C95" s="14" t="s">
        <v>3</v>
      </c>
      <c r="D95" s="17">
        <v>1.3509E-9</v>
      </c>
      <c r="E95" s="17">
        <f t="shared" si="4"/>
        <v>1.4049359999999998E-10</v>
      </c>
      <c r="F95" s="21"/>
    </row>
    <row r="96" spans="1:6" x14ac:dyDescent="0.3">
      <c r="A96" s="21"/>
      <c r="B96" s="21"/>
      <c r="C96" s="4"/>
      <c r="D96" s="21"/>
      <c r="E96" s="21"/>
      <c r="F96" s="21"/>
    </row>
    <row r="97" spans="1:6" x14ac:dyDescent="0.3">
      <c r="A97" s="21"/>
      <c r="B97" s="21"/>
      <c r="C97" s="4"/>
      <c r="D97" s="21"/>
      <c r="E97" s="21"/>
      <c r="F97" s="21"/>
    </row>
    <row r="98" spans="1:6" x14ac:dyDescent="0.3">
      <c r="A98" s="22" t="s">
        <v>60</v>
      </c>
      <c r="B98" s="23"/>
      <c r="C98" s="59"/>
      <c r="D98" s="23"/>
      <c r="E98" s="23"/>
      <c r="F98" s="21"/>
    </row>
    <row r="99" spans="1:6" x14ac:dyDescent="0.3">
      <c r="A99" s="24"/>
      <c r="B99" s="24"/>
      <c r="C99" s="58"/>
      <c r="D99" s="25" t="s">
        <v>23</v>
      </c>
      <c r="E99" s="52">
        <f>E105/D105</f>
        <v>0.04</v>
      </c>
      <c r="F99" s="21"/>
    </row>
    <row r="100" spans="1:6" x14ac:dyDescent="0.3">
      <c r="A100" s="27"/>
      <c r="B100" s="29" t="s">
        <v>32</v>
      </c>
      <c r="C100" s="30" t="s">
        <v>0</v>
      </c>
      <c r="D100" s="30" t="s">
        <v>46</v>
      </c>
      <c r="E100" s="30" t="s">
        <v>47</v>
      </c>
      <c r="F100" s="21"/>
    </row>
    <row r="101" spans="1:6" x14ac:dyDescent="0.3">
      <c r="A101" s="15">
        <v>1</v>
      </c>
      <c r="B101" s="19" t="s">
        <v>22</v>
      </c>
      <c r="C101" s="15" t="s">
        <v>3</v>
      </c>
      <c r="D101" s="19">
        <v>0</v>
      </c>
      <c r="E101" s="19">
        <f>D101*$E$99</f>
        <v>0</v>
      </c>
      <c r="F101" s="21"/>
    </row>
    <row r="102" spans="1:6" x14ac:dyDescent="0.3">
      <c r="A102" s="15">
        <v>2</v>
      </c>
      <c r="B102" s="19" t="s">
        <v>12</v>
      </c>
      <c r="C102" s="15" t="s">
        <v>1</v>
      </c>
      <c r="D102" s="20">
        <v>0.56055999999999995</v>
      </c>
      <c r="E102" s="53">
        <f>D102*$E$99</f>
        <v>2.2422399999999999E-2</v>
      </c>
      <c r="F102" s="21"/>
    </row>
    <row r="103" spans="1:6" x14ac:dyDescent="0.3">
      <c r="A103" s="15">
        <v>3</v>
      </c>
      <c r="B103" s="19" t="s">
        <v>38</v>
      </c>
      <c r="C103" s="15" t="s">
        <v>37</v>
      </c>
      <c r="D103" s="32">
        <v>0</v>
      </c>
      <c r="E103" s="19">
        <f>D103*$E$99</f>
        <v>0</v>
      </c>
      <c r="F103" s="21"/>
    </row>
    <row r="104" spans="1:6" x14ac:dyDescent="0.3">
      <c r="A104" s="27"/>
      <c r="B104" s="29" t="s">
        <v>33</v>
      </c>
      <c r="C104" s="5"/>
      <c r="D104" s="5"/>
      <c r="E104" s="24"/>
      <c r="F104" s="21"/>
    </row>
    <row r="105" spans="1:6" x14ac:dyDescent="0.3">
      <c r="A105" s="43" t="s">
        <v>54</v>
      </c>
      <c r="B105" s="7" t="s">
        <v>35</v>
      </c>
      <c r="C105" s="34" t="s">
        <v>3</v>
      </c>
      <c r="D105" s="36">
        <v>1</v>
      </c>
      <c r="E105" s="37">
        <f>E63</f>
        <v>0.04</v>
      </c>
      <c r="F105" s="21"/>
    </row>
    <row r="106" spans="1:6" x14ac:dyDescent="0.3">
      <c r="A106" s="14">
        <v>1</v>
      </c>
      <c r="B106" s="16" t="s">
        <v>2</v>
      </c>
      <c r="C106" s="14" t="s">
        <v>3</v>
      </c>
      <c r="D106" s="17">
        <v>6.1024000000000002E-2</v>
      </c>
      <c r="E106" s="17">
        <f>D106*$E$99</f>
        <v>2.4409600000000003E-3</v>
      </c>
      <c r="F106" s="21"/>
    </row>
    <row r="107" spans="1:6" x14ac:dyDescent="0.3">
      <c r="A107" s="14">
        <v>2</v>
      </c>
      <c r="B107" s="16" t="s">
        <v>4</v>
      </c>
      <c r="C107" s="14" t="s">
        <v>3</v>
      </c>
      <c r="D107" s="17">
        <v>3.5620999999999998E-4</v>
      </c>
      <c r="E107" s="17">
        <f t="shared" ref="E107:E112" si="5">D107*$E$99</f>
        <v>1.4248399999999999E-5</v>
      </c>
      <c r="F107" s="21"/>
    </row>
    <row r="108" spans="1:6" x14ac:dyDescent="0.3">
      <c r="A108" s="14">
        <v>3</v>
      </c>
      <c r="B108" s="16" t="s">
        <v>6</v>
      </c>
      <c r="C108" s="14" t="s">
        <v>3</v>
      </c>
      <c r="D108" s="17">
        <v>1.5313999999999999E-4</v>
      </c>
      <c r="E108" s="17">
        <f t="shared" si="5"/>
        <v>6.1255999999999994E-6</v>
      </c>
      <c r="F108" s="21"/>
    </row>
    <row r="109" spans="1:6" x14ac:dyDescent="0.3">
      <c r="A109" s="14">
        <v>4</v>
      </c>
      <c r="B109" s="16" t="s">
        <v>8</v>
      </c>
      <c r="C109" s="14" t="s">
        <v>3</v>
      </c>
      <c r="D109" s="17">
        <v>3.8547000000000002E-13</v>
      </c>
      <c r="E109" s="17">
        <f t="shared" si="5"/>
        <v>1.54188E-14</v>
      </c>
      <c r="F109" s="21"/>
    </row>
    <row r="110" spans="1:6" x14ac:dyDescent="0.3">
      <c r="A110" s="14">
        <v>5</v>
      </c>
      <c r="B110" s="16" t="s">
        <v>5</v>
      </c>
      <c r="C110" s="14" t="s">
        <v>3</v>
      </c>
      <c r="D110" s="17">
        <v>1.3013E-4</v>
      </c>
      <c r="E110" s="17">
        <f t="shared" si="5"/>
        <v>5.2052000000000006E-6</v>
      </c>
      <c r="F110" s="21"/>
    </row>
    <row r="111" spans="1:6" x14ac:dyDescent="0.3">
      <c r="A111" s="14">
        <v>6</v>
      </c>
      <c r="B111" s="16" t="s">
        <v>13</v>
      </c>
      <c r="C111" s="14" t="s">
        <v>3</v>
      </c>
      <c r="D111" s="17">
        <v>2.544E-5</v>
      </c>
      <c r="E111" s="17">
        <f t="shared" si="5"/>
        <v>1.0176E-6</v>
      </c>
      <c r="F111" s="21"/>
    </row>
    <row r="112" spans="1:6" x14ac:dyDescent="0.3">
      <c r="A112" s="14">
        <v>7</v>
      </c>
      <c r="B112" s="16" t="s">
        <v>14</v>
      </c>
      <c r="C112" s="14" t="s">
        <v>3</v>
      </c>
      <c r="D112" s="17">
        <v>1.3776000000000001E-9</v>
      </c>
      <c r="E112" s="17">
        <f t="shared" si="5"/>
        <v>5.5104000000000004E-11</v>
      </c>
      <c r="F112" s="21"/>
    </row>
    <row r="113" spans="1:11" x14ac:dyDescent="0.3">
      <c r="A113" s="21"/>
      <c r="B113" s="21"/>
      <c r="C113" s="21"/>
      <c r="D113" s="21"/>
      <c r="E113" s="21"/>
    </row>
    <row r="114" spans="1:11" x14ac:dyDescent="0.3">
      <c r="A114" s="21"/>
      <c r="B114" s="21"/>
      <c r="C114" s="21"/>
      <c r="D114" s="21"/>
      <c r="E114" s="21"/>
    </row>
    <row r="115" spans="1:11" x14ac:dyDescent="0.3">
      <c r="A115" s="21"/>
      <c r="B115" s="21"/>
      <c r="C115" s="21"/>
      <c r="D115" s="21"/>
      <c r="E115" s="21"/>
    </row>
    <row r="116" spans="1:11" ht="14" customHeight="1" x14ac:dyDescent="0.3">
      <c r="A116" s="21"/>
      <c r="B116" s="21"/>
      <c r="C116" s="21"/>
      <c r="D116" s="21"/>
      <c r="E116" s="21"/>
      <c r="K116" s="4"/>
    </row>
    <row r="117" spans="1:11" x14ac:dyDescent="0.3">
      <c r="A117" s="21"/>
      <c r="B117" s="21"/>
      <c r="C117" s="21"/>
      <c r="D117" s="21"/>
      <c r="E117" s="21"/>
    </row>
    <row r="118" spans="1:11" x14ac:dyDescent="0.3">
      <c r="A118" s="21"/>
      <c r="B118" s="21"/>
      <c r="C118" s="21"/>
      <c r="D118" s="21"/>
      <c r="E118" s="21"/>
    </row>
    <row r="119" spans="1:11" x14ac:dyDescent="0.3">
      <c r="A119" s="21"/>
      <c r="B119" s="21"/>
      <c r="C119" s="21"/>
      <c r="D119" s="21"/>
      <c r="E119" s="21"/>
    </row>
    <row r="120" spans="1:11" x14ac:dyDescent="0.3">
      <c r="A120" s="21"/>
      <c r="B120" s="21"/>
      <c r="C120" s="21"/>
      <c r="D120" s="21"/>
      <c r="E12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751D-5F30-4B8D-898F-EB34B340FA71}">
  <dimension ref="A2:K17"/>
  <sheetViews>
    <sheetView zoomScale="130" zoomScaleNormal="130" workbookViewId="0">
      <selection activeCell="B3" sqref="B3"/>
    </sheetView>
  </sheetViews>
  <sheetFormatPr defaultRowHeight="14.5" x14ac:dyDescent="0.35"/>
  <cols>
    <col min="1" max="1" width="5.26953125" customWidth="1"/>
    <col min="2" max="2" width="18.08984375" customWidth="1"/>
    <col min="3" max="3" width="6.26953125" customWidth="1"/>
    <col min="4" max="4" width="13.1796875" customWidth="1"/>
    <col min="5" max="5" width="13.7265625" customWidth="1"/>
    <col min="6" max="6" width="11.1796875" customWidth="1"/>
    <col min="7" max="7" width="11.6328125" customWidth="1"/>
    <col min="8" max="8" width="12.26953125" customWidth="1"/>
    <col min="9" max="9" width="11.90625" customWidth="1"/>
    <col min="10" max="10" width="12.36328125" customWidth="1"/>
  </cols>
  <sheetData>
    <row r="2" spans="1:11" ht="15.5" x14ac:dyDescent="0.35">
      <c r="A2" s="61" t="s">
        <v>92</v>
      </c>
      <c r="B2" s="62"/>
      <c r="C2" s="62"/>
      <c r="D2" s="62"/>
      <c r="E2" s="62"/>
      <c r="F2" s="62"/>
      <c r="G2" s="62"/>
      <c r="H2" s="62"/>
      <c r="I2" s="62"/>
      <c r="J2" s="62"/>
    </row>
    <row r="3" spans="1:11" ht="34.5" x14ac:dyDescent="0.35">
      <c r="A3" s="3"/>
      <c r="B3" s="2" t="s">
        <v>42</v>
      </c>
      <c r="C3" s="13"/>
      <c r="D3" s="2" t="s">
        <v>10</v>
      </c>
      <c r="E3" s="2" t="s">
        <v>15</v>
      </c>
      <c r="F3" s="2" t="s">
        <v>9</v>
      </c>
      <c r="G3" s="2" t="s">
        <v>18</v>
      </c>
      <c r="H3" s="2" t="s">
        <v>20</v>
      </c>
      <c r="I3" s="2" t="s">
        <v>21</v>
      </c>
      <c r="J3" s="11" t="s">
        <v>45</v>
      </c>
      <c r="K3" s="54"/>
    </row>
    <row r="4" spans="1:11" x14ac:dyDescent="0.35">
      <c r="A4" s="14">
        <v>1</v>
      </c>
      <c r="B4" s="16" t="s">
        <v>2</v>
      </c>
      <c r="C4" s="14" t="s">
        <v>3</v>
      </c>
      <c r="D4" s="17">
        <f t="array" ref="D4:D10">'Processes and Flows'!E15:E21</f>
        <v>3.9331200000000004E-2</v>
      </c>
      <c r="E4" s="17">
        <f t="array" ref="E4:E10">'Processes and Flows'!E33:E39</f>
        <v>6.2672000000000005E-2</v>
      </c>
      <c r="F4" s="17">
        <f t="array" ref="F4:F10">'Processes and Flows'!E50:E56</f>
        <v>5.5491000000000004E-4</v>
      </c>
      <c r="G4" s="17">
        <f t="array" ref="G4:G10">'Processes and Flows'!E69:E75</f>
        <v>0.09</v>
      </c>
      <c r="H4" s="17">
        <f t="array" ref="H4:H10">'Processes and Flows'!E89:E95</f>
        <v>6.6516320000000002E-3</v>
      </c>
      <c r="I4" s="17">
        <f t="array" ref="I4:I10">'Processes and Flows'!E106:E112</f>
        <v>2.4409600000000003E-3</v>
      </c>
      <c r="J4" s="17">
        <f t="shared" ref="J4:J13" si="0">SUM(D4:I4)</f>
        <v>0.20165070199999999</v>
      </c>
      <c r="K4" s="54"/>
    </row>
    <row r="5" spans="1:11" x14ac:dyDescent="0.35">
      <c r="A5" s="14">
        <v>2</v>
      </c>
      <c r="B5" s="16" t="s">
        <v>4</v>
      </c>
      <c r="C5" s="14" t="s">
        <v>3</v>
      </c>
      <c r="D5" s="17">
        <v>2.5544540000000001E-4</v>
      </c>
      <c r="E5" s="17">
        <v>5.6792000000000008E-4</v>
      </c>
      <c r="F5" s="17">
        <v>6.0894000000000005E-7</v>
      </c>
      <c r="G5" s="17">
        <v>5.0000000000000001E-9</v>
      </c>
      <c r="H5" s="17">
        <v>6.4993760000000002E-6</v>
      </c>
      <c r="I5" s="17">
        <v>1.4248399999999999E-5</v>
      </c>
      <c r="J5" s="17">
        <f t="shared" si="0"/>
        <v>8.4472711600000006E-4</v>
      </c>
      <c r="K5" s="54"/>
    </row>
    <row r="6" spans="1:11" x14ac:dyDescent="0.35">
      <c r="A6" s="14">
        <v>3</v>
      </c>
      <c r="B6" s="16" t="s">
        <v>6</v>
      </c>
      <c r="C6" s="14" t="s">
        <v>3</v>
      </c>
      <c r="D6" s="17">
        <v>7.2049400000000002E-5</v>
      </c>
      <c r="E6" s="17">
        <v>1.292E-4</v>
      </c>
      <c r="F6" s="17">
        <v>1.124E-6</v>
      </c>
      <c r="G6" s="17">
        <v>3E-9</v>
      </c>
      <c r="H6" s="17">
        <v>5.6019599999999995E-5</v>
      </c>
      <c r="I6" s="17">
        <v>6.1255999999999994E-6</v>
      </c>
      <c r="J6" s="17">
        <f t="shared" si="0"/>
        <v>2.6452159999999997E-4</v>
      </c>
      <c r="K6" s="54"/>
    </row>
    <row r="7" spans="1:11" x14ac:dyDescent="0.35">
      <c r="A7" s="14">
        <v>4</v>
      </c>
      <c r="B7" s="16" t="s">
        <v>8</v>
      </c>
      <c r="C7" s="14" t="s">
        <v>3</v>
      </c>
      <c r="D7" s="17">
        <v>5.1918000000000002E-13</v>
      </c>
      <c r="E7" s="18">
        <v>0</v>
      </c>
      <c r="F7" s="17">
        <v>6.2636999999999996E-16</v>
      </c>
      <c r="G7" s="17">
        <v>5.0000000000000001E-9</v>
      </c>
      <c r="H7" s="17">
        <v>1.4457039999999999E-14</v>
      </c>
      <c r="I7" s="17">
        <v>1.54188E-14</v>
      </c>
      <c r="J7" s="17">
        <f t="shared" si="0"/>
        <v>5.0005496822099994E-9</v>
      </c>
      <c r="K7" s="54"/>
    </row>
    <row r="8" spans="1:11" x14ac:dyDescent="0.35">
      <c r="A8" s="14">
        <v>5</v>
      </c>
      <c r="B8" s="16" t="s">
        <v>5</v>
      </c>
      <c r="C8" s="14" t="s">
        <v>3</v>
      </c>
      <c r="D8" s="17">
        <v>8.5482800000000008E-5</v>
      </c>
      <c r="E8" s="17">
        <v>1.6306E-4</v>
      </c>
      <c r="F8" s="17">
        <v>6.0455E-7</v>
      </c>
      <c r="G8" s="17">
        <v>8.0000000000000005E-9</v>
      </c>
      <c r="H8" s="17">
        <v>3.551184E-6</v>
      </c>
      <c r="I8" s="17">
        <v>5.2052000000000006E-6</v>
      </c>
      <c r="J8" s="17">
        <f t="shared" si="0"/>
        <v>2.5791173399999999E-4</v>
      </c>
      <c r="K8" s="54"/>
    </row>
    <row r="9" spans="1:11" x14ac:dyDescent="0.35">
      <c r="A9" s="14">
        <v>6</v>
      </c>
      <c r="B9" s="16" t="s">
        <v>13</v>
      </c>
      <c r="C9" s="14" t="s">
        <v>3</v>
      </c>
      <c r="D9" s="17">
        <v>5.5654600000000003E-8</v>
      </c>
      <c r="E9" s="17">
        <v>5.8551999999999994E-6</v>
      </c>
      <c r="F9" s="17">
        <v>4.6995000000000002E-10</v>
      </c>
      <c r="G9" s="17">
        <v>1.9999999999999999E-7</v>
      </c>
      <c r="H9" s="17">
        <v>1.2719199999999999E-9</v>
      </c>
      <c r="I9" s="17">
        <v>1.0176E-6</v>
      </c>
      <c r="J9" s="17">
        <f t="shared" si="0"/>
        <v>7.1301964699999992E-6</v>
      </c>
      <c r="K9" s="54"/>
    </row>
    <row r="10" spans="1:11" x14ac:dyDescent="0.35">
      <c r="A10" s="14">
        <v>7</v>
      </c>
      <c r="B10" s="16" t="s">
        <v>14</v>
      </c>
      <c r="C10" s="14" t="s">
        <v>3</v>
      </c>
      <c r="D10" s="17">
        <v>3.4853400000000003E-9</v>
      </c>
      <c r="E10" s="17">
        <v>3.97916E-7</v>
      </c>
      <c r="F10" s="17">
        <v>1.9429000000000001E-12</v>
      </c>
      <c r="G10" s="17">
        <v>2E-8</v>
      </c>
      <c r="H10" s="17">
        <v>1.4049359999999998E-10</v>
      </c>
      <c r="I10" s="17">
        <v>5.5104000000000004E-11</v>
      </c>
      <c r="J10" s="17">
        <f t="shared" si="0"/>
        <v>4.2159888050000003E-7</v>
      </c>
      <c r="K10" s="54"/>
    </row>
    <row r="11" spans="1:11" x14ac:dyDescent="0.35">
      <c r="A11" s="15">
        <v>8</v>
      </c>
      <c r="B11" s="19" t="s">
        <v>22</v>
      </c>
      <c r="C11" s="15" t="s">
        <v>3</v>
      </c>
      <c r="D11" s="20">
        <f t="array" ref="D11:D13">'Processes and Flows'!E10:E12</f>
        <v>4.9300000000000004E-2</v>
      </c>
      <c r="E11" s="19">
        <f t="array" ref="E11:E13">'Processes and Flows'!E28:E30</f>
        <v>0</v>
      </c>
      <c r="F11" s="19">
        <f t="array" ref="F11:F13">'Processes and Flows'!E45:E47</f>
        <v>0</v>
      </c>
      <c r="G11" s="19">
        <f t="array" ref="G11:G13">'Processes and Flows'!E64:E66</f>
        <v>0</v>
      </c>
      <c r="H11" s="20">
        <f t="array" ref="H11:H13">'Processes and Flows'!E84:E86</f>
        <v>3.3072000000000002E-3</v>
      </c>
      <c r="I11" s="19">
        <f t="array" ref="I11:I13">'Processes and Flows'!E101:E103</f>
        <v>0</v>
      </c>
      <c r="J11" s="20">
        <f t="shared" si="0"/>
        <v>5.2607200000000007E-2</v>
      </c>
      <c r="K11" s="54"/>
    </row>
    <row r="12" spans="1:11" x14ac:dyDescent="0.35">
      <c r="A12" s="15">
        <v>9</v>
      </c>
      <c r="B12" s="19" t="s">
        <v>12</v>
      </c>
      <c r="C12" s="15" t="s">
        <v>1</v>
      </c>
      <c r="D12" s="20">
        <v>1.0629420000000001</v>
      </c>
      <c r="E12" s="20">
        <v>1.0960400000000001</v>
      </c>
      <c r="F12" s="20">
        <v>1.3018E-2</v>
      </c>
      <c r="G12" s="20">
        <v>3</v>
      </c>
      <c r="H12" s="20">
        <v>9.0495599999999995E-2</v>
      </c>
      <c r="I12" s="20">
        <v>2.2422399999999999E-2</v>
      </c>
      <c r="J12" s="20">
        <f t="shared" si="0"/>
        <v>5.2849180000000002</v>
      </c>
      <c r="K12" s="54"/>
    </row>
    <row r="13" spans="1:11" x14ac:dyDescent="0.35">
      <c r="A13" s="15">
        <v>10</v>
      </c>
      <c r="B13" s="19" t="s">
        <v>38</v>
      </c>
      <c r="C13" s="15" t="s">
        <v>37</v>
      </c>
      <c r="D13" s="19">
        <v>0</v>
      </c>
      <c r="E13" s="19">
        <v>0</v>
      </c>
      <c r="F13" s="20">
        <v>1.0196000000000001</v>
      </c>
      <c r="G13" s="19">
        <v>0</v>
      </c>
      <c r="H13" s="19">
        <v>0</v>
      </c>
      <c r="I13" s="19">
        <v>0</v>
      </c>
      <c r="J13" s="20">
        <f t="shared" si="0"/>
        <v>1.0196000000000001</v>
      </c>
      <c r="K13" s="54"/>
    </row>
    <row r="14" spans="1:11" x14ac:dyDescent="0.35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</row>
    <row r="15" spans="1:11" x14ac:dyDescent="0.3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</row>
    <row r="16" spans="1:11" x14ac:dyDescent="0.35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</row>
    <row r="17" spans="1:11" x14ac:dyDescent="0.35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FD3A-EB1F-411E-B0ED-253F0CFE950A}">
  <dimension ref="A2:N56"/>
  <sheetViews>
    <sheetView tabSelected="1" zoomScale="115" zoomScaleNormal="115" workbookViewId="0">
      <selection activeCell="B43" sqref="B43"/>
    </sheetView>
  </sheetViews>
  <sheetFormatPr defaultRowHeight="13" x14ac:dyDescent="0.35"/>
  <cols>
    <col min="1" max="1" width="4.7265625" style="21" customWidth="1"/>
    <col min="2" max="2" width="33.453125" style="21" customWidth="1"/>
    <col min="3" max="3" width="10.36328125" style="21" customWidth="1"/>
    <col min="4" max="4" width="13.81640625" style="21" customWidth="1"/>
    <col min="5" max="5" width="10.26953125" style="21" customWidth="1"/>
    <col min="6" max="7" width="10.08984375" style="21" customWidth="1"/>
    <col min="8" max="8" width="11.6328125" style="21" customWidth="1"/>
    <col min="9" max="9" width="9.7265625" style="21" customWidth="1"/>
    <col min="10" max="10" width="10.453125" style="21" customWidth="1"/>
    <col min="11" max="11" width="10" style="21" customWidth="1"/>
    <col min="12" max="12" width="10.453125" style="21" customWidth="1"/>
    <col min="13" max="13" width="9.54296875" style="21" customWidth="1"/>
    <col min="14" max="16384" width="8.7265625" style="21"/>
  </cols>
  <sheetData>
    <row r="2" spans="1:14" ht="15.5" x14ac:dyDescent="0.35">
      <c r="A2" s="61" t="s">
        <v>95</v>
      </c>
      <c r="B2" s="61"/>
      <c r="C2" s="63"/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ht="24" customHeight="1" x14ac:dyDescent="0.35">
      <c r="A3" s="7"/>
      <c r="B3" s="8" t="s">
        <v>27</v>
      </c>
      <c r="C3" s="8"/>
      <c r="D3" s="9" t="s">
        <v>43</v>
      </c>
      <c r="E3" s="9" t="s">
        <v>2</v>
      </c>
      <c r="F3" s="9" t="s">
        <v>4</v>
      </c>
      <c r="G3" s="9" t="s">
        <v>6</v>
      </c>
      <c r="H3" s="9" t="s">
        <v>8</v>
      </c>
      <c r="I3" s="9" t="s">
        <v>5</v>
      </c>
      <c r="J3" s="9" t="s">
        <v>13</v>
      </c>
      <c r="K3" s="9" t="s">
        <v>14</v>
      </c>
      <c r="L3" s="10" t="s">
        <v>22</v>
      </c>
      <c r="M3" s="10" t="s">
        <v>12</v>
      </c>
      <c r="N3" s="10" t="s">
        <v>41</v>
      </c>
    </row>
    <row r="4" spans="1:14" ht="15" x14ac:dyDescent="0.35">
      <c r="A4" s="15">
        <v>1</v>
      </c>
      <c r="B4" s="19" t="s">
        <v>28</v>
      </c>
      <c r="C4" s="19" t="s">
        <v>68</v>
      </c>
      <c r="D4" s="19" t="s">
        <v>88</v>
      </c>
      <c r="E4" s="27">
        <v>0</v>
      </c>
      <c r="F4" s="27">
        <v>0</v>
      </c>
      <c r="G4" s="27">
        <v>0.7</v>
      </c>
      <c r="H4" s="27">
        <v>1.07</v>
      </c>
      <c r="I4" s="27">
        <v>1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</row>
    <row r="5" spans="1:14" ht="15" x14ac:dyDescent="0.35">
      <c r="A5" s="15">
        <v>2</v>
      </c>
      <c r="B5" s="19" t="s">
        <v>78</v>
      </c>
      <c r="C5" s="19" t="s">
        <v>61</v>
      </c>
      <c r="D5" s="65" t="s">
        <v>89</v>
      </c>
      <c r="E5" s="27">
        <v>1</v>
      </c>
      <c r="F5" s="27">
        <v>21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</row>
    <row r="6" spans="1:14" x14ac:dyDescent="0.35">
      <c r="A6" s="15">
        <v>3</v>
      </c>
      <c r="B6" s="19" t="s">
        <v>77</v>
      </c>
      <c r="C6" s="19" t="s">
        <v>64</v>
      </c>
      <c r="D6" s="19" t="s">
        <v>84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0.2</v>
      </c>
      <c r="L6" s="27">
        <v>0</v>
      </c>
      <c r="M6" s="27">
        <v>0</v>
      </c>
      <c r="N6" s="27">
        <v>0</v>
      </c>
    </row>
    <row r="7" spans="1:14" x14ac:dyDescent="0.35">
      <c r="A7" s="15">
        <v>4</v>
      </c>
      <c r="B7" s="19" t="s">
        <v>79</v>
      </c>
      <c r="C7" s="19" t="s">
        <v>65</v>
      </c>
      <c r="D7" s="19" t="s">
        <v>84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0.1</v>
      </c>
      <c r="L7" s="27">
        <v>0</v>
      </c>
      <c r="M7" s="27">
        <v>0</v>
      </c>
      <c r="N7" s="27">
        <v>0</v>
      </c>
    </row>
    <row r="8" spans="1:14" x14ac:dyDescent="0.35">
      <c r="A8" s="15">
        <v>5</v>
      </c>
      <c r="B8" s="19" t="s">
        <v>80</v>
      </c>
      <c r="C8" s="19" t="s">
        <v>66</v>
      </c>
      <c r="D8" s="19" t="s">
        <v>84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0.3</v>
      </c>
      <c r="L8" s="27">
        <v>0</v>
      </c>
      <c r="M8" s="27">
        <v>0</v>
      </c>
      <c r="N8" s="27">
        <v>0</v>
      </c>
    </row>
    <row r="9" spans="1:14" ht="15.5" x14ac:dyDescent="0.35">
      <c r="A9" s="15">
        <v>6</v>
      </c>
      <c r="B9" s="19" t="s">
        <v>29</v>
      </c>
      <c r="C9" s="19" t="s">
        <v>69</v>
      </c>
      <c r="D9" s="19" t="s">
        <v>85</v>
      </c>
      <c r="E9" s="27">
        <v>0</v>
      </c>
      <c r="F9" s="27">
        <v>0</v>
      </c>
      <c r="G9" s="27">
        <v>0.13</v>
      </c>
      <c r="H9" s="27">
        <v>0.13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</row>
    <row r="10" spans="1:14" x14ac:dyDescent="0.35">
      <c r="A10" s="15">
        <v>7</v>
      </c>
      <c r="B10" s="19" t="s">
        <v>81</v>
      </c>
      <c r="C10" s="19" t="s">
        <v>63</v>
      </c>
      <c r="D10" s="19" t="s">
        <v>84</v>
      </c>
      <c r="E10" s="27">
        <v>0</v>
      </c>
      <c r="F10" s="27">
        <v>0</v>
      </c>
      <c r="G10" s="27">
        <v>0</v>
      </c>
      <c r="H10" s="27">
        <v>0</v>
      </c>
      <c r="I10" s="27">
        <v>9.6000000000000002E-2</v>
      </c>
      <c r="J10" s="27">
        <v>0.5</v>
      </c>
      <c r="K10" s="27">
        <v>0</v>
      </c>
      <c r="L10" s="27">
        <v>0</v>
      </c>
      <c r="M10" s="27">
        <v>0</v>
      </c>
      <c r="N10" s="27">
        <v>0</v>
      </c>
    </row>
    <row r="11" spans="1:14" x14ac:dyDescent="0.35">
      <c r="A11" s="15">
        <v>8</v>
      </c>
      <c r="B11" s="19" t="s">
        <v>82</v>
      </c>
      <c r="C11" s="19" t="s">
        <v>62</v>
      </c>
      <c r="D11" s="65" t="s">
        <v>86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</row>
    <row r="12" spans="1:14" x14ac:dyDescent="0.35">
      <c r="A12" s="15">
        <v>9</v>
      </c>
      <c r="B12" s="19" t="s">
        <v>83</v>
      </c>
      <c r="C12" s="19" t="s">
        <v>67</v>
      </c>
      <c r="D12" s="19" t="s">
        <v>87</v>
      </c>
      <c r="E12" s="27">
        <v>0</v>
      </c>
      <c r="F12" s="27">
        <v>6.0000000000000001E-3</v>
      </c>
      <c r="G12" s="27">
        <v>0</v>
      </c>
      <c r="H12" s="27">
        <v>2.7E-2</v>
      </c>
      <c r="I12" s="27">
        <v>0</v>
      </c>
      <c r="J12" s="27">
        <v>0.5</v>
      </c>
      <c r="K12" s="27">
        <v>0</v>
      </c>
      <c r="L12" s="27">
        <v>0</v>
      </c>
      <c r="M12" s="27">
        <v>0</v>
      </c>
      <c r="N12" s="27">
        <v>0</v>
      </c>
    </row>
    <row r="13" spans="1:14" x14ac:dyDescent="0.35">
      <c r="A13" s="14">
        <v>10</v>
      </c>
      <c r="B13" s="16" t="s">
        <v>74</v>
      </c>
      <c r="C13" s="16" t="s">
        <v>75</v>
      </c>
      <c r="D13" s="16" t="s">
        <v>1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43.4</v>
      </c>
      <c r="M13" s="27">
        <v>1</v>
      </c>
      <c r="N13" s="27">
        <v>0</v>
      </c>
    </row>
    <row r="14" spans="1:14" x14ac:dyDescent="0.35">
      <c r="A14" s="14">
        <v>11</v>
      </c>
      <c r="B14" s="16" t="s">
        <v>70</v>
      </c>
      <c r="C14" s="16" t="s">
        <v>76</v>
      </c>
      <c r="D14" s="16" t="s">
        <v>30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</row>
    <row r="17" spans="1:13" ht="15.5" x14ac:dyDescent="0.35">
      <c r="A17" s="61" t="s">
        <v>93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</row>
    <row r="18" spans="1:13" ht="34.5" x14ac:dyDescent="0.35">
      <c r="A18" s="2"/>
      <c r="B18" s="2" t="s">
        <v>27</v>
      </c>
      <c r="C18" s="2" t="s">
        <v>43</v>
      </c>
      <c r="D18" s="2"/>
      <c r="E18" s="2" t="s">
        <v>10</v>
      </c>
      <c r="F18" s="2" t="s">
        <v>15</v>
      </c>
      <c r="G18" s="2" t="s">
        <v>9</v>
      </c>
      <c r="H18" s="2" t="s">
        <v>18</v>
      </c>
      <c r="I18" s="2" t="s">
        <v>20</v>
      </c>
      <c r="J18" s="2" t="s">
        <v>21</v>
      </c>
      <c r="K18" s="2" t="s">
        <v>44</v>
      </c>
      <c r="M18" s="4" t="s">
        <v>31</v>
      </c>
    </row>
    <row r="19" spans="1:13" ht="15" x14ac:dyDescent="0.35">
      <c r="A19" s="15">
        <v>1</v>
      </c>
      <c r="B19" s="19" t="s">
        <v>28</v>
      </c>
      <c r="C19" s="19" t="s">
        <v>68</v>
      </c>
      <c r="D19" s="19" t="s">
        <v>88</v>
      </c>
      <c r="E19" s="66">
        <f t="array" ref="E19:E29">MMULT($E$4:$N$14, LCI!D4:D13)</f>
        <v>1.3591738055552261E-4</v>
      </c>
      <c r="F19" s="66">
        <f t="array" ref="F19:F29">MMULT($E$4:$N$14, LCI!E4:E13)</f>
        <v>2.5349999999999998E-4</v>
      </c>
      <c r="G19" s="66">
        <f t="array" ref="G19:G29">MMULT($E$4:$N$14, LCI!F4:F13)</f>
        <v>1.3913500006702159E-6</v>
      </c>
      <c r="H19" s="66">
        <f t="array" ref="H19:H29">MMULT($E$4:$N$14, LCI!G4:G13)</f>
        <v>1.5450000000000003E-8</v>
      </c>
      <c r="I19" s="66">
        <f t="array" ref="I19:I29">MMULT($E$4:$N$14, LCI!H4:H13)</f>
        <v>4.2764904015469023E-5</v>
      </c>
      <c r="J19" s="66">
        <f t="array" ref="J19:J29">MMULT($E$4:$N$14, LCI!I4:I13)</f>
        <v>9.4931200164981151E-6</v>
      </c>
      <c r="K19" s="41">
        <f t="array" ref="K19:K29">MMULT(E4:N14, LCI!J4:J13)</f>
        <v>4.4308220458815991E-4</v>
      </c>
      <c r="M19" s="67">
        <f>SUM(E19:J19)</f>
        <v>4.4308220458815997E-4</v>
      </c>
    </row>
    <row r="20" spans="1:13" ht="15" x14ac:dyDescent="0.35">
      <c r="A20" s="15">
        <v>2</v>
      </c>
      <c r="B20" s="19" t="s">
        <v>78</v>
      </c>
      <c r="C20" s="19" t="s">
        <v>61</v>
      </c>
      <c r="D20" s="65" t="s">
        <v>89</v>
      </c>
      <c r="E20" s="66">
        <v>4.4695553400000004E-2</v>
      </c>
      <c r="F20" s="66">
        <v>7.459832000000001E-2</v>
      </c>
      <c r="G20" s="66">
        <v>5.6769774000000001E-4</v>
      </c>
      <c r="H20" s="66">
        <v>9.0000104999999997E-2</v>
      </c>
      <c r="I20" s="66">
        <v>6.788118896E-3</v>
      </c>
      <c r="J20" s="66">
        <v>2.7401764000000001E-3</v>
      </c>
      <c r="K20" s="41">
        <v>0.21938997143599998</v>
      </c>
      <c r="M20" s="67">
        <f t="shared" ref="M20:M29" si="0">SUM(E20:J20)</f>
        <v>0.219389971436</v>
      </c>
    </row>
    <row r="21" spans="1:13" x14ac:dyDescent="0.35">
      <c r="A21" s="15">
        <v>3</v>
      </c>
      <c r="B21" s="19" t="s">
        <v>77</v>
      </c>
      <c r="C21" s="19" t="s">
        <v>64</v>
      </c>
      <c r="D21" s="19" t="s">
        <v>84</v>
      </c>
      <c r="E21" s="66">
        <v>6.9706800000000014E-10</v>
      </c>
      <c r="F21" s="66">
        <v>7.9583200000000003E-8</v>
      </c>
      <c r="G21" s="66">
        <v>3.8858000000000005E-13</v>
      </c>
      <c r="H21" s="66">
        <v>4.0000000000000002E-9</v>
      </c>
      <c r="I21" s="66">
        <v>2.8098719999999996E-11</v>
      </c>
      <c r="J21" s="66">
        <v>1.1020800000000001E-11</v>
      </c>
      <c r="K21" s="41">
        <v>8.4319776100000006E-8</v>
      </c>
      <c r="M21" s="67">
        <f t="shared" si="0"/>
        <v>8.431977610000002E-8</v>
      </c>
    </row>
    <row r="22" spans="1:13" x14ac:dyDescent="0.35">
      <c r="A22" s="15">
        <v>4</v>
      </c>
      <c r="B22" s="19" t="s">
        <v>79</v>
      </c>
      <c r="C22" s="19" t="s">
        <v>65</v>
      </c>
      <c r="D22" s="19" t="s">
        <v>84</v>
      </c>
      <c r="E22" s="66">
        <v>3.4853400000000007E-10</v>
      </c>
      <c r="F22" s="66">
        <v>3.9791600000000001E-8</v>
      </c>
      <c r="G22" s="66">
        <v>1.9429000000000002E-13</v>
      </c>
      <c r="H22" s="66">
        <v>2.0000000000000001E-9</v>
      </c>
      <c r="I22" s="66">
        <v>1.4049359999999998E-11</v>
      </c>
      <c r="J22" s="66">
        <v>5.5104000000000004E-12</v>
      </c>
      <c r="K22" s="41">
        <v>4.2159888050000003E-8</v>
      </c>
      <c r="M22" s="67">
        <f t="shared" si="0"/>
        <v>4.215988805000001E-8</v>
      </c>
    </row>
    <row r="23" spans="1:13" x14ac:dyDescent="0.35">
      <c r="A23" s="15">
        <v>5</v>
      </c>
      <c r="B23" s="19" t="s">
        <v>80</v>
      </c>
      <c r="C23" s="19" t="s">
        <v>66</v>
      </c>
      <c r="D23" s="19" t="s">
        <v>84</v>
      </c>
      <c r="E23" s="66">
        <v>1.045602E-9</v>
      </c>
      <c r="F23" s="66">
        <v>1.1937479999999998E-7</v>
      </c>
      <c r="G23" s="66">
        <v>5.8287000000000002E-13</v>
      </c>
      <c r="H23" s="66">
        <v>6E-9</v>
      </c>
      <c r="I23" s="66">
        <v>4.2148079999999995E-11</v>
      </c>
      <c r="J23" s="66">
        <v>1.6531200000000001E-11</v>
      </c>
      <c r="K23" s="41">
        <v>1.2647966415000001E-7</v>
      </c>
      <c r="M23" s="67">
        <f t="shared" si="0"/>
        <v>1.2647966414999998E-7</v>
      </c>
    </row>
    <row r="24" spans="1:13" ht="15.5" x14ac:dyDescent="0.35">
      <c r="A24" s="15">
        <v>6</v>
      </c>
      <c r="B24" s="19" t="s">
        <v>29</v>
      </c>
      <c r="C24" s="19" t="s">
        <v>69</v>
      </c>
      <c r="D24" s="19" t="s">
        <v>85</v>
      </c>
      <c r="E24" s="66">
        <v>9.3664220674934004E-6</v>
      </c>
      <c r="F24" s="66">
        <v>1.6796E-5</v>
      </c>
      <c r="G24" s="66">
        <v>1.461200000814281E-7</v>
      </c>
      <c r="H24" s="66">
        <v>1.0400000000000001E-9</v>
      </c>
      <c r="I24" s="66">
        <v>7.2825480018794151E-6</v>
      </c>
      <c r="J24" s="66">
        <v>7.9632800200444389E-7</v>
      </c>
      <c r="K24" s="41">
        <v>3.4388458071458684E-5</v>
      </c>
      <c r="M24" s="67">
        <f t="shared" si="0"/>
        <v>3.4388458071458691E-5</v>
      </c>
    </row>
    <row r="25" spans="1:13" x14ac:dyDescent="0.35">
      <c r="A25" s="15">
        <v>7</v>
      </c>
      <c r="B25" s="19" t="s">
        <v>81</v>
      </c>
      <c r="C25" s="19" t="s">
        <v>63</v>
      </c>
      <c r="D25" s="19" t="s">
        <v>84</v>
      </c>
      <c r="E25" s="66">
        <v>8.2341761000000008E-6</v>
      </c>
      <c r="F25" s="66">
        <v>1.8581359999999999E-5</v>
      </c>
      <c r="G25" s="66">
        <v>5.8271774999999998E-8</v>
      </c>
      <c r="H25" s="66">
        <v>1.0076799999999999E-7</v>
      </c>
      <c r="I25" s="66">
        <v>3.41549624E-7</v>
      </c>
      <c r="J25" s="66">
        <v>1.0084992E-6</v>
      </c>
      <c r="K25" s="41">
        <v>2.8324624699E-5</v>
      </c>
      <c r="M25" s="67">
        <f t="shared" si="0"/>
        <v>2.8324624699E-5</v>
      </c>
    </row>
    <row r="26" spans="1:13" x14ac:dyDescent="0.35">
      <c r="A26" s="15">
        <v>8</v>
      </c>
      <c r="B26" s="19" t="s">
        <v>82</v>
      </c>
      <c r="C26" s="19" t="s">
        <v>62</v>
      </c>
      <c r="D26" s="65" t="s">
        <v>86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36">
        <v>0</v>
      </c>
      <c r="M26" s="67">
        <f t="shared" si="0"/>
        <v>0</v>
      </c>
    </row>
    <row r="27" spans="1:13" x14ac:dyDescent="0.35">
      <c r="A27" s="15">
        <v>9</v>
      </c>
      <c r="B27" s="19" t="s">
        <v>83</v>
      </c>
      <c r="C27" s="19" t="s">
        <v>67</v>
      </c>
      <c r="D27" s="19" t="s">
        <v>87</v>
      </c>
      <c r="E27" s="66">
        <v>1.5604997140178598E-6</v>
      </c>
      <c r="F27" s="66">
        <v>6.3351200000000003E-6</v>
      </c>
      <c r="G27" s="66">
        <v>3.8886150169119903E-9</v>
      </c>
      <c r="H27" s="66">
        <v>1.00165E-7</v>
      </c>
      <c r="I27" s="66">
        <v>3.9632216390340082E-8</v>
      </c>
      <c r="J27" s="66">
        <v>5.9429040041630757E-7</v>
      </c>
      <c r="K27" s="41">
        <v>8.6335959458414203E-6</v>
      </c>
      <c r="M27" s="67">
        <f t="shared" si="0"/>
        <v>8.6335959458414186E-6</v>
      </c>
    </row>
    <row r="28" spans="1:13" x14ac:dyDescent="0.35">
      <c r="A28" s="14">
        <v>10</v>
      </c>
      <c r="B28" s="16" t="s">
        <v>74</v>
      </c>
      <c r="C28" s="16" t="s">
        <v>75</v>
      </c>
      <c r="D28" s="16" t="s">
        <v>1</v>
      </c>
      <c r="E28" s="66">
        <v>3.2025620000000004</v>
      </c>
      <c r="F28" s="66">
        <v>1.0960400000000001</v>
      </c>
      <c r="G28" s="66">
        <v>1.3018E-2</v>
      </c>
      <c r="H28" s="66">
        <v>3</v>
      </c>
      <c r="I28" s="66">
        <v>0.23402807999999997</v>
      </c>
      <c r="J28" s="66">
        <v>2.2422399999999999E-2</v>
      </c>
      <c r="K28" s="41">
        <v>7.5680704800000003</v>
      </c>
      <c r="M28" s="67">
        <f t="shared" si="0"/>
        <v>7.5680704800000003</v>
      </c>
    </row>
    <row r="29" spans="1:13" x14ac:dyDescent="0.35">
      <c r="A29" s="14">
        <v>11</v>
      </c>
      <c r="B29" s="16" t="s">
        <v>70</v>
      </c>
      <c r="C29" s="16" t="s">
        <v>76</v>
      </c>
      <c r="D29" s="16" t="s">
        <v>30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0</v>
      </c>
      <c r="K29" s="36">
        <v>0</v>
      </c>
      <c r="M29" s="67">
        <f t="shared" si="0"/>
        <v>0</v>
      </c>
    </row>
    <row r="38" spans="1:11" x14ac:dyDescent="0.35">
      <c r="A38" s="63" t="s">
        <v>94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</row>
    <row r="39" spans="1:11" ht="34.5" x14ac:dyDescent="0.35">
      <c r="A39" s="3"/>
      <c r="B39" s="3" t="s">
        <v>27</v>
      </c>
      <c r="C39" s="3" t="s">
        <v>43</v>
      </c>
      <c r="D39" s="3"/>
      <c r="E39" s="3" t="s">
        <v>10</v>
      </c>
      <c r="F39" s="3" t="s">
        <v>15</v>
      </c>
      <c r="G39" s="3" t="s">
        <v>9</v>
      </c>
      <c r="H39" s="3" t="s">
        <v>18</v>
      </c>
      <c r="I39" s="3" t="s">
        <v>20</v>
      </c>
      <c r="J39" s="3" t="s">
        <v>21</v>
      </c>
      <c r="K39" s="2" t="s">
        <v>44</v>
      </c>
    </row>
    <row r="40" spans="1:11" ht="15" x14ac:dyDescent="0.35">
      <c r="A40" s="58">
        <v>1</v>
      </c>
      <c r="B40" s="19" t="s">
        <v>28</v>
      </c>
      <c r="C40" s="19" t="s">
        <v>68</v>
      </c>
      <c r="D40" s="19" t="s">
        <v>88</v>
      </c>
      <c r="E40" s="50">
        <f t="shared" ref="E40:J41" si="1">E19/$K19</f>
        <v>0.3067543204129724</v>
      </c>
      <c r="F40" s="50">
        <f t="shared" si="1"/>
        <v>0.57212859684948414</v>
      </c>
      <c r="G40" s="50">
        <f t="shared" si="1"/>
        <v>3.1401622233135284E-3</v>
      </c>
      <c r="H40" s="50">
        <f t="shared" si="1"/>
        <v>3.4869376021004069E-5</v>
      </c>
      <c r="I40" s="50">
        <f t="shared" si="1"/>
        <v>9.6516862046442456E-2</v>
      </c>
      <c r="J40" s="50">
        <f t="shared" si="1"/>
        <v>2.1425189091766543E-2</v>
      </c>
      <c r="K40" s="50">
        <f>SUM(E40:J40)</f>
        <v>1.0000000000000002</v>
      </c>
    </row>
    <row r="41" spans="1:11" ht="15" x14ac:dyDescent="0.35">
      <c r="A41" s="58">
        <v>2</v>
      </c>
      <c r="B41" s="19" t="s">
        <v>78</v>
      </c>
      <c r="C41" s="19" t="s">
        <v>61</v>
      </c>
      <c r="D41" s="65" t="s">
        <v>89</v>
      </c>
      <c r="E41" s="50">
        <f t="shared" si="1"/>
        <v>0.20372651086760593</v>
      </c>
      <c r="F41" s="50">
        <f t="shared" si="1"/>
        <v>0.34002611656185794</v>
      </c>
      <c r="G41" s="50">
        <f t="shared" si="1"/>
        <v>2.5876193714971501E-3</v>
      </c>
      <c r="H41" s="50">
        <f t="shared" si="1"/>
        <v>0.41022889246446098</v>
      </c>
      <c r="I41" s="50">
        <f t="shared" si="1"/>
        <v>3.0940880531452265E-2</v>
      </c>
      <c r="J41" s="50">
        <f t="shared" si="1"/>
        <v>1.2489980203125917E-2</v>
      </c>
      <c r="K41" s="50">
        <f t="shared" ref="K41:K49" si="2">SUM(E41:J41)</f>
        <v>1</v>
      </c>
    </row>
    <row r="42" spans="1:11" x14ac:dyDescent="0.35">
      <c r="A42" s="58">
        <v>3</v>
      </c>
      <c r="B42" s="19" t="s">
        <v>77</v>
      </c>
      <c r="C42" s="19" t="s">
        <v>64</v>
      </c>
      <c r="D42" s="19" t="s">
        <v>84</v>
      </c>
      <c r="E42" s="50">
        <f t="shared" ref="E42:J42" si="3">E21/$K21</f>
        <v>8.2669574356234576E-3</v>
      </c>
      <c r="F42" s="50">
        <f t="shared" si="3"/>
        <v>0.94382603561016809</v>
      </c>
      <c r="G42" s="50">
        <f t="shared" si="3"/>
        <v>4.6084088214271243E-6</v>
      </c>
      <c r="H42" s="50">
        <f t="shared" si="3"/>
        <v>4.7438456136982082E-2</v>
      </c>
      <c r="I42" s="50">
        <f t="shared" si="3"/>
        <v>3.332399740563352E-4</v>
      </c>
      <c r="J42" s="50">
        <f t="shared" si="3"/>
        <v>1.3070243434861302E-4</v>
      </c>
      <c r="K42" s="50">
        <f t="shared" si="2"/>
        <v>1</v>
      </c>
    </row>
    <row r="43" spans="1:11" x14ac:dyDescent="0.35">
      <c r="A43" s="58">
        <v>4</v>
      </c>
      <c r="B43" s="19" t="s">
        <v>79</v>
      </c>
      <c r="C43" s="19" t="s">
        <v>65</v>
      </c>
      <c r="D43" s="19" t="s">
        <v>84</v>
      </c>
      <c r="E43" s="50">
        <f t="shared" ref="E43:J43" si="4">E22/$K22</f>
        <v>8.2669574356234576E-3</v>
      </c>
      <c r="F43" s="50">
        <f t="shared" si="4"/>
        <v>0.94382603561016809</v>
      </c>
      <c r="G43" s="50">
        <f t="shared" si="4"/>
        <v>4.6084088214271243E-6</v>
      </c>
      <c r="H43" s="50">
        <f t="shared" si="4"/>
        <v>4.7438456136982082E-2</v>
      </c>
      <c r="I43" s="50">
        <f t="shared" si="4"/>
        <v>3.332399740563352E-4</v>
      </c>
      <c r="J43" s="50">
        <f t="shared" si="4"/>
        <v>1.3070243434861302E-4</v>
      </c>
      <c r="K43" s="50">
        <f t="shared" si="2"/>
        <v>1</v>
      </c>
    </row>
    <row r="44" spans="1:11" x14ac:dyDescent="0.35">
      <c r="A44" s="58">
        <v>5</v>
      </c>
      <c r="B44" s="19" t="s">
        <v>80</v>
      </c>
      <c r="C44" s="19" t="s">
        <v>66</v>
      </c>
      <c r="D44" s="19" t="s">
        <v>84</v>
      </c>
      <c r="E44" s="50">
        <f t="shared" ref="E44:J44" si="5">E23/$K23</f>
        <v>8.2669574356234558E-3</v>
      </c>
      <c r="F44" s="50">
        <f t="shared" si="5"/>
        <v>0.94382603561016787</v>
      </c>
      <c r="G44" s="50">
        <f t="shared" si="5"/>
        <v>4.6084088214271243E-6</v>
      </c>
      <c r="H44" s="50">
        <f t="shared" si="5"/>
        <v>4.7438456136982075E-2</v>
      </c>
      <c r="I44" s="50">
        <f t="shared" si="5"/>
        <v>3.332399740563352E-4</v>
      </c>
      <c r="J44" s="50">
        <f t="shared" si="5"/>
        <v>1.3070243434861302E-4</v>
      </c>
      <c r="K44" s="50">
        <f t="shared" si="2"/>
        <v>0.99999999999999978</v>
      </c>
    </row>
    <row r="45" spans="1:11" ht="15.5" x14ac:dyDescent="0.35">
      <c r="A45" s="58">
        <v>6</v>
      </c>
      <c r="B45" s="19" t="s">
        <v>29</v>
      </c>
      <c r="C45" s="19" t="s">
        <v>69</v>
      </c>
      <c r="D45" s="19" t="s">
        <v>85</v>
      </c>
      <c r="E45" s="50">
        <f t="shared" ref="E45:J45" si="6">E24/$K24</f>
        <v>0.27237109753598487</v>
      </c>
      <c r="F45" s="50">
        <f t="shared" si="6"/>
        <v>0.48841968910319189</v>
      </c>
      <c r="G45" s="50">
        <f t="shared" si="6"/>
        <v>4.2491000840396212E-3</v>
      </c>
      <c r="H45" s="50">
        <f t="shared" si="6"/>
        <v>3.0242705207627984E-5</v>
      </c>
      <c r="I45" s="50">
        <f t="shared" si="6"/>
        <v>0.21177303113580706</v>
      </c>
      <c r="J45" s="50">
        <f t="shared" si="6"/>
        <v>2.315683943576902E-2</v>
      </c>
      <c r="K45" s="50">
        <f t="shared" si="2"/>
        <v>1</v>
      </c>
    </row>
    <row r="46" spans="1:11" x14ac:dyDescent="0.35">
      <c r="A46" s="58">
        <v>7</v>
      </c>
      <c r="B46" s="19" t="s">
        <v>81</v>
      </c>
      <c r="C46" s="19" t="s">
        <v>63</v>
      </c>
      <c r="D46" s="19" t="s">
        <v>84</v>
      </c>
      <c r="E46" s="50">
        <f t="shared" ref="E46:J46" si="7">E25/$K25</f>
        <v>0.29070733284210853</v>
      </c>
      <c r="F46" s="50">
        <f t="shared" si="7"/>
        <v>0.65601434078863585</v>
      </c>
      <c r="G46" s="50">
        <f t="shared" si="7"/>
        <v>2.0572832162558991E-3</v>
      </c>
      <c r="H46" s="50">
        <f t="shared" si="7"/>
        <v>3.5576111270966852E-3</v>
      </c>
      <c r="I46" s="50">
        <f t="shared" si="7"/>
        <v>1.2058398924242706E-2</v>
      </c>
      <c r="J46" s="50">
        <f t="shared" si="7"/>
        <v>3.5605033101660306E-2</v>
      </c>
      <c r="K46" s="50">
        <f t="shared" si="2"/>
        <v>1</v>
      </c>
    </row>
    <row r="47" spans="1:11" x14ac:dyDescent="0.35">
      <c r="A47" s="58">
        <v>8</v>
      </c>
      <c r="B47" s="19" t="s">
        <v>82</v>
      </c>
      <c r="C47" s="19" t="s">
        <v>62</v>
      </c>
      <c r="D47" s="65" t="s">
        <v>86</v>
      </c>
      <c r="E47" s="69">
        <v>0</v>
      </c>
      <c r="F47" s="69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</row>
    <row r="48" spans="1:11" x14ac:dyDescent="0.35">
      <c r="A48" s="58">
        <v>9</v>
      </c>
      <c r="B48" s="19" t="s">
        <v>83</v>
      </c>
      <c r="C48" s="19" t="s">
        <v>67</v>
      </c>
      <c r="D48" s="19" t="s">
        <v>87</v>
      </c>
      <c r="E48" s="50">
        <f t="shared" ref="E48:J48" si="8">E27/$K27</f>
        <v>0.18074736457518747</v>
      </c>
      <c r="F48" s="50">
        <f t="shared" si="8"/>
        <v>0.73377536309785996</v>
      </c>
      <c r="G48" s="50">
        <f t="shared" si="8"/>
        <v>4.5040502721059529E-4</v>
      </c>
      <c r="H48" s="50">
        <f t="shared" si="8"/>
        <v>1.1601770644391447E-2</v>
      </c>
      <c r="I48" s="50">
        <f t="shared" si="8"/>
        <v>4.5904645803386129E-3</v>
      </c>
      <c r="J48" s="50">
        <f t="shared" si="8"/>
        <v>6.8834632075011781E-2</v>
      </c>
      <c r="K48" s="50">
        <f t="shared" si="2"/>
        <v>1</v>
      </c>
    </row>
    <row r="49" spans="1:11" x14ac:dyDescent="0.35">
      <c r="A49" s="58">
        <v>10</v>
      </c>
      <c r="B49" s="16" t="s">
        <v>74</v>
      </c>
      <c r="C49" s="16" t="s">
        <v>75</v>
      </c>
      <c r="D49" s="16" t="s">
        <v>1</v>
      </c>
      <c r="E49" s="50">
        <f t="shared" ref="E49:J49" si="9">E28/$K28</f>
        <v>0.4231675707121586</v>
      </c>
      <c r="F49" s="50">
        <f t="shared" si="9"/>
        <v>0.14482423266227301</v>
      </c>
      <c r="G49" s="50">
        <f t="shared" si="9"/>
        <v>1.720121401406399E-3</v>
      </c>
      <c r="H49" s="50">
        <f t="shared" si="9"/>
        <v>0.39640222800884906</v>
      </c>
      <c r="I49" s="50">
        <f t="shared" si="9"/>
        <v>3.0923084109544387E-2</v>
      </c>
      <c r="J49" s="50">
        <f t="shared" si="9"/>
        <v>2.9627631057685391E-3</v>
      </c>
      <c r="K49" s="50">
        <f t="shared" si="2"/>
        <v>0.99999999999999989</v>
      </c>
    </row>
    <row r="50" spans="1:11" x14ac:dyDescent="0.35">
      <c r="A50" s="58">
        <v>11</v>
      </c>
      <c r="B50" s="16" t="s">
        <v>70</v>
      </c>
      <c r="C50" s="16" t="s">
        <v>76</v>
      </c>
      <c r="D50" s="16" t="s">
        <v>30</v>
      </c>
      <c r="E50" s="69">
        <v>0</v>
      </c>
      <c r="F50" s="69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</row>
    <row r="55" spans="1:11" ht="14.5" x14ac:dyDescent="0.35">
      <c r="B55" s="54" t="s">
        <v>70</v>
      </c>
      <c r="D55" s="54" t="s">
        <v>71</v>
      </c>
    </row>
    <row r="56" spans="1:11" ht="14.5" x14ac:dyDescent="0.35">
      <c r="B56" s="54" t="s">
        <v>72</v>
      </c>
      <c r="D56" s="54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Processes and Flows</vt:lpstr>
      <vt:lpstr>LCI</vt:lpstr>
      <vt:lpstr>LCIA CML-IA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2015-06-05T18:17:20Z</dcterms:created>
  <dcterms:modified xsi:type="dcterms:W3CDTF">2025-08-21T04:56:58Z</dcterms:modified>
</cp:coreProperties>
</file>