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liquan\Desktop\"/>
    </mc:Choice>
  </mc:AlternateContent>
  <xr:revisionPtr revIDLastSave="0" documentId="13_ncr:1_{87758B1F-7E3F-4FAC-BDDE-E4A735B76C31}" xr6:coauthVersionLast="45" xr6:coauthVersionMax="45" xr10:uidLastSave="{00000000-0000-0000-0000-000000000000}"/>
  <bookViews>
    <workbookView xWindow="14565" yWindow="3795" windowWidth="28800" windowHeight="15435" activeTab="2" xr2:uid="{954F726B-6D39-42B3-A764-5345E3243A65}"/>
  </bookViews>
  <sheets>
    <sheet name="国内指数" sheetId="3" r:id="rId1"/>
    <sheet name="国外指数" sheetId="2" r:id="rId2"/>
    <sheet name="综合情况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4" l="1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C27" i="4"/>
  <c r="D27" i="4"/>
  <c r="E27" i="4"/>
  <c r="F27" i="4"/>
  <c r="G27" i="4"/>
  <c r="H27" i="4"/>
  <c r="I27" i="4"/>
  <c r="J27" i="4"/>
  <c r="I48" i="2"/>
  <c r="H48" i="2"/>
  <c r="G48" i="2"/>
  <c r="F48" i="2"/>
  <c r="D48" i="2"/>
  <c r="C48" i="2"/>
  <c r="I49" i="2"/>
  <c r="H49" i="2"/>
  <c r="G49" i="2"/>
  <c r="F49" i="2"/>
  <c r="D49" i="2"/>
  <c r="C49" i="2"/>
  <c r="I47" i="2"/>
  <c r="H47" i="2"/>
  <c r="G47" i="2"/>
  <c r="F47" i="2"/>
  <c r="D47" i="2"/>
  <c r="C47" i="2"/>
  <c r="I46" i="2"/>
  <c r="H46" i="2"/>
  <c r="G46" i="2"/>
  <c r="F46" i="2"/>
  <c r="D46" i="2"/>
  <c r="C46" i="2"/>
  <c r="I45" i="2"/>
  <c r="H45" i="2"/>
  <c r="G45" i="2"/>
  <c r="F45" i="2"/>
  <c r="D45" i="2"/>
  <c r="C45" i="2"/>
  <c r="I44" i="2"/>
  <c r="H44" i="2"/>
  <c r="G44" i="2"/>
  <c r="F44" i="2"/>
  <c r="D44" i="2"/>
  <c r="C44" i="2"/>
  <c r="E48" i="2"/>
  <c r="E47" i="2"/>
  <c r="E46" i="2"/>
  <c r="E45" i="2"/>
  <c r="E44" i="2"/>
  <c r="E43" i="2"/>
  <c r="E42" i="2"/>
  <c r="B48" i="2"/>
  <c r="B47" i="2"/>
  <c r="B46" i="2"/>
  <c r="B45" i="2"/>
  <c r="B44" i="2"/>
  <c r="B4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F5" i="4" l="1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I47" i="3"/>
  <c r="H47" i="3"/>
  <c r="G47" i="3"/>
  <c r="F47" i="3"/>
  <c r="E47" i="3"/>
  <c r="D47" i="3"/>
  <c r="C47" i="3"/>
  <c r="B47" i="3"/>
  <c r="I5" i="3"/>
  <c r="I6" i="3"/>
  <c r="I7" i="3"/>
  <c r="I8" i="3"/>
  <c r="I9" i="3"/>
  <c r="I10" i="3"/>
  <c r="I11" i="3"/>
  <c r="I12" i="3"/>
  <c r="I13" i="3"/>
  <c r="I14" i="3"/>
  <c r="I15" i="3"/>
  <c r="I16" i="3"/>
  <c r="I4" i="3"/>
  <c r="I35" i="3" l="1"/>
  <c r="H35" i="3"/>
  <c r="E35" i="3" l="1"/>
  <c r="G35" i="3"/>
  <c r="D35" i="3"/>
  <c r="C35" i="3"/>
  <c r="F35" i="3"/>
  <c r="B35" i="3"/>
  <c r="AA4" i="3"/>
  <c r="AD4" i="3"/>
  <c r="AG4" i="3"/>
  <c r="C43" i="3" s="1"/>
  <c r="AJ4" i="3"/>
  <c r="D44" i="3" s="1"/>
  <c r="AM4" i="3"/>
  <c r="AP4" i="3"/>
  <c r="AS4" i="3"/>
  <c r="AA5" i="3"/>
  <c r="AD5" i="3"/>
  <c r="AG5" i="3"/>
  <c r="AJ5" i="3"/>
  <c r="AM5" i="3"/>
  <c r="E45" i="3" s="1"/>
  <c r="AP5" i="3"/>
  <c r="AS5" i="3"/>
  <c r="AA6" i="3"/>
  <c r="AD6" i="3"/>
  <c r="AG6" i="3"/>
  <c r="AJ6" i="3"/>
  <c r="AM6" i="3"/>
  <c r="AP6" i="3"/>
  <c r="AS6" i="3"/>
  <c r="AA7" i="3"/>
  <c r="AD7" i="3"/>
  <c r="AG7" i="3"/>
  <c r="AJ7" i="3"/>
  <c r="AM7" i="3"/>
  <c r="AP7" i="3"/>
  <c r="AS7" i="3"/>
  <c r="AA8" i="3"/>
  <c r="AG8" i="3"/>
  <c r="AJ8" i="3"/>
  <c r="AM8" i="3"/>
  <c r="AP8" i="3"/>
  <c r="AS8" i="3"/>
  <c r="AA9" i="3"/>
  <c r="AG9" i="3"/>
  <c r="AJ9" i="3"/>
  <c r="AM9" i="3"/>
  <c r="AS9" i="3"/>
  <c r="AA10" i="3"/>
  <c r="AG10" i="3"/>
  <c r="AJ10" i="3"/>
  <c r="AM10" i="3"/>
  <c r="AS10" i="3"/>
  <c r="AA11" i="3"/>
  <c r="AG11" i="3"/>
  <c r="AJ11" i="3"/>
  <c r="AM11" i="3"/>
  <c r="AJ12" i="3"/>
  <c r="AJ13" i="3"/>
  <c r="AJ14" i="3"/>
  <c r="AJ15" i="3"/>
  <c r="AJ16" i="3"/>
  <c r="AJ17" i="3"/>
  <c r="X17" i="3"/>
  <c r="X16" i="3"/>
  <c r="X15" i="3"/>
  <c r="X14" i="3"/>
  <c r="X13" i="3"/>
  <c r="X12" i="3"/>
  <c r="X11" i="3"/>
  <c r="X10" i="3"/>
  <c r="X9" i="3"/>
  <c r="X8" i="3"/>
  <c r="B40" i="3" s="1"/>
  <c r="X7" i="3"/>
  <c r="X6" i="3"/>
  <c r="X5" i="3"/>
  <c r="X4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L14" i="3"/>
  <c r="L13" i="3"/>
  <c r="L12" i="3"/>
  <c r="L11" i="3"/>
  <c r="L10" i="3"/>
  <c r="L9" i="3"/>
  <c r="L8" i="3"/>
  <c r="L7" i="3"/>
  <c r="L6" i="3"/>
  <c r="L5" i="3"/>
  <c r="L4" i="3"/>
  <c r="F12" i="3"/>
  <c r="F11" i="3"/>
  <c r="F10" i="3"/>
  <c r="F9" i="3"/>
  <c r="F8" i="3"/>
  <c r="F7" i="3"/>
  <c r="F6" i="3"/>
  <c r="F5" i="3"/>
  <c r="F4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AD4" i="2"/>
  <c r="AA4" i="2"/>
  <c r="X4" i="2"/>
  <c r="R4" i="2"/>
  <c r="O4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4" i="2"/>
  <c r="B49" i="2" l="1"/>
  <c r="E49" i="2"/>
  <c r="I50" i="2"/>
  <c r="H50" i="2"/>
  <c r="C50" i="2"/>
  <c r="B50" i="2"/>
  <c r="G50" i="2"/>
  <c r="F50" i="2"/>
  <c r="D50" i="2"/>
  <c r="E50" i="2"/>
  <c r="I51" i="2"/>
  <c r="H51" i="2"/>
  <c r="G51" i="2"/>
  <c r="E51" i="2"/>
  <c r="F51" i="2"/>
  <c r="D51" i="2"/>
  <c r="C51" i="2"/>
  <c r="B51" i="2"/>
  <c r="F42" i="2"/>
  <c r="G18" i="4" s="1"/>
  <c r="C43" i="2"/>
  <c r="D19" i="4" s="1"/>
  <c r="C19" i="4"/>
  <c r="D42" i="2"/>
  <c r="E18" i="4" s="1"/>
  <c r="I43" i="2"/>
  <c r="J19" i="4" s="1"/>
  <c r="H43" i="2"/>
  <c r="I19" i="4" s="1"/>
  <c r="G43" i="2"/>
  <c r="H19" i="4" s="1"/>
  <c r="G42" i="2"/>
  <c r="H18" i="4" s="1"/>
  <c r="D43" i="2"/>
  <c r="E19" i="4" s="1"/>
  <c r="F43" i="2"/>
  <c r="G19" i="4" s="1"/>
  <c r="I42" i="2"/>
  <c r="J18" i="4" s="1"/>
  <c r="H42" i="2"/>
  <c r="I18" i="4" s="1"/>
  <c r="B42" i="2"/>
  <c r="C18" i="4" s="1"/>
  <c r="F18" i="4"/>
  <c r="F19" i="4"/>
  <c r="C42" i="2"/>
  <c r="D18" i="4" s="1"/>
  <c r="E36" i="3"/>
  <c r="C42" i="3"/>
  <c r="B39" i="3"/>
  <c r="C46" i="3"/>
  <c r="C41" i="3"/>
  <c r="F34" i="3"/>
  <c r="G4" i="4" s="1"/>
  <c r="E44" i="3"/>
  <c r="B41" i="3"/>
  <c r="E37" i="3"/>
  <c r="C38" i="3"/>
  <c r="C40" i="3"/>
  <c r="D46" i="3"/>
  <c r="C45" i="3"/>
  <c r="G44" i="3"/>
  <c r="I39" i="3"/>
  <c r="H39" i="3"/>
  <c r="B38" i="3"/>
  <c r="F44" i="3"/>
  <c r="C44" i="3"/>
  <c r="G43" i="3"/>
  <c r="E43" i="3"/>
  <c r="G45" i="3"/>
  <c r="F45" i="3"/>
  <c r="D45" i="3"/>
  <c r="B37" i="3"/>
  <c r="F43" i="3"/>
  <c r="D42" i="3"/>
  <c r="G42" i="3"/>
  <c r="E42" i="3"/>
  <c r="F46" i="3"/>
  <c r="B36" i="3"/>
  <c r="F42" i="3"/>
  <c r="D41" i="3"/>
  <c r="G41" i="3"/>
  <c r="E41" i="3"/>
  <c r="F41" i="3"/>
  <c r="D40" i="3"/>
  <c r="G40" i="3"/>
  <c r="E40" i="3"/>
  <c r="H41" i="3"/>
  <c r="I41" i="3"/>
  <c r="I46" i="3"/>
  <c r="H46" i="3"/>
  <c r="B46" i="3"/>
  <c r="F40" i="3"/>
  <c r="D39" i="3"/>
  <c r="G39" i="3"/>
  <c r="E39" i="3"/>
  <c r="I40" i="3"/>
  <c r="H40" i="3"/>
  <c r="I45" i="3"/>
  <c r="H45" i="3"/>
  <c r="B45" i="3"/>
  <c r="F39" i="3"/>
  <c r="C39" i="3"/>
  <c r="D38" i="3"/>
  <c r="G38" i="3"/>
  <c r="E38" i="3"/>
  <c r="H44" i="3"/>
  <c r="I44" i="3"/>
  <c r="B44" i="3"/>
  <c r="F38" i="3"/>
  <c r="D37" i="3"/>
  <c r="G37" i="3"/>
  <c r="H38" i="3"/>
  <c r="I38" i="3"/>
  <c r="H37" i="3"/>
  <c r="I37" i="3"/>
  <c r="H43" i="3"/>
  <c r="I43" i="3"/>
  <c r="B43" i="3"/>
  <c r="F37" i="3"/>
  <c r="C37" i="3"/>
  <c r="D36" i="3"/>
  <c r="G36" i="3"/>
  <c r="H36" i="3"/>
  <c r="I36" i="3"/>
  <c r="H42" i="3"/>
  <c r="I42" i="3"/>
  <c r="B42" i="3"/>
  <c r="F36" i="3"/>
  <c r="C36" i="3"/>
  <c r="G46" i="3"/>
  <c r="E46" i="3"/>
  <c r="D43" i="3"/>
  <c r="D33" i="3"/>
  <c r="E3" i="4" s="1"/>
  <c r="I34" i="3"/>
  <c r="J4" i="4" s="1"/>
  <c r="H34" i="3"/>
  <c r="I4" i="4" s="1"/>
  <c r="F33" i="3"/>
  <c r="G3" i="4" s="1"/>
  <c r="C34" i="3"/>
  <c r="D4" i="4" s="1"/>
  <c r="C33" i="3"/>
  <c r="D3" i="4" s="1"/>
  <c r="D34" i="3"/>
  <c r="E4" i="4" s="1"/>
  <c r="B34" i="3"/>
  <c r="C4" i="4" s="1"/>
  <c r="I33" i="3"/>
  <c r="J3" i="4" s="1"/>
  <c r="H33" i="3"/>
  <c r="I3" i="4" s="1"/>
  <c r="B33" i="3"/>
  <c r="C3" i="4" s="1"/>
  <c r="G34" i="3"/>
  <c r="H4" i="4" s="1"/>
  <c r="G33" i="3"/>
  <c r="H3" i="4" s="1"/>
  <c r="E34" i="3"/>
  <c r="F4" i="4" s="1"/>
  <c r="E33" i="3"/>
  <c r="F3" i="4" s="1"/>
</calcChain>
</file>

<file path=xl/sharedStrings.xml><?xml version="1.0" encoding="utf-8"?>
<sst xmlns="http://schemas.openxmlformats.org/spreadsheetml/2006/main" count="180" uniqueCount="40">
  <si>
    <t>全指金融</t>
    <phoneticPr fontId="2" type="noConversion"/>
  </si>
  <si>
    <t>日期</t>
    <phoneticPr fontId="2" type="noConversion"/>
  </si>
  <si>
    <t>收盘价</t>
    <phoneticPr fontId="2" type="noConversion"/>
  </si>
  <si>
    <t>收益率</t>
    <phoneticPr fontId="2" type="noConversion"/>
  </si>
  <si>
    <t>创业板</t>
    <phoneticPr fontId="2" type="noConversion"/>
  </si>
  <si>
    <t>深证综指</t>
    <phoneticPr fontId="2" type="noConversion"/>
  </si>
  <si>
    <t>中证传媒</t>
    <phoneticPr fontId="2" type="noConversion"/>
  </si>
  <si>
    <t>证券公司</t>
    <phoneticPr fontId="2" type="noConversion"/>
  </si>
  <si>
    <t>上证50</t>
    <phoneticPr fontId="2" type="noConversion"/>
  </si>
  <si>
    <t>沪深300</t>
    <phoneticPr fontId="2" type="noConversion"/>
  </si>
  <si>
    <t>中证500</t>
    <phoneticPr fontId="2" type="noConversion"/>
  </si>
  <si>
    <t>中证环保</t>
    <phoneticPr fontId="2" type="noConversion"/>
  </si>
  <si>
    <t>中证1000</t>
    <phoneticPr fontId="2" type="noConversion"/>
  </si>
  <si>
    <t>中证红利</t>
    <phoneticPr fontId="2" type="noConversion"/>
  </si>
  <si>
    <t>中证消费</t>
    <phoneticPr fontId="2" type="noConversion"/>
  </si>
  <si>
    <t>全指医药</t>
    <phoneticPr fontId="2" type="noConversion"/>
  </si>
  <si>
    <t>道琼斯</t>
    <phoneticPr fontId="2" type="noConversion"/>
  </si>
  <si>
    <t>纳兹达克</t>
    <phoneticPr fontId="2" type="noConversion"/>
  </si>
  <si>
    <t>标普500</t>
    <phoneticPr fontId="2" type="noConversion"/>
  </si>
  <si>
    <t>恒生指数</t>
    <phoneticPr fontId="2" type="noConversion"/>
  </si>
  <si>
    <t>恒生国企</t>
    <phoneticPr fontId="2" type="noConversion"/>
  </si>
  <si>
    <t>德国30</t>
    <phoneticPr fontId="2" type="noConversion"/>
  </si>
  <si>
    <t>英国100</t>
    <phoneticPr fontId="2" type="noConversion"/>
  </si>
  <si>
    <t>法国40</t>
    <phoneticPr fontId="2" type="noConversion"/>
  </si>
  <si>
    <t>平均年涨幅</t>
    <phoneticPr fontId="2" type="noConversion"/>
  </si>
  <si>
    <t>平均年跌幅</t>
    <phoneticPr fontId="2" type="noConversion"/>
  </si>
  <si>
    <t>最小年涨幅</t>
    <phoneticPr fontId="2" type="noConversion"/>
  </si>
  <si>
    <t>最大年涨幅</t>
    <phoneticPr fontId="2" type="noConversion"/>
  </si>
  <si>
    <t>最小年跌幅</t>
    <phoneticPr fontId="2" type="noConversion"/>
  </si>
  <si>
    <t>最大年跌幅</t>
    <phoneticPr fontId="2" type="noConversion"/>
  </si>
  <si>
    <t>养老产业</t>
    <phoneticPr fontId="2" type="noConversion"/>
  </si>
  <si>
    <t>指数名称</t>
    <phoneticPr fontId="2" type="noConversion"/>
  </si>
  <si>
    <t>上涨年数</t>
    <phoneticPr fontId="2" type="noConversion"/>
  </si>
  <si>
    <t>下跌年数</t>
    <phoneticPr fontId="2" type="noConversion"/>
  </si>
  <si>
    <t>结论</t>
    <phoneticPr fontId="2" type="noConversion"/>
  </si>
  <si>
    <t>A 股指数，上涨年数和下跌年数相近，振幅大，属于猴市，需要做大周期波段，持有不动效果不如海外市场好。</t>
    <phoneticPr fontId="2" type="noConversion"/>
  </si>
  <si>
    <t>海外指数，上涨年数明显多于下跌年数，振幅小，属于慢牛，操作方式应该是找到买入点后，持有多年不动。</t>
    <phoneticPr fontId="2" type="noConversion"/>
  </si>
  <si>
    <t>中小板</t>
    <phoneticPr fontId="2" type="noConversion"/>
  </si>
  <si>
    <t>台湾加权</t>
    <phoneticPr fontId="2" type="noConversion"/>
  </si>
  <si>
    <t>日经225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</si>
</sst>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0" fontId="0" fillId="2" borderId="0" xfId="1" applyNumberFormat="1" applyFont="1" applyFill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10" fontId="0" fillId="3" borderId="0" xfId="1" applyNumberFormat="1" applyFont="1" applyFill="1">
      <alignment vertical="center"/>
    </xf>
    <xf numFmtId="0" fontId="0" fillId="4" borderId="0" xfId="0" applyFill="1">
      <alignment vertical="center"/>
    </xf>
    <xf numFmtId="14" fontId="0" fillId="4" borderId="0" xfId="0" applyNumberFormat="1" applyFill="1">
      <alignment vertical="center"/>
    </xf>
    <xf numFmtId="10" fontId="0" fillId="4" borderId="0" xfId="1" applyNumberFormat="1" applyFont="1" applyFill="1">
      <alignment vertical="center"/>
    </xf>
    <xf numFmtId="0" fontId="0" fillId="5" borderId="0" xfId="0" applyFill="1">
      <alignment vertical="center"/>
    </xf>
    <xf numFmtId="14" fontId="0" fillId="5" borderId="0" xfId="0" applyNumberFormat="1" applyFill="1">
      <alignment vertical="center"/>
    </xf>
    <xf numFmtId="10" fontId="0" fillId="5" borderId="0" xfId="1" applyNumberFormat="1" applyFont="1" applyFill="1">
      <alignment vertical="center"/>
    </xf>
    <xf numFmtId="0" fontId="0" fillId="5" borderId="7" xfId="0" applyFill="1" applyBorder="1">
      <alignment vertical="center"/>
    </xf>
    <xf numFmtId="0" fontId="0" fillId="3" borderId="7" xfId="0" applyFill="1" applyBorder="1">
      <alignment vertical="center"/>
    </xf>
    <xf numFmtId="0" fontId="0" fillId="4" borderId="7" xfId="0" applyFill="1" applyBorder="1">
      <alignment vertical="center"/>
    </xf>
    <xf numFmtId="10" fontId="0" fillId="0" borderId="0" xfId="0" applyNumberFormat="1">
      <alignment vertical="center"/>
    </xf>
    <xf numFmtId="0" fontId="0" fillId="6" borderId="0" xfId="0" applyFill="1">
      <alignment vertical="center"/>
    </xf>
    <xf numFmtId="14" fontId="0" fillId="6" borderId="0" xfId="0" applyNumberFormat="1" applyFill="1">
      <alignment vertical="center"/>
    </xf>
    <xf numFmtId="10" fontId="0" fillId="6" borderId="0" xfId="1" applyNumberFormat="1" applyFont="1" applyFill="1">
      <alignment vertical="center"/>
    </xf>
    <xf numFmtId="0" fontId="0" fillId="7" borderId="0" xfId="0" applyFill="1">
      <alignment vertical="center"/>
    </xf>
    <xf numFmtId="14" fontId="0" fillId="7" borderId="0" xfId="0" applyNumberFormat="1" applyFill="1">
      <alignment vertical="center"/>
    </xf>
    <xf numFmtId="10" fontId="0" fillId="7" borderId="0" xfId="1" applyNumberFormat="1" applyFont="1" applyFill="1">
      <alignment vertical="center"/>
    </xf>
    <xf numFmtId="0" fontId="0" fillId="8" borderId="0" xfId="0" applyFill="1">
      <alignment vertical="center"/>
    </xf>
    <xf numFmtId="14" fontId="0" fillId="8" borderId="0" xfId="0" applyNumberFormat="1" applyFill="1">
      <alignment vertical="center"/>
    </xf>
    <xf numFmtId="10" fontId="0" fillId="8" borderId="0" xfId="1" applyNumberFormat="1" applyFont="1" applyFill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10" fontId="0" fillId="3" borderId="9" xfId="1" applyNumberFormat="1" applyFont="1" applyFill="1" applyBorder="1">
      <alignment vertical="center"/>
    </xf>
    <xf numFmtId="0" fontId="0" fillId="4" borderId="9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8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0" borderId="1" xfId="0" applyBorder="1">
      <alignment vertical="center"/>
    </xf>
    <xf numFmtId="10" fontId="0" fillId="0" borderId="2" xfId="0" applyNumberFormat="1" applyBorder="1">
      <alignment vertical="center"/>
    </xf>
    <xf numFmtId="10" fontId="0" fillId="0" borderId="3" xfId="0" applyNumberFormat="1" applyBorder="1">
      <alignment vertical="center"/>
    </xf>
    <xf numFmtId="10" fontId="0" fillId="0" borderId="11" xfId="0" applyNumberFormat="1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0" fontId="0" fillId="6" borderId="7" xfId="0" applyFill="1" applyBorder="1">
      <alignment vertical="center"/>
    </xf>
    <xf numFmtId="0" fontId="0" fillId="8" borderId="7" xfId="0" applyFill="1" applyBorder="1">
      <alignment vertical="center"/>
    </xf>
    <xf numFmtId="0" fontId="0" fillId="2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176" fontId="0" fillId="0" borderId="3" xfId="2" applyNumberFormat="1" applyFont="1" applyBorder="1">
      <alignment vertical="center"/>
    </xf>
    <xf numFmtId="176" fontId="0" fillId="0" borderId="0" xfId="2" applyNumberFormat="1" applyFont="1" applyBorder="1">
      <alignment vertical="center"/>
    </xf>
    <xf numFmtId="176" fontId="0" fillId="0" borderId="12" xfId="2" applyNumberFormat="1" applyFont="1" applyBorder="1">
      <alignment vertical="center"/>
    </xf>
    <xf numFmtId="176" fontId="0" fillId="0" borderId="5" xfId="2" applyNumberFormat="1" applyFont="1" applyBorder="1">
      <alignment vertical="center"/>
    </xf>
    <xf numFmtId="176" fontId="0" fillId="0" borderId="6" xfId="2" applyNumberFormat="1" applyFont="1" applyBorder="1">
      <alignment vertical="center"/>
    </xf>
    <xf numFmtId="176" fontId="0" fillId="0" borderId="4" xfId="2" applyNumberFormat="1" applyFont="1" applyBorder="1">
      <alignment vertical="center"/>
    </xf>
    <xf numFmtId="14" fontId="0" fillId="6" borderId="0" xfId="1" applyNumberFormat="1" applyFont="1" applyFill="1">
      <alignment vertical="center"/>
    </xf>
    <xf numFmtId="14" fontId="0" fillId="5" borderId="0" xfId="1" applyNumberFormat="1" applyFont="1" applyFill="1">
      <alignment vertical="center"/>
    </xf>
    <xf numFmtId="0" fontId="0" fillId="4" borderId="10" xfId="0" applyFill="1" applyBorder="1">
      <alignment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A7FE-3CA4-44B8-8551-A2AD92A34ABF}">
  <dimension ref="A1:AS47"/>
  <sheetViews>
    <sheetView workbookViewId="0">
      <selection activeCell="J47" sqref="J47"/>
    </sheetView>
  </sheetViews>
  <sheetFormatPr defaultRowHeight="14.25" x14ac:dyDescent="0.2"/>
  <cols>
    <col min="1" max="1" width="11.125" bestFit="1" customWidth="1"/>
    <col min="2" max="3" width="11" bestFit="1" customWidth="1"/>
    <col min="4" max="4" width="11.125" bestFit="1" customWidth="1"/>
    <col min="5" max="6" width="11" bestFit="1" customWidth="1"/>
    <col min="7" max="7" width="11.125" bestFit="1" customWidth="1"/>
    <col min="8" max="8" width="11" bestFit="1" customWidth="1"/>
    <col min="9" max="9" width="7.875" bestFit="1" customWidth="1"/>
    <col min="10" max="10" width="11.125" bestFit="1" customWidth="1"/>
    <col min="11" max="11" width="8.5" bestFit="1" customWidth="1"/>
    <col min="12" max="12" width="7.875" bestFit="1" customWidth="1"/>
    <col min="13" max="13" width="11.125" bestFit="1" customWidth="1"/>
    <col min="14" max="14" width="8.5" bestFit="1" customWidth="1"/>
    <col min="15" max="15" width="7.875" bestFit="1" customWidth="1"/>
    <col min="16" max="16" width="11.125" bestFit="1" customWidth="1"/>
    <col min="17" max="17" width="8.5" bestFit="1" customWidth="1"/>
    <col min="18" max="18" width="7.875" bestFit="1" customWidth="1"/>
    <col min="19" max="19" width="11.125" bestFit="1" customWidth="1"/>
    <col min="20" max="20" width="9.5" bestFit="1" customWidth="1"/>
    <col min="21" max="21" width="7.875" bestFit="1" customWidth="1"/>
    <col min="22" max="22" width="11.125" bestFit="1" customWidth="1"/>
    <col min="23" max="23" width="8.5" bestFit="1" customWidth="1"/>
    <col min="24" max="24" width="7.875" bestFit="1" customWidth="1"/>
    <col min="25" max="25" width="11.125" bestFit="1" customWidth="1"/>
    <col min="26" max="26" width="8.5" bestFit="1" customWidth="1"/>
    <col min="27" max="27" width="7.875" bestFit="1" customWidth="1"/>
    <col min="28" max="28" width="11.125" bestFit="1" customWidth="1"/>
    <col min="29" max="29" width="9.5" bestFit="1" customWidth="1"/>
    <col min="30" max="30" width="7.875" bestFit="1" customWidth="1"/>
    <col min="31" max="31" width="11.125" bestFit="1" customWidth="1"/>
    <col min="32" max="32" width="8.5" bestFit="1" customWidth="1"/>
    <col min="33" max="33" width="7.875" bestFit="1" customWidth="1"/>
    <col min="34" max="34" width="11.125" bestFit="1" customWidth="1"/>
    <col min="35" max="35" width="9.5" bestFit="1" customWidth="1"/>
    <col min="36" max="36" width="7.875" bestFit="1" customWidth="1"/>
    <col min="37" max="37" width="11.125" bestFit="1" customWidth="1"/>
    <col min="38" max="38" width="8.5" bestFit="1" customWidth="1"/>
    <col min="39" max="39" width="7.875" bestFit="1" customWidth="1"/>
    <col min="40" max="40" width="11.125" bestFit="1" customWidth="1"/>
    <col min="41" max="41" width="8.5" bestFit="1" customWidth="1"/>
    <col min="42" max="42" width="7.875" bestFit="1" customWidth="1"/>
  </cols>
  <sheetData>
    <row r="1" spans="1:45" x14ac:dyDescent="0.2">
      <c r="A1" s="43" t="s">
        <v>5</v>
      </c>
      <c r="B1" s="43"/>
      <c r="C1" s="43"/>
      <c r="D1" s="43" t="s">
        <v>4</v>
      </c>
      <c r="E1" s="43"/>
      <c r="F1" s="43"/>
      <c r="G1" s="43" t="s">
        <v>37</v>
      </c>
      <c r="H1" s="43"/>
      <c r="I1" s="43"/>
      <c r="J1" s="44" t="s">
        <v>13</v>
      </c>
      <c r="K1" s="44"/>
      <c r="L1" s="44"/>
      <c r="M1" s="45" t="s">
        <v>8</v>
      </c>
      <c r="N1" s="45"/>
      <c r="O1" s="45"/>
      <c r="P1" s="45" t="s">
        <v>9</v>
      </c>
      <c r="Q1" s="45"/>
      <c r="R1" s="45"/>
      <c r="S1" s="45" t="s">
        <v>10</v>
      </c>
      <c r="T1" s="45"/>
      <c r="U1" s="45"/>
      <c r="V1" s="45" t="s">
        <v>12</v>
      </c>
      <c r="W1" s="45"/>
      <c r="X1" s="45"/>
      <c r="Y1" s="46" t="s">
        <v>0</v>
      </c>
      <c r="Z1" s="46"/>
      <c r="AA1" s="46"/>
      <c r="AB1" s="46" t="s">
        <v>7</v>
      </c>
      <c r="AC1" s="46"/>
      <c r="AD1" s="46"/>
      <c r="AE1" s="46" t="s">
        <v>14</v>
      </c>
      <c r="AF1" s="46"/>
      <c r="AG1" s="46"/>
      <c r="AH1" s="46" t="s">
        <v>30</v>
      </c>
      <c r="AI1" s="46"/>
      <c r="AJ1" s="46"/>
      <c r="AK1" s="46" t="s">
        <v>15</v>
      </c>
      <c r="AL1" s="46"/>
      <c r="AM1" s="46"/>
      <c r="AN1" s="46" t="s">
        <v>6</v>
      </c>
      <c r="AO1" s="46"/>
      <c r="AP1" s="46"/>
      <c r="AQ1" s="46" t="s">
        <v>11</v>
      </c>
      <c r="AR1" s="46"/>
      <c r="AS1" s="21"/>
    </row>
    <row r="2" spans="1:45" x14ac:dyDescent="0.2">
      <c r="A2" s="43" t="s">
        <v>1</v>
      </c>
      <c r="B2" s="43" t="s">
        <v>2</v>
      </c>
      <c r="C2" s="43" t="s">
        <v>3</v>
      </c>
      <c r="D2" s="43" t="s">
        <v>1</v>
      </c>
      <c r="E2" s="43" t="s">
        <v>2</v>
      </c>
      <c r="F2" s="43" t="s">
        <v>3</v>
      </c>
      <c r="G2" s="43" t="s">
        <v>1</v>
      </c>
      <c r="H2" s="43" t="s">
        <v>2</v>
      </c>
      <c r="I2" s="43" t="s">
        <v>3</v>
      </c>
      <c r="J2" s="44" t="s">
        <v>1</v>
      </c>
      <c r="K2" s="44" t="s">
        <v>2</v>
      </c>
      <c r="L2" s="44" t="s">
        <v>3</v>
      </c>
      <c r="M2" s="45" t="s">
        <v>1</v>
      </c>
      <c r="N2" s="45" t="s">
        <v>2</v>
      </c>
      <c r="O2" s="45" t="s">
        <v>3</v>
      </c>
      <c r="P2" s="45" t="s">
        <v>1</v>
      </c>
      <c r="Q2" s="45" t="s">
        <v>2</v>
      </c>
      <c r="R2" s="45" t="s">
        <v>3</v>
      </c>
      <c r="S2" s="45" t="s">
        <v>1</v>
      </c>
      <c r="T2" s="45" t="s">
        <v>2</v>
      </c>
      <c r="U2" s="45" t="s">
        <v>3</v>
      </c>
      <c r="V2" s="45" t="s">
        <v>1</v>
      </c>
      <c r="W2" s="45" t="s">
        <v>2</v>
      </c>
      <c r="X2" s="45" t="s">
        <v>3</v>
      </c>
      <c r="Y2" s="46" t="s">
        <v>1</v>
      </c>
      <c r="Z2" s="46" t="s">
        <v>2</v>
      </c>
      <c r="AA2" s="46" t="s">
        <v>3</v>
      </c>
      <c r="AB2" s="46" t="s">
        <v>1</v>
      </c>
      <c r="AC2" s="46" t="s">
        <v>2</v>
      </c>
      <c r="AD2" s="46" t="s">
        <v>3</v>
      </c>
      <c r="AE2" s="46" t="s">
        <v>1</v>
      </c>
      <c r="AF2" s="46" t="s">
        <v>2</v>
      </c>
      <c r="AG2" s="46" t="s">
        <v>3</v>
      </c>
      <c r="AH2" s="46" t="s">
        <v>1</v>
      </c>
      <c r="AI2" s="46" t="s">
        <v>2</v>
      </c>
      <c r="AJ2" s="46" t="s">
        <v>3</v>
      </c>
      <c r="AK2" s="46" t="s">
        <v>1</v>
      </c>
      <c r="AL2" s="46" t="s">
        <v>2</v>
      </c>
      <c r="AM2" s="46" t="s">
        <v>3</v>
      </c>
      <c r="AN2" s="46" t="s">
        <v>1</v>
      </c>
      <c r="AO2" s="46" t="s">
        <v>2</v>
      </c>
      <c r="AP2" s="46" t="s">
        <v>3</v>
      </c>
      <c r="AQ2" s="46" t="s">
        <v>1</v>
      </c>
      <c r="AR2" s="46" t="s">
        <v>2</v>
      </c>
      <c r="AS2" s="21" t="s">
        <v>3</v>
      </c>
    </row>
    <row r="3" spans="1:45" x14ac:dyDescent="0.2">
      <c r="A3" s="19">
        <v>35430</v>
      </c>
      <c r="B3" s="18">
        <v>327.33999999999997</v>
      </c>
      <c r="C3" s="18">
        <v>0</v>
      </c>
      <c r="D3" s="19">
        <v>40543</v>
      </c>
      <c r="E3" s="18">
        <v>1137.6600000000001</v>
      </c>
      <c r="F3" s="18">
        <v>0</v>
      </c>
      <c r="G3" s="19">
        <v>39080</v>
      </c>
      <c r="H3" s="18">
        <v>2467.6999999999998</v>
      </c>
      <c r="I3" s="18">
        <v>0</v>
      </c>
      <c r="J3" s="25">
        <v>39813</v>
      </c>
      <c r="K3" s="24">
        <v>1711.02</v>
      </c>
      <c r="L3" s="24">
        <v>0</v>
      </c>
      <c r="M3" s="3">
        <v>38352</v>
      </c>
      <c r="N3" s="2">
        <v>842.73</v>
      </c>
      <c r="O3" s="2">
        <v>0</v>
      </c>
      <c r="P3" s="3">
        <v>38716</v>
      </c>
      <c r="Q3" s="2">
        <v>923.45</v>
      </c>
      <c r="R3" s="2">
        <v>0</v>
      </c>
      <c r="S3" s="3">
        <v>38716</v>
      </c>
      <c r="T3" s="2">
        <v>860.13</v>
      </c>
      <c r="U3" s="2">
        <v>0</v>
      </c>
      <c r="V3" s="3">
        <v>38716</v>
      </c>
      <c r="W3" s="2">
        <v>842.74</v>
      </c>
      <c r="X3" s="2">
        <v>0</v>
      </c>
      <c r="Y3" s="22">
        <v>40907</v>
      </c>
      <c r="Z3" s="21">
        <v>3019.14</v>
      </c>
      <c r="AA3" s="21">
        <v>0</v>
      </c>
      <c r="AB3" s="22">
        <v>42369</v>
      </c>
      <c r="AC3" s="21">
        <v>1038.1600000000001</v>
      </c>
      <c r="AD3" s="21">
        <v>0</v>
      </c>
      <c r="AE3" s="22">
        <v>40907</v>
      </c>
      <c r="AF3" s="21">
        <v>5712.13</v>
      </c>
      <c r="AG3" s="21">
        <v>0</v>
      </c>
      <c r="AH3" s="22">
        <v>38716</v>
      </c>
      <c r="AI3" s="21">
        <v>873.81</v>
      </c>
      <c r="AJ3" s="21">
        <v>0</v>
      </c>
      <c r="AK3" s="22">
        <v>40907</v>
      </c>
      <c r="AL3" s="21">
        <v>4500.1400000000003</v>
      </c>
      <c r="AM3" s="21">
        <v>0</v>
      </c>
      <c r="AN3" s="22">
        <v>42004</v>
      </c>
      <c r="AO3" s="21">
        <v>1829.76</v>
      </c>
      <c r="AP3" s="21">
        <v>0</v>
      </c>
      <c r="AQ3" s="22">
        <v>41274</v>
      </c>
      <c r="AR3" s="21">
        <v>898</v>
      </c>
      <c r="AS3" s="21">
        <v>0</v>
      </c>
    </row>
    <row r="4" spans="1:45" x14ac:dyDescent="0.2">
      <c r="A4" s="19">
        <v>35795</v>
      </c>
      <c r="B4" s="18">
        <v>381.29</v>
      </c>
      <c r="C4" s="20">
        <f>B4/B3-1</f>
        <v>0.16481334392374913</v>
      </c>
      <c r="D4" s="19">
        <v>40907</v>
      </c>
      <c r="E4" s="18">
        <v>729.5</v>
      </c>
      <c r="F4" s="20">
        <f>E4/E3-1</f>
        <v>-0.35877151345744784</v>
      </c>
      <c r="G4" s="56">
        <v>39444</v>
      </c>
      <c r="H4" s="20">
        <v>6247.56</v>
      </c>
      <c r="I4" s="20">
        <f>H4/H3-1</f>
        <v>1.5317340033229327</v>
      </c>
      <c r="J4" s="25">
        <v>40178</v>
      </c>
      <c r="K4" s="24">
        <v>3566.12</v>
      </c>
      <c r="L4" s="26">
        <f>K4/K3-1</f>
        <v>1.0842070811562694</v>
      </c>
      <c r="M4" s="3">
        <v>38716</v>
      </c>
      <c r="N4" s="2">
        <v>796.4</v>
      </c>
      <c r="O4" s="4">
        <f t="shared" ref="O4:O18" si="0">N4/N3-1</f>
        <v>-5.4976089613517964E-2</v>
      </c>
      <c r="P4" s="3">
        <v>39080</v>
      </c>
      <c r="Q4" s="2">
        <v>2041.05</v>
      </c>
      <c r="R4" s="4">
        <f t="shared" ref="R4:R17" si="1">Q4/Q3-1</f>
        <v>1.2102441929720071</v>
      </c>
      <c r="S4" s="3">
        <v>39080</v>
      </c>
      <c r="T4" s="2">
        <v>1726.15</v>
      </c>
      <c r="U4" s="4">
        <f t="shared" ref="U4:U17" si="2">T4/T3-1</f>
        <v>1.0068478020764302</v>
      </c>
      <c r="V4" s="3">
        <v>39080</v>
      </c>
      <c r="W4" s="2">
        <v>1485.1</v>
      </c>
      <c r="X4" s="4">
        <f t="shared" ref="X4:X17" si="3">W4/W3-1</f>
        <v>0.76222797066710957</v>
      </c>
      <c r="Y4" s="22">
        <v>41274</v>
      </c>
      <c r="Z4" s="21">
        <v>3684.3</v>
      </c>
      <c r="AA4" s="23">
        <f t="shared" ref="AA4:AA11" si="4">Z4/Z3-1</f>
        <v>0.22031439416522591</v>
      </c>
      <c r="AB4" s="22">
        <v>42734</v>
      </c>
      <c r="AC4" s="21">
        <v>843.3</v>
      </c>
      <c r="AD4" s="23">
        <f>AC4/AC3-1</f>
        <v>-0.18769746474531879</v>
      </c>
      <c r="AE4" s="22">
        <v>41274</v>
      </c>
      <c r="AF4" s="21">
        <v>5610.52</v>
      </c>
      <c r="AG4" s="23">
        <f t="shared" ref="AG4:AG11" si="5">AF4/AF3-1</f>
        <v>-1.7788460696797848E-2</v>
      </c>
      <c r="AH4" s="22">
        <v>39080</v>
      </c>
      <c r="AI4" s="21">
        <v>1626.42</v>
      </c>
      <c r="AJ4" s="23">
        <f t="shared" ref="AJ4:AJ17" si="6">AI4/AI3-1</f>
        <v>0.86129707831221913</v>
      </c>
      <c r="AK4" s="22">
        <v>41274</v>
      </c>
      <c r="AL4" s="21">
        <v>4901.84</v>
      </c>
      <c r="AM4" s="23">
        <f t="shared" ref="AM4:AM11" si="7">AL4/AL3-1</f>
        <v>8.9263889567880117E-2</v>
      </c>
      <c r="AN4" s="22">
        <v>42369</v>
      </c>
      <c r="AO4" s="21">
        <v>3098.67</v>
      </c>
      <c r="AP4" s="23">
        <f>AO4/AO3-1</f>
        <v>0.69348439139559281</v>
      </c>
      <c r="AQ4" s="22">
        <v>41639</v>
      </c>
      <c r="AR4" s="21">
        <v>1182.95</v>
      </c>
      <c r="AS4" s="23">
        <f t="shared" ref="AS4:AS10" si="8">AR4/AR3-1</f>
        <v>0.31731625835189314</v>
      </c>
    </row>
    <row r="5" spans="1:45" x14ac:dyDescent="0.2">
      <c r="A5" s="19">
        <v>36160</v>
      </c>
      <c r="B5" s="18">
        <v>343.85</v>
      </c>
      <c r="C5" s="20">
        <f t="shared" ref="C5:C26" si="9">B5/B4-1</f>
        <v>-9.8192976474599347E-2</v>
      </c>
      <c r="D5" s="19">
        <v>41274</v>
      </c>
      <c r="E5" s="18">
        <v>713.86</v>
      </c>
      <c r="F5" s="20">
        <f t="shared" ref="F5:F12" si="10">E5/E4-1</f>
        <v>-2.1439342015078799E-2</v>
      </c>
      <c r="G5" s="56">
        <v>39813</v>
      </c>
      <c r="H5" s="20">
        <v>2863.99</v>
      </c>
      <c r="I5" s="20">
        <f t="shared" ref="I5:I16" si="11">H5/H4-1</f>
        <v>-0.54158263386025918</v>
      </c>
      <c r="J5" s="25">
        <v>40543</v>
      </c>
      <c r="K5" s="24">
        <v>3092.6</v>
      </c>
      <c r="L5" s="26">
        <f t="shared" ref="L5:L14" si="12">K5/K4-1</f>
        <v>-0.13278296860453376</v>
      </c>
      <c r="M5" s="3">
        <v>39080</v>
      </c>
      <c r="N5" s="2">
        <v>1805.31</v>
      </c>
      <c r="O5" s="4">
        <f t="shared" si="0"/>
        <v>1.2668382722250127</v>
      </c>
      <c r="P5" s="3">
        <v>39444</v>
      </c>
      <c r="Q5" s="2">
        <v>5338.27</v>
      </c>
      <c r="R5" s="4">
        <f t="shared" si="1"/>
        <v>1.6154528306508906</v>
      </c>
      <c r="S5" s="3">
        <v>39444</v>
      </c>
      <c r="T5" s="2">
        <v>4947.6000000000004</v>
      </c>
      <c r="U5" s="4">
        <f t="shared" si="2"/>
        <v>1.8662630709961476</v>
      </c>
      <c r="V5" s="3">
        <v>39444</v>
      </c>
      <c r="W5" s="2">
        <v>4493.42</v>
      </c>
      <c r="X5" s="4">
        <f t="shared" si="3"/>
        <v>2.0256683051646358</v>
      </c>
      <c r="Y5" s="22">
        <v>41639</v>
      </c>
      <c r="Z5" s="21">
        <v>3350.18</v>
      </c>
      <c r="AA5" s="23">
        <f t="shared" si="4"/>
        <v>-9.068751187471169E-2</v>
      </c>
      <c r="AB5" s="22">
        <v>43098</v>
      </c>
      <c r="AC5" s="21">
        <v>739.12</v>
      </c>
      <c r="AD5" s="23">
        <f>AC5/AC4-1</f>
        <v>-0.12353847978180954</v>
      </c>
      <c r="AE5" s="22">
        <v>41639</v>
      </c>
      <c r="AF5" s="21">
        <v>5684.35</v>
      </c>
      <c r="AG5" s="23">
        <f t="shared" si="5"/>
        <v>1.3159208059146055E-2</v>
      </c>
      <c r="AH5" s="22">
        <v>39444</v>
      </c>
      <c r="AI5" s="21">
        <v>5003.62</v>
      </c>
      <c r="AJ5" s="23">
        <f t="shared" si="6"/>
        <v>2.0764624143825086</v>
      </c>
      <c r="AK5" s="22">
        <v>41639</v>
      </c>
      <c r="AL5" s="21">
        <v>6609.94</v>
      </c>
      <c r="AM5" s="23">
        <f t="shared" si="7"/>
        <v>0.34846098607869691</v>
      </c>
      <c r="AN5" s="22">
        <v>42734</v>
      </c>
      <c r="AO5" s="21">
        <v>2097.31</v>
      </c>
      <c r="AP5" s="23">
        <f>AO5/AO4-1</f>
        <v>-0.32315800004518069</v>
      </c>
      <c r="AQ5" s="22">
        <v>42004</v>
      </c>
      <c r="AR5" s="21">
        <v>1521.7</v>
      </c>
      <c r="AS5" s="23">
        <f t="shared" si="8"/>
        <v>0.28636037026078864</v>
      </c>
    </row>
    <row r="6" spans="1:45" x14ac:dyDescent="0.2">
      <c r="A6" s="19">
        <v>36524</v>
      </c>
      <c r="B6" s="18">
        <v>402.18</v>
      </c>
      <c r="C6" s="20">
        <f t="shared" si="9"/>
        <v>0.16963792351315976</v>
      </c>
      <c r="D6" s="19">
        <v>41639</v>
      </c>
      <c r="E6" s="18">
        <v>1304.44</v>
      </c>
      <c r="F6" s="20">
        <f t="shared" si="10"/>
        <v>0.82730507382399909</v>
      </c>
      <c r="G6" s="56">
        <v>40178</v>
      </c>
      <c r="H6" s="20">
        <v>5631.76</v>
      </c>
      <c r="I6" s="20">
        <f t="shared" si="11"/>
        <v>0.96640351397875013</v>
      </c>
      <c r="J6" s="25">
        <v>40907</v>
      </c>
      <c r="K6" s="24">
        <v>2363.7800000000002</v>
      </c>
      <c r="L6" s="26">
        <f t="shared" si="12"/>
        <v>-0.23566578283644823</v>
      </c>
      <c r="M6" s="3">
        <v>39444</v>
      </c>
      <c r="N6" s="2">
        <v>4226.76</v>
      </c>
      <c r="O6" s="4">
        <f t="shared" si="0"/>
        <v>1.3412931851039436</v>
      </c>
      <c r="P6" s="3">
        <v>39813</v>
      </c>
      <c r="Q6" s="2">
        <v>1817.72</v>
      </c>
      <c r="R6" s="4">
        <f t="shared" si="1"/>
        <v>-0.65949268208614398</v>
      </c>
      <c r="S6" s="3">
        <v>39813</v>
      </c>
      <c r="T6" s="2">
        <v>1939.43</v>
      </c>
      <c r="U6" s="4">
        <f t="shared" si="2"/>
        <v>-0.6080059018514028</v>
      </c>
      <c r="V6" s="3">
        <v>39813</v>
      </c>
      <c r="W6" s="2">
        <v>1830.82</v>
      </c>
      <c r="X6" s="4">
        <f t="shared" si="3"/>
        <v>-0.59255533646977132</v>
      </c>
      <c r="Y6" s="22">
        <v>42004</v>
      </c>
      <c r="Z6" s="21">
        <v>6162.51</v>
      </c>
      <c r="AA6" s="23">
        <f t="shared" si="4"/>
        <v>0.83945638741798967</v>
      </c>
      <c r="AB6" s="22">
        <v>43462</v>
      </c>
      <c r="AC6" s="21">
        <v>545.35</v>
      </c>
      <c r="AD6" s="23">
        <f>AC6/AC5-1</f>
        <v>-0.26216311289100547</v>
      </c>
      <c r="AE6" s="22">
        <v>42004</v>
      </c>
      <c r="AF6" s="21">
        <v>6656</v>
      </c>
      <c r="AG6" s="23">
        <f t="shared" si="5"/>
        <v>0.17093423170635158</v>
      </c>
      <c r="AH6" s="22">
        <v>39813</v>
      </c>
      <c r="AI6" s="21">
        <v>2235.2800000000002</v>
      </c>
      <c r="AJ6" s="23">
        <f t="shared" si="6"/>
        <v>-0.55326743437751058</v>
      </c>
      <c r="AK6" s="22">
        <v>42004</v>
      </c>
      <c r="AL6" s="21">
        <v>7445.9</v>
      </c>
      <c r="AM6" s="23">
        <f t="shared" si="7"/>
        <v>0.12647013437338317</v>
      </c>
      <c r="AN6" s="22">
        <v>43098</v>
      </c>
      <c r="AO6" s="21">
        <v>1725.7</v>
      </c>
      <c r="AP6" s="23">
        <f>AO6/AO5-1</f>
        <v>-0.17718410726120593</v>
      </c>
      <c r="AQ6" s="22">
        <v>42369</v>
      </c>
      <c r="AR6" s="21">
        <v>2122.02</v>
      </c>
      <c r="AS6" s="23">
        <f t="shared" si="8"/>
        <v>0.39450614444371412</v>
      </c>
    </row>
    <row r="7" spans="1:45" x14ac:dyDescent="0.2">
      <c r="A7" s="19">
        <v>36889</v>
      </c>
      <c r="B7" s="18">
        <v>635.73</v>
      </c>
      <c r="C7" s="20">
        <f t="shared" si="9"/>
        <v>0.58071012979263026</v>
      </c>
      <c r="D7" s="19">
        <v>42004</v>
      </c>
      <c r="E7" s="18">
        <v>1471.76</v>
      </c>
      <c r="F7" s="20">
        <f t="shared" si="10"/>
        <v>0.12826960228143869</v>
      </c>
      <c r="G7" s="56">
        <v>40543</v>
      </c>
      <c r="H7" s="20">
        <v>6828.98</v>
      </c>
      <c r="I7" s="20">
        <f t="shared" si="11"/>
        <v>0.21258363282526238</v>
      </c>
      <c r="J7" s="25">
        <v>41274</v>
      </c>
      <c r="K7" s="24">
        <v>2530.56</v>
      </c>
      <c r="L7" s="26">
        <f t="shared" si="12"/>
        <v>7.055648156765848E-2</v>
      </c>
      <c r="M7" s="3">
        <v>39813</v>
      </c>
      <c r="N7" s="2">
        <v>1384.91</v>
      </c>
      <c r="O7" s="4">
        <f t="shared" si="0"/>
        <v>-0.67234714059941891</v>
      </c>
      <c r="P7" s="3">
        <v>40178</v>
      </c>
      <c r="Q7" s="2">
        <v>3575.68</v>
      </c>
      <c r="R7" s="4">
        <f t="shared" si="1"/>
        <v>0.96712364940694928</v>
      </c>
      <c r="S7" s="3">
        <v>40178</v>
      </c>
      <c r="T7" s="2">
        <v>4485.25</v>
      </c>
      <c r="U7" s="4">
        <f t="shared" si="2"/>
        <v>1.3126640301531891</v>
      </c>
      <c r="V7" s="3">
        <v>40178</v>
      </c>
      <c r="W7" s="2">
        <v>4391.28</v>
      </c>
      <c r="X7" s="4">
        <f t="shared" si="3"/>
        <v>1.398531805420522</v>
      </c>
      <c r="Y7" s="22">
        <v>42369</v>
      </c>
      <c r="Z7" s="21">
        <v>6008.03</v>
      </c>
      <c r="AA7" s="23">
        <f t="shared" si="4"/>
        <v>-2.5067707800879857E-2</v>
      </c>
      <c r="AB7" s="22">
        <v>43749</v>
      </c>
      <c r="AC7" s="21">
        <v>727.16</v>
      </c>
      <c r="AD7" s="23">
        <f>AC7/AC6-1</f>
        <v>0.33338223159438884</v>
      </c>
      <c r="AE7" s="22">
        <v>42369</v>
      </c>
      <c r="AF7" s="21">
        <v>8937.25</v>
      </c>
      <c r="AG7" s="23">
        <f t="shared" si="5"/>
        <v>0.34273587740384626</v>
      </c>
      <c r="AH7" s="22">
        <v>40178</v>
      </c>
      <c r="AI7" s="21">
        <v>4608.59</v>
      </c>
      <c r="AJ7" s="23">
        <f t="shared" si="6"/>
        <v>1.06175065316202</v>
      </c>
      <c r="AK7" s="22">
        <v>42369</v>
      </c>
      <c r="AL7" s="21">
        <v>11200.78</v>
      </c>
      <c r="AM7" s="23">
        <f t="shared" si="7"/>
        <v>0.50428826602559806</v>
      </c>
      <c r="AN7" s="22">
        <v>43462</v>
      </c>
      <c r="AO7" s="21">
        <v>1088.52</v>
      </c>
      <c r="AP7" s="23">
        <f>AO7/AO6-1</f>
        <v>-0.36922987773077598</v>
      </c>
      <c r="AQ7" s="22">
        <v>42734</v>
      </c>
      <c r="AR7" s="21">
        <v>1757.73</v>
      </c>
      <c r="AS7" s="23">
        <f t="shared" si="8"/>
        <v>-0.17167133203268581</v>
      </c>
    </row>
    <row r="8" spans="1:45" x14ac:dyDescent="0.2">
      <c r="A8" s="19">
        <v>37256</v>
      </c>
      <c r="B8" s="18">
        <v>475.94</v>
      </c>
      <c r="C8" s="20">
        <f t="shared" si="9"/>
        <v>-0.25134884306230632</v>
      </c>
      <c r="D8" s="19">
        <v>42369</v>
      </c>
      <c r="E8" s="18">
        <v>2714.05</v>
      </c>
      <c r="F8" s="20">
        <f t="shared" si="10"/>
        <v>0.84408463336413564</v>
      </c>
      <c r="G8" s="56">
        <v>40907</v>
      </c>
      <c r="H8" s="20">
        <v>4295.8599999999997</v>
      </c>
      <c r="I8" s="20">
        <f t="shared" si="11"/>
        <v>-0.37093680168927134</v>
      </c>
      <c r="J8" s="25">
        <v>41639</v>
      </c>
      <c r="K8" s="24">
        <v>2273.6799999999998</v>
      </c>
      <c r="L8" s="26">
        <f t="shared" si="12"/>
        <v>-0.10151112797167428</v>
      </c>
      <c r="M8" s="3">
        <v>40178</v>
      </c>
      <c r="N8" s="2">
        <v>2553.8000000000002</v>
      </c>
      <c r="O8" s="4">
        <f t="shared" si="0"/>
        <v>0.84401874490039064</v>
      </c>
      <c r="P8" s="3">
        <v>40543</v>
      </c>
      <c r="Q8" s="2">
        <v>3128.26</v>
      </c>
      <c r="R8" s="4">
        <f t="shared" si="1"/>
        <v>-0.12512864685877922</v>
      </c>
      <c r="S8" s="3">
        <v>40543</v>
      </c>
      <c r="T8" s="2">
        <v>4936.72</v>
      </c>
      <c r="U8" s="4">
        <f t="shared" si="2"/>
        <v>0.1006565966222619</v>
      </c>
      <c r="V8" s="3">
        <v>40543</v>
      </c>
      <c r="W8" s="2">
        <v>5155.5600000000004</v>
      </c>
      <c r="X8" s="4">
        <f t="shared" si="3"/>
        <v>0.17404492539760641</v>
      </c>
      <c r="Y8" s="22">
        <v>42734</v>
      </c>
      <c r="Z8" s="21">
        <v>5319.75</v>
      </c>
      <c r="AA8" s="23">
        <f t="shared" si="4"/>
        <v>-0.11456001384813319</v>
      </c>
      <c r="AB8" s="23"/>
      <c r="AC8" s="21"/>
      <c r="AD8" s="22"/>
      <c r="AE8" s="22">
        <v>42734</v>
      </c>
      <c r="AF8" s="21">
        <v>8767.5499999999993</v>
      </c>
      <c r="AG8" s="23">
        <f t="shared" si="5"/>
        <v>-1.8987943718705491E-2</v>
      </c>
      <c r="AH8" s="22">
        <v>40543</v>
      </c>
      <c r="AI8" s="21">
        <v>5015.12</v>
      </c>
      <c r="AJ8" s="23">
        <f t="shared" si="6"/>
        <v>8.8211361826502133E-2</v>
      </c>
      <c r="AK8" s="22">
        <v>42734</v>
      </c>
      <c r="AL8" s="21">
        <v>9608.3799999999992</v>
      </c>
      <c r="AM8" s="23">
        <f t="shared" si="7"/>
        <v>-0.14216867039616898</v>
      </c>
      <c r="AN8" s="22">
        <v>43749</v>
      </c>
      <c r="AO8" s="21">
        <v>1242.94</v>
      </c>
      <c r="AP8" s="23">
        <f>AO8/AO7-1</f>
        <v>0.14186234520266061</v>
      </c>
      <c r="AQ8" s="22">
        <v>43098</v>
      </c>
      <c r="AR8" s="21">
        <v>1739.44</v>
      </c>
      <c r="AS8" s="23">
        <f t="shared" si="8"/>
        <v>-1.0405466140988695E-2</v>
      </c>
    </row>
    <row r="9" spans="1:45" x14ac:dyDescent="0.2">
      <c r="A9" s="19">
        <v>37621</v>
      </c>
      <c r="B9" s="18">
        <v>388.75</v>
      </c>
      <c r="C9" s="20">
        <f t="shared" si="9"/>
        <v>-0.18319536075975962</v>
      </c>
      <c r="D9" s="19">
        <v>42734</v>
      </c>
      <c r="E9" s="18">
        <v>1962.06</v>
      </c>
      <c r="F9" s="20">
        <f t="shared" si="10"/>
        <v>-0.27707300897183185</v>
      </c>
      <c r="G9" s="56">
        <v>41274</v>
      </c>
      <c r="H9" s="20">
        <v>4236.6000000000004</v>
      </c>
      <c r="I9" s="20">
        <f t="shared" si="11"/>
        <v>-1.3794676735275235E-2</v>
      </c>
      <c r="J9" s="25">
        <v>42004</v>
      </c>
      <c r="K9" s="24">
        <v>3448.8</v>
      </c>
      <c r="L9" s="26">
        <f t="shared" si="12"/>
        <v>0.51683614228915253</v>
      </c>
      <c r="M9" s="3">
        <v>40543</v>
      </c>
      <c r="N9" s="2">
        <v>1977.37</v>
      </c>
      <c r="O9" s="4">
        <f t="shared" si="0"/>
        <v>-0.22571462134857867</v>
      </c>
      <c r="P9" s="3">
        <v>40907</v>
      </c>
      <c r="Q9" s="2">
        <v>2345.7399999999998</v>
      </c>
      <c r="R9" s="4">
        <f t="shared" si="1"/>
        <v>-0.2501454482683666</v>
      </c>
      <c r="S9" s="3">
        <v>40907</v>
      </c>
      <c r="T9" s="2">
        <v>3266.77</v>
      </c>
      <c r="U9" s="4">
        <f t="shared" si="2"/>
        <v>-0.33827115979840872</v>
      </c>
      <c r="V9" s="3">
        <v>40907</v>
      </c>
      <c r="W9" s="2">
        <v>3456.29</v>
      </c>
      <c r="X9" s="4">
        <f t="shared" si="3"/>
        <v>-0.32959950034525842</v>
      </c>
      <c r="Y9" s="22">
        <v>43098</v>
      </c>
      <c r="Z9" s="21">
        <v>6085.09</v>
      </c>
      <c r="AA9" s="23">
        <f t="shared" si="4"/>
        <v>0.14386766295408626</v>
      </c>
      <c r="AB9" s="23"/>
      <c r="AC9" s="21"/>
      <c r="AD9" s="22"/>
      <c r="AE9" s="22">
        <v>43098</v>
      </c>
      <c r="AF9" s="21">
        <v>11328.85</v>
      </c>
      <c r="AG9" s="23">
        <f t="shared" si="5"/>
        <v>0.29213406253742513</v>
      </c>
      <c r="AH9" s="22">
        <v>40907</v>
      </c>
      <c r="AI9" s="21">
        <v>3527.07</v>
      </c>
      <c r="AJ9" s="23">
        <f t="shared" si="6"/>
        <v>-0.29671274067220721</v>
      </c>
      <c r="AK9" s="22">
        <v>43098</v>
      </c>
      <c r="AL9" s="21">
        <v>10098.17</v>
      </c>
      <c r="AM9" s="23">
        <f t="shared" si="7"/>
        <v>5.0975294482524802E-2</v>
      </c>
      <c r="AN9" s="21"/>
      <c r="AO9" s="21"/>
      <c r="AP9" s="21"/>
      <c r="AQ9" s="22">
        <v>43462</v>
      </c>
      <c r="AR9" s="21">
        <v>1061.18</v>
      </c>
      <c r="AS9" s="23">
        <f t="shared" si="8"/>
        <v>-0.38993009244354504</v>
      </c>
    </row>
    <row r="10" spans="1:45" x14ac:dyDescent="0.2">
      <c r="A10" s="19">
        <v>37986</v>
      </c>
      <c r="B10" s="18">
        <v>378.62</v>
      </c>
      <c r="C10" s="20">
        <f t="shared" si="9"/>
        <v>-2.6057877813504771E-2</v>
      </c>
      <c r="D10" s="19">
        <v>43098</v>
      </c>
      <c r="E10" s="18">
        <v>1752.65</v>
      </c>
      <c r="F10" s="20">
        <f t="shared" si="10"/>
        <v>-0.10672966168210951</v>
      </c>
      <c r="G10" s="56">
        <v>41639</v>
      </c>
      <c r="H10" s="20">
        <v>4979.8500000000004</v>
      </c>
      <c r="I10" s="20">
        <f t="shared" si="11"/>
        <v>0.17543549072369347</v>
      </c>
      <c r="J10" s="25">
        <v>42369</v>
      </c>
      <c r="K10" s="24">
        <v>4375.17</v>
      </c>
      <c r="L10" s="26">
        <f t="shared" si="12"/>
        <v>0.26860647181628394</v>
      </c>
      <c r="M10" s="3">
        <v>40907</v>
      </c>
      <c r="N10" s="2">
        <v>1617.61</v>
      </c>
      <c r="O10" s="4">
        <f t="shared" si="0"/>
        <v>-0.18193863566252144</v>
      </c>
      <c r="P10" s="3">
        <v>41274</v>
      </c>
      <c r="Q10" s="2">
        <v>2522.9499999999998</v>
      </c>
      <c r="R10" s="4">
        <f t="shared" si="1"/>
        <v>7.5545456870752981E-2</v>
      </c>
      <c r="S10" s="3">
        <v>41274</v>
      </c>
      <c r="T10" s="2">
        <v>3275.86</v>
      </c>
      <c r="U10" s="4">
        <f t="shared" si="2"/>
        <v>2.7825650413100256E-3</v>
      </c>
      <c r="V10" s="3">
        <v>41274</v>
      </c>
      <c r="W10" s="2">
        <v>3406.8</v>
      </c>
      <c r="X10" s="4">
        <f t="shared" si="3"/>
        <v>-1.431882162665743E-2</v>
      </c>
      <c r="Y10" s="22">
        <v>43462</v>
      </c>
      <c r="Z10" s="21">
        <v>4769.22</v>
      </c>
      <c r="AA10" s="23">
        <f t="shared" si="4"/>
        <v>-0.21624495282732048</v>
      </c>
      <c r="AB10" s="23"/>
      <c r="AC10" s="21"/>
      <c r="AD10" s="22"/>
      <c r="AE10" s="22">
        <v>43462</v>
      </c>
      <c r="AF10" s="21">
        <v>8857.43</v>
      </c>
      <c r="AG10" s="23">
        <f t="shared" si="5"/>
        <v>-0.21815276925725025</v>
      </c>
      <c r="AH10" s="22">
        <v>41274</v>
      </c>
      <c r="AI10" s="21">
        <v>3645.57</v>
      </c>
      <c r="AJ10" s="23">
        <f t="shared" si="6"/>
        <v>3.3597291803111329E-2</v>
      </c>
      <c r="AK10" s="22">
        <v>43462</v>
      </c>
      <c r="AL10" s="21">
        <v>7431.98</v>
      </c>
      <c r="AM10" s="23">
        <f t="shared" si="7"/>
        <v>-0.26402704648466013</v>
      </c>
      <c r="AN10" s="21"/>
      <c r="AO10" s="21"/>
      <c r="AP10" s="21"/>
      <c r="AQ10" s="22">
        <v>43749</v>
      </c>
      <c r="AR10" s="21">
        <v>1183.0999999999999</v>
      </c>
      <c r="AS10" s="23">
        <f t="shared" si="8"/>
        <v>0.11489097042914476</v>
      </c>
    </row>
    <row r="11" spans="1:45" x14ac:dyDescent="0.2">
      <c r="A11" s="19">
        <v>38352</v>
      </c>
      <c r="B11" s="18">
        <v>315.81</v>
      </c>
      <c r="C11" s="20">
        <f t="shared" si="9"/>
        <v>-0.1658919233004067</v>
      </c>
      <c r="D11" s="19">
        <v>43462</v>
      </c>
      <c r="E11" s="18">
        <v>1250.53</v>
      </c>
      <c r="F11" s="20">
        <f t="shared" si="10"/>
        <v>-0.28649188371893997</v>
      </c>
      <c r="G11" s="56">
        <v>42004</v>
      </c>
      <c r="H11" s="20">
        <v>5461.19</v>
      </c>
      <c r="I11" s="20">
        <f t="shared" si="11"/>
        <v>9.6657529845276313E-2</v>
      </c>
      <c r="J11" s="25">
        <v>42734</v>
      </c>
      <c r="K11" s="24">
        <v>4040.73</v>
      </c>
      <c r="L11" s="26">
        <f t="shared" si="12"/>
        <v>-7.6440458313619786E-2</v>
      </c>
      <c r="M11" s="3">
        <v>41274</v>
      </c>
      <c r="N11" s="2">
        <v>1857.68</v>
      </c>
      <c r="O11" s="4">
        <f t="shared" si="0"/>
        <v>0.14841030903617081</v>
      </c>
      <c r="P11" s="3">
        <v>41639</v>
      </c>
      <c r="Q11" s="2">
        <v>2330.0300000000002</v>
      </c>
      <c r="R11" s="4">
        <f t="shared" si="1"/>
        <v>-7.6466041736855561E-2</v>
      </c>
      <c r="S11" s="3">
        <v>41639</v>
      </c>
      <c r="T11" s="2">
        <v>3829.1</v>
      </c>
      <c r="U11" s="4">
        <f t="shared" si="2"/>
        <v>0.16888389613719745</v>
      </c>
      <c r="V11" s="3">
        <v>41639</v>
      </c>
      <c r="W11" s="2">
        <v>4482.8599999999997</v>
      </c>
      <c r="X11" s="4">
        <f t="shared" si="3"/>
        <v>0.31585652224961835</v>
      </c>
      <c r="Y11" s="22">
        <v>43749</v>
      </c>
      <c r="Z11" s="21">
        <v>6008.89</v>
      </c>
      <c r="AA11" s="23">
        <f t="shared" si="4"/>
        <v>0.25993139339346905</v>
      </c>
      <c r="AB11" s="23"/>
      <c r="AC11" s="21"/>
      <c r="AD11" s="22"/>
      <c r="AE11" s="22">
        <v>43749</v>
      </c>
      <c r="AF11" s="21">
        <v>13887.42</v>
      </c>
      <c r="AG11" s="23">
        <f t="shared" si="5"/>
        <v>0.56788368635145847</v>
      </c>
      <c r="AH11" s="22">
        <v>41639</v>
      </c>
      <c r="AI11" s="21">
        <v>5508.27</v>
      </c>
      <c r="AJ11" s="23">
        <f t="shared" si="6"/>
        <v>0.51094890510948909</v>
      </c>
      <c r="AK11" s="22">
        <v>43749</v>
      </c>
      <c r="AL11" s="21">
        <v>9813.32</v>
      </c>
      <c r="AM11" s="23">
        <f t="shared" si="7"/>
        <v>0.32041797744342704</v>
      </c>
      <c r="AN11" s="21"/>
      <c r="AO11" s="21"/>
      <c r="AP11" s="21"/>
      <c r="AQ11" s="21"/>
      <c r="AR11" s="21"/>
      <c r="AS11" s="21"/>
    </row>
    <row r="12" spans="1:45" x14ac:dyDescent="0.2">
      <c r="A12" s="19">
        <v>38716</v>
      </c>
      <c r="B12" s="18">
        <v>278.74</v>
      </c>
      <c r="C12" s="20">
        <f t="shared" si="9"/>
        <v>-0.11738070358760011</v>
      </c>
      <c r="D12" s="19">
        <v>43749</v>
      </c>
      <c r="E12" s="18">
        <v>1666.83</v>
      </c>
      <c r="F12" s="20">
        <f t="shared" si="10"/>
        <v>0.33289885088722371</v>
      </c>
      <c r="G12" s="56">
        <v>42369</v>
      </c>
      <c r="H12" s="20">
        <v>8393.83</v>
      </c>
      <c r="I12" s="20">
        <f t="shared" si="11"/>
        <v>0.53699651541147642</v>
      </c>
      <c r="J12" s="25">
        <v>43098</v>
      </c>
      <c r="K12" s="24">
        <v>4750.79</v>
      </c>
      <c r="L12" s="26">
        <f t="shared" si="12"/>
        <v>0.17572567333130396</v>
      </c>
      <c r="M12" s="3">
        <v>41639</v>
      </c>
      <c r="N12" s="2">
        <v>1574.78</v>
      </c>
      <c r="O12" s="4">
        <f t="shared" si="0"/>
        <v>-0.15228672322466741</v>
      </c>
      <c r="P12" s="3">
        <v>42004</v>
      </c>
      <c r="Q12" s="2">
        <v>3533.71</v>
      </c>
      <c r="R12" s="4">
        <f t="shared" si="1"/>
        <v>0.51659420694154146</v>
      </c>
      <c r="S12" s="3">
        <v>42004</v>
      </c>
      <c r="T12" s="2">
        <v>5322.71</v>
      </c>
      <c r="U12" s="4">
        <f t="shared" si="2"/>
        <v>0.39006816223133378</v>
      </c>
      <c r="V12" s="3">
        <v>42004</v>
      </c>
      <c r="W12" s="2">
        <v>6027.52</v>
      </c>
      <c r="X12" s="4">
        <f t="shared" si="3"/>
        <v>0.34457020741223254</v>
      </c>
      <c r="Y12" s="21"/>
      <c r="Z12" s="22"/>
      <c r="AA12" s="21"/>
      <c r="AB12" s="23"/>
      <c r="AC12" s="21"/>
      <c r="AD12" s="22"/>
      <c r="AE12" s="21"/>
      <c r="AF12" s="23"/>
      <c r="AG12" s="21"/>
      <c r="AH12" s="22">
        <v>42004</v>
      </c>
      <c r="AI12" s="21">
        <v>6630.09</v>
      </c>
      <c r="AJ12" s="23">
        <f t="shared" si="6"/>
        <v>0.20366104058079926</v>
      </c>
      <c r="AK12" s="21"/>
      <c r="AL12" s="21"/>
      <c r="AM12" s="21"/>
      <c r="AN12" s="21"/>
      <c r="AO12" s="21"/>
      <c r="AP12" s="21"/>
      <c r="AQ12" s="21"/>
      <c r="AR12" s="21"/>
      <c r="AS12" s="21"/>
    </row>
    <row r="13" spans="1:45" x14ac:dyDescent="0.2">
      <c r="A13" s="19">
        <v>39080</v>
      </c>
      <c r="B13" s="18">
        <v>550.59</v>
      </c>
      <c r="C13" s="20">
        <f t="shared" si="9"/>
        <v>0.97528162445289523</v>
      </c>
      <c r="D13" s="18"/>
      <c r="E13" s="18"/>
      <c r="F13" s="18"/>
      <c r="G13" s="19">
        <v>42734</v>
      </c>
      <c r="H13" s="18">
        <v>6472.23</v>
      </c>
      <c r="I13" s="20">
        <f t="shared" si="11"/>
        <v>-0.22893005934120658</v>
      </c>
      <c r="J13" s="25">
        <v>43462</v>
      </c>
      <c r="K13" s="24">
        <v>3836.87</v>
      </c>
      <c r="L13" s="26">
        <f t="shared" si="12"/>
        <v>-0.19237221598934073</v>
      </c>
      <c r="M13" s="3">
        <v>42004</v>
      </c>
      <c r="N13" s="2">
        <v>2581.5700000000002</v>
      </c>
      <c r="O13" s="4">
        <f t="shared" si="0"/>
        <v>0.63932104801940604</v>
      </c>
      <c r="P13" s="3">
        <v>42369</v>
      </c>
      <c r="Q13" s="2">
        <v>3731</v>
      </c>
      <c r="R13" s="4">
        <f t="shared" si="1"/>
        <v>5.5830840674531812E-2</v>
      </c>
      <c r="S13" s="3">
        <v>42369</v>
      </c>
      <c r="T13" s="2">
        <v>7617.69</v>
      </c>
      <c r="U13" s="4">
        <f t="shared" si="2"/>
        <v>0.43116758192725135</v>
      </c>
      <c r="V13" s="3">
        <v>42369</v>
      </c>
      <c r="W13" s="2">
        <v>10614.38</v>
      </c>
      <c r="X13" s="4">
        <f t="shared" si="3"/>
        <v>0.76098627627946458</v>
      </c>
      <c r="Y13" s="21"/>
      <c r="Z13" s="21"/>
      <c r="AA13" s="21"/>
      <c r="AB13" s="21"/>
      <c r="AC13" s="21"/>
      <c r="AD13" s="22"/>
      <c r="AE13" s="21"/>
      <c r="AF13" s="23"/>
      <c r="AG13" s="21"/>
      <c r="AH13" s="22">
        <v>42369</v>
      </c>
      <c r="AI13" s="21">
        <v>9919.09</v>
      </c>
      <c r="AJ13" s="23">
        <f t="shared" si="6"/>
        <v>0.49607169736760737</v>
      </c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x14ac:dyDescent="0.2">
      <c r="A14" s="19">
        <v>39444</v>
      </c>
      <c r="B14" s="18">
        <v>1447.02</v>
      </c>
      <c r="C14" s="20">
        <f t="shared" si="9"/>
        <v>1.628126191903231</v>
      </c>
      <c r="D14" s="18"/>
      <c r="E14" s="18"/>
      <c r="F14" s="18"/>
      <c r="G14" s="19">
        <v>43098</v>
      </c>
      <c r="H14" s="18">
        <v>7554.86</v>
      </c>
      <c r="I14" s="20">
        <f t="shared" si="11"/>
        <v>0.16727310370614146</v>
      </c>
      <c r="J14" s="25">
        <v>43749</v>
      </c>
      <c r="K14" s="24">
        <v>4312.58</v>
      </c>
      <c r="L14" s="26">
        <f t="shared" si="12"/>
        <v>0.12398387227088747</v>
      </c>
      <c r="M14" s="3">
        <v>42369</v>
      </c>
      <c r="N14" s="2">
        <v>2420.8000000000002</v>
      </c>
      <c r="O14" s="4">
        <f t="shared" si="0"/>
        <v>-6.2276056818137748E-2</v>
      </c>
      <c r="P14" s="3">
        <v>42734</v>
      </c>
      <c r="Q14" s="2">
        <v>3310.08</v>
      </c>
      <c r="R14" s="4">
        <f t="shared" si="1"/>
        <v>-0.11281693915840263</v>
      </c>
      <c r="S14" s="3">
        <v>42734</v>
      </c>
      <c r="T14" s="2">
        <v>6263.62</v>
      </c>
      <c r="U14" s="4">
        <f t="shared" si="2"/>
        <v>-0.17775336092700011</v>
      </c>
      <c r="V14" s="3">
        <v>42734</v>
      </c>
      <c r="W14" s="2">
        <v>8490.86</v>
      </c>
      <c r="X14" s="4">
        <f t="shared" si="3"/>
        <v>-0.20006067240856262</v>
      </c>
      <c r="Y14" s="21"/>
      <c r="Z14" s="21"/>
      <c r="AA14" s="21"/>
      <c r="AB14" s="21"/>
      <c r="AC14" s="21"/>
      <c r="AD14" s="22"/>
      <c r="AE14" s="21"/>
      <c r="AF14" s="23"/>
      <c r="AG14" s="21"/>
      <c r="AH14" s="22">
        <v>42734</v>
      </c>
      <c r="AI14" s="21">
        <v>7874.08</v>
      </c>
      <c r="AJ14" s="23">
        <f t="shared" si="6"/>
        <v>-0.20616911430383233</v>
      </c>
      <c r="AK14" s="21"/>
      <c r="AL14" s="21"/>
      <c r="AM14" s="21"/>
      <c r="AN14" s="21"/>
      <c r="AO14" s="21"/>
      <c r="AP14" s="21"/>
      <c r="AQ14" s="21"/>
      <c r="AR14" s="21"/>
      <c r="AS14" s="21"/>
    </row>
    <row r="15" spans="1:45" x14ac:dyDescent="0.2">
      <c r="A15" s="19">
        <v>39813</v>
      </c>
      <c r="B15" s="18">
        <v>553.29999999999995</v>
      </c>
      <c r="C15" s="20">
        <f t="shared" si="9"/>
        <v>-0.61762795261986714</v>
      </c>
      <c r="D15" s="18"/>
      <c r="E15" s="18"/>
      <c r="F15" s="18"/>
      <c r="G15" s="19">
        <v>43462</v>
      </c>
      <c r="H15" s="18">
        <v>4703.03</v>
      </c>
      <c r="I15" s="20">
        <f t="shared" si="11"/>
        <v>-0.37748283886134226</v>
      </c>
      <c r="J15" s="24"/>
      <c r="K15" s="24"/>
      <c r="L15" s="24"/>
      <c r="M15" s="3">
        <v>42734</v>
      </c>
      <c r="N15" s="2">
        <v>2286.9</v>
      </c>
      <c r="O15" s="4">
        <f t="shared" si="0"/>
        <v>-5.5312293456708517E-2</v>
      </c>
      <c r="P15" s="3">
        <v>43098</v>
      </c>
      <c r="Q15" s="2">
        <v>4030.85</v>
      </c>
      <c r="R15" s="4">
        <f t="shared" si="1"/>
        <v>0.21775002416860012</v>
      </c>
      <c r="S15" s="3">
        <v>43098</v>
      </c>
      <c r="T15" s="2">
        <v>6250.82</v>
      </c>
      <c r="U15" s="4">
        <f t="shared" si="2"/>
        <v>-2.0435467030247567E-3</v>
      </c>
      <c r="V15" s="3">
        <v>43098</v>
      </c>
      <c r="W15" s="2">
        <v>7017.35</v>
      </c>
      <c r="X15" s="4">
        <f t="shared" si="3"/>
        <v>-0.17354072496778894</v>
      </c>
      <c r="Y15" s="21"/>
      <c r="Z15" s="21"/>
      <c r="AA15" s="21"/>
      <c r="AB15" s="21"/>
      <c r="AC15" s="21"/>
      <c r="AD15" s="22"/>
      <c r="AE15" s="21"/>
      <c r="AF15" s="23"/>
      <c r="AG15" s="21"/>
      <c r="AH15" s="22">
        <v>43098</v>
      </c>
      <c r="AI15" s="21">
        <v>8541.1</v>
      </c>
      <c r="AJ15" s="23">
        <f t="shared" si="6"/>
        <v>8.47108487594741E-2</v>
      </c>
      <c r="AK15" s="21"/>
      <c r="AL15" s="21"/>
      <c r="AM15" s="21"/>
      <c r="AN15" s="21"/>
      <c r="AO15" s="21"/>
      <c r="AP15" s="21"/>
      <c r="AQ15" s="21"/>
      <c r="AR15" s="21"/>
      <c r="AS15" s="21"/>
    </row>
    <row r="16" spans="1:45" x14ac:dyDescent="0.2">
      <c r="A16" s="19">
        <v>40178</v>
      </c>
      <c r="B16" s="18">
        <v>1201.3399999999999</v>
      </c>
      <c r="C16" s="20">
        <f t="shared" si="9"/>
        <v>1.1712271823603833</v>
      </c>
      <c r="D16" s="18"/>
      <c r="E16" s="18"/>
      <c r="F16" s="18"/>
      <c r="G16" s="19">
        <v>43752</v>
      </c>
      <c r="H16" s="18">
        <v>6213.31</v>
      </c>
      <c r="I16" s="20">
        <f t="shared" si="11"/>
        <v>0.32112914440265117</v>
      </c>
      <c r="J16" s="24"/>
      <c r="K16" s="24"/>
      <c r="L16" s="24"/>
      <c r="M16" s="3">
        <v>43098</v>
      </c>
      <c r="N16" s="2">
        <v>2860.44</v>
      </c>
      <c r="O16" s="4">
        <f t="shared" si="0"/>
        <v>0.25079365079365079</v>
      </c>
      <c r="P16" s="3">
        <v>43462</v>
      </c>
      <c r="Q16" s="2">
        <v>3010.65</v>
      </c>
      <c r="R16" s="4">
        <f t="shared" si="1"/>
        <v>-0.2530979818152499</v>
      </c>
      <c r="S16" s="3">
        <v>43462</v>
      </c>
      <c r="T16" s="2">
        <v>4168.04</v>
      </c>
      <c r="U16" s="4">
        <f t="shared" si="2"/>
        <v>-0.33320108401777682</v>
      </c>
      <c r="V16" s="3">
        <v>43462</v>
      </c>
      <c r="W16" s="2">
        <v>4430.0200000000004</v>
      </c>
      <c r="X16" s="4">
        <f t="shared" si="3"/>
        <v>-0.36870471046762665</v>
      </c>
      <c r="Y16" s="21"/>
      <c r="Z16" s="21"/>
      <c r="AA16" s="21"/>
      <c r="AB16" s="21"/>
      <c r="AC16" s="21"/>
      <c r="AD16" s="22"/>
      <c r="AE16" s="21"/>
      <c r="AF16" s="23"/>
      <c r="AG16" s="21"/>
      <c r="AH16" s="22">
        <v>43462</v>
      </c>
      <c r="AI16" s="21">
        <v>6121.1</v>
      </c>
      <c r="AJ16" s="23">
        <f t="shared" si="6"/>
        <v>-0.28333587008699113</v>
      </c>
      <c r="AK16" s="21"/>
      <c r="AL16" s="21"/>
      <c r="AM16" s="21"/>
      <c r="AN16" s="21"/>
      <c r="AO16" s="21"/>
      <c r="AP16" s="21"/>
      <c r="AQ16" s="21"/>
      <c r="AR16" s="21"/>
      <c r="AS16" s="21"/>
    </row>
    <row r="17" spans="1:45" x14ac:dyDescent="0.2">
      <c r="A17" s="19">
        <v>40543</v>
      </c>
      <c r="B17" s="18">
        <v>1290.8599999999999</v>
      </c>
      <c r="C17" s="20">
        <f t="shared" si="9"/>
        <v>7.4516789584963439E-2</v>
      </c>
      <c r="D17" s="18"/>
      <c r="E17" s="18"/>
      <c r="F17" s="18"/>
      <c r="G17" s="18"/>
      <c r="H17" s="18"/>
      <c r="I17" s="20"/>
      <c r="J17" s="24"/>
      <c r="K17" s="24"/>
      <c r="L17" s="24"/>
      <c r="M17" s="3">
        <v>43462</v>
      </c>
      <c r="N17" s="2">
        <v>2293.1</v>
      </c>
      <c r="O17" s="4">
        <f t="shared" si="0"/>
        <v>-0.19834011550670527</v>
      </c>
      <c r="P17" s="3">
        <v>43749</v>
      </c>
      <c r="Q17" s="2">
        <v>3911.73</v>
      </c>
      <c r="R17" s="4">
        <f t="shared" si="1"/>
        <v>0.29929749389666682</v>
      </c>
      <c r="S17" s="3">
        <v>43749</v>
      </c>
      <c r="T17" s="2">
        <v>5055.5200000000004</v>
      </c>
      <c r="U17" s="4">
        <f t="shared" si="2"/>
        <v>0.21292501991343671</v>
      </c>
      <c r="V17" s="3">
        <v>43749</v>
      </c>
      <c r="W17" s="2">
        <v>5370.65</v>
      </c>
      <c r="X17" s="4">
        <f t="shared" si="3"/>
        <v>0.21233086983805927</v>
      </c>
      <c r="Y17" s="21"/>
      <c r="Z17" s="21"/>
      <c r="AA17" s="21"/>
      <c r="AB17" s="21"/>
      <c r="AC17" s="21"/>
      <c r="AD17" s="22"/>
      <c r="AE17" s="21"/>
      <c r="AF17" s="23"/>
      <c r="AG17" s="21"/>
      <c r="AH17" s="22">
        <v>43749</v>
      </c>
      <c r="AI17" s="21">
        <v>7175.85</v>
      </c>
      <c r="AJ17" s="23">
        <f t="shared" si="6"/>
        <v>0.17231379980722417</v>
      </c>
      <c r="AK17" s="21"/>
      <c r="AL17" s="21"/>
      <c r="AM17" s="21"/>
      <c r="AN17" s="21"/>
      <c r="AO17" s="21"/>
      <c r="AP17" s="21"/>
      <c r="AQ17" s="21"/>
      <c r="AR17" s="21"/>
      <c r="AS17" s="21"/>
    </row>
    <row r="18" spans="1:45" x14ac:dyDescent="0.2">
      <c r="A18" s="19">
        <v>40907</v>
      </c>
      <c r="B18" s="18">
        <v>866.65</v>
      </c>
      <c r="C18" s="20">
        <f t="shared" si="9"/>
        <v>-0.32862587732209536</v>
      </c>
      <c r="D18" s="18"/>
      <c r="E18" s="18"/>
      <c r="F18" s="18"/>
      <c r="G18" s="18"/>
      <c r="H18" s="18"/>
      <c r="I18" s="20"/>
      <c r="J18" s="24"/>
      <c r="K18" s="24"/>
      <c r="L18" s="24"/>
      <c r="M18" s="3">
        <v>43749</v>
      </c>
      <c r="N18" s="2">
        <v>2983.12</v>
      </c>
      <c r="O18" s="4">
        <f t="shared" si="0"/>
        <v>0.30091142994199993</v>
      </c>
      <c r="P18" s="2"/>
      <c r="Q18" s="2"/>
      <c r="R18" s="2"/>
      <c r="S18" s="2"/>
      <c r="T18" s="2"/>
      <c r="U18" s="2"/>
      <c r="V18" s="2"/>
      <c r="W18" s="2"/>
      <c r="X18" s="2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</row>
    <row r="19" spans="1:45" x14ac:dyDescent="0.2">
      <c r="A19" s="19">
        <v>41274</v>
      </c>
      <c r="B19" s="18">
        <v>881.17</v>
      </c>
      <c r="C19" s="20">
        <f t="shared" si="9"/>
        <v>1.6754168349391252E-2</v>
      </c>
      <c r="D19" s="18"/>
      <c r="E19" s="18"/>
      <c r="F19" s="18"/>
      <c r="G19" s="18"/>
      <c r="H19" s="18"/>
      <c r="I19" s="20"/>
      <c r="J19" s="24"/>
      <c r="K19" s="24"/>
      <c r="L19" s="2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</row>
    <row r="20" spans="1:45" x14ac:dyDescent="0.2">
      <c r="A20" s="19">
        <v>41639</v>
      </c>
      <c r="B20" s="18">
        <v>1057.6600000000001</v>
      </c>
      <c r="C20" s="20">
        <f t="shared" si="9"/>
        <v>0.2002905228276044</v>
      </c>
      <c r="D20" s="18"/>
      <c r="E20" s="18"/>
      <c r="F20" s="18"/>
      <c r="G20" s="18"/>
      <c r="H20" s="18"/>
      <c r="I20" s="20"/>
      <c r="J20" s="24"/>
      <c r="K20" s="24"/>
      <c r="L20" s="2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</row>
    <row r="21" spans="1:45" x14ac:dyDescent="0.2">
      <c r="A21" s="19">
        <v>42004</v>
      </c>
      <c r="B21" s="18">
        <v>1415.19</v>
      </c>
      <c r="C21" s="20">
        <f t="shared" si="9"/>
        <v>0.3380386891817786</v>
      </c>
      <c r="D21" s="18"/>
      <c r="E21" s="18"/>
      <c r="F21" s="18"/>
      <c r="G21" s="18"/>
      <c r="H21" s="18"/>
      <c r="I21" s="20"/>
      <c r="J21" s="24"/>
      <c r="K21" s="24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</row>
    <row r="22" spans="1:45" x14ac:dyDescent="0.2">
      <c r="A22" s="19">
        <v>42369</v>
      </c>
      <c r="B22" s="18">
        <v>2308.91</v>
      </c>
      <c r="C22" s="20">
        <f t="shared" si="9"/>
        <v>0.63151944261901205</v>
      </c>
      <c r="D22" s="18"/>
      <c r="E22" s="18"/>
      <c r="F22" s="18"/>
      <c r="G22" s="18"/>
      <c r="H22" s="18"/>
      <c r="I22" s="20"/>
      <c r="J22" s="24"/>
      <c r="K22" s="24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</row>
    <row r="23" spans="1:45" x14ac:dyDescent="0.2">
      <c r="A23" s="19">
        <v>42734</v>
      </c>
      <c r="B23" s="18">
        <v>1969.11</v>
      </c>
      <c r="C23" s="20">
        <f t="shared" si="9"/>
        <v>-0.14716901048546716</v>
      </c>
      <c r="D23" s="18"/>
      <c r="E23" s="18"/>
      <c r="F23" s="18"/>
      <c r="G23" s="18"/>
      <c r="H23" s="18"/>
      <c r="I23" s="20"/>
      <c r="J23" s="24"/>
      <c r="K23" s="24"/>
      <c r="L23" s="2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</row>
    <row r="24" spans="1:45" x14ac:dyDescent="0.2">
      <c r="A24" s="19">
        <v>43098</v>
      </c>
      <c r="B24" s="18">
        <v>1899.34</v>
      </c>
      <c r="C24" s="20">
        <f t="shared" si="9"/>
        <v>-3.5432251118525659E-2</v>
      </c>
      <c r="D24" s="18"/>
      <c r="E24" s="18"/>
      <c r="F24" s="18"/>
      <c r="G24" s="18"/>
      <c r="H24" s="18"/>
      <c r="I24" s="20"/>
      <c r="J24" s="24"/>
      <c r="K24" s="24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</row>
    <row r="25" spans="1:45" x14ac:dyDescent="0.2">
      <c r="A25" s="19">
        <v>43462</v>
      </c>
      <c r="B25" s="18">
        <v>1267.8699999999999</v>
      </c>
      <c r="C25" s="20">
        <f t="shared" si="9"/>
        <v>-0.33246812050501751</v>
      </c>
      <c r="D25" s="18"/>
      <c r="E25" s="18"/>
      <c r="F25" s="18"/>
      <c r="G25" s="18"/>
      <c r="H25" s="18"/>
      <c r="I25" s="20"/>
      <c r="J25" s="24"/>
      <c r="K25" s="24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</row>
    <row r="26" spans="1:45" x14ac:dyDescent="0.2">
      <c r="A26" s="19">
        <v>43749</v>
      </c>
      <c r="B26" s="18">
        <v>1636.96</v>
      </c>
      <c r="C26" s="20">
        <f t="shared" si="9"/>
        <v>0.29111028733229771</v>
      </c>
      <c r="D26" s="18"/>
      <c r="E26" s="18"/>
      <c r="F26" s="18"/>
      <c r="G26" s="18"/>
      <c r="H26" s="18"/>
      <c r="I26" s="20"/>
      <c r="J26" s="24"/>
      <c r="K26" s="24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</row>
    <row r="32" spans="1:45" x14ac:dyDescent="0.2">
      <c r="A32" t="s">
        <v>31</v>
      </c>
      <c r="B32" t="s">
        <v>24</v>
      </c>
      <c r="C32" t="s">
        <v>26</v>
      </c>
      <c r="D32" t="s">
        <v>27</v>
      </c>
      <c r="E32" t="s">
        <v>25</v>
      </c>
      <c r="F32" t="s">
        <v>28</v>
      </c>
      <c r="G32" t="s">
        <v>29</v>
      </c>
      <c r="H32" t="s">
        <v>32</v>
      </c>
      <c r="I32" t="s">
        <v>33</v>
      </c>
    </row>
    <row r="33" spans="1:10" x14ac:dyDescent="0.2">
      <c r="A33" s="18" t="s">
        <v>5</v>
      </c>
      <c r="B33" s="1">
        <f>AVERAGEIF(C$4:C$30,"&gt;0")</f>
        <v>0.52016885798675805</v>
      </c>
      <c r="C33" s="1">
        <f>_xlfn.MINIFS(C$4:C$30,C$4:C$30,"&gt;0")</f>
        <v>1.6754168349391252E-2</v>
      </c>
      <c r="D33" s="17">
        <f>MAX(C$4:C$30)</f>
        <v>1.628126191903231</v>
      </c>
      <c r="E33" s="1">
        <f>AVERAGEIF(C$4:C$30,"&lt;0")</f>
        <v>-0.20939917245901363</v>
      </c>
      <c r="F33" s="1">
        <f>_xlfn.MAXIFS(C$4:C$30,C$4:C$30,"&lt;0")</f>
        <v>-2.6057877813504771E-2</v>
      </c>
      <c r="G33" s="17">
        <f>MIN(C$4:C$30)</f>
        <v>-0.61762795261986714</v>
      </c>
      <c r="H33">
        <f>COUNTIF(C$4:C$30,"&gt;0")</f>
        <v>12</v>
      </c>
      <c r="I33">
        <f>COUNTIF(C$4:C$30,"&lt;0")</f>
        <v>11</v>
      </c>
      <c r="J33" s="1"/>
    </row>
    <row r="34" spans="1:10" x14ac:dyDescent="0.2">
      <c r="A34" s="18" t="s">
        <v>4</v>
      </c>
      <c r="B34" s="1">
        <f>AVERAGEIF(F$4:F$30,"&gt;0")</f>
        <v>0.53313954008919928</v>
      </c>
      <c r="C34" s="1">
        <f>_xlfn.MINIFS(F$4:F$30,F$4:F$30,"&gt;0")</f>
        <v>0.12826960228143869</v>
      </c>
      <c r="D34" s="17">
        <f>MAX(F$4:F$30)</f>
        <v>0.84408463336413564</v>
      </c>
      <c r="E34" s="1">
        <f>AVERAGEIF(F$4:F$30,"&lt;0")</f>
        <v>-0.21010108196908162</v>
      </c>
      <c r="F34" s="1">
        <f>_xlfn.MAXIFS(F$4:F$30,F$4:F$30,"&lt;0")</f>
        <v>-2.1439342015078799E-2</v>
      </c>
      <c r="G34" s="17">
        <f>MIN(F$4:F$30)</f>
        <v>-0.35877151345744784</v>
      </c>
      <c r="H34">
        <f>COUNTIF(F$4:F$30,"&gt;0")</f>
        <v>4</v>
      </c>
      <c r="I34">
        <f>COUNTIF(F$4:F$30,"&lt;0")</f>
        <v>5</v>
      </c>
      <c r="J34" s="1"/>
    </row>
    <row r="35" spans="1:10" x14ac:dyDescent="0.2">
      <c r="A35" s="18" t="s">
        <v>37</v>
      </c>
      <c r="B35" s="1">
        <f>AVERAGEIF(I$4:I$30,"&gt;0")</f>
        <v>0.50102661677702298</v>
      </c>
      <c r="C35" s="1">
        <f>_xlfn.MINIFS(I$4:I$30,I$4:I$30,"&gt;0")</f>
        <v>9.6657529845276313E-2</v>
      </c>
      <c r="D35" s="17">
        <f>MAX(I$4:I$30)</f>
        <v>1.5317340033229327</v>
      </c>
      <c r="E35" s="1">
        <f>AVERAGEIF(I$4:I$30,"&lt;0")</f>
        <v>-0.30654540209747089</v>
      </c>
      <c r="F35" s="1">
        <f>_xlfn.MAXIFS(I$4:I$30,I$4:I$30,"&lt;0")</f>
        <v>-1.3794676735275235E-2</v>
      </c>
      <c r="G35" s="17">
        <f>MIN(I$4:I$30)</f>
        <v>-0.54158263386025918</v>
      </c>
      <c r="H35">
        <f>COUNTIF(I$4:I$30,"&gt;0")</f>
        <v>8</v>
      </c>
      <c r="I35">
        <f>COUNTIF(I$4:I$30,"&lt;0")</f>
        <v>5</v>
      </c>
      <c r="J35" s="1"/>
    </row>
    <row r="36" spans="1:10" x14ac:dyDescent="0.2">
      <c r="A36" s="24" t="s">
        <v>13</v>
      </c>
      <c r="B36" s="1">
        <f>AVERAGEIF(L$4:L$30,"&gt;0")</f>
        <v>0.37331928707192596</v>
      </c>
      <c r="C36" s="1">
        <f>_xlfn.MINIFS(L$4:L$30,L$4:L$30,"&gt;0")</f>
        <v>7.055648156765848E-2</v>
      </c>
      <c r="D36" s="17">
        <f>MAX(L$4:L$30)</f>
        <v>1.0842070811562694</v>
      </c>
      <c r="E36" s="1">
        <f>AVERAGEIF(L$4:L$30,"&lt;0")</f>
        <v>-0.14775451074312335</v>
      </c>
      <c r="F36" s="1">
        <f>_xlfn.MAXIFS(L$4:L$30,L$4:L$30,"&lt;0")</f>
        <v>-7.6440458313619786E-2</v>
      </c>
      <c r="G36" s="17">
        <f>MIN(L$4:L$30)</f>
        <v>-0.23566578283644823</v>
      </c>
      <c r="H36">
        <f>COUNTIF(L$4:L$30,"&gt;0")</f>
        <v>6</v>
      </c>
      <c r="I36">
        <f>COUNTIF(L$4:L$30,"&lt;0")</f>
        <v>5</v>
      </c>
      <c r="J36" s="1"/>
    </row>
    <row r="37" spans="1:10" x14ac:dyDescent="0.2">
      <c r="A37" s="2" t="s">
        <v>8</v>
      </c>
      <c r="B37" s="1">
        <f>AVERAGEIF(O$4:O$30,"&gt;0")</f>
        <v>0.68451237714579627</v>
      </c>
      <c r="C37" s="1">
        <f>_xlfn.MINIFS(O$4:O$30,O$4:O$30,"&gt;0")</f>
        <v>0.14841030903617081</v>
      </c>
      <c r="D37" s="17">
        <f>MAX(O$4:O$30)</f>
        <v>1.3412931851039436</v>
      </c>
      <c r="E37" s="1">
        <f>AVERAGEIF(O$4:O$30,"&lt;0")</f>
        <v>-0.20039895952878201</v>
      </c>
      <c r="F37" s="1">
        <f>_xlfn.MAXIFS(O$4:O$30,O$4:O$30,"&lt;0")</f>
        <v>-5.4976089613517964E-2</v>
      </c>
      <c r="G37" s="17">
        <f>MIN(O$4:O$30)</f>
        <v>-0.67234714059941891</v>
      </c>
      <c r="H37">
        <f>COUNTIF(O$4:O$30,"&gt;0")</f>
        <v>7</v>
      </c>
      <c r="I37">
        <f>COUNTIF(O$4:O$30,"&lt;0")</f>
        <v>8</v>
      </c>
      <c r="J37" s="1"/>
    </row>
    <row r="38" spans="1:10" x14ac:dyDescent="0.2">
      <c r="A38" s="2" t="s">
        <v>9</v>
      </c>
      <c r="B38" s="1">
        <f>AVERAGEIF(R$4:R$30,"&gt;0")</f>
        <v>0.61972983694774253</v>
      </c>
      <c r="C38" s="1">
        <f>_xlfn.MINIFS(R$4:R$30,R$4:R$30,"&gt;0")</f>
        <v>5.5830840674531812E-2</v>
      </c>
      <c r="D38" s="17">
        <f>MAX(R$4:R$30)</f>
        <v>1.6154528306508906</v>
      </c>
      <c r="E38" s="1">
        <f>AVERAGEIF(R$4:R$30,"&lt;0")</f>
        <v>-0.24619128998729964</v>
      </c>
      <c r="F38" s="1">
        <f>_xlfn.MAXIFS(R$4:R$30,R$4:R$30,"&lt;0")</f>
        <v>-7.6466041736855561E-2</v>
      </c>
      <c r="G38" s="17">
        <f>MIN(R$4:R$30)</f>
        <v>-0.65949268208614398</v>
      </c>
      <c r="H38">
        <f>COUNTIF(R$4:R$30,"&gt;0")</f>
        <v>8</v>
      </c>
      <c r="I38">
        <f>COUNTIF(R$4:R$30,"&lt;0")</f>
        <v>6</v>
      </c>
      <c r="J38" s="1"/>
    </row>
    <row r="39" spans="1:10" x14ac:dyDescent="0.2">
      <c r="A39" s="2" t="s">
        <v>10</v>
      </c>
      <c r="B39" s="1">
        <f>AVERAGEIF(U$4:U$30,"&gt;0")</f>
        <v>0.61025096945539525</v>
      </c>
      <c r="C39" s="1">
        <f>_xlfn.MINIFS(U$4:U$30,U$4:U$30,"&gt;0")</f>
        <v>2.7825650413100256E-3</v>
      </c>
      <c r="D39" s="17">
        <f>MAX(U$4:U$30)</f>
        <v>1.8662630709961476</v>
      </c>
      <c r="E39" s="1">
        <f>AVERAGEIF(U$4:U$30,"&lt;0")</f>
        <v>-0.29185501065952263</v>
      </c>
      <c r="F39" s="1">
        <f>_xlfn.MAXIFS(U$4:U$30,U$4:U$30,"&lt;0")</f>
        <v>-2.0435467030247567E-3</v>
      </c>
      <c r="G39" s="17">
        <f>MIN(U$4:U$30)</f>
        <v>-0.6080059018514028</v>
      </c>
      <c r="H39">
        <f>COUNTIF(U$4:U$30,"&gt;0")</f>
        <v>9</v>
      </c>
      <c r="I39">
        <f>COUNTIF(U$4:U$30,"&lt;0")</f>
        <v>5</v>
      </c>
      <c r="J39" s="1"/>
    </row>
    <row r="40" spans="1:10" x14ac:dyDescent="0.2">
      <c r="A40" s="2" t="s">
        <v>12</v>
      </c>
      <c r="B40" s="1">
        <f>AVERAGEIF(X$4:X$30,"&gt;0")</f>
        <v>0.74927711030365596</v>
      </c>
      <c r="C40" s="1">
        <f>_xlfn.MINIFS(X$4:X$30,X$4:X$30,"&gt;0")</f>
        <v>0.17404492539760641</v>
      </c>
      <c r="D40" s="17">
        <f>MAX(X$4:X$30)</f>
        <v>2.0256683051646358</v>
      </c>
      <c r="E40" s="1">
        <f>AVERAGEIF(X$4:X$30,"&lt;0")</f>
        <v>-0.27979662771427755</v>
      </c>
      <c r="F40" s="1">
        <f>_xlfn.MAXIFS(X$4:X$30,X$4:X$30,"&lt;0")</f>
        <v>-1.431882162665743E-2</v>
      </c>
      <c r="G40" s="17">
        <f>MIN(X$4:X$30)</f>
        <v>-0.59255533646977132</v>
      </c>
      <c r="H40">
        <f>COUNTIF(X$4:X$30,"&gt;0")</f>
        <v>8</v>
      </c>
      <c r="I40">
        <f>COUNTIF(X$4:X$30,"&lt;0")</f>
        <v>6</v>
      </c>
      <c r="J40" s="1"/>
    </row>
    <row r="41" spans="1:10" x14ac:dyDescent="0.2">
      <c r="A41" s="21" t="s">
        <v>0</v>
      </c>
      <c r="B41" s="1">
        <f>AVERAGEIF(AA$4:AA$30,"&gt;0")</f>
        <v>0.36589245948269272</v>
      </c>
      <c r="C41" s="1">
        <f>_xlfn.MINIFS(AA$4:AA$30,AA$4:AA$30,"&gt;0")</f>
        <v>0.14386766295408626</v>
      </c>
      <c r="D41" s="17">
        <f>MAX(AA$4:AA$30)</f>
        <v>0.83945638741798967</v>
      </c>
      <c r="E41" s="1">
        <f>AVERAGEIF(AA$4:AA$30,"&lt;0")</f>
        <v>-0.1116400465877613</v>
      </c>
      <c r="F41" s="1">
        <f>_xlfn.MAXIFS(AA$4:AA$30,AA$4:AA$30,"&lt;0")</f>
        <v>-2.5067707800879857E-2</v>
      </c>
      <c r="G41" s="17">
        <f>MIN(AA$4:AA$30)</f>
        <v>-0.21624495282732048</v>
      </c>
      <c r="H41">
        <f>COUNTIF(AA$4:AA$30,"&gt;0")</f>
        <v>4</v>
      </c>
      <c r="I41">
        <f>COUNTIF(AA$4:AA$30,"&lt;0")</f>
        <v>4</v>
      </c>
      <c r="J41" s="1"/>
    </row>
    <row r="42" spans="1:10" x14ac:dyDescent="0.2">
      <c r="A42" s="21" t="s">
        <v>7</v>
      </c>
      <c r="B42" s="1">
        <f>AVERAGEIF(AD$4:AD$30,"&gt;0")</f>
        <v>0.33338223159438884</v>
      </c>
      <c r="C42" s="1">
        <f>_xlfn.MINIFS(AD$4:AD$30,AD$4:AD$30,"&gt;0")</f>
        <v>0.33338223159438884</v>
      </c>
      <c r="D42" s="17">
        <f>MAX(AD$4:AD$30)</f>
        <v>0.33338223159438884</v>
      </c>
      <c r="E42" s="1">
        <f>AVERAGEIF(AD$4:AD$30,"&lt;0")</f>
        <v>-0.19113301913937794</v>
      </c>
      <c r="F42" s="1">
        <f>_xlfn.MAXIFS(AD$4:AD$30,AD$4:AD$30,"&lt;0")</f>
        <v>-0.12353847978180954</v>
      </c>
      <c r="G42" s="17">
        <f>MIN(AD$4:AD$30)</f>
        <v>-0.26216311289100547</v>
      </c>
      <c r="H42">
        <f>COUNTIF(AD$4:AD$30,"&gt;0")</f>
        <v>1</v>
      </c>
      <c r="I42">
        <f>COUNTIF(AD$4:AD$30,"&lt;0")</f>
        <v>3</v>
      </c>
      <c r="J42" s="1"/>
    </row>
    <row r="43" spans="1:10" x14ac:dyDescent="0.2">
      <c r="A43" s="21" t="s">
        <v>14</v>
      </c>
      <c r="B43" s="1">
        <f>AVERAGEIF(AG$4:AG$30,"&gt;0")</f>
        <v>0.27736941321164549</v>
      </c>
      <c r="C43" s="1">
        <f>_xlfn.MINIFS(AG$4:AG$30,AG$4:AG$30,"&gt;0")</f>
        <v>1.3159208059146055E-2</v>
      </c>
      <c r="D43" s="17">
        <f>MAX(AG$4:AG$30)</f>
        <v>0.56788368635145847</v>
      </c>
      <c r="E43" s="1">
        <f>AVERAGEIF(AG$4:AG$30,"&lt;0")</f>
        <v>-8.4976391224251199E-2</v>
      </c>
      <c r="F43" s="1">
        <f>_xlfn.MAXIFS(AG$4:AG$30,AG$4:AG$30,"&lt;0")</f>
        <v>-1.7788460696797848E-2</v>
      </c>
      <c r="G43" s="17">
        <f>MIN(AG$4:AG$30)</f>
        <v>-0.21815276925725025</v>
      </c>
      <c r="H43">
        <f>COUNTIF(AG$4:AG$30,"&gt;0")</f>
        <v>5</v>
      </c>
      <c r="I43">
        <f>COUNTIF(AG$4:AG$30,"&lt;0")</f>
        <v>3</v>
      </c>
      <c r="J43" s="1"/>
    </row>
    <row r="44" spans="1:10" x14ac:dyDescent="0.2">
      <c r="A44" s="21" t="s">
        <v>30</v>
      </c>
      <c r="B44" s="1">
        <f>AVERAGEIF(AJ$4:AJ$30,"&gt;0")</f>
        <v>0.55890250911109551</v>
      </c>
      <c r="C44" s="1">
        <f>_xlfn.MINIFS(AJ$4:AJ$30,AJ$4:AJ$30,"&gt;0")</f>
        <v>3.3597291803111329E-2</v>
      </c>
      <c r="D44" s="17">
        <f>MAX(AJ$4:AJ$30)</f>
        <v>2.0764624143825086</v>
      </c>
      <c r="E44" s="1">
        <f>AVERAGEIF(AJ$4:AJ$30,"&lt;0")</f>
        <v>-0.33487128986013526</v>
      </c>
      <c r="F44" s="1">
        <f>_xlfn.MAXIFS(AJ$4:AJ$30,AJ$4:AJ$30,"&lt;0")</f>
        <v>-0.20616911430383233</v>
      </c>
      <c r="G44" s="17">
        <f>MIN(AJ$4:AJ$30)</f>
        <v>-0.55326743437751058</v>
      </c>
      <c r="H44">
        <f>COUNTIF(AJ$4:AJ$30,"&gt;0")</f>
        <v>10</v>
      </c>
      <c r="I44">
        <f>COUNTIF(AJ$4:AJ$30,"&lt;0")</f>
        <v>4</v>
      </c>
      <c r="J44" s="1"/>
    </row>
    <row r="45" spans="1:10" x14ac:dyDescent="0.2">
      <c r="A45" s="21" t="s">
        <v>15</v>
      </c>
      <c r="B45" s="1">
        <f>AVERAGEIF(AM$4:AM$30,"&gt;0")</f>
        <v>0.23997942466191835</v>
      </c>
      <c r="C45" s="1">
        <f>_xlfn.MINIFS(AM$4:AM$30,AM$4:AM$30,"&gt;0")</f>
        <v>5.0975294482524802E-2</v>
      </c>
      <c r="D45" s="17">
        <f>MAX(AM$4:AM$30)</f>
        <v>0.50428826602559806</v>
      </c>
      <c r="E45" s="1">
        <f>AVERAGEIF(AM$4:AM$30,"&lt;0")</f>
        <v>-0.20309785844041456</v>
      </c>
      <c r="F45" s="1">
        <f>_xlfn.MAXIFS(AM$4:AM$30,AM$4:AM$30,"&lt;0")</f>
        <v>-0.14216867039616898</v>
      </c>
      <c r="G45" s="17">
        <f>MIN(AM$4:AM$30)</f>
        <v>-0.26402704648466013</v>
      </c>
      <c r="H45">
        <f>COUNTIF(AM$4:AM$30,"&gt;0")</f>
        <v>6</v>
      </c>
      <c r="I45">
        <f>COUNTIF(AM$4:AM$30,"&lt;0")</f>
        <v>2</v>
      </c>
      <c r="J45" s="1"/>
    </row>
    <row r="46" spans="1:10" x14ac:dyDescent="0.2">
      <c r="A46" s="21" t="s">
        <v>6</v>
      </c>
      <c r="B46" s="1">
        <f>AVERAGEIF(AP$4:AP$30,"&gt;0")</f>
        <v>0.41767336829912671</v>
      </c>
      <c r="C46" s="1">
        <f>_xlfn.MINIFS(AP$4:AP$30,AP$4:AP$30,"&gt;0")</f>
        <v>0.14186234520266061</v>
      </c>
      <c r="D46" s="17">
        <f>MAX(AP$4:AP$30)</f>
        <v>0.69348439139559281</v>
      </c>
      <c r="E46" s="1">
        <f>AVERAGEIF(AP$4:AP$30,"&lt;0")</f>
        <v>-0.28985732834572087</v>
      </c>
      <c r="F46" s="1">
        <f>_xlfn.MAXIFS(AP$4:AP$30,AP$4:AP$30,"&lt;0")</f>
        <v>-0.17718410726120593</v>
      </c>
      <c r="G46" s="17">
        <f>MIN(AP$4:AP$30)</f>
        <v>-0.36922987773077598</v>
      </c>
      <c r="H46">
        <f>COUNTIF(AP$4:AP$30,"&gt;0")</f>
        <v>2</v>
      </c>
      <c r="I46">
        <f>COUNTIF(AP$4:AP$30,"&lt;0")</f>
        <v>3</v>
      </c>
      <c r="J46" s="1"/>
    </row>
    <row r="47" spans="1:10" x14ac:dyDescent="0.2">
      <c r="A47" s="21" t="s">
        <v>11</v>
      </c>
      <c r="B47" s="1">
        <f>AVERAGEIF(AS$4:AS$30,"&gt;0")</f>
        <v>0.27826843587138517</v>
      </c>
      <c r="C47" s="1">
        <f>_xlfn.MINIFS(AS$4:AS$30,AS$4:AS$30,"&gt;0")</f>
        <v>0.11489097042914476</v>
      </c>
      <c r="D47" s="17">
        <f>MAX(AS$4:AS$30)</f>
        <v>0.39450614444371412</v>
      </c>
      <c r="E47" s="1">
        <f>AVERAGEIF(AS$4:AS$30,"&lt;0")</f>
        <v>-0.19066896353907317</v>
      </c>
      <c r="F47" s="1">
        <f>_xlfn.MAXIFS(AS$4:AS$30,AS$4:AS$30,"&lt;0")</f>
        <v>-1.0405466140988695E-2</v>
      </c>
      <c r="G47" s="17">
        <f>MIN(AS$4:AS$30)</f>
        <v>-0.38993009244354504</v>
      </c>
      <c r="H47">
        <f>COUNTIF(AS$4:AS$30,"&gt;0")</f>
        <v>4</v>
      </c>
      <c r="I47">
        <f>COUNTIF(AS$4:AS$30,"&lt;0")</f>
        <v>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630B-2EFA-4FB9-BDE1-C0763F9CC703}">
  <dimension ref="A1:AD51"/>
  <sheetViews>
    <sheetView workbookViewId="0">
      <selection activeCell="A51" sqref="A44:A51"/>
    </sheetView>
  </sheetViews>
  <sheetFormatPr defaultRowHeight="14.25" x14ac:dyDescent="0.2"/>
  <cols>
    <col min="1" max="1" width="11.125" bestFit="1" customWidth="1"/>
    <col min="2" max="3" width="11" bestFit="1" customWidth="1"/>
    <col min="4" max="4" width="11.125" bestFit="1" customWidth="1"/>
    <col min="5" max="6" width="11" bestFit="1" customWidth="1"/>
    <col min="7" max="7" width="11.125" bestFit="1" customWidth="1"/>
    <col min="8" max="8" width="9.5" bestFit="1" customWidth="1"/>
    <col min="9" max="9" width="9" bestFit="1" customWidth="1"/>
    <col min="10" max="10" width="11.125" bestFit="1" customWidth="1"/>
    <col min="11" max="11" width="9.5" bestFit="1" customWidth="1"/>
    <col min="12" max="12" width="7.875" bestFit="1" customWidth="1"/>
    <col min="13" max="13" width="11.125" bestFit="1" customWidth="1"/>
    <col min="14" max="14" width="9.5" bestFit="1" customWidth="1"/>
    <col min="15" max="15" width="7.875" bestFit="1" customWidth="1"/>
    <col min="16" max="16" width="11.125" bestFit="1" customWidth="1"/>
    <col min="17" max="17" width="8.5" bestFit="1" customWidth="1"/>
    <col min="18" max="18" width="7.875" bestFit="1" customWidth="1"/>
    <col min="19" max="19" width="11.125" bestFit="1" customWidth="1"/>
    <col min="20" max="20" width="8.5" bestFit="1" customWidth="1"/>
    <col min="21" max="21" width="7.875" bestFit="1" customWidth="1"/>
    <col min="22" max="22" width="11.125" bestFit="1" customWidth="1"/>
    <col min="23" max="23" width="9.5" bestFit="1" customWidth="1"/>
    <col min="24" max="24" width="7.875" bestFit="1" customWidth="1"/>
    <col min="25" max="25" width="11.125" bestFit="1" customWidth="1"/>
    <col min="26" max="26" width="8.5" bestFit="1" customWidth="1"/>
    <col min="27" max="27" width="7.875" bestFit="1" customWidth="1"/>
    <col min="28" max="28" width="11.125" bestFit="1" customWidth="1"/>
    <col min="29" max="29" width="8.5" bestFit="1" customWidth="1"/>
    <col min="30" max="30" width="7.875" bestFit="1" customWidth="1"/>
  </cols>
  <sheetData>
    <row r="1" spans="1:30" x14ac:dyDescent="0.2">
      <c r="A1" s="14" t="s">
        <v>19</v>
      </c>
      <c r="B1" s="14"/>
      <c r="C1" s="14"/>
      <c r="D1" s="14" t="s">
        <v>20</v>
      </c>
      <c r="E1" s="14"/>
      <c r="F1" s="14"/>
      <c r="G1" s="14" t="s">
        <v>38</v>
      </c>
      <c r="H1" s="14"/>
      <c r="I1" s="14"/>
      <c r="J1" s="14" t="s">
        <v>39</v>
      </c>
      <c r="K1" s="14"/>
      <c r="L1" s="14"/>
      <c r="M1" s="15" t="s">
        <v>16</v>
      </c>
      <c r="N1" s="15"/>
      <c r="O1" s="15"/>
      <c r="P1" s="15" t="s">
        <v>17</v>
      </c>
      <c r="Q1" s="15"/>
      <c r="R1" s="15"/>
      <c r="S1" s="15" t="s">
        <v>18</v>
      </c>
      <c r="T1" s="15"/>
      <c r="U1" s="15"/>
      <c r="V1" s="16" t="s">
        <v>21</v>
      </c>
      <c r="W1" s="16"/>
      <c r="X1" s="16"/>
      <c r="Y1" s="16" t="s">
        <v>22</v>
      </c>
      <c r="Z1" s="16"/>
      <c r="AA1" s="16"/>
      <c r="AB1" s="16" t="s">
        <v>23</v>
      </c>
      <c r="AC1" s="16"/>
      <c r="AD1" s="16"/>
    </row>
    <row r="2" spans="1:30" x14ac:dyDescent="0.2">
      <c r="A2" s="14" t="s">
        <v>1</v>
      </c>
      <c r="B2" s="14" t="s">
        <v>2</v>
      </c>
      <c r="C2" s="14" t="s">
        <v>3</v>
      </c>
      <c r="D2" s="14" t="s">
        <v>1</v>
      </c>
      <c r="E2" s="14" t="s">
        <v>2</v>
      </c>
      <c r="F2" s="14" t="s">
        <v>3</v>
      </c>
      <c r="G2" s="14" t="s">
        <v>1</v>
      </c>
      <c r="H2" s="14" t="s">
        <v>2</v>
      </c>
      <c r="I2" s="14" t="s">
        <v>3</v>
      </c>
      <c r="J2" s="14" t="s">
        <v>1</v>
      </c>
      <c r="K2" s="14" t="s">
        <v>2</v>
      </c>
      <c r="L2" s="14" t="s">
        <v>3</v>
      </c>
      <c r="M2" s="15" t="s">
        <v>1</v>
      </c>
      <c r="N2" s="15" t="s">
        <v>2</v>
      </c>
      <c r="O2" s="15" t="s">
        <v>3</v>
      </c>
      <c r="P2" s="15" t="s">
        <v>1</v>
      </c>
      <c r="Q2" s="15" t="s">
        <v>2</v>
      </c>
      <c r="R2" s="15" t="s">
        <v>3</v>
      </c>
      <c r="S2" s="15" t="s">
        <v>1</v>
      </c>
      <c r="T2" s="15" t="s">
        <v>2</v>
      </c>
      <c r="U2" s="15" t="s">
        <v>3</v>
      </c>
      <c r="V2" s="16" t="s">
        <v>1</v>
      </c>
      <c r="W2" s="16" t="s">
        <v>2</v>
      </c>
      <c r="X2" s="16" t="s">
        <v>3</v>
      </c>
      <c r="Y2" s="16" t="s">
        <v>1</v>
      </c>
      <c r="Z2" s="16" t="s">
        <v>2</v>
      </c>
      <c r="AA2" s="16" t="s">
        <v>3</v>
      </c>
      <c r="AB2" s="16" t="s">
        <v>1</v>
      </c>
      <c r="AC2" s="16" t="s">
        <v>2</v>
      </c>
      <c r="AD2" s="16" t="s">
        <v>3</v>
      </c>
    </row>
    <row r="3" spans="1:30" x14ac:dyDescent="0.2">
      <c r="A3" s="12">
        <v>33238</v>
      </c>
      <c r="B3" s="11">
        <v>3024.55</v>
      </c>
      <c r="C3" s="11">
        <v>0</v>
      </c>
      <c r="D3" s="12">
        <v>34334</v>
      </c>
      <c r="E3" s="11">
        <v>8429.02</v>
      </c>
      <c r="F3" s="11">
        <v>0</v>
      </c>
      <c r="G3" s="12">
        <v>33967</v>
      </c>
      <c r="H3" s="11">
        <v>3377.06</v>
      </c>
      <c r="I3" s="11">
        <v>0</v>
      </c>
      <c r="J3" s="12">
        <v>32139</v>
      </c>
      <c r="K3" s="11">
        <v>21564</v>
      </c>
      <c r="L3" s="11">
        <v>0</v>
      </c>
      <c r="M3" s="6">
        <v>33238</v>
      </c>
      <c r="N3" s="5">
        <v>2633.66</v>
      </c>
      <c r="O3" s="5">
        <v>0</v>
      </c>
      <c r="P3" s="6">
        <v>33603</v>
      </c>
      <c r="Q3" s="5">
        <v>586.34</v>
      </c>
      <c r="R3" s="5">
        <v>0</v>
      </c>
      <c r="S3" s="6">
        <v>32142</v>
      </c>
      <c r="T3" s="5">
        <v>247.08</v>
      </c>
      <c r="U3" s="5">
        <v>0</v>
      </c>
      <c r="V3" s="9">
        <v>33602</v>
      </c>
      <c r="W3" s="8">
        <v>1577.26</v>
      </c>
      <c r="X3" s="8">
        <v>0</v>
      </c>
      <c r="Y3" s="9">
        <v>33969</v>
      </c>
      <c r="Z3" s="8">
        <v>2846.5</v>
      </c>
      <c r="AA3" s="8">
        <v>0</v>
      </c>
      <c r="AB3" s="9">
        <v>33238</v>
      </c>
      <c r="AC3" s="8">
        <v>1517.93</v>
      </c>
      <c r="AD3" s="8">
        <v>0</v>
      </c>
    </row>
    <row r="4" spans="1:30" x14ac:dyDescent="0.2">
      <c r="A4" s="12">
        <v>33603</v>
      </c>
      <c r="B4" s="11">
        <v>4297.33</v>
      </c>
      <c r="C4" s="13">
        <f>B4/B3-1</f>
        <v>0.42081631978310807</v>
      </c>
      <c r="D4" s="12">
        <v>34698</v>
      </c>
      <c r="E4" s="11">
        <v>4644.88</v>
      </c>
      <c r="F4" s="13">
        <f>E4/E3-1</f>
        <v>-0.44894186987336604</v>
      </c>
      <c r="G4" s="57">
        <v>34334</v>
      </c>
      <c r="H4" s="11">
        <v>6070.56</v>
      </c>
      <c r="I4" s="13">
        <f>H4/H3-1</f>
        <v>0.79758725044861523</v>
      </c>
      <c r="J4" s="57">
        <v>32505</v>
      </c>
      <c r="K4" s="11">
        <v>30159</v>
      </c>
      <c r="L4" s="13">
        <f>K4/K3-1</f>
        <v>0.39858096828046752</v>
      </c>
      <c r="M4" s="6">
        <v>33603</v>
      </c>
      <c r="N4" s="5">
        <v>3168.83</v>
      </c>
      <c r="O4" s="7">
        <f>N4/N3-1</f>
        <v>0.20320390635085772</v>
      </c>
      <c r="P4" s="6">
        <v>33969</v>
      </c>
      <c r="Q4" s="5">
        <v>676.95</v>
      </c>
      <c r="R4" s="7">
        <f>Q4/Q3-1</f>
        <v>0.15453491148480403</v>
      </c>
      <c r="S4" s="6">
        <v>32507</v>
      </c>
      <c r="T4" s="5">
        <v>277.72000000000003</v>
      </c>
      <c r="U4" s="7">
        <f t="shared" ref="U4:U35" si="0">T4/T3-1</f>
        <v>0.12400841832604836</v>
      </c>
      <c r="V4" s="9">
        <v>33968</v>
      </c>
      <c r="W4" s="8">
        <v>1538.43</v>
      </c>
      <c r="X4" s="10">
        <f>W4/W3-1</f>
        <v>-2.4618642455904505E-2</v>
      </c>
      <c r="Y4" s="9">
        <v>34334</v>
      </c>
      <c r="Z4" s="8">
        <v>3418.4</v>
      </c>
      <c r="AA4" s="10">
        <f>Z4/Z3-1</f>
        <v>0.20091340242402955</v>
      </c>
      <c r="AB4" s="9">
        <v>33603</v>
      </c>
      <c r="AC4" s="8">
        <v>1765.66</v>
      </c>
      <c r="AD4" s="10">
        <f>AC4/AC3-1</f>
        <v>0.16320251922025397</v>
      </c>
    </row>
    <row r="5" spans="1:30" x14ac:dyDescent="0.2">
      <c r="A5" s="12">
        <v>33969</v>
      </c>
      <c r="B5" s="11">
        <v>5512.39</v>
      </c>
      <c r="C5" s="13">
        <f t="shared" ref="C5:C32" si="1">B5/B4-1</f>
        <v>0.28274765959328252</v>
      </c>
      <c r="D5" s="12">
        <v>35062</v>
      </c>
      <c r="E5" s="11">
        <v>3287.68</v>
      </c>
      <c r="F5" s="13">
        <f t="shared" ref="F5:F29" si="2">E5/E4-1</f>
        <v>-0.29219269389090785</v>
      </c>
      <c r="G5" s="57">
        <v>34698</v>
      </c>
      <c r="H5" s="11">
        <v>7111.1</v>
      </c>
      <c r="I5" s="13">
        <f t="shared" ref="I5:I35" si="3">H5/H4-1</f>
        <v>0.17140758019029545</v>
      </c>
      <c r="J5" s="57">
        <v>32871</v>
      </c>
      <c r="K5" s="11">
        <v>38915.870000000003</v>
      </c>
      <c r="L5" s="13">
        <f t="shared" ref="L5:L35" si="4">K5/K4-1</f>
        <v>0.29035677575516439</v>
      </c>
      <c r="M5" s="6">
        <v>33969</v>
      </c>
      <c r="N5" s="5">
        <v>3301.11</v>
      </c>
      <c r="O5" s="7">
        <f t="shared" ref="O5:O32" si="5">N5/N4-1</f>
        <v>4.1744113758074741E-2</v>
      </c>
      <c r="P5" s="6">
        <v>34334</v>
      </c>
      <c r="Q5" s="5">
        <v>776.8</v>
      </c>
      <c r="R5" s="7">
        <f t="shared" ref="R5:R31" si="6">Q5/Q4-1</f>
        <v>0.14749981534825296</v>
      </c>
      <c r="S5" s="6">
        <v>32871</v>
      </c>
      <c r="T5" s="5">
        <v>353.4</v>
      </c>
      <c r="U5" s="7">
        <f t="shared" si="0"/>
        <v>0.27250468097364222</v>
      </c>
      <c r="V5" s="9">
        <v>34333</v>
      </c>
      <c r="W5" s="8">
        <v>2255.29</v>
      </c>
      <c r="X5" s="10">
        <f t="shared" ref="X5:X31" si="7">W5/W4-1</f>
        <v>0.4659685523553232</v>
      </c>
      <c r="Y5" s="9">
        <v>34698</v>
      </c>
      <c r="Z5" s="8">
        <v>3065.5</v>
      </c>
      <c r="AA5" s="10">
        <f t="shared" ref="AA5:AA30" si="8">Z5/Z4-1</f>
        <v>-0.10323543178095018</v>
      </c>
      <c r="AB5" s="9">
        <v>33969</v>
      </c>
      <c r="AC5" s="8">
        <v>1857.78</v>
      </c>
      <c r="AD5" s="10">
        <f t="shared" ref="AD5:AD32" si="9">AC5/AC4-1</f>
        <v>5.2173125063715409E-2</v>
      </c>
    </row>
    <row r="6" spans="1:30" x14ac:dyDescent="0.2">
      <c r="A6" s="12">
        <v>34334</v>
      </c>
      <c r="B6" s="11">
        <v>11888.39</v>
      </c>
      <c r="C6" s="13">
        <f t="shared" si="1"/>
        <v>1.1566670718145846</v>
      </c>
      <c r="D6" s="12">
        <v>35430</v>
      </c>
      <c r="E6" s="11">
        <v>4257.8900000000003</v>
      </c>
      <c r="F6" s="13">
        <f t="shared" si="2"/>
        <v>0.29510475472065423</v>
      </c>
      <c r="G6" s="57">
        <v>35062</v>
      </c>
      <c r="H6" s="11">
        <v>5158.6400000000003</v>
      </c>
      <c r="I6" s="13">
        <f t="shared" si="3"/>
        <v>-0.27456511650799453</v>
      </c>
      <c r="J6" s="57">
        <v>33235</v>
      </c>
      <c r="K6" s="11">
        <v>23848.71</v>
      </c>
      <c r="L6" s="13">
        <f t="shared" si="4"/>
        <v>-0.38717263676746794</v>
      </c>
      <c r="M6" s="6">
        <v>34334</v>
      </c>
      <c r="N6" s="5">
        <v>3754.09</v>
      </c>
      <c r="O6" s="7">
        <f t="shared" si="5"/>
        <v>0.1372205106767117</v>
      </c>
      <c r="P6" s="6">
        <v>34698</v>
      </c>
      <c r="Q6" s="5">
        <v>751.96</v>
      </c>
      <c r="R6" s="7">
        <f t="shared" si="6"/>
        <v>-3.1977342945416987E-2</v>
      </c>
      <c r="S6" s="6">
        <v>33238</v>
      </c>
      <c r="T6" s="5">
        <v>330.22</v>
      </c>
      <c r="U6" s="7">
        <f t="shared" si="0"/>
        <v>-6.5591397849462219E-2</v>
      </c>
      <c r="V6" s="9">
        <v>34698</v>
      </c>
      <c r="W6" s="8">
        <v>2097.5100000000002</v>
      </c>
      <c r="X6" s="10">
        <f t="shared" si="7"/>
        <v>-6.995996080326683E-2</v>
      </c>
      <c r="Y6" s="9">
        <v>35062</v>
      </c>
      <c r="Z6" s="8">
        <v>3689.3</v>
      </c>
      <c r="AA6" s="10">
        <f t="shared" si="8"/>
        <v>0.20349045832653734</v>
      </c>
      <c r="AB6" s="9">
        <v>34334</v>
      </c>
      <c r="AC6" s="8">
        <v>2268.2199999999998</v>
      </c>
      <c r="AD6" s="10">
        <f t="shared" si="9"/>
        <v>0.22093035773880643</v>
      </c>
    </row>
    <row r="7" spans="1:30" x14ac:dyDescent="0.2">
      <c r="A7" s="12">
        <v>34698</v>
      </c>
      <c r="B7" s="11">
        <v>8191.04</v>
      </c>
      <c r="C7" s="13">
        <f t="shared" si="1"/>
        <v>-0.31100510666288705</v>
      </c>
      <c r="D7" s="12">
        <v>35795</v>
      </c>
      <c r="E7" s="11">
        <v>3139.48</v>
      </c>
      <c r="F7" s="13">
        <f t="shared" si="2"/>
        <v>-0.26266765933361369</v>
      </c>
      <c r="G7" s="57">
        <v>35430</v>
      </c>
      <c r="H7" s="11">
        <v>6933.93</v>
      </c>
      <c r="I7" s="13">
        <f t="shared" si="3"/>
        <v>0.34413915295504238</v>
      </c>
      <c r="J7" s="57">
        <v>33602</v>
      </c>
      <c r="K7" s="11">
        <v>22983.77</v>
      </c>
      <c r="L7" s="13">
        <f t="shared" si="4"/>
        <v>-3.6267789746279755E-2</v>
      </c>
      <c r="M7" s="6">
        <v>34698</v>
      </c>
      <c r="N7" s="5">
        <v>3834.44</v>
      </c>
      <c r="O7" s="7">
        <f t="shared" si="5"/>
        <v>2.1403322775958911E-2</v>
      </c>
      <c r="P7" s="6">
        <v>35062</v>
      </c>
      <c r="Q7" s="5">
        <v>1052.1300000000001</v>
      </c>
      <c r="R7" s="7">
        <f t="shared" si="6"/>
        <v>0.39918346720570241</v>
      </c>
      <c r="S7" s="6">
        <v>33603</v>
      </c>
      <c r="T7" s="5">
        <v>417.09</v>
      </c>
      <c r="U7" s="7">
        <f t="shared" si="0"/>
        <v>0.26306704621161625</v>
      </c>
      <c r="V7" s="9">
        <v>35062</v>
      </c>
      <c r="W7" s="8">
        <v>2260.69</v>
      </c>
      <c r="X7" s="10">
        <f t="shared" si="7"/>
        <v>7.7797006927261325E-2</v>
      </c>
      <c r="Y7" s="9">
        <v>35430</v>
      </c>
      <c r="Z7" s="8">
        <v>4118.5</v>
      </c>
      <c r="AA7" s="10">
        <f t="shared" si="8"/>
        <v>0.11633643238554736</v>
      </c>
      <c r="AB7" s="9">
        <v>34698</v>
      </c>
      <c r="AC7" s="8">
        <v>1881.15</v>
      </c>
      <c r="AD7" s="10">
        <f t="shared" si="9"/>
        <v>-0.17064923155602174</v>
      </c>
    </row>
    <row r="8" spans="1:30" x14ac:dyDescent="0.2">
      <c r="A8" s="12">
        <v>35062</v>
      </c>
      <c r="B8" s="11">
        <v>10073.39</v>
      </c>
      <c r="C8" s="13">
        <f t="shared" si="1"/>
        <v>0.22980598312302214</v>
      </c>
      <c r="D8" s="12">
        <v>36160</v>
      </c>
      <c r="E8" s="11">
        <v>1729.47</v>
      </c>
      <c r="F8" s="13">
        <f t="shared" si="2"/>
        <v>-0.4491221476168028</v>
      </c>
      <c r="G8" s="57">
        <v>35795</v>
      </c>
      <c r="H8" s="11">
        <v>8187.27</v>
      </c>
      <c r="I8" s="13">
        <f t="shared" si="3"/>
        <v>0.18075463698075978</v>
      </c>
      <c r="J8" s="57">
        <v>33968</v>
      </c>
      <c r="K8" s="11">
        <v>16924.95</v>
      </c>
      <c r="L8" s="13">
        <f t="shared" si="4"/>
        <v>-0.26361297559103658</v>
      </c>
      <c r="M8" s="6">
        <v>35062</v>
      </c>
      <c r="N8" s="5">
        <v>5117.12</v>
      </c>
      <c r="O8" s="7">
        <f t="shared" si="5"/>
        <v>0.33451560071353303</v>
      </c>
      <c r="P8" s="6">
        <v>35430</v>
      </c>
      <c r="Q8" s="5">
        <v>1291.03</v>
      </c>
      <c r="R8" s="7">
        <f t="shared" si="6"/>
        <v>0.22706319561270938</v>
      </c>
      <c r="S8" s="6">
        <v>33969</v>
      </c>
      <c r="T8" s="5">
        <v>435.71</v>
      </c>
      <c r="U8" s="7">
        <f t="shared" si="0"/>
        <v>4.4642643074636279E-2</v>
      </c>
      <c r="V8" s="9">
        <v>35429</v>
      </c>
      <c r="W8" s="8">
        <v>2880.07</v>
      </c>
      <c r="X8" s="10">
        <f t="shared" si="7"/>
        <v>0.27397829866102841</v>
      </c>
      <c r="Y8" s="9">
        <v>35795</v>
      </c>
      <c r="Z8" s="8">
        <v>5135.5</v>
      </c>
      <c r="AA8" s="10">
        <f t="shared" si="8"/>
        <v>0.24693456355469223</v>
      </c>
      <c r="AB8" s="9">
        <v>35062</v>
      </c>
      <c r="AC8" s="8">
        <v>1871.97</v>
      </c>
      <c r="AD8" s="10">
        <f t="shared" si="9"/>
        <v>-4.8799936209233952E-3</v>
      </c>
    </row>
    <row r="9" spans="1:30" x14ac:dyDescent="0.2">
      <c r="A9" s="12">
        <v>35430</v>
      </c>
      <c r="B9" s="11">
        <v>13451.45</v>
      </c>
      <c r="C9" s="13">
        <f t="shared" si="1"/>
        <v>0.33534490375136894</v>
      </c>
      <c r="D9" s="12">
        <v>36524</v>
      </c>
      <c r="E9" s="11">
        <v>1972.6</v>
      </c>
      <c r="F9" s="13">
        <f t="shared" si="2"/>
        <v>0.14058064031177175</v>
      </c>
      <c r="G9" s="57">
        <v>36160</v>
      </c>
      <c r="H9" s="11">
        <v>6418.43</v>
      </c>
      <c r="I9" s="13">
        <f t="shared" si="3"/>
        <v>-0.21604759584086031</v>
      </c>
      <c r="J9" s="57">
        <v>34333</v>
      </c>
      <c r="K9" s="11">
        <v>17417.240000000002</v>
      </c>
      <c r="L9" s="13">
        <f t="shared" si="4"/>
        <v>2.9086644273690565E-2</v>
      </c>
      <c r="M9" s="6">
        <v>35430</v>
      </c>
      <c r="N9" s="5">
        <v>6448.26</v>
      </c>
      <c r="O9" s="7">
        <f t="shared" si="5"/>
        <v>0.26013460696641877</v>
      </c>
      <c r="P9" s="6">
        <v>35795</v>
      </c>
      <c r="Q9" s="5">
        <v>1570.35</v>
      </c>
      <c r="R9" s="7">
        <f t="shared" si="6"/>
        <v>0.21635438370913151</v>
      </c>
      <c r="S9" s="6">
        <v>34334</v>
      </c>
      <c r="T9" s="5">
        <v>466.45</v>
      </c>
      <c r="U9" s="7">
        <f t="shared" si="0"/>
        <v>7.0551513621445405E-2</v>
      </c>
      <c r="V9" s="9">
        <v>35794</v>
      </c>
      <c r="W9" s="8">
        <v>4224.3</v>
      </c>
      <c r="X9" s="10">
        <f t="shared" si="7"/>
        <v>0.466735183519845</v>
      </c>
      <c r="Y9" s="9">
        <v>36159</v>
      </c>
      <c r="Z9" s="8">
        <v>5882.6</v>
      </c>
      <c r="AA9" s="10">
        <f t="shared" si="8"/>
        <v>0.14547755817349817</v>
      </c>
      <c r="AB9" s="9">
        <v>35430</v>
      </c>
      <c r="AC9" s="8">
        <v>2315.73</v>
      </c>
      <c r="AD9" s="10">
        <f t="shared" si="9"/>
        <v>0.23705508101091355</v>
      </c>
    </row>
    <row r="10" spans="1:30" x14ac:dyDescent="0.2">
      <c r="A10" s="12">
        <v>35795</v>
      </c>
      <c r="B10" s="11">
        <v>10722.75</v>
      </c>
      <c r="C10" s="13">
        <f t="shared" si="1"/>
        <v>-0.20285545424470974</v>
      </c>
      <c r="D10" s="12">
        <v>36889</v>
      </c>
      <c r="E10" s="11">
        <v>1624.13</v>
      </c>
      <c r="F10" s="13">
        <f t="shared" si="2"/>
        <v>-0.17665517590996649</v>
      </c>
      <c r="G10" s="57">
        <v>36522</v>
      </c>
      <c r="H10" s="11">
        <v>8448.83</v>
      </c>
      <c r="I10" s="13">
        <f t="shared" si="3"/>
        <v>0.31633904241379884</v>
      </c>
      <c r="J10" s="57">
        <v>34698</v>
      </c>
      <c r="K10" s="11">
        <v>19723.060000000001</v>
      </c>
      <c r="L10" s="13">
        <f t="shared" si="4"/>
        <v>0.13238722093741595</v>
      </c>
      <c r="M10" s="6">
        <v>35795</v>
      </c>
      <c r="N10" s="5">
        <v>7908.24</v>
      </c>
      <c r="O10" s="7">
        <f t="shared" si="5"/>
        <v>0.22641456765080803</v>
      </c>
      <c r="P10" s="6">
        <v>36160</v>
      </c>
      <c r="Q10" s="5">
        <v>2192.69</v>
      </c>
      <c r="R10" s="7">
        <f t="shared" si="6"/>
        <v>0.39630655586334274</v>
      </c>
      <c r="S10" s="6">
        <v>34698</v>
      </c>
      <c r="T10" s="5">
        <v>459.27</v>
      </c>
      <c r="U10" s="7">
        <f t="shared" si="0"/>
        <v>-1.5392860971165212E-2</v>
      </c>
      <c r="V10" s="9">
        <v>36159</v>
      </c>
      <c r="W10" s="8">
        <v>5006.57</v>
      </c>
      <c r="X10" s="10">
        <f t="shared" si="7"/>
        <v>0.18518334398598579</v>
      </c>
      <c r="Y10" s="9">
        <v>36524</v>
      </c>
      <c r="Z10" s="8">
        <v>6930.2</v>
      </c>
      <c r="AA10" s="10">
        <f t="shared" si="8"/>
        <v>0.17808452045014089</v>
      </c>
      <c r="AB10" s="9">
        <v>35795</v>
      </c>
      <c r="AC10" s="8">
        <v>2998.91</v>
      </c>
      <c r="AD10" s="10">
        <f t="shared" si="9"/>
        <v>0.2950171220306339</v>
      </c>
    </row>
    <row r="11" spans="1:30" x14ac:dyDescent="0.2">
      <c r="A11" s="12">
        <v>36160</v>
      </c>
      <c r="B11" s="11">
        <v>10048.58</v>
      </c>
      <c r="C11" s="13">
        <f t="shared" si="1"/>
        <v>-6.2872863770954246E-2</v>
      </c>
      <c r="D11" s="12">
        <v>37256</v>
      </c>
      <c r="E11" s="11">
        <v>1757.75</v>
      </c>
      <c r="F11" s="13">
        <f t="shared" si="2"/>
        <v>8.2271739331211124E-2</v>
      </c>
      <c r="G11" s="57">
        <v>36889</v>
      </c>
      <c r="H11" s="11">
        <v>4743.93</v>
      </c>
      <c r="I11" s="13">
        <f t="shared" si="3"/>
        <v>-0.43851042096953063</v>
      </c>
      <c r="J11" s="57">
        <v>35062</v>
      </c>
      <c r="K11" s="11">
        <v>19868.150000000001</v>
      </c>
      <c r="L11" s="13">
        <f t="shared" si="4"/>
        <v>7.3563635663025373E-3</v>
      </c>
      <c r="M11" s="6">
        <v>36160</v>
      </c>
      <c r="N11" s="5">
        <v>9181.43</v>
      </c>
      <c r="O11" s="7">
        <f t="shared" si="5"/>
        <v>0.16099536685785965</v>
      </c>
      <c r="P11" s="6">
        <v>36525</v>
      </c>
      <c r="Q11" s="5">
        <v>4069.31</v>
      </c>
      <c r="R11" s="7">
        <f t="shared" si="6"/>
        <v>0.85585285653694765</v>
      </c>
      <c r="S11" s="6">
        <v>35062</v>
      </c>
      <c r="T11" s="5">
        <v>615.92999999999995</v>
      </c>
      <c r="U11" s="7">
        <f t="shared" si="0"/>
        <v>0.34110653863740281</v>
      </c>
      <c r="V11" s="9">
        <v>36524</v>
      </c>
      <c r="W11" s="8">
        <v>6958.14</v>
      </c>
      <c r="X11" s="10">
        <f t="shared" si="7"/>
        <v>0.38980180043422963</v>
      </c>
      <c r="Y11" s="9">
        <v>36889</v>
      </c>
      <c r="Z11" s="8">
        <v>6222.5</v>
      </c>
      <c r="AA11" s="10">
        <f t="shared" si="8"/>
        <v>-0.10211826498513754</v>
      </c>
      <c r="AB11" s="9">
        <v>36159</v>
      </c>
      <c r="AC11" s="8">
        <v>3942.66</v>
      </c>
      <c r="AD11" s="10">
        <f t="shared" si="9"/>
        <v>0.31469767348803401</v>
      </c>
    </row>
    <row r="12" spans="1:30" x14ac:dyDescent="0.2">
      <c r="A12" s="12">
        <v>36524</v>
      </c>
      <c r="B12" s="11">
        <v>16962.09</v>
      </c>
      <c r="C12" s="13">
        <f t="shared" si="1"/>
        <v>0.68800865395906685</v>
      </c>
      <c r="D12" s="12">
        <v>37621</v>
      </c>
      <c r="E12" s="11">
        <v>1990.44</v>
      </c>
      <c r="F12" s="13">
        <f t="shared" si="2"/>
        <v>0.13237946238088472</v>
      </c>
      <c r="G12" s="57">
        <v>37256</v>
      </c>
      <c r="H12" s="11">
        <v>5551.24</v>
      </c>
      <c r="I12" s="13">
        <f t="shared" si="3"/>
        <v>0.17017746889182583</v>
      </c>
      <c r="J12" s="57">
        <v>35429</v>
      </c>
      <c r="K12" s="11">
        <v>19361.349999999999</v>
      </c>
      <c r="L12" s="13">
        <f t="shared" si="4"/>
        <v>-2.5508162561688086E-2</v>
      </c>
      <c r="M12" s="6">
        <v>36525</v>
      </c>
      <c r="N12" s="5">
        <v>11497.12</v>
      </c>
      <c r="O12" s="7">
        <f t="shared" si="5"/>
        <v>0.25221452431701818</v>
      </c>
      <c r="P12" s="6">
        <v>36889</v>
      </c>
      <c r="Q12" s="5">
        <v>2470.52</v>
      </c>
      <c r="R12" s="7">
        <f t="shared" si="6"/>
        <v>-0.39288970365983422</v>
      </c>
      <c r="S12" s="6">
        <v>35430</v>
      </c>
      <c r="T12" s="5">
        <v>740.74</v>
      </c>
      <c r="U12" s="7">
        <f t="shared" si="0"/>
        <v>0.20263666325718832</v>
      </c>
      <c r="V12" s="9">
        <v>36889</v>
      </c>
      <c r="W12" s="8">
        <v>6433.61</v>
      </c>
      <c r="X12" s="10">
        <f t="shared" si="7"/>
        <v>-7.5383651378098215E-2</v>
      </c>
      <c r="Y12" s="9">
        <v>37256</v>
      </c>
      <c r="Z12" s="8">
        <v>5217.3999999999996</v>
      </c>
      <c r="AA12" s="10">
        <f t="shared" si="8"/>
        <v>-0.16152671755725201</v>
      </c>
      <c r="AB12" s="9">
        <v>36524</v>
      </c>
      <c r="AC12" s="8">
        <v>5958.32</v>
      </c>
      <c r="AD12" s="10">
        <f t="shared" si="9"/>
        <v>0.5112436781259353</v>
      </c>
    </row>
    <row r="13" spans="1:30" x14ac:dyDescent="0.2">
      <c r="A13" s="12">
        <v>36889</v>
      </c>
      <c r="B13" s="11">
        <v>15095.53</v>
      </c>
      <c r="C13" s="13">
        <f t="shared" si="1"/>
        <v>-0.11004304304481338</v>
      </c>
      <c r="D13" s="12">
        <v>37986</v>
      </c>
      <c r="E13" s="11">
        <v>5020.18</v>
      </c>
      <c r="F13" s="13">
        <f t="shared" si="2"/>
        <v>1.5221458571974038</v>
      </c>
      <c r="G13" s="57">
        <v>37621</v>
      </c>
      <c r="H13" s="11">
        <v>4452.45</v>
      </c>
      <c r="I13" s="13">
        <f t="shared" si="3"/>
        <v>-0.19793595665112662</v>
      </c>
      <c r="J13" s="57">
        <v>35794</v>
      </c>
      <c r="K13" s="11">
        <v>15258.74</v>
      </c>
      <c r="L13" s="13">
        <f t="shared" si="4"/>
        <v>-0.21189689768533693</v>
      </c>
      <c r="M13" s="6">
        <v>36889</v>
      </c>
      <c r="N13" s="5">
        <v>10786.85</v>
      </c>
      <c r="O13" s="7">
        <f t="shared" si="5"/>
        <v>-6.1778080075705954E-2</v>
      </c>
      <c r="P13" s="6">
        <v>37256</v>
      </c>
      <c r="Q13" s="5">
        <v>1950.4</v>
      </c>
      <c r="R13" s="7">
        <f t="shared" si="6"/>
        <v>-0.21053057655878116</v>
      </c>
      <c r="S13" s="6">
        <v>35795</v>
      </c>
      <c r="T13" s="5">
        <v>970.43</v>
      </c>
      <c r="U13" s="7">
        <f t="shared" si="0"/>
        <v>0.31008181008180991</v>
      </c>
      <c r="V13" s="9">
        <v>37253</v>
      </c>
      <c r="W13" s="8">
        <v>5160.1000000000004</v>
      </c>
      <c r="X13" s="10">
        <f t="shared" si="7"/>
        <v>-0.19794640955855258</v>
      </c>
      <c r="Y13" s="9">
        <v>37621</v>
      </c>
      <c r="Z13" s="8">
        <v>3940.4</v>
      </c>
      <c r="AA13" s="10">
        <f t="shared" si="8"/>
        <v>-0.24475792540345764</v>
      </c>
      <c r="AB13" s="9">
        <v>36889</v>
      </c>
      <c r="AC13" s="8">
        <v>5926.42</v>
      </c>
      <c r="AD13" s="10">
        <f t="shared" si="9"/>
        <v>-5.3538581345076164E-3</v>
      </c>
    </row>
    <row r="14" spans="1:30" x14ac:dyDescent="0.2">
      <c r="A14" s="12">
        <v>37256</v>
      </c>
      <c r="B14" s="11">
        <v>11397.21</v>
      </c>
      <c r="C14" s="13">
        <f t="shared" si="1"/>
        <v>-0.24499437913077593</v>
      </c>
      <c r="D14" s="12">
        <v>38352</v>
      </c>
      <c r="E14" s="11">
        <v>4741.32</v>
      </c>
      <c r="F14" s="13">
        <f t="shared" si="2"/>
        <v>-5.5547809042703733E-2</v>
      </c>
      <c r="G14" s="57">
        <v>37986</v>
      </c>
      <c r="H14" s="11">
        <v>5890.68</v>
      </c>
      <c r="I14" s="13">
        <f t="shared" si="3"/>
        <v>0.32301991038641664</v>
      </c>
      <c r="J14" s="57">
        <v>36159</v>
      </c>
      <c r="K14" s="11">
        <v>13842.17</v>
      </c>
      <c r="L14" s="13">
        <f t="shared" si="4"/>
        <v>-9.283663002318665E-2</v>
      </c>
      <c r="M14" s="6">
        <v>37256</v>
      </c>
      <c r="N14" s="5">
        <v>10021.5</v>
      </c>
      <c r="O14" s="7">
        <f t="shared" si="5"/>
        <v>-7.0952131530520934E-2</v>
      </c>
      <c r="P14" s="6">
        <v>37621</v>
      </c>
      <c r="Q14" s="5">
        <v>1335.51</v>
      </c>
      <c r="R14" s="7">
        <f t="shared" si="6"/>
        <v>-0.31526353568498777</v>
      </c>
      <c r="S14" s="6">
        <v>36160</v>
      </c>
      <c r="T14" s="5">
        <v>1229.23</v>
      </c>
      <c r="U14" s="7">
        <f t="shared" si="0"/>
        <v>0.26668590212586185</v>
      </c>
      <c r="V14" s="9">
        <v>37620</v>
      </c>
      <c r="W14" s="8">
        <v>2892.63</v>
      </c>
      <c r="X14" s="10">
        <f t="shared" si="7"/>
        <v>-0.43942365458033761</v>
      </c>
      <c r="Y14" s="9">
        <v>37986</v>
      </c>
      <c r="Z14" s="8">
        <v>4476.8999999999996</v>
      </c>
      <c r="AA14" s="10">
        <f t="shared" si="8"/>
        <v>0.13615368998071253</v>
      </c>
      <c r="AB14" s="9">
        <v>37253</v>
      </c>
      <c r="AC14" s="8">
        <v>4624.58</v>
      </c>
      <c r="AD14" s="10">
        <f t="shared" si="9"/>
        <v>-0.21966718524842999</v>
      </c>
    </row>
    <row r="15" spans="1:30" x14ac:dyDescent="0.2">
      <c r="A15" s="12">
        <v>37621</v>
      </c>
      <c r="B15" s="11">
        <v>9321.2900000000009</v>
      </c>
      <c r="C15" s="13">
        <f t="shared" si="1"/>
        <v>-0.18214282267326809</v>
      </c>
      <c r="D15" s="12">
        <v>38716</v>
      </c>
      <c r="E15" s="11">
        <v>5330.34</v>
      </c>
      <c r="F15" s="13">
        <f t="shared" si="2"/>
        <v>0.12423122674698206</v>
      </c>
      <c r="G15" s="57">
        <v>38352</v>
      </c>
      <c r="H15" s="11">
        <v>6139.68</v>
      </c>
      <c r="I15" s="13">
        <f t="shared" si="3"/>
        <v>4.227016235816583E-2</v>
      </c>
      <c r="J15" s="57">
        <v>36524</v>
      </c>
      <c r="K15" s="11">
        <v>18934.34</v>
      </c>
      <c r="L15" s="13">
        <f t="shared" si="4"/>
        <v>0.36787367876568489</v>
      </c>
      <c r="M15" s="6">
        <v>37621</v>
      </c>
      <c r="N15" s="5">
        <v>8341.6299999999992</v>
      </c>
      <c r="O15" s="7">
        <f t="shared" si="5"/>
        <v>-0.16762660280397157</v>
      </c>
      <c r="P15" s="6">
        <v>37986</v>
      </c>
      <c r="Q15" s="5">
        <v>2003.37</v>
      </c>
      <c r="R15" s="7">
        <f t="shared" si="6"/>
        <v>0.50007862165015604</v>
      </c>
      <c r="S15" s="6">
        <v>36525</v>
      </c>
      <c r="T15" s="5">
        <v>1469.25</v>
      </c>
      <c r="U15" s="7">
        <f t="shared" si="0"/>
        <v>0.19526044759727634</v>
      </c>
      <c r="V15" s="9">
        <v>37985</v>
      </c>
      <c r="W15" s="8">
        <v>3965.16</v>
      </c>
      <c r="X15" s="10">
        <f t="shared" si="7"/>
        <v>0.37078022422501311</v>
      </c>
      <c r="Y15" s="9">
        <v>38352</v>
      </c>
      <c r="Z15" s="8">
        <v>4814.3</v>
      </c>
      <c r="AA15" s="10">
        <f t="shared" si="8"/>
        <v>7.5364649645960569E-2</v>
      </c>
      <c r="AB15" s="9">
        <v>37621</v>
      </c>
      <c r="AC15" s="8">
        <v>3063.91</v>
      </c>
      <c r="AD15" s="10">
        <f t="shared" si="9"/>
        <v>-0.33747280834151427</v>
      </c>
    </row>
    <row r="16" spans="1:30" x14ac:dyDescent="0.2">
      <c r="A16" s="12">
        <v>37986</v>
      </c>
      <c r="B16" s="11">
        <v>12575.94</v>
      </c>
      <c r="C16" s="13">
        <f t="shared" si="1"/>
        <v>0.34916304502917517</v>
      </c>
      <c r="D16" s="12">
        <v>39080</v>
      </c>
      <c r="E16" s="11">
        <v>10340.36</v>
      </c>
      <c r="F16" s="13">
        <f t="shared" si="2"/>
        <v>0.93990627239538194</v>
      </c>
      <c r="G16" s="57">
        <v>38716</v>
      </c>
      <c r="H16" s="11">
        <v>6548.33</v>
      </c>
      <c r="I16" s="13">
        <f t="shared" si="3"/>
        <v>6.6558843457639405E-2</v>
      </c>
      <c r="J16" s="57">
        <v>36889</v>
      </c>
      <c r="K16" s="11">
        <v>13785.69</v>
      </c>
      <c r="L16" s="13">
        <f t="shared" si="4"/>
        <v>-0.27192128165016571</v>
      </c>
      <c r="M16" s="6">
        <v>37986</v>
      </c>
      <c r="N16" s="5">
        <v>10453.92</v>
      </c>
      <c r="O16" s="7">
        <f t="shared" si="5"/>
        <v>0.25322269148835441</v>
      </c>
      <c r="P16" s="6">
        <v>38352</v>
      </c>
      <c r="Q16" s="5">
        <v>2175.44</v>
      </c>
      <c r="R16" s="7">
        <f t="shared" si="6"/>
        <v>8.5890274886815776E-2</v>
      </c>
      <c r="S16" s="6">
        <v>36889</v>
      </c>
      <c r="T16" s="5">
        <v>1320.28</v>
      </c>
      <c r="U16" s="7">
        <f t="shared" si="0"/>
        <v>-0.10139186659860477</v>
      </c>
      <c r="V16" s="9">
        <v>38351</v>
      </c>
      <c r="W16" s="8">
        <v>4256.08</v>
      </c>
      <c r="X16" s="10">
        <f t="shared" si="7"/>
        <v>7.3369044376519588E-2</v>
      </c>
      <c r="Y16" s="9">
        <v>38716</v>
      </c>
      <c r="Z16" s="8">
        <v>5618.8</v>
      </c>
      <c r="AA16" s="10">
        <f t="shared" si="8"/>
        <v>0.16710632906133815</v>
      </c>
      <c r="AB16" s="9">
        <v>37986</v>
      </c>
      <c r="AC16" s="8">
        <v>3557.9</v>
      </c>
      <c r="AD16" s="10">
        <f t="shared" si="9"/>
        <v>0.16122862616721778</v>
      </c>
    </row>
    <row r="17" spans="1:30" x14ac:dyDescent="0.2">
      <c r="A17" s="12">
        <v>38352</v>
      </c>
      <c r="B17" s="11">
        <v>14230.14</v>
      </c>
      <c r="C17" s="13">
        <f t="shared" si="1"/>
        <v>0.131536887103469</v>
      </c>
      <c r="D17" s="12">
        <v>39447</v>
      </c>
      <c r="E17" s="11">
        <v>16124.72</v>
      </c>
      <c r="F17" s="13">
        <f t="shared" si="2"/>
        <v>0.55939638465198493</v>
      </c>
      <c r="G17" s="57">
        <v>39080</v>
      </c>
      <c r="H17" s="11">
        <v>7823.72</v>
      </c>
      <c r="I17" s="13">
        <f t="shared" si="3"/>
        <v>0.19476568835107577</v>
      </c>
      <c r="J17" s="57">
        <v>37253</v>
      </c>
      <c r="K17" s="11">
        <v>10542.62</v>
      </c>
      <c r="L17" s="13">
        <f t="shared" si="4"/>
        <v>-0.23524901546458676</v>
      </c>
      <c r="M17" s="6">
        <v>38352</v>
      </c>
      <c r="N17" s="5">
        <v>10783.01</v>
      </c>
      <c r="O17" s="7">
        <f t="shared" si="5"/>
        <v>3.1480057241685344E-2</v>
      </c>
      <c r="P17" s="6">
        <v>38716</v>
      </c>
      <c r="Q17" s="5">
        <v>2205.3200000000002</v>
      </c>
      <c r="R17" s="7">
        <f t="shared" si="6"/>
        <v>1.3735152428933972E-2</v>
      </c>
      <c r="S17" s="6">
        <v>37256</v>
      </c>
      <c r="T17" s="5">
        <v>1148.08</v>
      </c>
      <c r="U17" s="7">
        <f t="shared" si="0"/>
        <v>-0.1304268791468477</v>
      </c>
      <c r="V17" s="9">
        <v>38716</v>
      </c>
      <c r="W17" s="8">
        <v>5408.26</v>
      </c>
      <c r="X17" s="10">
        <f t="shared" si="7"/>
        <v>0.27071389635533172</v>
      </c>
      <c r="Y17" s="9">
        <v>39080</v>
      </c>
      <c r="Z17" s="8">
        <v>6220.8</v>
      </c>
      <c r="AA17" s="10">
        <f t="shared" si="8"/>
        <v>0.10714031465793417</v>
      </c>
      <c r="AB17" s="9">
        <v>38352</v>
      </c>
      <c r="AC17" s="8">
        <v>3821.16</v>
      </c>
      <c r="AD17" s="10">
        <f t="shared" si="9"/>
        <v>7.3993085809044512E-2</v>
      </c>
    </row>
    <row r="18" spans="1:30" x14ac:dyDescent="0.2">
      <c r="A18" s="12">
        <v>38716</v>
      </c>
      <c r="B18" s="11">
        <v>14876.43</v>
      </c>
      <c r="C18" s="13">
        <f t="shared" si="1"/>
        <v>4.5416981140031121E-2</v>
      </c>
      <c r="D18" s="12">
        <v>39813</v>
      </c>
      <c r="E18" s="11">
        <v>7891.8</v>
      </c>
      <c r="F18" s="13">
        <f t="shared" si="2"/>
        <v>-0.51057754801323685</v>
      </c>
      <c r="G18" s="57">
        <v>39447</v>
      </c>
      <c r="H18" s="11">
        <v>8506.2800000000007</v>
      </c>
      <c r="I18" s="13">
        <f t="shared" si="3"/>
        <v>8.7242385974958259E-2</v>
      </c>
      <c r="J18" s="57">
        <v>37620</v>
      </c>
      <c r="K18" s="11">
        <v>8578.9500000000007</v>
      </c>
      <c r="L18" s="13">
        <f t="shared" si="4"/>
        <v>-0.18626015165110754</v>
      </c>
      <c r="M18" s="6">
        <v>38716</v>
      </c>
      <c r="N18" s="5">
        <v>10717.5</v>
      </c>
      <c r="O18" s="7">
        <f t="shared" si="5"/>
        <v>-6.0752980846721094E-3</v>
      </c>
      <c r="P18" s="6">
        <v>39080</v>
      </c>
      <c r="Q18" s="5">
        <v>2415.29</v>
      </c>
      <c r="R18" s="7">
        <f t="shared" si="6"/>
        <v>9.5210672374077099E-2</v>
      </c>
      <c r="S18" s="6">
        <v>37621</v>
      </c>
      <c r="T18" s="5">
        <v>879.82</v>
      </c>
      <c r="U18" s="7">
        <f t="shared" si="0"/>
        <v>-0.23365967528395226</v>
      </c>
      <c r="V18" s="9">
        <v>39080</v>
      </c>
      <c r="W18" s="8">
        <v>6596.92</v>
      </c>
      <c r="X18" s="10">
        <f t="shared" si="7"/>
        <v>0.21978603099703053</v>
      </c>
      <c r="Y18" s="9">
        <v>39447</v>
      </c>
      <c r="Z18" s="8">
        <v>6456.9</v>
      </c>
      <c r="AA18" s="10">
        <f t="shared" si="8"/>
        <v>3.7953317901234573E-2</v>
      </c>
      <c r="AB18" s="9">
        <v>38716</v>
      </c>
      <c r="AC18" s="8">
        <v>4715.2299999999996</v>
      </c>
      <c r="AD18" s="10">
        <f t="shared" si="9"/>
        <v>0.23397868710025227</v>
      </c>
    </row>
    <row r="19" spans="1:30" x14ac:dyDescent="0.2">
      <c r="A19" s="12">
        <v>39080</v>
      </c>
      <c r="B19" s="11">
        <v>19964.72</v>
      </c>
      <c r="C19" s="13">
        <f t="shared" si="1"/>
        <v>0.34203703442290934</v>
      </c>
      <c r="D19" s="12">
        <v>40178</v>
      </c>
      <c r="E19" s="11">
        <v>12794.13</v>
      </c>
      <c r="F19" s="13">
        <f t="shared" si="2"/>
        <v>0.62119288375275583</v>
      </c>
      <c r="G19" s="57">
        <v>39813</v>
      </c>
      <c r="H19" s="11">
        <v>4563.74</v>
      </c>
      <c r="I19" s="13">
        <f t="shared" si="3"/>
        <v>-0.4634858010787325</v>
      </c>
      <c r="J19" s="57">
        <v>37985</v>
      </c>
      <c r="K19" s="11">
        <v>10676.64</v>
      </c>
      <c r="L19" s="13">
        <f t="shared" si="4"/>
        <v>0.24451593726504983</v>
      </c>
      <c r="M19" s="6">
        <v>39080</v>
      </c>
      <c r="N19" s="5">
        <v>12463.15</v>
      </c>
      <c r="O19" s="7">
        <f t="shared" si="5"/>
        <v>0.16287846979239551</v>
      </c>
      <c r="P19" s="6">
        <v>39447</v>
      </c>
      <c r="Q19" s="5">
        <v>2652.28</v>
      </c>
      <c r="R19" s="7">
        <f t="shared" si="6"/>
        <v>9.812072256333626E-2</v>
      </c>
      <c r="S19" s="6">
        <v>37986</v>
      </c>
      <c r="T19" s="5">
        <v>1111.92</v>
      </c>
      <c r="U19" s="7">
        <f t="shared" si="0"/>
        <v>0.26380395990088878</v>
      </c>
      <c r="V19" s="9">
        <v>39444</v>
      </c>
      <c r="W19" s="8">
        <v>8067.32</v>
      </c>
      <c r="X19" s="10">
        <f t="shared" si="7"/>
        <v>0.22289189500554807</v>
      </c>
      <c r="Y19" s="9">
        <v>39813</v>
      </c>
      <c r="Z19" s="8">
        <v>4434.17</v>
      </c>
      <c r="AA19" s="10">
        <f t="shared" si="8"/>
        <v>-0.31326642816212114</v>
      </c>
      <c r="AB19" s="9">
        <v>39080</v>
      </c>
      <c r="AC19" s="8">
        <v>5541.76</v>
      </c>
      <c r="AD19" s="10">
        <f t="shared" si="9"/>
        <v>0.17528943444964518</v>
      </c>
    </row>
    <row r="20" spans="1:30" x14ac:dyDescent="0.2">
      <c r="A20" s="12">
        <v>39447</v>
      </c>
      <c r="B20" s="11">
        <v>27812.65</v>
      </c>
      <c r="C20" s="13">
        <f t="shared" si="1"/>
        <v>0.39308991060230247</v>
      </c>
      <c r="D20" s="12">
        <v>40543</v>
      </c>
      <c r="E20" s="11">
        <v>12692.43</v>
      </c>
      <c r="F20" s="13">
        <f t="shared" si="2"/>
        <v>-7.9489578423854734E-3</v>
      </c>
      <c r="G20" s="57">
        <v>40178</v>
      </c>
      <c r="H20" s="11">
        <v>8188.11</v>
      </c>
      <c r="I20" s="13">
        <f t="shared" si="3"/>
        <v>0.79416662649493608</v>
      </c>
      <c r="J20" s="57">
        <v>38351</v>
      </c>
      <c r="K20" s="11">
        <v>11488.76</v>
      </c>
      <c r="L20" s="13">
        <f t="shared" si="4"/>
        <v>7.6065129104287532E-2</v>
      </c>
      <c r="M20" s="6">
        <v>39447</v>
      </c>
      <c r="N20" s="5">
        <v>13264.82</v>
      </c>
      <c r="O20" s="7">
        <f t="shared" si="5"/>
        <v>6.4323224866907669E-2</v>
      </c>
      <c r="P20" s="6">
        <v>39813</v>
      </c>
      <c r="Q20" s="5">
        <v>1577.03</v>
      </c>
      <c r="R20" s="7">
        <f t="shared" si="6"/>
        <v>-0.40540591491094458</v>
      </c>
      <c r="S20" s="6">
        <v>38352</v>
      </c>
      <c r="T20" s="5">
        <v>1211.92</v>
      </c>
      <c r="U20" s="7">
        <f t="shared" si="0"/>
        <v>8.9934527663860786E-2</v>
      </c>
      <c r="V20" s="9">
        <v>39812</v>
      </c>
      <c r="W20" s="8">
        <v>4810.2</v>
      </c>
      <c r="X20" s="10">
        <f t="shared" si="7"/>
        <v>-0.40374250680523394</v>
      </c>
      <c r="Y20" s="9">
        <v>40178</v>
      </c>
      <c r="Z20" s="8">
        <v>5412.88</v>
      </c>
      <c r="AA20" s="10">
        <f t="shared" si="8"/>
        <v>0.22071999945874876</v>
      </c>
      <c r="AB20" s="9">
        <v>39447</v>
      </c>
      <c r="AC20" s="8">
        <v>5614.08</v>
      </c>
      <c r="AD20" s="10">
        <f t="shared" si="9"/>
        <v>1.3050005774338791E-2</v>
      </c>
    </row>
    <row r="21" spans="1:30" x14ac:dyDescent="0.2">
      <c r="A21" s="12">
        <v>39813</v>
      </c>
      <c r="B21" s="11">
        <v>14387.48</v>
      </c>
      <c r="C21" s="13">
        <f t="shared" si="1"/>
        <v>-0.48270013824644542</v>
      </c>
      <c r="D21" s="12">
        <v>40907</v>
      </c>
      <c r="E21" s="11">
        <v>9936.48</v>
      </c>
      <c r="F21" s="13">
        <f t="shared" si="2"/>
        <v>-0.21713336216941914</v>
      </c>
      <c r="G21" s="57">
        <v>40543</v>
      </c>
      <c r="H21" s="11">
        <v>8972.5</v>
      </c>
      <c r="I21" s="13">
        <f t="shared" si="3"/>
        <v>9.5796221594482756E-2</v>
      </c>
      <c r="J21" s="57">
        <v>38716</v>
      </c>
      <c r="K21" s="11">
        <v>16111.43</v>
      </c>
      <c r="L21" s="13">
        <f t="shared" si="4"/>
        <v>0.40236457198165865</v>
      </c>
      <c r="M21" s="6">
        <v>39813</v>
      </c>
      <c r="N21" s="5">
        <v>8776.39</v>
      </c>
      <c r="O21" s="7">
        <f t="shared" si="5"/>
        <v>-0.33837096922536458</v>
      </c>
      <c r="P21" s="6">
        <v>40178</v>
      </c>
      <c r="Q21" s="5">
        <v>2269.15</v>
      </c>
      <c r="R21" s="7">
        <f t="shared" si="6"/>
        <v>0.4388756079465832</v>
      </c>
      <c r="S21" s="6">
        <v>38716</v>
      </c>
      <c r="T21" s="5">
        <v>1248.29</v>
      </c>
      <c r="U21" s="7">
        <f t="shared" si="0"/>
        <v>3.0010231698461842E-2</v>
      </c>
      <c r="V21" s="9">
        <v>40177</v>
      </c>
      <c r="W21" s="8">
        <v>5957.43</v>
      </c>
      <c r="X21" s="10">
        <f t="shared" si="7"/>
        <v>0.2384994386927779</v>
      </c>
      <c r="Y21" s="9">
        <v>40543</v>
      </c>
      <c r="Z21" s="8">
        <v>5899.94</v>
      </c>
      <c r="AA21" s="10">
        <f t="shared" si="8"/>
        <v>8.9981673342102386E-2</v>
      </c>
      <c r="AB21" s="9">
        <v>39813</v>
      </c>
      <c r="AC21" s="8">
        <v>3217.97</v>
      </c>
      <c r="AD21" s="10">
        <f t="shared" si="9"/>
        <v>-0.42680367932056551</v>
      </c>
    </row>
    <row r="22" spans="1:30" x14ac:dyDescent="0.2">
      <c r="A22" s="12">
        <v>40178</v>
      </c>
      <c r="B22" s="11">
        <v>21872.5</v>
      </c>
      <c r="C22" s="13">
        <f t="shared" si="1"/>
        <v>0.52024538001095411</v>
      </c>
      <c r="D22" s="12">
        <v>41274</v>
      </c>
      <c r="E22" s="11">
        <v>11436.16</v>
      </c>
      <c r="F22" s="13">
        <f t="shared" si="2"/>
        <v>0.15092668631145045</v>
      </c>
      <c r="G22" s="57">
        <v>40907</v>
      </c>
      <c r="H22" s="11">
        <v>7072.08</v>
      </c>
      <c r="I22" s="13">
        <f t="shared" si="3"/>
        <v>-0.21180495959877399</v>
      </c>
      <c r="J22" s="57">
        <v>39080</v>
      </c>
      <c r="K22" s="11">
        <v>17225.830000000002</v>
      </c>
      <c r="L22" s="13">
        <f t="shared" si="4"/>
        <v>6.9168286117371469E-2</v>
      </c>
      <c r="M22" s="6">
        <v>40178</v>
      </c>
      <c r="N22" s="5">
        <v>10428.049999999999</v>
      </c>
      <c r="O22" s="7">
        <f t="shared" si="5"/>
        <v>0.18819355110700409</v>
      </c>
      <c r="P22" s="6">
        <v>40543</v>
      </c>
      <c r="Q22" s="5">
        <v>2652.87</v>
      </c>
      <c r="R22" s="7">
        <f t="shared" si="6"/>
        <v>0.16910296807174485</v>
      </c>
      <c r="S22" s="6">
        <v>39080</v>
      </c>
      <c r="T22" s="5">
        <v>1418.3</v>
      </c>
      <c r="U22" s="7">
        <f t="shared" si="0"/>
        <v>0.13619431382130753</v>
      </c>
      <c r="V22" s="9">
        <v>40526</v>
      </c>
      <c r="W22" s="8">
        <v>6914.19</v>
      </c>
      <c r="X22" s="10">
        <f t="shared" si="7"/>
        <v>0.16059945311988555</v>
      </c>
      <c r="Y22" s="9">
        <v>40907</v>
      </c>
      <c r="Z22" s="8">
        <v>5572.28</v>
      </c>
      <c r="AA22" s="10">
        <f t="shared" si="8"/>
        <v>-5.5536157994827029E-2</v>
      </c>
      <c r="AB22" s="9">
        <v>40178</v>
      </c>
      <c r="AC22" s="8">
        <v>3936.33</v>
      </c>
      <c r="AD22" s="10">
        <f t="shared" si="9"/>
        <v>0.22323390211841643</v>
      </c>
    </row>
    <row r="23" spans="1:30" x14ac:dyDescent="0.2">
      <c r="A23" s="12">
        <v>40543</v>
      </c>
      <c r="B23" s="11">
        <v>23035.45</v>
      </c>
      <c r="C23" s="13">
        <f t="shared" si="1"/>
        <v>5.3169505086295699E-2</v>
      </c>
      <c r="D23" s="12">
        <v>41639</v>
      </c>
      <c r="E23" s="11">
        <v>10816.14</v>
      </c>
      <c r="F23" s="13">
        <f t="shared" si="2"/>
        <v>-5.421575074150764E-2</v>
      </c>
      <c r="G23" s="57">
        <v>41271</v>
      </c>
      <c r="H23" s="11">
        <v>7699.5</v>
      </c>
      <c r="I23" s="13">
        <f t="shared" si="3"/>
        <v>8.8717887806698981E-2</v>
      </c>
      <c r="J23" s="57">
        <v>39444</v>
      </c>
      <c r="K23" s="11">
        <v>15307.78</v>
      </c>
      <c r="L23" s="13">
        <f t="shared" si="4"/>
        <v>-0.11134731969373901</v>
      </c>
      <c r="M23" s="6">
        <v>40543</v>
      </c>
      <c r="N23" s="5">
        <v>11577.51</v>
      </c>
      <c r="O23" s="7">
        <f t="shared" si="5"/>
        <v>0.11022770316598041</v>
      </c>
      <c r="P23" s="6">
        <v>40907</v>
      </c>
      <c r="Q23" s="5">
        <v>2605.15</v>
      </c>
      <c r="R23" s="7">
        <f t="shared" si="6"/>
        <v>-1.7988065755200844E-2</v>
      </c>
      <c r="S23" s="6">
        <v>39447</v>
      </c>
      <c r="T23" s="5">
        <v>1468.36</v>
      </c>
      <c r="U23" s="7">
        <f t="shared" si="0"/>
        <v>3.5295776633998521E-2</v>
      </c>
      <c r="V23" s="9">
        <v>40907</v>
      </c>
      <c r="W23" s="8">
        <v>5898.35</v>
      </c>
      <c r="X23" s="10">
        <f t="shared" si="7"/>
        <v>-0.14692104208880563</v>
      </c>
      <c r="Y23" s="9">
        <v>41274</v>
      </c>
      <c r="Z23" s="8">
        <v>5897.81</v>
      </c>
      <c r="AA23" s="10">
        <f t="shared" si="8"/>
        <v>5.8419533835342152E-2</v>
      </c>
      <c r="AB23" s="9">
        <v>40543</v>
      </c>
      <c r="AC23" s="8">
        <v>3804.78</v>
      </c>
      <c r="AD23" s="10">
        <f t="shared" si="9"/>
        <v>-3.3419454161617512E-2</v>
      </c>
    </row>
    <row r="24" spans="1:30" x14ac:dyDescent="0.2">
      <c r="A24" s="12">
        <v>40907</v>
      </c>
      <c r="B24" s="11">
        <v>18434.39</v>
      </c>
      <c r="C24" s="13">
        <f t="shared" si="1"/>
        <v>-0.19973822955488174</v>
      </c>
      <c r="D24" s="12">
        <v>42004</v>
      </c>
      <c r="E24" s="11">
        <v>11984.69</v>
      </c>
      <c r="F24" s="13">
        <f t="shared" si="2"/>
        <v>0.10803761785627786</v>
      </c>
      <c r="G24" s="57">
        <v>41639</v>
      </c>
      <c r="H24" s="11">
        <v>8611.51</v>
      </c>
      <c r="I24" s="13">
        <f t="shared" si="3"/>
        <v>0.11845054873693095</v>
      </c>
      <c r="J24" s="57">
        <v>39812</v>
      </c>
      <c r="K24" s="11">
        <v>8859.56</v>
      </c>
      <c r="L24" s="13">
        <f t="shared" si="4"/>
        <v>-0.42123808938983975</v>
      </c>
      <c r="M24" s="6">
        <v>40907</v>
      </c>
      <c r="N24" s="5">
        <v>12217.56</v>
      </c>
      <c r="O24" s="7">
        <f t="shared" si="5"/>
        <v>5.5283908197876652E-2</v>
      </c>
      <c r="P24" s="6">
        <v>41274</v>
      </c>
      <c r="Q24" s="5">
        <v>3019.51</v>
      </c>
      <c r="R24" s="7">
        <f t="shared" si="6"/>
        <v>0.15905418114120118</v>
      </c>
      <c r="S24" s="6">
        <v>39813</v>
      </c>
      <c r="T24" s="5">
        <v>903.25</v>
      </c>
      <c r="U24" s="7">
        <f t="shared" si="0"/>
        <v>-0.38485793674575708</v>
      </c>
      <c r="V24" s="9">
        <v>41271</v>
      </c>
      <c r="W24" s="8">
        <v>7612.39</v>
      </c>
      <c r="X24" s="10">
        <f t="shared" si="7"/>
        <v>0.29059652275636405</v>
      </c>
      <c r="Y24" s="9">
        <v>41639</v>
      </c>
      <c r="Z24" s="8">
        <v>6749.09</v>
      </c>
      <c r="AA24" s="10">
        <f t="shared" si="8"/>
        <v>0.14433832219077924</v>
      </c>
      <c r="AB24" s="9">
        <v>40907</v>
      </c>
      <c r="AC24" s="8">
        <v>3159.81</v>
      </c>
      <c r="AD24" s="10">
        <f t="shared" si="9"/>
        <v>-0.16951571444341074</v>
      </c>
    </row>
    <row r="25" spans="1:30" x14ac:dyDescent="0.2">
      <c r="A25" s="12">
        <v>41274</v>
      </c>
      <c r="B25" s="11">
        <v>22656.92</v>
      </c>
      <c r="C25" s="13">
        <f t="shared" si="1"/>
        <v>0.22905721317602579</v>
      </c>
      <c r="D25" s="12">
        <v>42369</v>
      </c>
      <c r="E25" s="11">
        <v>9661.0300000000007</v>
      </c>
      <c r="F25" s="13">
        <f t="shared" si="2"/>
        <v>-0.19388569917119258</v>
      </c>
      <c r="G25" s="57">
        <v>42004</v>
      </c>
      <c r="H25" s="11">
        <v>9307.26</v>
      </c>
      <c r="I25" s="13">
        <f t="shared" si="3"/>
        <v>8.0793031651824165E-2</v>
      </c>
      <c r="J25" s="57">
        <v>40177</v>
      </c>
      <c r="K25" s="11">
        <v>10546.44</v>
      </c>
      <c r="L25" s="13">
        <f t="shared" si="4"/>
        <v>0.19040223216502872</v>
      </c>
      <c r="M25" s="6">
        <v>41274</v>
      </c>
      <c r="N25" s="5">
        <v>13104.14</v>
      </c>
      <c r="O25" s="7">
        <f t="shared" si="5"/>
        <v>7.2566044283801423E-2</v>
      </c>
      <c r="P25" s="6">
        <v>41639</v>
      </c>
      <c r="Q25" s="5">
        <v>4176.59</v>
      </c>
      <c r="R25" s="7">
        <f t="shared" si="6"/>
        <v>0.38320124788459053</v>
      </c>
      <c r="S25" s="6">
        <v>40178</v>
      </c>
      <c r="T25" s="5">
        <v>1115.0999999999999</v>
      </c>
      <c r="U25" s="7">
        <f t="shared" si="0"/>
        <v>0.23454193191253792</v>
      </c>
      <c r="V25" s="9">
        <v>41638</v>
      </c>
      <c r="W25" s="8">
        <v>9552.16</v>
      </c>
      <c r="X25" s="10">
        <f t="shared" si="7"/>
        <v>0.25481747519504383</v>
      </c>
      <c r="Y25" s="9">
        <v>42004</v>
      </c>
      <c r="Z25" s="8">
        <v>6566.09</v>
      </c>
      <c r="AA25" s="10">
        <f t="shared" si="8"/>
        <v>-2.7114766583346772E-2</v>
      </c>
      <c r="AB25" s="9">
        <v>41274</v>
      </c>
      <c r="AC25" s="8">
        <v>3641.07</v>
      </c>
      <c r="AD25" s="10">
        <f t="shared" si="9"/>
        <v>0.15230662603131218</v>
      </c>
    </row>
    <row r="26" spans="1:30" x14ac:dyDescent="0.2">
      <c r="A26" s="12">
        <v>41639</v>
      </c>
      <c r="B26" s="11">
        <v>23306.39</v>
      </c>
      <c r="C26" s="13">
        <f t="shared" si="1"/>
        <v>2.8665414363470365E-2</v>
      </c>
      <c r="D26" s="12">
        <v>42734</v>
      </c>
      <c r="E26" s="11">
        <v>9394.8700000000008</v>
      </c>
      <c r="F26" s="13">
        <f t="shared" si="2"/>
        <v>-2.7549857520367871E-2</v>
      </c>
      <c r="G26" s="57">
        <v>42369</v>
      </c>
      <c r="H26" s="11">
        <v>8338.06</v>
      </c>
      <c r="I26" s="13">
        <f t="shared" si="3"/>
        <v>-0.10413376224581683</v>
      </c>
      <c r="J26" s="57">
        <v>40542</v>
      </c>
      <c r="K26" s="11">
        <v>10228.92</v>
      </c>
      <c r="L26" s="13">
        <f t="shared" si="4"/>
        <v>-3.0106841739961587E-2</v>
      </c>
      <c r="M26" s="6">
        <v>41639</v>
      </c>
      <c r="N26" s="5">
        <v>16576.66</v>
      </c>
      <c r="O26" s="7">
        <f t="shared" si="5"/>
        <v>0.26499411636322567</v>
      </c>
      <c r="P26" s="6">
        <v>42004</v>
      </c>
      <c r="Q26" s="5">
        <v>4736.05</v>
      </c>
      <c r="R26" s="7">
        <f t="shared" si="6"/>
        <v>0.13395138139008145</v>
      </c>
      <c r="S26" s="6">
        <v>40543</v>
      </c>
      <c r="T26" s="5">
        <v>1257.8599999999999</v>
      </c>
      <c r="U26" s="7">
        <f t="shared" si="0"/>
        <v>0.12802439243117214</v>
      </c>
      <c r="V26" s="9">
        <v>42003</v>
      </c>
      <c r="W26" s="8">
        <v>9805.5499999999993</v>
      </c>
      <c r="X26" s="10">
        <f t="shared" si="7"/>
        <v>2.6526984472621917E-2</v>
      </c>
      <c r="Y26" s="9">
        <v>42369</v>
      </c>
      <c r="Z26" s="8">
        <v>6242.32</v>
      </c>
      <c r="AA26" s="10">
        <f t="shared" si="8"/>
        <v>-4.930940635903569E-2</v>
      </c>
      <c r="AB26" s="9">
        <v>41639</v>
      </c>
      <c r="AC26" s="8">
        <v>4295.95</v>
      </c>
      <c r="AD26" s="10">
        <f t="shared" si="9"/>
        <v>0.17985921720812836</v>
      </c>
    </row>
    <row r="27" spans="1:30" x14ac:dyDescent="0.2">
      <c r="A27" s="12">
        <v>42004</v>
      </c>
      <c r="B27" s="11">
        <v>23605.040000000001</v>
      </c>
      <c r="C27" s="13">
        <f t="shared" si="1"/>
        <v>1.2814082318197029E-2</v>
      </c>
      <c r="D27" s="12">
        <v>43098</v>
      </c>
      <c r="E27" s="11">
        <v>11709.3</v>
      </c>
      <c r="F27" s="13">
        <f t="shared" si="2"/>
        <v>0.24635040186825341</v>
      </c>
      <c r="G27" s="57">
        <v>42734</v>
      </c>
      <c r="H27" s="11">
        <v>9253.5</v>
      </c>
      <c r="I27" s="13">
        <f t="shared" si="3"/>
        <v>0.10979052681319157</v>
      </c>
      <c r="J27" s="57">
        <v>40907</v>
      </c>
      <c r="K27" s="11">
        <v>8455.35</v>
      </c>
      <c r="L27" s="13">
        <f t="shared" si="4"/>
        <v>-0.17338780633732587</v>
      </c>
      <c r="M27" s="6">
        <v>42004</v>
      </c>
      <c r="N27" s="5">
        <v>17823.07</v>
      </c>
      <c r="O27" s="7">
        <f t="shared" si="5"/>
        <v>7.5190659638310731E-2</v>
      </c>
      <c r="P27" s="6">
        <v>42369</v>
      </c>
      <c r="Q27" s="5">
        <v>5007.41</v>
      </c>
      <c r="R27" s="7">
        <f t="shared" si="6"/>
        <v>5.7296692391338722E-2</v>
      </c>
      <c r="S27" s="6">
        <v>40907</v>
      </c>
      <c r="T27" s="5">
        <v>1257.5999999999999</v>
      </c>
      <c r="U27" s="7">
        <f t="shared" si="0"/>
        <v>-2.0670026871039138E-4</v>
      </c>
      <c r="V27" s="9">
        <v>42368</v>
      </c>
      <c r="W27" s="8">
        <v>10743.01</v>
      </c>
      <c r="X27" s="10">
        <f t="shared" si="7"/>
        <v>9.5605040002855635E-2</v>
      </c>
      <c r="Y27" s="9">
        <v>42734</v>
      </c>
      <c r="Z27" s="8">
        <v>7142.83</v>
      </c>
      <c r="AA27" s="10">
        <f t="shared" si="8"/>
        <v>0.14425886529367293</v>
      </c>
      <c r="AB27" s="9">
        <v>42004</v>
      </c>
      <c r="AC27" s="8">
        <v>4272.75</v>
      </c>
      <c r="AD27" s="10">
        <f t="shared" si="9"/>
        <v>-5.4004352937068179E-3</v>
      </c>
    </row>
    <row r="28" spans="1:30" x14ac:dyDescent="0.2">
      <c r="A28" s="12">
        <v>42369</v>
      </c>
      <c r="B28" s="11">
        <v>21914.400000000001</v>
      </c>
      <c r="C28" s="13">
        <f t="shared" si="1"/>
        <v>-7.1621992591412664E-2</v>
      </c>
      <c r="D28" s="12">
        <v>43465</v>
      </c>
      <c r="E28" s="11">
        <v>10124.75</v>
      </c>
      <c r="F28" s="13">
        <f t="shared" si="2"/>
        <v>-0.13532405865423203</v>
      </c>
      <c r="G28" s="57">
        <v>43098</v>
      </c>
      <c r="H28" s="11">
        <v>10642.86</v>
      </c>
      <c r="I28" s="13">
        <f t="shared" si="3"/>
        <v>0.15014426973577577</v>
      </c>
      <c r="J28" s="57">
        <v>41271</v>
      </c>
      <c r="K28" s="11">
        <v>10395.18</v>
      </c>
      <c r="L28" s="13">
        <f t="shared" si="4"/>
        <v>0.22942042612074021</v>
      </c>
      <c r="M28" s="6">
        <v>42369</v>
      </c>
      <c r="N28" s="5">
        <v>17425.03</v>
      </c>
      <c r="O28" s="7">
        <f t="shared" si="5"/>
        <v>-2.2332852869904052E-2</v>
      </c>
      <c r="P28" s="6">
        <v>42734</v>
      </c>
      <c r="Q28" s="5">
        <v>5383.12</v>
      </c>
      <c r="R28" s="7">
        <f t="shared" si="6"/>
        <v>7.5030804347956392E-2</v>
      </c>
      <c r="S28" s="6">
        <v>41274</v>
      </c>
      <c r="T28" s="5">
        <v>1426.19</v>
      </c>
      <c r="U28" s="7">
        <f t="shared" si="0"/>
        <v>0.13405693384223927</v>
      </c>
      <c r="V28" s="9">
        <v>42734</v>
      </c>
      <c r="W28" s="8">
        <v>11481.06</v>
      </c>
      <c r="X28" s="10">
        <f t="shared" si="7"/>
        <v>6.8700485245755116E-2</v>
      </c>
      <c r="Y28" s="9">
        <v>43098</v>
      </c>
      <c r="Z28" s="8">
        <v>7687.77</v>
      </c>
      <c r="AA28" s="10">
        <f t="shared" si="8"/>
        <v>7.6291889909181787E-2</v>
      </c>
      <c r="AB28" s="9">
        <v>42369</v>
      </c>
      <c r="AC28" s="8">
        <v>4637.0600000000004</v>
      </c>
      <c r="AD28" s="10">
        <f t="shared" si="9"/>
        <v>8.526358902346276E-2</v>
      </c>
    </row>
    <row r="29" spans="1:30" x14ac:dyDescent="0.2">
      <c r="A29" s="12">
        <v>42734</v>
      </c>
      <c r="B29" s="11">
        <v>22000.560000000001</v>
      </c>
      <c r="C29" s="13">
        <f t="shared" si="1"/>
        <v>3.9316613733435535E-3</v>
      </c>
      <c r="D29" s="12">
        <v>43749</v>
      </c>
      <c r="E29" s="11">
        <v>10452.58</v>
      </c>
      <c r="F29" s="13">
        <f t="shared" si="2"/>
        <v>3.237907108817506E-2</v>
      </c>
      <c r="G29" s="57">
        <v>43462</v>
      </c>
      <c r="H29" s="11">
        <v>9727.41</v>
      </c>
      <c r="I29" s="13">
        <f t="shared" si="3"/>
        <v>-8.6015413150224762E-2</v>
      </c>
      <c r="J29" s="57">
        <v>41638</v>
      </c>
      <c r="K29" s="11">
        <v>16291.31</v>
      </c>
      <c r="L29" s="13">
        <f t="shared" si="4"/>
        <v>0.56719845159006366</v>
      </c>
      <c r="M29" s="6">
        <v>42734</v>
      </c>
      <c r="N29" s="5">
        <v>19762.599999999999</v>
      </c>
      <c r="O29" s="7">
        <f t="shared" si="5"/>
        <v>0.13415012771857504</v>
      </c>
      <c r="P29" s="6">
        <v>43098</v>
      </c>
      <c r="Q29" s="5">
        <v>6903.39</v>
      </c>
      <c r="R29" s="7">
        <f t="shared" si="6"/>
        <v>0.28241428762502041</v>
      </c>
      <c r="S29" s="6">
        <v>41639</v>
      </c>
      <c r="T29" s="5">
        <v>1848.36</v>
      </c>
      <c r="U29" s="7">
        <f t="shared" si="0"/>
        <v>0.29601245275874866</v>
      </c>
      <c r="V29" s="9">
        <v>43098</v>
      </c>
      <c r="W29" s="8">
        <v>12917.64</v>
      </c>
      <c r="X29" s="10">
        <f t="shared" si="7"/>
        <v>0.1251260772088989</v>
      </c>
      <c r="Y29" s="9">
        <v>43465</v>
      </c>
      <c r="Z29" s="8">
        <v>6728.13</v>
      </c>
      <c r="AA29" s="10">
        <f t="shared" si="8"/>
        <v>-0.12482683535017314</v>
      </c>
      <c r="AB29" s="9">
        <v>42734</v>
      </c>
      <c r="AC29" s="8">
        <v>4862.3100000000004</v>
      </c>
      <c r="AD29" s="10">
        <f t="shared" si="9"/>
        <v>4.8576037403009753E-2</v>
      </c>
    </row>
    <row r="30" spans="1:30" x14ac:dyDescent="0.2">
      <c r="A30" s="12">
        <v>43098</v>
      </c>
      <c r="B30" s="11">
        <v>29919.15</v>
      </c>
      <c r="C30" s="13">
        <f t="shared" si="1"/>
        <v>0.35992674731915919</v>
      </c>
      <c r="D30" s="11"/>
      <c r="E30" s="11"/>
      <c r="F30" s="13"/>
      <c r="G30" s="57">
        <v>43752</v>
      </c>
      <c r="H30" s="11">
        <v>11066.95</v>
      </c>
      <c r="I30" s="13">
        <f t="shared" si="3"/>
        <v>0.13770777627343778</v>
      </c>
      <c r="J30" s="57">
        <v>42003</v>
      </c>
      <c r="K30" s="11">
        <v>17450.77</v>
      </c>
      <c r="L30" s="13">
        <f t="shared" si="4"/>
        <v>7.1170458360929834E-2</v>
      </c>
      <c r="M30" s="6">
        <v>43098</v>
      </c>
      <c r="N30" s="5">
        <v>24719.22</v>
      </c>
      <c r="O30" s="7">
        <f t="shared" si="5"/>
        <v>0.25080809205266519</v>
      </c>
      <c r="P30" s="6">
        <v>43465</v>
      </c>
      <c r="Q30" s="5">
        <v>6635.28</v>
      </c>
      <c r="R30" s="7">
        <f t="shared" si="6"/>
        <v>-3.8837440735638662E-2</v>
      </c>
      <c r="S30" s="6">
        <v>42004</v>
      </c>
      <c r="T30" s="5">
        <v>2058.9</v>
      </c>
      <c r="U30" s="7">
        <f t="shared" si="0"/>
        <v>0.11390638187366098</v>
      </c>
      <c r="V30" s="9">
        <v>43462</v>
      </c>
      <c r="W30" s="8">
        <v>10558.96</v>
      </c>
      <c r="X30" s="10">
        <f t="shared" si="7"/>
        <v>-0.18259372455030487</v>
      </c>
      <c r="Y30" s="9">
        <v>43749</v>
      </c>
      <c r="Z30" s="8">
        <v>7247.08</v>
      </c>
      <c r="AA30" s="10">
        <f t="shared" si="8"/>
        <v>7.7131387175931376E-2</v>
      </c>
      <c r="AB30" s="9">
        <v>43098</v>
      </c>
      <c r="AC30" s="8">
        <v>5312.5</v>
      </c>
      <c r="AD30" s="10">
        <f t="shared" si="9"/>
        <v>9.2587679518582711E-2</v>
      </c>
    </row>
    <row r="31" spans="1:30" x14ac:dyDescent="0.2">
      <c r="A31" s="12">
        <v>43465</v>
      </c>
      <c r="B31" s="11">
        <v>25845.7</v>
      </c>
      <c r="C31" s="13">
        <f t="shared" si="1"/>
        <v>-0.13614858710892519</v>
      </c>
      <c r="D31" s="11"/>
      <c r="E31" s="11"/>
      <c r="F31" s="13"/>
      <c r="G31" s="13"/>
      <c r="H31" s="13"/>
      <c r="I31" s="13"/>
      <c r="J31" s="57">
        <v>42368</v>
      </c>
      <c r="K31" s="11">
        <v>19033.71</v>
      </c>
      <c r="L31" s="13">
        <f t="shared" si="4"/>
        <v>9.0708891355510302E-2</v>
      </c>
      <c r="M31" s="6">
        <v>43465</v>
      </c>
      <c r="N31" s="5">
        <v>23327.46</v>
      </c>
      <c r="O31" s="7">
        <f t="shared" si="5"/>
        <v>-5.6302747416787535E-2</v>
      </c>
      <c r="P31" s="6">
        <v>43749</v>
      </c>
      <c r="Q31" s="5">
        <v>8057.04</v>
      </c>
      <c r="R31" s="7">
        <f t="shared" si="6"/>
        <v>0.21427279632509855</v>
      </c>
      <c r="S31" s="6">
        <v>42369</v>
      </c>
      <c r="T31" s="5">
        <v>2043.94</v>
      </c>
      <c r="U31" s="7">
        <f t="shared" si="0"/>
        <v>-7.26601583369757E-3</v>
      </c>
      <c r="V31" s="9">
        <v>43749</v>
      </c>
      <c r="W31" s="8">
        <v>12509.3</v>
      </c>
      <c r="X31" s="10">
        <f t="shared" si="7"/>
        <v>0.18470947896383727</v>
      </c>
      <c r="Y31" s="9"/>
      <c r="Z31" s="8"/>
      <c r="AA31" s="10"/>
      <c r="AB31" s="9">
        <v>43465</v>
      </c>
      <c r="AC31" s="8">
        <v>4730.6899999999996</v>
      </c>
      <c r="AD31" s="10">
        <f t="shared" si="9"/>
        <v>-0.10951717647058834</v>
      </c>
    </row>
    <row r="32" spans="1:30" x14ac:dyDescent="0.2">
      <c r="A32" s="12">
        <v>43749</v>
      </c>
      <c r="B32" s="11">
        <v>26308.44</v>
      </c>
      <c r="C32" s="13">
        <f t="shared" si="1"/>
        <v>1.7903945337135241E-2</v>
      </c>
      <c r="D32" s="11"/>
      <c r="E32" s="11"/>
      <c r="F32" s="13"/>
      <c r="G32" s="13"/>
      <c r="H32" s="13"/>
      <c r="I32" s="13"/>
      <c r="J32" s="57">
        <v>42734</v>
      </c>
      <c r="K32" s="11">
        <v>19114.37</v>
      </c>
      <c r="L32" s="13">
        <f t="shared" si="4"/>
        <v>4.2377445069825548E-3</v>
      </c>
      <c r="M32" s="6">
        <v>43749</v>
      </c>
      <c r="N32" s="5">
        <v>26816.59</v>
      </c>
      <c r="O32" s="7">
        <f t="shared" si="5"/>
        <v>0.14957179221398298</v>
      </c>
      <c r="P32" s="5"/>
      <c r="Q32" s="5"/>
      <c r="R32" s="7"/>
      <c r="S32" s="6">
        <v>42734</v>
      </c>
      <c r="T32" s="5">
        <v>2238.83</v>
      </c>
      <c r="U32" s="7">
        <f t="shared" si="0"/>
        <v>9.5350157049619799E-2</v>
      </c>
      <c r="V32" s="9"/>
      <c r="W32" s="8"/>
      <c r="X32" s="10"/>
      <c r="Y32" s="9"/>
      <c r="Z32" s="8"/>
      <c r="AA32" s="10"/>
      <c r="AB32" s="9">
        <v>43749</v>
      </c>
      <c r="AC32" s="8">
        <v>5665.48</v>
      </c>
      <c r="AD32" s="10">
        <f t="shared" si="9"/>
        <v>0.19760119559725964</v>
      </c>
    </row>
    <row r="33" spans="1:30" x14ac:dyDescent="0.2">
      <c r="A33" s="11"/>
      <c r="B33" s="11"/>
      <c r="C33" s="13"/>
      <c r="D33" s="11"/>
      <c r="E33" s="11"/>
      <c r="F33" s="13"/>
      <c r="G33" s="13"/>
      <c r="H33" s="13"/>
      <c r="I33" s="13"/>
      <c r="J33" s="57">
        <v>43098</v>
      </c>
      <c r="K33" s="11">
        <v>22764.94</v>
      </c>
      <c r="L33" s="13">
        <f t="shared" si="4"/>
        <v>0.19098563018294623</v>
      </c>
      <c r="M33" s="5"/>
      <c r="N33" s="5"/>
      <c r="O33" s="7"/>
      <c r="P33" s="5"/>
      <c r="Q33" s="5"/>
      <c r="R33" s="7"/>
      <c r="S33" s="6">
        <v>43098</v>
      </c>
      <c r="T33" s="5">
        <v>2675.75</v>
      </c>
      <c r="U33" s="7">
        <f t="shared" si="0"/>
        <v>0.19515550533090953</v>
      </c>
      <c r="V33" s="9"/>
      <c r="W33" s="8"/>
      <c r="X33" s="10"/>
      <c r="Y33" s="9"/>
      <c r="Z33" s="8"/>
      <c r="AA33" s="10"/>
      <c r="AB33" s="9"/>
      <c r="AC33" s="8"/>
      <c r="AD33" s="10"/>
    </row>
    <row r="34" spans="1:30" x14ac:dyDescent="0.2">
      <c r="A34" s="11"/>
      <c r="B34" s="11"/>
      <c r="C34" s="13"/>
      <c r="D34" s="11"/>
      <c r="E34" s="11"/>
      <c r="F34" s="13"/>
      <c r="G34" s="13"/>
      <c r="H34" s="13"/>
      <c r="I34" s="13"/>
      <c r="J34" s="57">
        <v>43462</v>
      </c>
      <c r="K34" s="11">
        <v>20014.77</v>
      </c>
      <c r="L34" s="13">
        <f t="shared" si="4"/>
        <v>-0.12080725888142019</v>
      </c>
      <c r="M34" s="5"/>
      <c r="N34" s="5"/>
      <c r="O34" s="7"/>
      <c r="P34" s="5"/>
      <c r="Q34" s="5"/>
      <c r="R34" s="7"/>
      <c r="S34" s="6">
        <v>43465</v>
      </c>
      <c r="T34" s="5">
        <v>2506.85</v>
      </c>
      <c r="U34" s="7">
        <f t="shared" si="0"/>
        <v>-6.3122489021769645E-2</v>
      </c>
      <c r="V34" s="9"/>
      <c r="W34" s="8"/>
      <c r="X34" s="10"/>
      <c r="Y34" s="9"/>
      <c r="Z34" s="8"/>
      <c r="AA34" s="10"/>
      <c r="AB34" s="9"/>
      <c r="AC34" s="8"/>
      <c r="AD34" s="10"/>
    </row>
    <row r="35" spans="1:30" x14ac:dyDescent="0.2">
      <c r="A35" s="11"/>
      <c r="B35" s="11"/>
      <c r="C35" s="13"/>
      <c r="D35" s="11"/>
      <c r="E35" s="11"/>
      <c r="F35" s="13"/>
      <c r="G35" s="13"/>
      <c r="H35" s="13"/>
      <c r="I35" s="13"/>
      <c r="J35" s="57">
        <v>43749</v>
      </c>
      <c r="K35" s="11">
        <v>21771.5</v>
      </c>
      <c r="L35" s="13">
        <f t="shared" si="4"/>
        <v>8.7771680613866643E-2</v>
      </c>
      <c r="M35" s="5"/>
      <c r="N35" s="5"/>
      <c r="O35" s="7"/>
      <c r="P35" s="5"/>
      <c r="Q35" s="5"/>
      <c r="R35" s="7"/>
      <c r="S35" s="6">
        <v>43749</v>
      </c>
      <c r="T35" s="5">
        <v>2970.27</v>
      </c>
      <c r="U35" s="7">
        <f t="shared" si="0"/>
        <v>0.18486147954604393</v>
      </c>
      <c r="V35" s="9"/>
      <c r="W35" s="8"/>
      <c r="X35" s="10"/>
      <c r="Y35" s="9"/>
      <c r="Z35" s="8"/>
      <c r="AA35" s="10"/>
      <c r="AB35" s="9"/>
      <c r="AC35" s="8"/>
      <c r="AD35" s="10"/>
    </row>
    <row r="36" spans="1:30" x14ac:dyDescent="0.2">
      <c r="C36" s="1"/>
      <c r="F36" s="1"/>
      <c r="I36" s="1"/>
      <c r="L36" s="1"/>
      <c r="R36" s="1"/>
      <c r="U36" s="1"/>
      <c r="X36" s="1"/>
    </row>
    <row r="41" spans="1:30" x14ac:dyDescent="0.2">
      <c r="A41" t="s">
        <v>31</v>
      </c>
      <c r="B41" t="s">
        <v>24</v>
      </c>
      <c r="C41" t="s">
        <v>26</v>
      </c>
      <c r="D41" t="s">
        <v>27</v>
      </c>
      <c r="E41" t="s">
        <v>25</v>
      </c>
      <c r="F41" t="s">
        <v>28</v>
      </c>
      <c r="G41" t="s">
        <v>29</v>
      </c>
      <c r="H41" t="s">
        <v>32</v>
      </c>
      <c r="I41" t="s">
        <v>33</v>
      </c>
    </row>
    <row r="42" spans="1:30" x14ac:dyDescent="0.2">
      <c r="A42" s="11" t="s">
        <v>19</v>
      </c>
      <c r="B42" s="1">
        <f>AVERAGEIF(C$4:C35,"&gt;0")</f>
        <v>0.29475517891088959</v>
      </c>
      <c r="C42" s="1">
        <f>_xlfn.MINIFS(C$4:C$35,C$4:C$35,"&gt;0")</f>
        <v>3.9316613733435535E-3</v>
      </c>
      <c r="D42" s="17">
        <f>MAX(C$4:C$35)</f>
        <v>1.1566670718145846</v>
      </c>
      <c r="E42" s="1">
        <f>AVERAGEIF(C$4:C$35,"&lt;0")</f>
        <v>-0.2004122617029073</v>
      </c>
      <c r="F42" s="1">
        <f>_xlfn.MAXIFS(C$4:C$35,C$4:C$35,"&lt;0")</f>
        <v>-6.2872863770954246E-2</v>
      </c>
      <c r="G42" s="17">
        <f>MIN(C$4:C$35)</f>
        <v>-0.48270013824644542</v>
      </c>
      <c r="H42">
        <f>COUNTIF(C$4:C$35,"&gt;0")</f>
        <v>19</v>
      </c>
      <c r="I42">
        <f>COUNTIF(C$4:C$35,"&lt;0")</f>
        <v>10</v>
      </c>
    </row>
    <row r="43" spans="1:30" x14ac:dyDescent="0.2">
      <c r="A43" s="11" t="s">
        <v>20</v>
      </c>
      <c r="B43" s="1">
        <f>AVERAGEIF(F$4:F$35,"&gt;0")</f>
        <v>0.38114638450870664</v>
      </c>
      <c r="C43" s="1">
        <f>_xlfn.MINIFS(F$4:F$35,F$4:F$35,"&gt;0")</f>
        <v>3.237907108817506E-2</v>
      </c>
      <c r="D43" s="17">
        <f>MAX(F$4:F$35)</f>
        <v>1.5221458571974038</v>
      </c>
      <c r="E43" s="1">
        <f>AVERAGEIF(F$4:F$35,"&lt;0")</f>
        <v>-0.21782789152151555</v>
      </c>
      <c r="F43" s="1">
        <f>_xlfn.MAXIFS(F$4:F$35,F$4:F$35,"&lt;0")</f>
        <v>-7.9489578423854734E-3</v>
      </c>
      <c r="G43" s="17">
        <f>MIN(F$4:F$35)</f>
        <v>-0.51057754801323685</v>
      </c>
      <c r="H43">
        <f>COUNTIF(F$4:F$35,"&gt;0")</f>
        <v>13</v>
      </c>
      <c r="I43">
        <f>COUNTIF(F$4:F$35,"&lt;0")</f>
        <v>13</v>
      </c>
    </row>
    <row r="44" spans="1:30" x14ac:dyDescent="0.2">
      <c r="A44" s="11" t="s">
        <v>38</v>
      </c>
      <c r="B44" s="1">
        <f>AVERAGEIF(I$4:I$35,"&gt;0")</f>
        <v>0.2247278427113617</v>
      </c>
      <c r="C44" s="1">
        <f>_xlfn.MINIFS(I$4:I$35,I$4:I$35,"&gt;0")</f>
        <v>4.227016235816583E-2</v>
      </c>
      <c r="D44" s="17">
        <f>MAX(I$4:I$35)</f>
        <v>0.79758725044861523</v>
      </c>
      <c r="E44" s="1">
        <f>AVERAGEIF(I$4:I$35,"&lt;0")</f>
        <v>-0.24906237825538252</v>
      </c>
      <c r="F44" s="1">
        <f>_xlfn.MAXIFS(I$4:I$35,I$4:I$35,"&lt;0")</f>
        <v>-8.6015413150224762E-2</v>
      </c>
      <c r="G44" s="17">
        <f>MIN(I$4:I$35)</f>
        <v>-0.4634858010787325</v>
      </c>
      <c r="H44">
        <f>COUNTIF(I$4:I$35,"&gt;0")</f>
        <v>19</v>
      </c>
      <c r="I44">
        <f>COUNTIF(I$4:I$35,"&lt;0")</f>
        <v>8</v>
      </c>
    </row>
    <row r="45" spans="1:30" x14ac:dyDescent="0.2">
      <c r="A45" s="11" t="s">
        <v>39</v>
      </c>
      <c r="B45" s="1">
        <f>AVERAGEIF(L$4:L$35,"&gt;0")</f>
        <v>0.19164728283017568</v>
      </c>
      <c r="C45" s="1">
        <f>_xlfn.MINIFS(L$4:L$35,L$4:L$35,"&gt;0")</f>
        <v>4.2377445069825548E-3</v>
      </c>
      <c r="D45" s="17">
        <f>MAX(L$4:L$35)</f>
        <v>0.56719845159006366</v>
      </c>
      <c r="E45" s="1">
        <f>AVERAGEIF(L$4:L$35,"&lt;0")</f>
        <v>-0.18340091837022449</v>
      </c>
      <c r="F45" s="1">
        <f>_xlfn.MAXIFS(L$4:L$35,L$4:L$35,"&lt;0")</f>
        <v>-2.5508162561688086E-2</v>
      </c>
      <c r="G45" s="17">
        <f>MIN(L$4:L$35)</f>
        <v>-0.42123808938983975</v>
      </c>
      <c r="H45">
        <f>COUNTIF(L$4:L$35,"&gt;0")</f>
        <v>18</v>
      </c>
      <c r="I45">
        <f>COUNTIF(L$4:L$35,"&lt;0")</f>
        <v>14</v>
      </c>
    </row>
    <row r="46" spans="1:30" x14ac:dyDescent="0.2">
      <c r="A46" s="7" t="s">
        <v>16</v>
      </c>
      <c r="B46" s="1">
        <f>AVERAGEIF(O$4:O$35,"&gt;0")</f>
        <v>0.15685167991809115</v>
      </c>
      <c r="C46" s="1">
        <f>_xlfn.MINIFS(O$4:O$35,O$4:O$35,"&gt;0")</f>
        <v>2.1403322775958911E-2</v>
      </c>
      <c r="D46" s="17">
        <f>MAX(O$4:O$35)</f>
        <v>0.33451560071353303</v>
      </c>
      <c r="E46" s="1">
        <f>AVERAGEIF(O$4:O$35,"&lt;0")</f>
        <v>-0.10334838314384667</v>
      </c>
      <c r="F46" s="1">
        <f>_xlfn.MAXIFS(O$4:O$35,O$4:O$35,"&lt;0")</f>
        <v>-6.0752980846721094E-3</v>
      </c>
      <c r="G46" s="17">
        <f>MIN(O$4:O$35)</f>
        <v>-0.33837096922536458</v>
      </c>
      <c r="H46">
        <f>COUNTIF(O$4:O$35,"&gt;0")</f>
        <v>22</v>
      </c>
      <c r="I46">
        <f>COUNTIF(O$4:O$35,"&lt;0")</f>
        <v>7</v>
      </c>
    </row>
    <row r="47" spans="1:30" x14ac:dyDescent="0.2">
      <c r="A47" s="7" t="s">
        <v>17</v>
      </c>
      <c r="B47" s="1">
        <f>AVERAGEIF(R$4:R$35,"&gt;0")</f>
        <v>0.24300145698989639</v>
      </c>
      <c r="C47" s="1">
        <f>_xlfn.MINIFS(R$4:R$35,R$4:R$35,"&gt;0")</f>
        <v>1.3735152428933972E-2</v>
      </c>
      <c r="D47" s="17">
        <f>MAX(R$4:R$35)</f>
        <v>0.85585285653694765</v>
      </c>
      <c r="E47" s="1">
        <f>AVERAGEIF(R$4:R$35,"&lt;0")</f>
        <v>-0.20184179717868631</v>
      </c>
      <c r="F47" s="1">
        <f>_xlfn.MAXIFS(R$4:R$35,R$4:R$35,"&lt;0")</f>
        <v>-1.7988065755200844E-2</v>
      </c>
      <c r="G47" s="17">
        <f>MIN(R$4:R$35)</f>
        <v>-0.40540591491094458</v>
      </c>
      <c r="H47">
        <f>COUNTIF(R$4:R$35,"&gt;0")</f>
        <v>21</v>
      </c>
      <c r="I47">
        <f>COUNTIF(R$4:R$35,"&lt;0")</f>
        <v>7</v>
      </c>
    </row>
    <row r="48" spans="1:30" x14ac:dyDescent="0.2">
      <c r="A48" s="7" t="s">
        <v>18</v>
      </c>
      <c r="B48" s="1">
        <f>AVERAGEIF(U$4:U$35,"&gt;0")</f>
        <v>0.17511711775523384</v>
      </c>
      <c r="C48" s="1">
        <f>_xlfn.MINIFS(U$4:U$35,U$4:U$35,"&gt;0")</f>
        <v>3.0010231698461842E-2</v>
      </c>
      <c r="D48" s="17">
        <f>MAX(U$4:U$35)</f>
        <v>0.34110653863740281</v>
      </c>
      <c r="E48" s="1">
        <f>AVERAGEIF(U$4:U$35,"&lt;0")</f>
        <v>-0.11132398019110742</v>
      </c>
      <c r="F48" s="1">
        <f>_xlfn.MAXIFS(U$4:U$35,U$4:U$35,"&lt;0")</f>
        <v>-2.0670026871039138E-4</v>
      </c>
      <c r="G48" s="17">
        <f>MIN(U$4:U$35)</f>
        <v>-0.38485793674575708</v>
      </c>
      <c r="H48">
        <f>COUNTIF(U$4:U$35,"&gt;0")</f>
        <v>23</v>
      </c>
      <c r="I48">
        <f>COUNTIF(U$4:U$35,"&lt;0")</f>
        <v>9</v>
      </c>
    </row>
    <row r="49" spans="1:9" x14ac:dyDescent="0.2">
      <c r="A49" s="8" t="s">
        <v>21</v>
      </c>
      <c r="B49" s="1">
        <f>AVERAGEIF(X$4:X$35,"&gt;0")</f>
        <v>0.22310931162505782</v>
      </c>
      <c r="C49" s="1">
        <f>_xlfn.MINIFS(X$4:X$35,X$4:X$35,"&gt;0")</f>
        <v>2.6526984472621917E-2</v>
      </c>
      <c r="D49" s="17">
        <f>MAX(X$4:X$35)</f>
        <v>0.466735183519845</v>
      </c>
      <c r="E49" s="1">
        <f>AVERAGEIF(X$4:X$35,"&lt;0")</f>
        <v>-0.19257369902756302</v>
      </c>
      <c r="F49" s="1">
        <f>_xlfn.MAXIFS(X$4:X$35,X$4:X$35,"&lt;0")</f>
        <v>-2.4618642455904505E-2</v>
      </c>
      <c r="G49" s="17">
        <f>MIN(X$4:X$35)</f>
        <v>-0.43942365458033761</v>
      </c>
      <c r="H49">
        <f>COUNTIF(X$4:X$35,"&gt;0")</f>
        <v>20</v>
      </c>
      <c r="I49">
        <f>COUNTIF(X$4:X$35,"&lt;0")</f>
        <v>8</v>
      </c>
    </row>
    <row r="50" spans="1:9" x14ac:dyDescent="0.2">
      <c r="A50" s="8" t="s">
        <v>22</v>
      </c>
      <c r="B50" s="1">
        <f>AVERAGEIF(AA$4:AA$35,"&gt;0")</f>
        <v>0.13478316154263245</v>
      </c>
      <c r="C50" s="1">
        <f>_xlfn.MINIFS(AA$4:AA$35,AA$4:AA$35,"&gt;0")</f>
        <v>3.7953317901234573E-2</v>
      </c>
      <c r="D50" s="17">
        <f>MAX(AA$4:AA$35)</f>
        <v>0.24693456355469223</v>
      </c>
      <c r="E50" s="1">
        <f>AVERAGEIF(AA$4:AA$35,"&lt;0")</f>
        <v>-0.13129910379736678</v>
      </c>
      <c r="F50" s="1">
        <f>_xlfn.MAXIFS(AA$4:AA$35,AA$4:AA$35,"&lt;0")</f>
        <v>-2.7114766583346772E-2</v>
      </c>
      <c r="G50" s="17">
        <f>MIN(AA$4:AA$35)</f>
        <v>-0.31326642816212114</v>
      </c>
      <c r="H50">
        <f>COUNTIF(AA$4:AA$35,"&gt;0")</f>
        <v>18</v>
      </c>
      <c r="I50">
        <f>COUNTIF(AA$4:AA$35,"&lt;0")</f>
        <v>9</v>
      </c>
    </row>
    <row r="51" spans="1:9" x14ac:dyDescent="0.2">
      <c r="A51" s="8" t="s">
        <v>23</v>
      </c>
      <c r="B51" s="1">
        <f>AVERAGEIF(AD$4:AD$35,"&gt;0")</f>
        <v>0.18059408646731381</v>
      </c>
      <c r="C51" s="1">
        <f>_xlfn.MINIFS(AD$4:AD$35,AD$4:AD$35,"&gt;0")</f>
        <v>1.3050005774338791E-2</v>
      </c>
      <c r="D51" s="17">
        <f>MAX(AD$4:AD$35)</f>
        <v>0.5112436781259353</v>
      </c>
      <c r="E51" s="1">
        <f>AVERAGEIF(AD$4:AD$35,"&lt;0")</f>
        <v>-0.14826795365912857</v>
      </c>
      <c r="F51" s="1">
        <f>_xlfn.MAXIFS(AD$4:AD$35,AD$4:AD$35,"&lt;0")</f>
        <v>-4.8799936209233952E-3</v>
      </c>
      <c r="G51" s="17">
        <f>MIN(AD$4:AD$35)</f>
        <v>-0.42680367932056551</v>
      </c>
      <c r="H51">
        <f>COUNTIF(AD$4:AD$35,"&gt;0")</f>
        <v>19</v>
      </c>
      <c r="I51">
        <f>COUNTIF(AD$4:AD$35,"&lt;0")</f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BD58-83B7-4034-9ACF-AB7C60A51B81}">
  <dimension ref="B1:J32"/>
  <sheetViews>
    <sheetView tabSelected="1" workbookViewId="0">
      <selection activeCell="F11" sqref="F11"/>
    </sheetView>
  </sheetViews>
  <sheetFormatPr defaultRowHeight="14.25" x14ac:dyDescent="0.2"/>
  <cols>
    <col min="2" max="2" width="9.25" bestFit="1" customWidth="1"/>
    <col min="3" max="8" width="11" bestFit="1" customWidth="1"/>
  </cols>
  <sheetData>
    <row r="1" spans="2:10" ht="15" thickBot="1" x14ac:dyDescent="0.25"/>
    <row r="2" spans="2:10" ht="15" thickBot="1" x14ac:dyDescent="0.25">
      <c r="B2" s="37" t="s">
        <v>31</v>
      </c>
      <c r="C2" s="48" t="s">
        <v>24</v>
      </c>
      <c r="D2" s="47" t="s">
        <v>26</v>
      </c>
      <c r="E2" s="47" t="s">
        <v>27</v>
      </c>
      <c r="F2" s="47" t="s">
        <v>25</v>
      </c>
      <c r="G2" s="47" t="s">
        <v>28</v>
      </c>
      <c r="H2" s="47" t="s">
        <v>29</v>
      </c>
      <c r="I2" s="47" t="s">
        <v>32</v>
      </c>
      <c r="J2" s="49" t="s">
        <v>33</v>
      </c>
    </row>
    <row r="3" spans="2:10" x14ac:dyDescent="0.2">
      <c r="B3" s="31" t="s">
        <v>5</v>
      </c>
      <c r="C3" s="38">
        <f>国内指数!B33</f>
        <v>0.52016885798675805</v>
      </c>
      <c r="D3" s="39">
        <f>国内指数!C33</f>
        <v>1.6754168349391252E-2</v>
      </c>
      <c r="E3" s="39">
        <f>国内指数!D33</f>
        <v>1.628126191903231</v>
      </c>
      <c r="F3" s="39">
        <f>国内指数!E33</f>
        <v>-0.20939917245901363</v>
      </c>
      <c r="G3" s="39">
        <f>国内指数!F33</f>
        <v>-2.6057877813504771E-2</v>
      </c>
      <c r="H3" s="39">
        <f>国内指数!G33</f>
        <v>-0.61762795261986714</v>
      </c>
      <c r="I3" s="50">
        <f>国内指数!H33</f>
        <v>12</v>
      </c>
      <c r="J3" s="55">
        <f>国内指数!I33</f>
        <v>11</v>
      </c>
    </row>
    <row r="4" spans="2:10" x14ac:dyDescent="0.2">
      <c r="B4" s="32" t="s">
        <v>4</v>
      </c>
      <c r="C4" s="40">
        <f>国内指数!B34</f>
        <v>0.53313954008919928</v>
      </c>
      <c r="D4" s="41">
        <f>国内指数!C34</f>
        <v>0.12826960228143869</v>
      </c>
      <c r="E4" s="41">
        <f>国内指数!D34</f>
        <v>0.84408463336413564</v>
      </c>
      <c r="F4" s="41">
        <f>国内指数!E34</f>
        <v>-0.21010108196908162</v>
      </c>
      <c r="G4" s="41">
        <f>国内指数!F34</f>
        <v>-2.1439342015078799E-2</v>
      </c>
      <c r="H4" s="41">
        <f>国内指数!G34</f>
        <v>-0.35877151345744784</v>
      </c>
      <c r="I4" s="51">
        <f>国内指数!H34</f>
        <v>4</v>
      </c>
      <c r="J4" s="52">
        <f>国内指数!I34</f>
        <v>5</v>
      </c>
    </row>
    <row r="5" spans="2:10" x14ac:dyDescent="0.2">
      <c r="B5" s="32" t="s">
        <v>37</v>
      </c>
      <c r="C5" s="40">
        <f>国内指数!B35</f>
        <v>0.50102661677702298</v>
      </c>
      <c r="D5" s="41">
        <f>国内指数!C35</f>
        <v>9.6657529845276313E-2</v>
      </c>
      <c r="E5" s="41">
        <f>国内指数!D35</f>
        <v>1.5317340033229327</v>
      </c>
      <c r="F5" s="41">
        <f>国内指数!E35</f>
        <v>-0.30654540209747089</v>
      </c>
      <c r="G5" s="41">
        <f>国内指数!F35</f>
        <v>-1.3794676735275235E-2</v>
      </c>
      <c r="H5" s="41">
        <f>国内指数!G35</f>
        <v>-0.54158263386025918</v>
      </c>
      <c r="I5" s="51">
        <f>国内指数!H35</f>
        <v>8</v>
      </c>
      <c r="J5" s="52">
        <f>国内指数!I35</f>
        <v>5</v>
      </c>
    </row>
    <row r="6" spans="2:10" x14ac:dyDescent="0.2">
      <c r="B6" s="33" t="s">
        <v>13</v>
      </c>
      <c r="C6" s="40">
        <f>国内指数!B36</f>
        <v>0.37331928707192596</v>
      </c>
      <c r="D6" s="41">
        <f>国内指数!C36</f>
        <v>7.055648156765848E-2</v>
      </c>
      <c r="E6" s="41">
        <f>国内指数!D36</f>
        <v>1.0842070811562694</v>
      </c>
      <c r="F6" s="41">
        <f>国内指数!E36</f>
        <v>-0.14775451074312335</v>
      </c>
      <c r="G6" s="41">
        <f>国内指数!F36</f>
        <v>-7.6440458313619786E-2</v>
      </c>
      <c r="H6" s="41">
        <f>国内指数!G36</f>
        <v>-0.23566578283644823</v>
      </c>
      <c r="I6" s="51">
        <f>国内指数!H36</f>
        <v>6</v>
      </c>
      <c r="J6" s="52">
        <f>国内指数!I36</f>
        <v>5</v>
      </c>
    </row>
    <row r="7" spans="2:10" x14ac:dyDescent="0.2">
      <c r="B7" s="34" t="s">
        <v>8</v>
      </c>
      <c r="C7" s="40">
        <f>国内指数!B37</f>
        <v>0.68451237714579627</v>
      </c>
      <c r="D7" s="41">
        <f>国内指数!C37</f>
        <v>0.14841030903617081</v>
      </c>
      <c r="E7" s="41">
        <f>国内指数!D37</f>
        <v>1.3412931851039436</v>
      </c>
      <c r="F7" s="41">
        <f>国内指数!E37</f>
        <v>-0.20039895952878201</v>
      </c>
      <c r="G7" s="41">
        <f>国内指数!F37</f>
        <v>-5.4976089613517964E-2</v>
      </c>
      <c r="H7" s="41">
        <f>国内指数!G37</f>
        <v>-0.67234714059941891</v>
      </c>
      <c r="I7" s="51">
        <f>国内指数!H37</f>
        <v>7</v>
      </c>
      <c r="J7" s="52">
        <f>国内指数!I37</f>
        <v>8</v>
      </c>
    </row>
    <row r="8" spans="2:10" x14ac:dyDescent="0.2">
      <c r="B8" s="34" t="s">
        <v>9</v>
      </c>
      <c r="C8" s="40">
        <f>国内指数!B38</f>
        <v>0.61972983694774253</v>
      </c>
      <c r="D8" s="41">
        <f>国内指数!C38</f>
        <v>5.5830840674531812E-2</v>
      </c>
      <c r="E8" s="41">
        <f>国内指数!D38</f>
        <v>1.6154528306508906</v>
      </c>
      <c r="F8" s="41">
        <f>国内指数!E38</f>
        <v>-0.24619128998729964</v>
      </c>
      <c r="G8" s="41">
        <f>国内指数!F38</f>
        <v>-7.6466041736855561E-2</v>
      </c>
      <c r="H8" s="41">
        <f>国内指数!G38</f>
        <v>-0.65949268208614398</v>
      </c>
      <c r="I8" s="51">
        <f>国内指数!H38</f>
        <v>8</v>
      </c>
      <c r="J8" s="52">
        <f>国内指数!I38</f>
        <v>6</v>
      </c>
    </row>
    <row r="9" spans="2:10" x14ac:dyDescent="0.2">
      <c r="B9" s="34" t="s">
        <v>10</v>
      </c>
      <c r="C9" s="40">
        <f>国内指数!B39</f>
        <v>0.61025096945539525</v>
      </c>
      <c r="D9" s="41">
        <f>国内指数!C39</f>
        <v>2.7825650413100256E-3</v>
      </c>
      <c r="E9" s="41">
        <f>国内指数!D39</f>
        <v>1.8662630709961476</v>
      </c>
      <c r="F9" s="41">
        <f>国内指数!E39</f>
        <v>-0.29185501065952263</v>
      </c>
      <c r="G9" s="41">
        <f>国内指数!F39</f>
        <v>-2.0435467030247567E-3</v>
      </c>
      <c r="H9" s="41">
        <f>国内指数!G39</f>
        <v>-0.6080059018514028</v>
      </c>
      <c r="I9" s="51">
        <f>国内指数!H39</f>
        <v>9</v>
      </c>
      <c r="J9" s="52">
        <f>国内指数!I39</f>
        <v>5</v>
      </c>
    </row>
    <row r="10" spans="2:10" x14ac:dyDescent="0.2">
      <c r="B10" s="34" t="s">
        <v>12</v>
      </c>
      <c r="C10" s="40">
        <f>国内指数!B40</f>
        <v>0.74927711030365596</v>
      </c>
      <c r="D10" s="41">
        <f>国内指数!C40</f>
        <v>0.17404492539760641</v>
      </c>
      <c r="E10" s="41">
        <f>国内指数!D40</f>
        <v>2.0256683051646358</v>
      </c>
      <c r="F10" s="41">
        <f>国内指数!E40</f>
        <v>-0.27979662771427755</v>
      </c>
      <c r="G10" s="41">
        <f>国内指数!F40</f>
        <v>-1.431882162665743E-2</v>
      </c>
      <c r="H10" s="41">
        <f>国内指数!G40</f>
        <v>-0.59255533646977132</v>
      </c>
      <c r="I10" s="51">
        <f>国内指数!H40</f>
        <v>8</v>
      </c>
      <c r="J10" s="52">
        <f>国内指数!I40</f>
        <v>6</v>
      </c>
    </row>
    <row r="11" spans="2:10" x14ac:dyDescent="0.2">
      <c r="B11" s="35" t="s">
        <v>0</v>
      </c>
      <c r="C11" s="40">
        <f>国内指数!B41</f>
        <v>0.36589245948269272</v>
      </c>
      <c r="D11" s="41">
        <f>国内指数!C41</f>
        <v>0.14386766295408626</v>
      </c>
      <c r="E11" s="41">
        <f>国内指数!D41</f>
        <v>0.83945638741798967</v>
      </c>
      <c r="F11" s="41">
        <f>国内指数!E41</f>
        <v>-0.1116400465877613</v>
      </c>
      <c r="G11" s="41">
        <f>国内指数!F41</f>
        <v>-2.5067707800879857E-2</v>
      </c>
      <c r="H11" s="41">
        <f>国内指数!G41</f>
        <v>-0.21624495282732048</v>
      </c>
      <c r="I11" s="51">
        <f>国内指数!H41</f>
        <v>4</v>
      </c>
      <c r="J11" s="52">
        <f>国内指数!I41</f>
        <v>4</v>
      </c>
    </row>
    <row r="12" spans="2:10" x14ac:dyDescent="0.2">
      <c r="B12" s="35" t="s">
        <v>7</v>
      </c>
      <c r="C12" s="40">
        <f>国内指数!B42</f>
        <v>0.33338223159438884</v>
      </c>
      <c r="D12" s="41">
        <f>国内指数!C42</f>
        <v>0.33338223159438884</v>
      </c>
      <c r="E12" s="41">
        <f>国内指数!D42</f>
        <v>0.33338223159438884</v>
      </c>
      <c r="F12" s="41">
        <f>国内指数!E42</f>
        <v>-0.19113301913937794</v>
      </c>
      <c r="G12" s="41">
        <f>国内指数!F42</f>
        <v>-0.12353847978180954</v>
      </c>
      <c r="H12" s="41">
        <f>国内指数!G42</f>
        <v>-0.26216311289100547</v>
      </c>
      <c r="I12" s="51">
        <f>国内指数!H42</f>
        <v>1</v>
      </c>
      <c r="J12" s="52">
        <f>国内指数!I42</f>
        <v>3</v>
      </c>
    </row>
    <row r="13" spans="2:10" x14ac:dyDescent="0.2">
      <c r="B13" s="35" t="s">
        <v>14</v>
      </c>
      <c r="C13" s="40">
        <f>国内指数!B43</f>
        <v>0.27736941321164549</v>
      </c>
      <c r="D13" s="41">
        <f>国内指数!C43</f>
        <v>1.3159208059146055E-2</v>
      </c>
      <c r="E13" s="41">
        <f>国内指数!D43</f>
        <v>0.56788368635145847</v>
      </c>
      <c r="F13" s="41">
        <f>国内指数!E43</f>
        <v>-8.4976391224251199E-2</v>
      </c>
      <c r="G13" s="41">
        <f>国内指数!F43</f>
        <v>-1.7788460696797848E-2</v>
      </c>
      <c r="H13" s="41">
        <f>国内指数!G43</f>
        <v>-0.21815276925725025</v>
      </c>
      <c r="I13" s="51">
        <f>国内指数!H43</f>
        <v>5</v>
      </c>
      <c r="J13" s="52">
        <f>国内指数!I43</f>
        <v>3</v>
      </c>
    </row>
    <row r="14" spans="2:10" x14ac:dyDescent="0.2">
      <c r="B14" s="35" t="s">
        <v>30</v>
      </c>
      <c r="C14" s="40">
        <f>国内指数!B44</f>
        <v>0.55890250911109551</v>
      </c>
      <c r="D14" s="41">
        <f>国内指数!C44</f>
        <v>3.3597291803111329E-2</v>
      </c>
      <c r="E14" s="41">
        <f>国内指数!D44</f>
        <v>2.0764624143825086</v>
      </c>
      <c r="F14" s="41">
        <f>国内指数!E44</f>
        <v>-0.33487128986013526</v>
      </c>
      <c r="G14" s="41">
        <f>国内指数!F44</f>
        <v>-0.20616911430383233</v>
      </c>
      <c r="H14" s="41">
        <f>国内指数!G44</f>
        <v>-0.55326743437751058</v>
      </c>
      <c r="I14" s="51">
        <f>国内指数!H44</f>
        <v>10</v>
      </c>
      <c r="J14" s="52">
        <f>国内指数!I44</f>
        <v>4</v>
      </c>
    </row>
    <row r="15" spans="2:10" x14ac:dyDescent="0.2">
      <c r="B15" s="35" t="s">
        <v>15</v>
      </c>
      <c r="C15" s="40">
        <f>国内指数!B45</f>
        <v>0.23997942466191835</v>
      </c>
      <c r="D15" s="41">
        <f>国内指数!C45</f>
        <v>5.0975294482524802E-2</v>
      </c>
      <c r="E15" s="41">
        <f>国内指数!D45</f>
        <v>0.50428826602559806</v>
      </c>
      <c r="F15" s="41">
        <f>国内指数!E45</f>
        <v>-0.20309785844041456</v>
      </c>
      <c r="G15" s="41">
        <f>国内指数!F45</f>
        <v>-0.14216867039616898</v>
      </c>
      <c r="H15" s="41">
        <f>国内指数!G45</f>
        <v>-0.26402704648466013</v>
      </c>
      <c r="I15" s="51">
        <f>国内指数!H45</f>
        <v>6</v>
      </c>
      <c r="J15" s="52">
        <f>国内指数!I45</f>
        <v>2</v>
      </c>
    </row>
    <row r="16" spans="2:10" x14ac:dyDescent="0.2">
      <c r="B16" s="35" t="s">
        <v>6</v>
      </c>
      <c r="C16" s="40">
        <f>国内指数!B46</f>
        <v>0.41767336829912671</v>
      </c>
      <c r="D16" s="41">
        <f>国内指数!C46</f>
        <v>0.14186234520266061</v>
      </c>
      <c r="E16" s="41">
        <f>国内指数!D46</f>
        <v>0.69348439139559281</v>
      </c>
      <c r="F16" s="41">
        <f>国内指数!E46</f>
        <v>-0.28985732834572087</v>
      </c>
      <c r="G16" s="41">
        <f>国内指数!F46</f>
        <v>-0.17718410726120593</v>
      </c>
      <c r="H16" s="41">
        <f>国内指数!G46</f>
        <v>-0.36922987773077598</v>
      </c>
      <c r="I16" s="51">
        <f>国内指数!H46</f>
        <v>2</v>
      </c>
      <c r="J16" s="52">
        <f>国内指数!I46</f>
        <v>3</v>
      </c>
    </row>
    <row r="17" spans="2:10" ht="15" thickBot="1" x14ac:dyDescent="0.25">
      <c r="B17" s="36" t="s">
        <v>11</v>
      </c>
      <c r="C17" s="40">
        <f>国内指数!B47</f>
        <v>0.27826843587138517</v>
      </c>
      <c r="D17" s="41">
        <f>国内指数!C47</f>
        <v>0.11489097042914476</v>
      </c>
      <c r="E17" s="41">
        <f>国内指数!D47</f>
        <v>0.39450614444371412</v>
      </c>
      <c r="F17" s="41">
        <f>国内指数!E47</f>
        <v>-0.19066896353907317</v>
      </c>
      <c r="G17" s="41">
        <f>国内指数!F47</f>
        <v>-1.0405466140988695E-2</v>
      </c>
      <c r="H17" s="41">
        <f>国内指数!G47</f>
        <v>-0.38993009244354504</v>
      </c>
      <c r="I17" s="51">
        <f>国内指数!H47</f>
        <v>4</v>
      </c>
      <c r="J17" s="52">
        <f>国内指数!I47</f>
        <v>3</v>
      </c>
    </row>
    <row r="18" spans="2:10" x14ac:dyDescent="0.2">
      <c r="B18" s="27" t="s">
        <v>19</v>
      </c>
      <c r="C18" s="39">
        <f>国外指数!B42</f>
        <v>0.29475517891088959</v>
      </c>
      <c r="D18" s="39">
        <f>国外指数!C42</f>
        <v>3.9316613733435535E-3</v>
      </c>
      <c r="E18" s="39">
        <f>国外指数!D42</f>
        <v>1.1566670718145846</v>
      </c>
      <c r="F18" s="39">
        <f>国外指数!E42</f>
        <v>-0.2004122617029073</v>
      </c>
      <c r="G18" s="39">
        <f>国外指数!F42</f>
        <v>-6.2872863770954246E-2</v>
      </c>
      <c r="H18" s="39">
        <f>国外指数!G42</f>
        <v>-0.48270013824644542</v>
      </c>
      <c r="I18" s="50">
        <f>国外指数!H42</f>
        <v>19</v>
      </c>
      <c r="J18" s="55">
        <f>国外指数!I42</f>
        <v>10</v>
      </c>
    </row>
    <row r="19" spans="2:10" x14ac:dyDescent="0.2">
      <c r="B19" s="28" t="s">
        <v>20</v>
      </c>
      <c r="C19" s="41">
        <f>国外指数!B43</f>
        <v>0.38114638450870664</v>
      </c>
      <c r="D19" s="41">
        <f>国外指数!C43</f>
        <v>3.237907108817506E-2</v>
      </c>
      <c r="E19" s="41">
        <f>国外指数!D43</f>
        <v>1.5221458571974038</v>
      </c>
      <c r="F19" s="41">
        <f>国外指数!E43</f>
        <v>-0.21782789152151555</v>
      </c>
      <c r="G19" s="41">
        <f>国外指数!F43</f>
        <v>-7.9489578423854734E-3</v>
      </c>
      <c r="H19" s="41">
        <f>国外指数!G43</f>
        <v>-0.51057754801323685</v>
      </c>
      <c r="I19" s="51">
        <f>国外指数!H43</f>
        <v>13</v>
      </c>
      <c r="J19" s="52">
        <f>国外指数!I43</f>
        <v>13</v>
      </c>
    </row>
    <row r="20" spans="2:10" x14ac:dyDescent="0.2">
      <c r="B20" s="28" t="s">
        <v>38</v>
      </c>
      <c r="C20" s="41">
        <f>国外指数!B44</f>
        <v>0.2247278427113617</v>
      </c>
      <c r="D20" s="41">
        <f>国外指数!C44</f>
        <v>4.227016235816583E-2</v>
      </c>
      <c r="E20" s="41">
        <f>国外指数!D44</f>
        <v>0.79758725044861523</v>
      </c>
      <c r="F20" s="41">
        <f>国外指数!E44</f>
        <v>-0.24906237825538252</v>
      </c>
      <c r="G20" s="41">
        <f>国外指数!F44</f>
        <v>-8.6015413150224762E-2</v>
      </c>
      <c r="H20" s="41">
        <f>国外指数!G44</f>
        <v>-0.4634858010787325</v>
      </c>
      <c r="I20" s="51">
        <f>国外指数!H44</f>
        <v>19</v>
      </c>
      <c r="J20" s="52">
        <f>国外指数!I44</f>
        <v>8</v>
      </c>
    </row>
    <row r="21" spans="2:10" x14ac:dyDescent="0.2">
      <c r="B21" s="28" t="s">
        <v>39</v>
      </c>
      <c r="C21" s="41">
        <f>国外指数!B45</f>
        <v>0.19164728283017568</v>
      </c>
      <c r="D21" s="41">
        <f>国外指数!C45</f>
        <v>4.2377445069825548E-3</v>
      </c>
      <c r="E21" s="41">
        <f>国外指数!D45</f>
        <v>0.56719845159006366</v>
      </c>
      <c r="F21" s="41">
        <f>国外指数!E45</f>
        <v>-0.18340091837022449</v>
      </c>
      <c r="G21" s="41">
        <f>国外指数!F45</f>
        <v>-2.5508162561688086E-2</v>
      </c>
      <c r="H21" s="41">
        <f>国外指数!G45</f>
        <v>-0.42123808938983975</v>
      </c>
      <c r="I21" s="51">
        <f>国外指数!H45</f>
        <v>18</v>
      </c>
      <c r="J21" s="52">
        <f>国外指数!I45</f>
        <v>14</v>
      </c>
    </row>
    <row r="22" spans="2:10" x14ac:dyDescent="0.2">
      <c r="B22" s="29" t="s">
        <v>16</v>
      </c>
      <c r="C22" s="41">
        <f>国外指数!B46</f>
        <v>0.15685167991809115</v>
      </c>
      <c r="D22" s="41">
        <f>国外指数!C46</f>
        <v>2.1403322775958911E-2</v>
      </c>
      <c r="E22" s="41">
        <f>国外指数!D46</f>
        <v>0.33451560071353303</v>
      </c>
      <c r="F22" s="41">
        <f>国外指数!E46</f>
        <v>-0.10334838314384667</v>
      </c>
      <c r="G22" s="41">
        <f>国外指数!F46</f>
        <v>-6.0752980846721094E-3</v>
      </c>
      <c r="H22" s="41">
        <f>国外指数!G46</f>
        <v>-0.33837096922536458</v>
      </c>
      <c r="I22" s="51">
        <f>国外指数!H46</f>
        <v>22</v>
      </c>
      <c r="J22" s="52">
        <f>国外指数!I46</f>
        <v>7</v>
      </c>
    </row>
    <row r="23" spans="2:10" x14ac:dyDescent="0.2">
      <c r="B23" s="29" t="s">
        <v>17</v>
      </c>
      <c r="C23" s="41">
        <f>国外指数!B47</f>
        <v>0.24300145698989639</v>
      </c>
      <c r="D23" s="41">
        <f>国外指数!C47</f>
        <v>1.3735152428933972E-2</v>
      </c>
      <c r="E23" s="41">
        <f>国外指数!D47</f>
        <v>0.85585285653694765</v>
      </c>
      <c r="F23" s="41">
        <f>国外指数!E47</f>
        <v>-0.20184179717868631</v>
      </c>
      <c r="G23" s="41">
        <f>国外指数!F47</f>
        <v>-1.7988065755200844E-2</v>
      </c>
      <c r="H23" s="41">
        <f>国外指数!G47</f>
        <v>-0.40540591491094458</v>
      </c>
      <c r="I23" s="51">
        <f>国外指数!H47</f>
        <v>21</v>
      </c>
      <c r="J23" s="52">
        <f>国外指数!I47</f>
        <v>7</v>
      </c>
    </row>
    <row r="24" spans="2:10" x14ac:dyDescent="0.2">
      <c r="B24" s="29" t="s">
        <v>18</v>
      </c>
      <c r="C24" s="41">
        <f>国外指数!B48</f>
        <v>0.17511711775523384</v>
      </c>
      <c r="D24" s="41">
        <f>国外指数!C48</f>
        <v>3.0010231698461842E-2</v>
      </c>
      <c r="E24" s="41">
        <f>国外指数!D48</f>
        <v>0.34110653863740281</v>
      </c>
      <c r="F24" s="41">
        <f>国外指数!E48</f>
        <v>-0.11132398019110742</v>
      </c>
      <c r="G24" s="41">
        <f>国外指数!F48</f>
        <v>-2.0670026871039138E-4</v>
      </c>
      <c r="H24" s="41">
        <f>国外指数!G48</f>
        <v>-0.38485793674575708</v>
      </c>
      <c r="I24" s="51">
        <f>国外指数!H48</f>
        <v>23</v>
      </c>
      <c r="J24" s="52">
        <f>国外指数!I48</f>
        <v>9</v>
      </c>
    </row>
    <row r="25" spans="2:10" x14ac:dyDescent="0.2">
      <c r="B25" s="30" t="s">
        <v>21</v>
      </c>
      <c r="C25" s="41">
        <f>国外指数!B49</f>
        <v>0.22310931162505782</v>
      </c>
      <c r="D25" s="41">
        <f>国外指数!C49</f>
        <v>2.6526984472621917E-2</v>
      </c>
      <c r="E25" s="41">
        <f>国外指数!D49</f>
        <v>0.466735183519845</v>
      </c>
      <c r="F25" s="41">
        <f>国外指数!E49</f>
        <v>-0.19257369902756302</v>
      </c>
      <c r="G25" s="41">
        <f>国外指数!F49</f>
        <v>-2.4618642455904505E-2</v>
      </c>
      <c r="H25" s="41">
        <f>国外指数!G49</f>
        <v>-0.43942365458033761</v>
      </c>
      <c r="I25" s="51">
        <f>国外指数!H49</f>
        <v>20</v>
      </c>
      <c r="J25" s="52">
        <f>国外指数!I49</f>
        <v>8</v>
      </c>
    </row>
    <row r="26" spans="2:10" x14ac:dyDescent="0.2">
      <c r="B26" s="30" t="s">
        <v>22</v>
      </c>
      <c r="C26" s="41">
        <f>国外指数!B50</f>
        <v>0.13478316154263245</v>
      </c>
      <c r="D26" s="41">
        <f>国外指数!C50</f>
        <v>3.7953317901234573E-2</v>
      </c>
      <c r="E26" s="41">
        <f>国外指数!D50</f>
        <v>0.24693456355469223</v>
      </c>
      <c r="F26" s="41">
        <f>国外指数!E50</f>
        <v>-0.13129910379736678</v>
      </c>
      <c r="G26" s="41">
        <f>国外指数!F50</f>
        <v>-2.7114766583346772E-2</v>
      </c>
      <c r="H26" s="41">
        <f>国外指数!G50</f>
        <v>-0.31326642816212114</v>
      </c>
      <c r="I26" s="51">
        <f>国外指数!H50</f>
        <v>18</v>
      </c>
      <c r="J26" s="52">
        <f>国外指数!I50</f>
        <v>9</v>
      </c>
    </row>
    <row r="27" spans="2:10" ht="15" thickBot="1" x14ac:dyDescent="0.25">
      <c r="B27" s="58" t="s">
        <v>23</v>
      </c>
      <c r="C27" s="42">
        <f>国外指数!B51</f>
        <v>0.18059408646731381</v>
      </c>
      <c r="D27" s="42">
        <f>国外指数!C51</f>
        <v>1.3050005774338791E-2</v>
      </c>
      <c r="E27" s="42">
        <f>国外指数!D51</f>
        <v>0.5112436781259353</v>
      </c>
      <c r="F27" s="42">
        <f>国外指数!E51</f>
        <v>-0.14826795365912857</v>
      </c>
      <c r="G27" s="42">
        <f>国外指数!F51</f>
        <v>-4.8799936209233952E-3</v>
      </c>
      <c r="H27" s="42">
        <f>国外指数!G51</f>
        <v>-0.42680367932056551</v>
      </c>
      <c r="I27" s="53">
        <f>国外指数!H51</f>
        <v>19</v>
      </c>
      <c r="J27" s="54">
        <f>国外指数!I51</f>
        <v>10</v>
      </c>
    </row>
    <row r="30" spans="2:10" x14ac:dyDescent="0.2">
      <c r="B30" t="s">
        <v>34</v>
      </c>
    </row>
    <row r="31" spans="2:10" x14ac:dyDescent="0.2">
      <c r="B31" t="s">
        <v>35</v>
      </c>
    </row>
    <row r="32" spans="2:10" x14ac:dyDescent="0.2">
      <c r="B32" t="s">
        <v>36</v>
      </c>
    </row>
  </sheetData>
  <phoneticPr fontId="2" type="noConversion"/>
  <conditionalFormatting sqref="C3:C27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{BEC729A9-D1FE-4C7C-96AD-5DD96C59EF19}</x14:id>
        </ext>
      </extLst>
    </cfRule>
  </conditionalFormatting>
  <conditionalFormatting sqref="D3:D27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{416BF33D-F399-4F1D-BAE3-248BD113E358}</x14:id>
        </ext>
      </extLst>
    </cfRule>
  </conditionalFormatting>
  <conditionalFormatting sqref="E3:E27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{4BBCB769-BEF8-49FA-BB19-404A3A133AF2}</x14:id>
        </ext>
      </extLst>
    </cfRule>
  </conditionalFormatting>
  <conditionalFormatting sqref="F3:F27">
    <cfRule type="colorScale" priority="35">
      <colorScale>
        <cfvo type="min"/>
        <cfvo type="max"/>
        <color rgb="FF63BE7B"/>
        <color rgb="FFFFEF9C"/>
      </colorScale>
    </cfRule>
  </conditionalFormatting>
  <conditionalFormatting sqref="G3:G27">
    <cfRule type="colorScale" priority="37">
      <colorScale>
        <cfvo type="min"/>
        <cfvo type="max"/>
        <color rgb="FF63BE7B"/>
        <color rgb="FFFFEF9C"/>
      </colorScale>
    </cfRule>
  </conditionalFormatting>
  <conditionalFormatting sqref="H3:H27">
    <cfRule type="colorScale" priority="39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C729A9-D1FE-4C7C-96AD-5DD96C59EF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C3:C27</xm:sqref>
        </x14:conditionalFormatting>
        <x14:conditionalFormatting xmlns:xm="http://schemas.microsoft.com/office/excel/2006/main">
          <x14:cfRule type="dataBar" id="{416BF33D-F399-4F1D-BAE3-248BD113E3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D3:D27</xm:sqref>
        </x14:conditionalFormatting>
        <x14:conditionalFormatting xmlns:xm="http://schemas.microsoft.com/office/excel/2006/main">
          <x14:cfRule type="dataBar" id="{4BBCB769-BEF8-49FA-BB19-404A3A133A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国内指数</vt:lpstr>
      <vt:lpstr>国外指数</vt:lpstr>
      <vt:lpstr>综合情况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kangliquan</dc:creator>
  <cp:lastModifiedBy>kangliquan</cp:lastModifiedBy>
  <dcterms:created xsi:type="dcterms:W3CDTF">2019-10-12T11:55:00Z</dcterms:created>
  <dcterms:modified xsi:type="dcterms:W3CDTF">2019-10-14T14:13:35Z</dcterms:modified>
</cp:coreProperties>
</file>