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0abd71aa5b66db/인천스마트/배차/2306/"/>
    </mc:Choice>
  </mc:AlternateContent>
  <xr:revisionPtr revIDLastSave="7504" documentId="13_ncr:1_{7C5EE762-EB62-4EA4-8154-ECB86B4EE721}" xr6:coauthVersionLast="47" xr6:coauthVersionMax="47" xr10:uidLastSave="{CD80B8AC-8C3D-447C-A905-C42DBE491FEC}"/>
  <bookViews>
    <workbookView xWindow="-120" yWindow="-120" windowWidth="29040" windowHeight="15840" tabRatio="872" activeTab="7" xr2:uid="{3D253098-819D-4BED-A1B1-C251D0897D2F}"/>
  </bookViews>
  <sheets>
    <sheet name="월간 계획" sheetId="1" r:id="rId1"/>
    <sheet name="일일승무지시서" sheetId="14" r:id="rId2"/>
    <sheet name="인원DB" sheetId="2" r:id="rId3"/>
    <sheet name="평 (23)" sheetId="144" r:id="rId4"/>
    <sheet name="평 (22)" sheetId="143" r:id="rId5"/>
    <sheet name="평 (21)" sheetId="142" r:id="rId6"/>
    <sheet name="평 (20)" sheetId="141" r:id="rId7"/>
    <sheet name="평 (19)" sheetId="140" r:id="rId8"/>
    <sheet name="토,공 (18)" sheetId="139" r:id="rId9"/>
    <sheet name="토,공 (17)" sheetId="138" r:id="rId10"/>
    <sheet name="평 (16)" sheetId="137" r:id="rId11"/>
    <sheet name="평 (15)" sheetId="136" r:id="rId12"/>
    <sheet name="평 (14)" sheetId="135" r:id="rId13"/>
    <sheet name="평 (13)" sheetId="134" r:id="rId14"/>
    <sheet name="평 (12)" sheetId="133" r:id="rId15"/>
    <sheet name="토,공 (11)" sheetId="132" r:id="rId16"/>
    <sheet name="토,공 (10)" sheetId="131" r:id="rId17"/>
    <sheet name="평 (9)" sheetId="130" r:id="rId18"/>
    <sheet name="평 (8)" sheetId="129" r:id="rId19"/>
    <sheet name="평 (7)" sheetId="128" r:id="rId20"/>
    <sheet name="토,공 (6)" sheetId="127" r:id="rId21"/>
    <sheet name="평 (5)" sheetId="126" r:id="rId22"/>
    <sheet name="토,공 (4)" sheetId="125" r:id="rId23"/>
    <sheet name="토,공 (3)" sheetId="124" r:id="rId24"/>
    <sheet name="평 (2)" sheetId="94" r:id="rId25"/>
    <sheet name="평 (1)" sheetId="93" r:id="rId26"/>
  </sheets>
  <definedNames>
    <definedName name="_xlnm._FilterDatabase" localSheetId="0" hidden="1">'월간 계획'!$A$3:$AW$44</definedName>
    <definedName name="_xlnm.Print_Area" localSheetId="0">'월간 계획'!$A$1:$AW$54</definedName>
    <definedName name="_xlnm.Print_Area" localSheetId="1">일일승무지시서!$O$1:$U$99</definedName>
    <definedName name="_xlnm.Print_Area" localSheetId="16">'토,공 (10)'!$A$1:$K$160</definedName>
    <definedName name="_xlnm.Print_Area" localSheetId="15">'토,공 (11)'!$A$1:$K$160</definedName>
    <definedName name="_xlnm.Print_Area" localSheetId="9">'토,공 (17)'!$A$1:$K$160</definedName>
    <definedName name="_xlnm.Print_Area" localSheetId="8">'토,공 (18)'!$A$1:$K$160</definedName>
    <definedName name="_xlnm.Print_Area" localSheetId="23">'토,공 (3)'!$A$1:$K$160</definedName>
    <definedName name="_xlnm.Print_Area" localSheetId="22">'토,공 (4)'!$A$1:$K$160</definedName>
    <definedName name="_xlnm.Print_Area" localSheetId="20">'토,공 (6)'!$A$1:$K$160</definedName>
    <definedName name="_xlnm.Print_Area" localSheetId="25">'평 (1)'!$A$1:$K$192</definedName>
    <definedName name="_xlnm.Print_Area" localSheetId="14">'평 (12)'!$A$1:$K$192</definedName>
    <definedName name="_xlnm.Print_Area" localSheetId="13">'평 (13)'!$A$1:$K$192</definedName>
    <definedName name="_xlnm.Print_Area" localSheetId="12">'평 (14)'!$A$1:$K$192</definedName>
    <definedName name="_xlnm.Print_Area" localSheetId="11">'평 (15)'!$A$1:$K$192</definedName>
    <definedName name="_xlnm.Print_Area" localSheetId="10">'평 (16)'!$A$1:$K$192</definedName>
    <definedName name="_xlnm.Print_Area" localSheetId="7">'평 (19)'!$A$1:$K$192</definedName>
    <definedName name="_xlnm.Print_Area" localSheetId="24">'평 (2)'!$A$1:$K$192</definedName>
    <definedName name="_xlnm.Print_Area" localSheetId="6">'평 (20)'!$A$1:$K$192</definedName>
    <definedName name="_xlnm.Print_Area" localSheetId="5">'평 (21)'!$A$1:$K$192</definedName>
    <definedName name="_xlnm.Print_Area" localSheetId="4">'평 (22)'!$A$1:$K$192</definedName>
    <definedName name="_xlnm.Print_Area" localSheetId="3">'평 (23)'!$A$1:$K$192</definedName>
    <definedName name="_xlnm.Print_Area" localSheetId="21">'평 (5)'!$A$1:$K$192</definedName>
    <definedName name="_xlnm.Print_Area" localSheetId="19">'평 (7)'!$A$1:$K$192</definedName>
    <definedName name="_xlnm.Print_Area" localSheetId="18">'평 (8)'!$A$1:$K$192</definedName>
    <definedName name="_xlnm.Print_Area" localSheetId="17">'평 (9)'!$A$1:$K$192</definedName>
    <definedName name="기사명">#REF!</definedName>
    <definedName name="범위">#REF!</definedName>
    <definedName name="오후첫차">#REF!</definedName>
    <definedName name="입력값">OFFSET('월간 계획'!$BD$4,,,COUNTA('월간 계획'!$BD:$BD)-1)</definedName>
    <definedName name="차량번호">#REF!</definedName>
    <definedName name="첫차시간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9" i="144" l="1"/>
  <c r="F179" i="144" s="1"/>
  <c r="H179" i="144"/>
  <c r="E179" i="144" s="1"/>
  <c r="J163" i="144"/>
  <c r="F163" i="144" s="1"/>
  <c r="H163" i="144"/>
  <c r="J147" i="144"/>
  <c r="H147" i="144"/>
  <c r="E147" i="144" s="1"/>
  <c r="F147" i="144"/>
  <c r="J131" i="144"/>
  <c r="F131" i="144" s="1"/>
  <c r="H131" i="144"/>
  <c r="E131" i="144" s="1"/>
  <c r="J115" i="144"/>
  <c r="F115" i="144" s="1"/>
  <c r="H115" i="144"/>
  <c r="E115" i="144" s="1"/>
  <c r="J99" i="144"/>
  <c r="H99" i="144"/>
  <c r="F99" i="144"/>
  <c r="J83" i="144"/>
  <c r="F83" i="144" s="1"/>
  <c r="H83" i="144"/>
  <c r="E83" i="144" s="1"/>
  <c r="J67" i="144"/>
  <c r="F67" i="144" s="1"/>
  <c r="H67" i="144"/>
  <c r="E67" i="144" s="1"/>
  <c r="J51" i="144"/>
  <c r="F51" i="144" s="1"/>
  <c r="H51" i="144"/>
  <c r="E51" i="144"/>
  <c r="L51" i="144" s="1"/>
  <c r="J35" i="144"/>
  <c r="F35" i="144" s="1"/>
  <c r="H35" i="144"/>
  <c r="J19" i="144"/>
  <c r="F19" i="144" s="1"/>
  <c r="H19" i="144"/>
  <c r="E19" i="144" s="1"/>
  <c r="J3" i="144"/>
  <c r="F3" i="144" s="1"/>
  <c r="H3" i="144"/>
  <c r="E3" i="144" s="1"/>
  <c r="A3" i="144"/>
  <c r="U188" i="144"/>
  <c r="AM185" i="144"/>
  <c r="AL185" i="144"/>
  <c r="AK185" i="144"/>
  <c r="AJ185" i="144"/>
  <c r="AE185" i="144"/>
  <c r="AC185" i="144"/>
  <c r="AB185" i="144"/>
  <c r="AA185" i="144"/>
  <c r="C185" i="144"/>
  <c r="AF185" i="144" s="1"/>
  <c r="AM184" i="144"/>
  <c r="AL184" i="144"/>
  <c r="AK184" i="144"/>
  <c r="AJ184" i="144"/>
  <c r="AI184" i="144"/>
  <c r="AH184" i="144"/>
  <c r="AG184" i="144"/>
  <c r="AE184" i="144"/>
  <c r="AC184" i="144"/>
  <c r="AB184" i="144"/>
  <c r="AA184" i="144"/>
  <c r="Z184" i="144"/>
  <c r="Y184" i="144"/>
  <c r="X184" i="144"/>
  <c r="C184" i="144"/>
  <c r="AF184" i="144" s="1"/>
  <c r="AM183" i="144"/>
  <c r="AL183" i="144"/>
  <c r="AK183" i="144"/>
  <c r="AJ183" i="144"/>
  <c r="AI183" i="144"/>
  <c r="AH183" i="144"/>
  <c r="AG183" i="144"/>
  <c r="AF183" i="144"/>
  <c r="AE183" i="144"/>
  <c r="AC183" i="144"/>
  <c r="AB183" i="144"/>
  <c r="AA183" i="144"/>
  <c r="Z183" i="144"/>
  <c r="Y183" i="144"/>
  <c r="X183" i="144"/>
  <c r="W183" i="144"/>
  <c r="C183" i="144"/>
  <c r="V183" i="144" s="1"/>
  <c r="AM182" i="144"/>
  <c r="AL182" i="144"/>
  <c r="AK182" i="144"/>
  <c r="AJ182" i="144"/>
  <c r="AI182" i="144"/>
  <c r="AH182" i="144"/>
  <c r="AG182" i="144"/>
  <c r="AE182" i="144"/>
  <c r="AC182" i="144"/>
  <c r="AB182" i="144"/>
  <c r="AA182" i="144"/>
  <c r="Z182" i="144"/>
  <c r="Y182" i="144"/>
  <c r="X182" i="144"/>
  <c r="C182" i="144"/>
  <c r="AF182" i="144" s="1"/>
  <c r="AM181" i="144"/>
  <c r="AL181" i="144"/>
  <c r="AK181" i="144"/>
  <c r="AJ181" i="144"/>
  <c r="AI181" i="144"/>
  <c r="AH181" i="144"/>
  <c r="AG181" i="144"/>
  <c r="AF181" i="144"/>
  <c r="AE181" i="144"/>
  <c r="AC181" i="144"/>
  <c r="AB181" i="144"/>
  <c r="AA181" i="144"/>
  <c r="Z181" i="144"/>
  <c r="Y181" i="144"/>
  <c r="X181" i="144"/>
  <c r="W181" i="144"/>
  <c r="V181" i="144"/>
  <c r="I178" i="144"/>
  <c r="AM169" i="144"/>
  <c r="AL169" i="144"/>
  <c r="AK169" i="144"/>
  <c r="AJ169" i="144"/>
  <c r="AE169" i="144"/>
  <c r="AC169" i="144"/>
  <c r="AB169" i="144"/>
  <c r="AA169" i="144"/>
  <c r="D169" i="144"/>
  <c r="W169" i="144" s="1"/>
  <c r="C169" i="144"/>
  <c r="V169" i="144" s="1"/>
  <c r="AM168" i="144"/>
  <c r="AL168" i="144"/>
  <c r="AK168" i="144"/>
  <c r="AJ168" i="144"/>
  <c r="AI168" i="144"/>
  <c r="AH168" i="144"/>
  <c r="AG168" i="144"/>
  <c r="AE168" i="144"/>
  <c r="AC168" i="144"/>
  <c r="AB168" i="144"/>
  <c r="AA168" i="144"/>
  <c r="Z168" i="144"/>
  <c r="Y168" i="144"/>
  <c r="X168" i="144"/>
  <c r="C168" i="144"/>
  <c r="AF168" i="144" s="1"/>
  <c r="AM167" i="144"/>
  <c r="AL167" i="144"/>
  <c r="AK167" i="144"/>
  <c r="AJ167" i="144"/>
  <c r="AI167" i="144"/>
  <c r="AH167" i="144"/>
  <c r="AG167" i="144"/>
  <c r="AE167" i="144"/>
  <c r="AC167" i="144"/>
  <c r="AB167" i="144"/>
  <c r="AA167" i="144"/>
  <c r="Z167" i="144"/>
  <c r="Y167" i="144"/>
  <c r="X167" i="144"/>
  <c r="W167" i="144"/>
  <c r="V167" i="144"/>
  <c r="C167" i="144"/>
  <c r="AM166" i="144"/>
  <c r="AL166" i="144"/>
  <c r="AK166" i="144"/>
  <c r="AJ166" i="144"/>
  <c r="AI166" i="144"/>
  <c r="AH166" i="144"/>
  <c r="AG166" i="144"/>
  <c r="AE166" i="144"/>
  <c r="AC166" i="144"/>
  <c r="AB166" i="144"/>
  <c r="AA166" i="144"/>
  <c r="Z166" i="144"/>
  <c r="Y166" i="144"/>
  <c r="X166" i="144"/>
  <c r="C166" i="144"/>
  <c r="AF166" i="144" s="1"/>
  <c r="AM165" i="144"/>
  <c r="AL165" i="144"/>
  <c r="AK165" i="144"/>
  <c r="AJ165" i="144"/>
  <c r="AI165" i="144"/>
  <c r="AH165" i="144"/>
  <c r="AG165" i="144"/>
  <c r="AF165" i="144"/>
  <c r="AE165" i="144"/>
  <c r="AC165" i="144"/>
  <c r="AB165" i="144"/>
  <c r="AA165" i="144"/>
  <c r="Z165" i="144"/>
  <c r="Y165" i="144"/>
  <c r="X165" i="144"/>
  <c r="W165" i="144"/>
  <c r="V165" i="144"/>
  <c r="I162" i="144"/>
  <c r="AM153" i="144"/>
  <c r="AL153" i="144"/>
  <c r="AK153" i="144"/>
  <c r="AJ153" i="144"/>
  <c r="AI153" i="144"/>
  <c r="AH153" i="144"/>
  <c r="AG153" i="144"/>
  <c r="AE153" i="144"/>
  <c r="AC153" i="144"/>
  <c r="AB153" i="144"/>
  <c r="AA153" i="144"/>
  <c r="Z153" i="144"/>
  <c r="Y153" i="144"/>
  <c r="X153" i="144"/>
  <c r="C153" i="144"/>
  <c r="AF153" i="144" s="1"/>
  <c r="AM152" i="144"/>
  <c r="AL152" i="144"/>
  <c r="AK152" i="144"/>
  <c r="AJ152" i="144"/>
  <c r="AI152" i="144"/>
  <c r="AH152" i="144"/>
  <c r="AG152" i="144"/>
  <c r="AF152" i="144"/>
  <c r="AE152" i="144"/>
  <c r="AC152" i="144"/>
  <c r="AB152" i="144"/>
  <c r="AA152" i="144"/>
  <c r="Z152" i="144"/>
  <c r="Y152" i="144"/>
  <c r="X152" i="144"/>
  <c r="W152" i="144"/>
  <c r="C152" i="144"/>
  <c r="V152" i="144" s="1"/>
  <c r="AM151" i="144"/>
  <c r="AL151" i="144"/>
  <c r="AK151" i="144"/>
  <c r="AJ151" i="144"/>
  <c r="AI151" i="144"/>
  <c r="AH151" i="144"/>
  <c r="AG151" i="144"/>
  <c r="AE151" i="144"/>
  <c r="AC151" i="144"/>
  <c r="AB151" i="144"/>
  <c r="AA151" i="144"/>
  <c r="Z151" i="144"/>
  <c r="Y151" i="144"/>
  <c r="X151" i="144"/>
  <c r="C151" i="144"/>
  <c r="AF151" i="144" s="1"/>
  <c r="AM150" i="144"/>
  <c r="AL150" i="144"/>
  <c r="AK150" i="144"/>
  <c r="AJ150" i="144"/>
  <c r="AI150" i="144"/>
  <c r="AH150" i="144"/>
  <c r="AG150" i="144"/>
  <c r="AF150" i="144"/>
  <c r="AE150" i="144"/>
  <c r="AC150" i="144"/>
  <c r="AB150" i="144"/>
  <c r="AA150" i="144"/>
  <c r="Z150" i="144"/>
  <c r="Y150" i="144"/>
  <c r="X150" i="144"/>
  <c r="W150" i="144"/>
  <c r="C150" i="144"/>
  <c r="V150" i="144" s="1"/>
  <c r="AM149" i="144"/>
  <c r="AL149" i="144"/>
  <c r="AK149" i="144"/>
  <c r="AJ149" i="144"/>
  <c r="AI149" i="144"/>
  <c r="AH149" i="144"/>
  <c r="AG149" i="144"/>
  <c r="AF149" i="144"/>
  <c r="AE149" i="144"/>
  <c r="AC149" i="144"/>
  <c r="AB149" i="144"/>
  <c r="AA149" i="144"/>
  <c r="Z149" i="144"/>
  <c r="Y149" i="144"/>
  <c r="X149" i="144"/>
  <c r="W149" i="144"/>
  <c r="V149" i="144"/>
  <c r="I146" i="144"/>
  <c r="AM137" i="144"/>
  <c r="AL137" i="144"/>
  <c r="AK137" i="144"/>
  <c r="AJ137" i="144"/>
  <c r="AI137" i="144"/>
  <c r="AH137" i="144"/>
  <c r="AG137" i="144"/>
  <c r="AE137" i="144"/>
  <c r="AC137" i="144"/>
  <c r="AB137" i="144"/>
  <c r="AA137" i="144"/>
  <c r="Z137" i="144"/>
  <c r="Y137" i="144"/>
  <c r="X137" i="144"/>
  <c r="C137" i="144"/>
  <c r="AF137" i="144" s="1"/>
  <c r="AM136" i="144"/>
  <c r="AL136" i="144"/>
  <c r="AK136" i="144"/>
  <c r="AJ136" i="144"/>
  <c r="AI136" i="144"/>
  <c r="AH136" i="144"/>
  <c r="AG136" i="144"/>
  <c r="AF136" i="144"/>
  <c r="AE136" i="144"/>
  <c r="AC136" i="144"/>
  <c r="AB136" i="144"/>
  <c r="AA136" i="144"/>
  <c r="Z136" i="144"/>
  <c r="Y136" i="144"/>
  <c r="X136" i="144"/>
  <c r="W136" i="144"/>
  <c r="V136" i="144"/>
  <c r="C136" i="144"/>
  <c r="AM135" i="144"/>
  <c r="AL135" i="144"/>
  <c r="AK135" i="144"/>
  <c r="AJ135" i="144"/>
  <c r="AI135" i="144"/>
  <c r="AH135" i="144"/>
  <c r="AG135" i="144"/>
  <c r="AE135" i="144"/>
  <c r="AC135" i="144"/>
  <c r="AB135" i="144"/>
  <c r="AA135" i="144"/>
  <c r="Z135" i="144"/>
  <c r="Y135" i="144"/>
  <c r="X135" i="144"/>
  <c r="C135" i="144"/>
  <c r="AF135" i="144" s="1"/>
  <c r="AM134" i="144"/>
  <c r="AL134" i="144"/>
  <c r="AK134" i="144"/>
  <c r="AJ134" i="144"/>
  <c r="AI134" i="144"/>
  <c r="AH134" i="144"/>
  <c r="AG134" i="144"/>
  <c r="AF134" i="144"/>
  <c r="AE134" i="144"/>
  <c r="AC134" i="144"/>
  <c r="AB134" i="144"/>
  <c r="AA134" i="144"/>
  <c r="Z134" i="144"/>
  <c r="Y134" i="144"/>
  <c r="X134" i="144"/>
  <c r="W134" i="144"/>
  <c r="V134" i="144"/>
  <c r="C134" i="144"/>
  <c r="AM133" i="144"/>
  <c r="AL133" i="144"/>
  <c r="AK133" i="144"/>
  <c r="AJ133" i="144"/>
  <c r="AI133" i="144"/>
  <c r="AH133" i="144"/>
  <c r="AG133" i="144"/>
  <c r="AF133" i="144"/>
  <c r="AE133" i="144"/>
  <c r="AC133" i="144"/>
  <c r="AB133" i="144"/>
  <c r="AA133" i="144"/>
  <c r="Z133" i="144"/>
  <c r="Y133" i="144"/>
  <c r="X133" i="144"/>
  <c r="W133" i="144"/>
  <c r="V133" i="144"/>
  <c r="I130" i="144"/>
  <c r="AM121" i="144"/>
  <c r="AL121" i="144"/>
  <c r="AK121" i="144"/>
  <c r="AJ121" i="144"/>
  <c r="AI121" i="144"/>
  <c r="AH121" i="144"/>
  <c r="AG121" i="144"/>
  <c r="AE121" i="144"/>
  <c r="AC121" i="144"/>
  <c r="AB121" i="144"/>
  <c r="AA121" i="144"/>
  <c r="Z121" i="144"/>
  <c r="Y121" i="144"/>
  <c r="X121" i="144"/>
  <c r="C121" i="144"/>
  <c r="AF121" i="144" s="1"/>
  <c r="AM120" i="144"/>
  <c r="AL120" i="144"/>
  <c r="AK120" i="144"/>
  <c r="AJ120" i="144"/>
  <c r="AI120" i="144"/>
  <c r="AH120" i="144"/>
  <c r="AG120" i="144"/>
  <c r="AF120" i="144"/>
  <c r="AE120" i="144"/>
  <c r="AC120" i="144"/>
  <c r="AB120" i="144"/>
  <c r="AA120" i="144"/>
  <c r="Z120" i="144"/>
  <c r="Y120" i="144"/>
  <c r="X120" i="144"/>
  <c r="W120" i="144"/>
  <c r="C120" i="144"/>
  <c r="V120" i="144" s="1"/>
  <c r="AM119" i="144"/>
  <c r="AL119" i="144"/>
  <c r="AK119" i="144"/>
  <c r="AJ119" i="144"/>
  <c r="AI119" i="144"/>
  <c r="AH119" i="144"/>
  <c r="AG119" i="144"/>
  <c r="AE119" i="144"/>
  <c r="AC119" i="144"/>
  <c r="AB119" i="144"/>
  <c r="AA119" i="144"/>
  <c r="Z119" i="144"/>
  <c r="Y119" i="144"/>
  <c r="X119" i="144"/>
  <c r="C119" i="144"/>
  <c r="AF119" i="144" s="1"/>
  <c r="AM118" i="144"/>
  <c r="AL118" i="144"/>
  <c r="AK118" i="144"/>
  <c r="AJ118" i="144"/>
  <c r="AI118" i="144"/>
  <c r="AH118" i="144"/>
  <c r="AG118" i="144"/>
  <c r="AF118" i="144"/>
  <c r="AE118" i="144"/>
  <c r="AC118" i="144"/>
  <c r="AB118" i="144"/>
  <c r="AA118" i="144"/>
  <c r="Z118" i="144"/>
  <c r="Y118" i="144"/>
  <c r="X118" i="144"/>
  <c r="W118" i="144"/>
  <c r="C118" i="144"/>
  <c r="V118" i="144" s="1"/>
  <c r="AM117" i="144"/>
  <c r="AL117" i="144"/>
  <c r="AK117" i="144"/>
  <c r="AJ117" i="144"/>
  <c r="AI117" i="144"/>
  <c r="AH117" i="144"/>
  <c r="AG117" i="144"/>
  <c r="AF117" i="144"/>
  <c r="AE117" i="144"/>
  <c r="AC117" i="144"/>
  <c r="AB117" i="144"/>
  <c r="AA117" i="144"/>
  <c r="Z117" i="144"/>
  <c r="Y117" i="144"/>
  <c r="X117" i="144"/>
  <c r="W117" i="144"/>
  <c r="V117" i="144"/>
  <c r="I114" i="144"/>
  <c r="AM105" i="144"/>
  <c r="AL105" i="144"/>
  <c r="AK105" i="144"/>
  <c r="AJ105" i="144"/>
  <c r="AI105" i="144"/>
  <c r="AH105" i="144"/>
  <c r="AG105" i="144"/>
  <c r="AE105" i="144"/>
  <c r="AC105" i="144"/>
  <c r="AB105" i="144"/>
  <c r="AA105" i="144"/>
  <c r="Z105" i="144"/>
  <c r="Y105" i="144"/>
  <c r="X105" i="144"/>
  <c r="C105" i="144"/>
  <c r="AF105" i="144" s="1"/>
  <c r="AM104" i="144"/>
  <c r="AL104" i="144"/>
  <c r="AK104" i="144"/>
  <c r="AJ104" i="144"/>
  <c r="AI104" i="144"/>
  <c r="AH104" i="144"/>
  <c r="AG104" i="144"/>
  <c r="AE104" i="144"/>
  <c r="AC104" i="144"/>
  <c r="AB104" i="144"/>
  <c r="AA104" i="144"/>
  <c r="Z104" i="144"/>
  <c r="Y104" i="144"/>
  <c r="X104" i="144"/>
  <c r="W104" i="144"/>
  <c r="C104" i="144"/>
  <c r="V104" i="144" s="1"/>
  <c r="AM103" i="144"/>
  <c r="AL103" i="144"/>
  <c r="AK103" i="144"/>
  <c r="AJ103" i="144"/>
  <c r="AI103" i="144"/>
  <c r="AH103" i="144"/>
  <c r="AG103" i="144"/>
  <c r="AE103" i="144"/>
  <c r="AC103" i="144"/>
  <c r="AB103" i="144"/>
  <c r="AA103" i="144"/>
  <c r="Z103" i="144"/>
  <c r="Y103" i="144"/>
  <c r="X103" i="144"/>
  <c r="C103" i="144"/>
  <c r="AF103" i="144" s="1"/>
  <c r="AM102" i="144"/>
  <c r="AL102" i="144"/>
  <c r="AK102" i="144"/>
  <c r="AJ102" i="144"/>
  <c r="AI102" i="144"/>
  <c r="AH102" i="144"/>
  <c r="AG102" i="144"/>
  <c r="AE102" i="144"/>
  <c r="AC102" i="144"/>
  <c r="AB102" i="144"/>
  <c r="AA102" i="144"/>
  <c r="Z102" i="144"/>
  <c r="Y102" i="144"/>
  <c r="X102" i="144"/>
  <c r="W102" i="144"/>
  <c r="C102" i="144"/>
  <c r="V102" i="144" s="1"/>
  <c r="AC101" i="144"/>
  <c r="AB101" i="144"/>
  <c r="AA101" i="144"/>
  <c r="Z101" i="144"/>
  <c r="Y101" i="144"/>
  <c r="X101" i="144"/>
  <c r="W101" i="144"/>
  <c r="V101" i="144"/>
  <c r="I98" i="144"/>
  <c r="AM89" i="144"/>
  <c r="AL89" i="144"/>
  <c r="AK89" i="144"/>
  <c r="AJ89" i="144"/>
  <c r="AI89" i="144"/>
  <c r="AH89" i="144"/>
  <c r="AG89" i="144"/>
  <c r="AF89" i="144"/>
  <c r="AE89" i="144"/>
  <c r="AC89" i="144"/>
  <c r="AB89" i="144"/>
  <c r="AA89" i="144"/>
  <c r="Z89" i="144"/>
  <c r="Y89" i="144"/>
  <c r="X89" i="144"/>
  <c r="W89" i="144"/>
  <c r="V89" i="144"/>
  <c r="C89" i="144"/>
  <c r="AM88" i="144"/>
  <c r="AL88" i="144"/>
  <c r="AK88" i="144"/>
  <c r="AJ88" i="144"/>
  <c r="AI88" i="144"/>
  <c r="AH88" i="144"/>
  <c r="AG88" i="144"/>
  <c r="AE88" i="144"/>
  <c r="AC88" i="144"/>
  <c r="AB88" i="144"/>
  <c r="AA88" i="144"/>
  <c r="Z88" i="144"/>
  <c r="Y88" i="144"/>
  <c r="X88" i="144"/>
  <c r="C88" i="144"/>
  <c r="AF88" i="144" s="1"/>
  <c r="AM87" i="144"/>
  <c r="AL87" i="144"/>
  <c r="AK87" i="144"/>
  <c r="AJ87" i="144"/>
  <c r="AI87" i="144"/>
  <c r="AH87" i="144"/>
  <c r="AG87" i="144"/>
  <c r="AF87" i="144"/>
  <c r="AE87" i="144"/>
  <c r="AC87" i="144"/>
  <c r="AB87" i="144"/>
  <c r="AA87" i="144"/>
  <c r="Z87" i="144"/>
  <c r="Y87" i="144"/>
  <c r="X87" i="144"/>
  <c r="W87" i="144"/>
  <c r="V87" i="144"/>
  <c r="C87" i="144"/>
  <c r="AM86" i="144"/>
  <c r="AL86" i="144"/>
  <c r="AK86" i="144"/>
  <c r="AJ86" i="144"/>
  <c r="AI86" i="144"/>
  <c r="AH86" i="144"/>
  <c r="AG86" i="144"/>
  <c r="AE86" i="144"/>
  <c r="AC86" i="144"/>
  <c r="AB86" i="144"/>
  <c r="AA86" i="144"/>
  <c r="Z86" i="144"/>
  <c r="Y86" i="144"/>
  <c r="X86" i="144"/>
  <c r="C86" i="144"/>
  <c r="AF86" i="144" s="1"/>
  <c r="AC85" i="144"/>
  <c r="AB85" i="144"/>
  <c r="AA85" i="144"/>
  <c r="Z85" i="144"/>
  <c r="Y85" i="144"/>
  <c r="X85" i="144"/>
  <c r="W85" i="144"/>
  <c r="V85" i="144"/>
  <c r="I82" i="144"/>
  <c r="AM73" i="144"/>
  <c r="AL73" i="144"/>
  <c r="AK73" i="144"/>
  <c r="AJ73" i="144"/>
  <c r="AI73" i="144"/>
  <c r="AH73" i="144"/>
  <c r="AG73" i="144"/>
  <c r="AE73" i="144"/>
  <c r="AC73" i="144"/>
  <c r="AB73" i="144"/>
  <c r="AA73" i="144"/>
  <c r="Z73" i="144"/>
  <c r="Y73" i="144"/>
  <c r="X73" i="144"/>
  <c r="W73" i="144"/>
  <c r="V73" i="144"/>
  <c r="C73" i="144"/>
  <c r="AM72" i="144"/>
  <c r="AL72" i="144"/>
  <c r="AK72" i="144"/>
  <c r="AJ72" i="144"/>
  <c r="AI72" i="144"/>
  <c r="AH72" i="144"/>
  <c r="AG72" i="144"/>
  <c r="AE72" i="144"/>
  <c r="AC72" i="144"/>
  <c r="AB72" i="144"/>
  <c r="AA72" i="144"/>
  <c r="Z72" i="144"/>
  <c r="Y72" i="144"/>
  <c r="X72" i="144"/>
  <c r="C72" i="144"/>
  <c r="AF72" i="144" s="1"/>
  <c r="AM71" i="144"/>
  <c r="AL71" i="144"/>
  <c r="AK71" i="144"/>
  <c r="AJ71" i="144"/>
  <c r="AI71" i="144"/>
  <c r="AH71" i="144"/>
  <c r="AG71" i="144"/>
  <c r="AE71" i="144"/>
  <c r="AC71" i="144"/>
  <c r="AB71" i="144"/>
  <c r="AA71" i="144"/>
  <c r="Z71" i="144"/>
  <c r="Y71" i="144"/>
  <c r="X71" i="144"/>
  <c r="W71" i="144"/>
  <c r="V71" i="144"/>
  <c r="C71" i="144"/>
  <c r="AF71" i="144" s="1"/>
  <c r="AM70" i="144"/>
  <c r="AL70" i="144"/>
  <c r="AK70" i="144"/>
  <c r="AJ70" i="144"/>
  <c r="AI70" i="144"/>
  <c r="AH70" i="144"/>
  <c r="AG70" i="144"/>
  <c r="AE70" i="144"/>
  <c r="AC70" i="144"/>
  <c r="AB70" i="144"/>
  <c r="AA70" i="144"/>
  <c r="Z70" i="144"/>
  <c r="Y70" i="144"/>
  <c r="X70" i="144"/>
  <c r="C70" i="144"/>
  <c r="AF70" i="144" s="1"/>
  <c r="AC69" i="144"/>
  <c r="AB69" i="144"/>
  <c r="AA69" i="144"/>
  <c r="Z69" i="144"/>
  <c r="Y69" i="144"/>
  <c r="X69" i="144"/>
  <c r="W69" i="144"/>
  <c r="V69" i="144"/>
  <c r="I66" i="144"/>
  <c r="AM58" i="144"/>
  <c r="AL58" i="144"/>
  <c r="AK58" i="144"/>
  <c r="AJ58" i="144"/>
  <c r="AI58" i="144"/>
  <c r="AH58" i="144"/>
  <c r="AG58" i="144"/>
  <c r="AF58" i="144"/>
  <c r="AE58" i="144"/>
  <c r="AM57" i="144"/>
  <c r="AL57" i="144"/>
  <c r="AK57" i="144"/>
  <c r="AJ57" i="144"/>
  <c r="AI57" i="144"/>
  <c r="AH57" i="144"/>
  <c r="AG57" i="144"/>
  <c r="AE57" i="144"/>
  <c r="AC57" i="144"/>
  <c r="AB57" i="144"/>
  <c r="AA57" i="144"/>
  <c r="Z57" i="144"/>
  <c r="Y57" i="144"/>
  <c r="X57" i="144"/>
  <c r="V57" i="144"/>
  <c r="C57" i="144"/>
  <c r="AF73" i="144" s="1"/>
  <c r="AM56" i="144"/>
  <c r="AL56" i="144"/>
  <c r="AK56" i="144"/>
  <c r="AJ56" i="144"/>
  <c r="AI56" i="144"/>
  <c r="AH56" i="144"/>
  <c r="AG56" i="144"/>
  <c r="AE56" i="144"/>
  <c r="AC56" i="144"/>
  <c r="AB56" i="144"/>
  <c r="AA56" i="144"/>
  <c r="Z56" i="144"/>
  <c r="Y56" i="144"/>
  <c r="X56" i="144"/>
  <c r="C56" i="144"/>
  <c r="AF56" i="144" s="1"/>
  <c r="AM55" i="144"/>
  <c r="AL55" i="144"/>
  <c r="AK55" i="144"/>
  <c r="AJ55" i="144"/>
  <c r="AI55" i="144"/>
  <c r="AH55" i="144"/>
  <c r="AG55" i="144"/>
  <c r="AE55" i="144"/>
  <c r="AC55" i="144"/>
  <c r="AB55" i="144"/>
  <c r="AA55" i="144"/>
  <c r="Z55" i="144"/>
  <c r="Y55" i="144"/>
  <c r="X55" i="144"/>
  <c r="V55" i="144"/>
  <c r="C55" i="144"/>
  <c r="AF55" i="144" s="1"/>
  <c r="AM54" i="144"/>
  <c r="AL54" i="144"/>
  <c r="AK54" i="144"/>
  <c r="AJ54" i="144"/>
  <c r="AI54" i="144"/>
  <c r="AH54" i="144"/>
  <c r="AG54" i="144"/>
  <c r="AE54" i="144"/>
  <c r="AC54" i="144"/>
  <c r="AB54" i="144"/>
  <c r="AA54" i="144"/>
  <c r="Z54" i="144"/>
  <c r="Y54" i="144"/>
  <c r="X54" i="144"/>
  <c r="W54" i="144"/>
  <c r="C54" i="144"/>
  <c r="AF54" i="144" s="1"/>
  <c r="AC53" i="144"/>
  <c r="AB53" i="144"/>
  <c r="AA53" i="144"/>
  <c r="Z53" i="144"/>
  <c r="Y53" i="144"/>
  <c r="X53" i="144"/>
  <c r="W53" i="144"/>
  <c r="V53" i="144"/>
  <c r="I50" i="144"/>
  <c r="AM42" i="144"/>
  <c r="AL42" i="144"/>
  <c r="AK42" i="144"/>
  <c r="AJ42" i="144"/>
  <c r="AE42" i="144"/>
  <c r="AC42" i="144"/>
  <c r="AB42" i="144"/>
  <c r="AA42" i="144"/>
  <c r="Z42" i="144"/>
  <c r="Y42" i="144"/>
  <c r="X42" i="144"/>
  <c r="W42" i="144"/>
  <c r="V42" i="144"/>
  <c r="AM41" i="144"/>
  <c r="AL41" i="144"/>
  <c r="AK41" i="144"/>
  <c r="AJ41" i="144"/>
  <c r="AI41" i="144"/>
  <c r="AH41" i="144"/>
  <c r="AG41" i="144"/>
  <c r="AE41" i="144"/>
  <c r="AC41" i="144"/>
  <c r="AB41" i="144"/>
  <c r="AA41" i="144"/>
  <c r="Z41" i="144"/>
  <c r="Y41" i="144"/>
  <c r="X41" i="144"/>
  <c r="V41" i="144"/>
  <c r="C41" i="144"/>
  <c r="AF41" i="144" s="1"/>
  <c r="AM40" i="144"/>
  <c r="AL40" i="144"/>
  <c r="AK40" i="144"/>
  <c r="AJ40" i="144"/>
  <c r="AI40" i="144"/>
  <c r="AH40" i="144"/>
  <c r="AG40" i="144"/>
  <c r="AE40" i="144"/>
  <c r="AC40" i="144"/>
  <c r="AB40" i="144"/>
  <c r="AA40" i="144"/>
  <c r="Z40" i="144"/>
  <c r="Y40" i="144"/>
  <c r="X40" i="144"/>
  <c r="W40" i="144"/>
  <c r="C40" i="144"/>
  <c r="V40" i="144" s="1"/>
  <c r="AM39" i="144"/>
  <c r="AL39" i="144"/>
  <c r="AK39" i="144"/>
  <c r="AJ39" i="144"/>
  <c r="AI39" i="144"/>
  <c r="AH39" i="144"/>
  <c r="AG39" i="144"/>
  <c r="AE39" i="144"/>
  <c r="AC39" i="144"/>
  <c r="AB39" i="144"/>
  <c r="AA39" i="144"/>
  <c r="Z39" i="144"/>
  <c r="Y39" i="144"/>
  <c r="X39" i="144"/>
  <c r="V39" i="144"/>
  <c r="C39" i="144"/>
  <c r="AF39" i="144" s="1"/>
  <c r="AM38" i="144"/>
  <c r="AL38" i="144"/>
  <c r="AK38" i="144"/>
  <c r="AJ38" i="144"/>
  <c r="AI38" i="144"/>
  <c r="AH38" i="144"/>
  <c r="AG38" i="144"/>
  <c r="AE38" i="144"/>
  <c r="AC38" i="144"/>
  <c r="AB38" i="144"/>
  <c r="AA38" i="144"/>
  <c r="Z38" i="144"/>
  <c r="Y38" i="144"/>
  <c r="X38" i="144"/>
  <c r="W38" i="144"/>
  <c r="C38" i="144"/>
  <c r="V38" i="144" s="1"/>
  <c r="AC37" i="144"/>
  <c r="AB37" i="144"/>
  <c r="AA37" i="144"/>
  <c r="Z37" i="144"/>
  <c r="Y37" i="144"/>
  <c r="X37" i="144"/>
  <c r="W37" i="144"/>
  <c r="V37" i="144"/>
  <c r="A35" i="144"/>
  <c r="I34" i="144"/>
  <c r="AN25" i="144"/>
  <c r="AM25" i="144"/>
  <c r="AL25" i="144"/>
  <c r="AK25" i="144"/>
  <c r="AJ25" i="144"/>
  <c r="AE25" i="144"/>
  <c r="AC25" i="144"/>
  <c r="AB25" i="144"/>
  <c r="AA25" i="144"/>
  <c r="C25" i="144"/>
  <c r="AF42" i="144" s="1"/>
  <c r="AN24" i="144"/>
  <c r="AM24" i="144"/>
  <c r="AL24" i="144"/>
  <c r="AK24" i="144"/>
  <c r="AJ24" i="144"/>
  <c r="AI24" i="144"/>
  <c r="AH24" i="144"/>
  <c r="AG24" i="144"/>
  <c r="AF24" i="144"/>
  <c r="AE24" i="144"/>
  <c r="AC24" i="144"/>
  <c r="AB24" i="144"/>
  <c r="AA24" i="144"/>
  <c r="Z24" i="144"/>
  <c r="Y24" i="144"/>
  <c r="X24" i="144"/>
  <c r="W24" i="144"/>
  <c r="V24" i="144"/>
  <c r="C24" i="144"/>
  <c r="AN23" i="144"/>
  <c r="AM23" i="144"/>
  <c r="AL23" i="144"/>
  <c r="AK23" i="144"/>
  <c r="AJ23" i="144"/>
  <c r="AI23" i="144"/>
  <c r="AH23" i="144"/>
  <c r="AG23" i="144"/>
  <c r="AE23" i="144"/>
  <c r="AC23" i="144"/>
  <c r="AB23" i="144"/>
  <c r="AA23" i="144"/>
  <c r="Z23" i="144"/>
  <c r="Y23" i="144"/>
  <c r="X23" i="144"/>
  <c r="V23" i="144"/>
  <c r="C23" i="144"/>
  <c r="AF40" i="144" s="1"/>
  <c r="AN22" i="144"/>
  <c r="AM22" i="144"/>
  <c r="AL22" i="144"/>
  <c r="AK22" i="144"/>
  <c r="AJ22" i="144"/>
  <c r="AI22" i="144"/>
  <c r="AH22" i="144"/>
  <c r="AG22" i="144"/>
  <c r="AE22" i="144"/>
  <c r="AC22" i="144"/>
  <c r="AB22" i="144"/>
  <c r="AA22" i="144"/>
  <c r="Z22" i="144"/>
  <c r="Y22" i="144"/>
  <c r="X22" i="144"/>
  <c r="C22" i="144"/>
  <c r="AF22" i="144" s="1"/>
  <c r="AN21" i="144"/>
  <c r="AM21" i="144"/>
  <c r="AL21" i="144"/>
  <c r="AK21" i="144"/>
  <c r="AJ21" i="144"/>
  <c r="AI21" i="144"/>
  <c r="AH21" i="144"/>
  <c r="AG21" i="144"/>
  <c r="AF21" i="144"/>
  <c r="AE21" i="144"/>
  <c r="AC21" i="144"/>
  <c r="AB21" i="144"/>
  <c r="AA21" i="144"/>
  <c r="Z21" i="144"/>
  <c r="Y21" i="144"/>
  <c r="X21" i="144"/>
  <c r="W21" i="144"/>
  <c r="C21" i="144"/>
  <c r="AF38" i="144" s="1"/>
  <c r="I18" i="144"/>
  <c r="AM9" i="144"/>
  <c r="AL9" i="144"/>
  <c r="AK9" i="144"/>
  <c r="AJ9" i="144"/>
  <c r="AE9" i="144"/>
  <c r="AC9" i="144"/>
  <c r="AB9" i="144"/>
  <c r="AA9" i="144"/>
  <c r="C9" i="144"/>
  <c r="AF9" i="144" s="1"/>
  <c r="AM8" i="144"/>
  <c r="AL8" i="144"/>
  <c r="AK8" i="144"/>
  <c r="AJ8" i="144"/>
  <c r="AI8" i="144"/>
  <c r="AH8" i="144"/>
  <c r="AG8" i="144"/>
  <c r="AE8" i="144"/>
  <c r="AC8" i="144"/>
  <c r="AB8" i="144"/>
  <c r="AA8" i="144"/>
  <c r="Z8" i="144"/>
  <c r="Y8" i="144"/>
  <c r="X8" i="144"/>
  <c r="V8" i="144"/>
  <c r="C8" i="144"/>
  <c r="AF8" i="144" s="1"/>
  <c r="AM7" i="144"/>
  <c r="AL7" i="144"/>
  <c r="AK7" i="144"/>
  <c r="AJ7" i="144"/>
  <c r="AI7" i="144"/>
  <c r="AH7" i="144"/>
  <c r="AG7" i="144"/>
  <c r="AF7" i="144"/>
  <c r="AE7" i="144"/>
  <c r="AC7" i="144"/>
  <c r="AB7" i="144"/>
  <c r="AA7" i="144"/>
  <c r="Z7" i="144"/>
  <c r="Y7" i="144"/>
  <c r="X7" i="144"/>
  <c r="W7" i="144"/>
  <c r="C7" i="144"/>
  <c r="V7" i="144" s="1"/>
  <c r="AM6" i="144"/>
  <c r="AL6" i="144"/>
  <c r="AK6" i="144"/>
  <c r="AJ6" i="144"/>
  <c r="AI6" i="144"/>
  <c r="AH6" i="144"/>
  <c r="AG6" i="144"/>
  <c r="AE6" i="144"/>
  <c r="AC6" i="144"/>
  <c r="AB6" i="144"/>
  <c r="AA6" i="144"/>
  <c r="Z6" i="144"/>
  <c r="Y6" i="144"/>
  <c r="X6" i="144"/>
  <c r="V6" i="144"/>
  <c r="C6" i="144"/>
  <c r="AF6" i="144" s="1"/>
  <c r="AM5" i="144"/>
  <c r="AL5" i="144"/>
  <c r="AK5" i="144"/>
  <c r="AJ5" i="144"/>
  <c r="AI5" i="144"/>
  <c r="AH5" i="144"/>
  <c r="AG5" i="144"/>
  <c r="AF5" i="144"/>
  <c r="AE5" i="144"/>
  <c r="AC5" i="144"/>
  <c r="AB5" i="144"/>
  <c r="AA5" i="144"/>
  <c r="Z5" i="144"/>
  <c r="Y5" i="144"/>
  <c r="X5" i="144"/>
  <c r="W5" i="144"/>
  <c r="C5" i="144"/>
  <c r="V5" i="144" s="1"/>
  <c r="A163" i="144"/>
  <c r="I2" i="144"/>
  <c r="J179" i="143"/>
  <c r="F179" i="143" s="1"/>
  <c r="H179" i="143"/>
  <c r="E179" i="143" s="1"/>
  <c r="J163" i="143"/>
  <c r="H163" i="143"/>
  <c r="F163" i="143"/>
  <c r="J147" i="143"/>
  <c r="F147" i="143" s="1"/>
  <c r="H147" i="143"/>
  <c r="E147" i="143" s="1"/>
  <c r="J131" i="143"/>
  <c r="F131" i="143" s="1"/>
  <c r="H131" i="143"/>
  <c r="E131" i="143" s="1"/>
  <c r="J115" i="143"/>
  <c r="F115" i="143" s="1"/>
  <c r="H115" i="143"/>
  <c r="E115" i="143" s="1"/>
  <c r="J99" i="143"/>
  <c r="F99" i="143" s="1"/>
  <c r="J83" i="143"/>
  <c r="F83" i="143" s="1"/>
  <c r="H83" i="143"/>
  <c r="E83" i="143" s="1"/>
  <c r="J67" i="143"/>
  <c r="F67" i="143" s="1"/>
  <c r="H67" i="143"/>
  <c r="E67" i="143" s="1"/>
  <c r="J51" i="143"/>
  <c r="F51" i="143" s="1"/>
  <c r="H51" i="143"/>
  <c r="E51" i="143" s="1"/>
  <c r="J35" i="143"/>
  <c r="F35" i="143" s="1"/>
  <c r="H35" i="143"/>
  <c r="J19" i="143"/>
  <c r="F19" i="143" s="1"/>
  <c r="H19" i="143"/>
  <c r="E19" i="143" s="1"/>
  <c r="J3" i="143"/>
  <c r="F3" i="143" s="1"/>
  <c r="H3" i="143"/>
  <c r="E3" i="143" s="1"/>
  <c r="A3" i="143"/>
  <c r="U188" i="143"/>
  <c r="AM185" i="143"/>
  <c r="AL185" i="143"/>
  <c r="AK185" i="143"/>
  <c r="AJ185" i="143"/>
  <c r="AE185" i="143"/>
  <c r="AC185" i="143"/>
  <c r="AB185" i="143"/>
  <c r="AA185" i="143"/>
  <c r="C185" i="143"/>
  <c r="AF185" i="143" s="1"/>
  <c r="AM184" i="143"/>
  <c r="AL184" i="143"/>
  <c r="AK184" i="143"/>
  <c r="AJ184" i="143"/>
  <c r="AI184" i="143"/>
  <c r="AH184" i="143"/>
  <c r="AG184" i="143"/>
  <c r="AE184" i="143"/>
  <c r="AC184" i="143"/>
  <c r="AB184" i="143"/>
  <c r="AA184" i="143"/>
  <c r="Z184" i="143"/>
  <c r="Y184" i="143"/>
  <c r="X184" i="143"/>
  <c r="C184" i="143"/>
  <c r="AF184" i="143" s="1"/>
  <c r="AM183" i="143"/>
  <c r="AL183" i="143"/>
  <c r="AK183" i="143"/>
  <c r="AJ183" i="143"/>
  <c r="AI183" i="143"/>
  <c r="AH183" i="143"/>
  <c r="AG183" i="143"/>
  <c r="AF183" i="143"/>
  <c r="AE183" i="143"/>
  <c r="AC183" i="143"/>
  <c r="AB183" i="143"/>
  <c r="AA183" i="143"/>
  <c r="Z183" i="143"/>
  <c r="Y183" i="143"/>
  <c r="X183" i="143"/>
  <c r="W183" i="143"/>
  <c r="C183" i="143"/>
  <c r="V183" i="143" s="1"/>
  <c r="AM182" i="143"/>
  <c r="AL182" i="143"/>
  <c r="AK182" i="143"/>
  <c r="AJ182" i="143"/>
  <c r="AI182" i="143"/>
  <c r="AH182" i="143"/>
  <c r="AG182" i="143"/>
  <c r="AE182" i="143"/>
  <c r="AC182" i="143"/>
  <c r="AB182" i="143"/>
  <c r="AA182" i="143"/>
  <c r="Z182" i="143"/>
  <c r="Y182" i="143"/>
  <c r="X182" i="143"/>
  <c r="C182" i="143"/>
  <c r="AF182" i="143" s="1"/>
  <c r="AM181" i="143"/>
  <c r="AL181" i="143"/>
  <c r="AK181" i="143"/>
  <c r="AJ181" i="143"/>
  <c r="AI181" i="143"/>
  <c r="AH181" i="143"/>
  <c r="AG181" i="143"/>
  <c r="AF181" i="143"/>
  <c r="AE181" i="143"/>
  <c r="AC181" i="143"/>
  <c r="AB181" i="143"/>
  <c r="AA181" i="143"/>
  <c r="Z181" i="143"/>
  <c r="Y181" i="143"/>
  <c r="X181" i="143"/>
  <c r="W181" i="143"/>
  <c r="V181" i="143"/>
  <c r="I178" i="143"/>
  <c r="AM169" i="143"/>
  <c r="AL169" i="143"/>
  <c r="AK169" i="143"/>
  <c r="AJ169" i="143"/>
  <c r="AE169" i="143"/>
  <c r="AC169" i="143"/>
  <c r="AB169" i="143"/>
  <c r="AA169" i="143"/>
  <c r="D169" i="143"/>
  <c r="AG169" i="143" s="1"/>
  <c r="C169" i="143"/>
  <c r="V169" i="143" s="1"/>
  <c r="AM168" i="143"/>
  <c r="AL168" i="143"/>
  <c r="AK168" i="143"/>
  <c r="AJ168" i="143"/>
  <c r="AI168" i="143"/>
  <c r="AH168" i="143"/>
  <c r="AG168" i="143"/>
  <c r="AE168" i="143"/>
  <c r="AC168" i="143"/>
  <c r="AB168" i="143"/>
  <c r="AA168" i="143"/>
  <c r="Z168" i="143"/>
  <c r="Y168" i="143"/>
  <c r="X168" i="143"/>
  <c r="C168" i="143"/>
  <c r="AF168" i="143" s="1"/>
  <c r="AM167" i="143"/>
  <c r="AL167" i="143"/>
  <c r="AK167" i="143"/>
  <c r="AJ167" i="143"/>
  <c r="AI167" i="143"/>
  <c r="AH167" i="143"/>
  <c r="AG167" i="143"/>
  <c r="AE167" i="143"/>
  <c r="AC167" i="143"/>
  <c r="AB167" i="143"/>
  <c r="AA167" i="143"/>
  <c r="Z167" i="143"/>
  <c r="Y167" i="143"/>
  <c r="X167" i="143"/>
  <c r="W167" i="143"/>
  <c r="V167" i="143"/>
  <c r="C167" i="143"/>
  <c r="AM166" i="143"/>
  <c r="AL166" i="143"/>
  <c r="AK166" i="143"/>
  <c r="AJ166" i="143"/>
  <c r="AI166" i="143"/>
  <c r="AH166" i="143"/>
  <c r="AG166" i="143"/>
  <c r="AE166" i="143"/>
  <c r="AC166" i="143"/>
  <c r="AB166" i="143"/>
  <c r="AA166" i="143"/>
  <c r="Z166" i="143"/>
  <c r="Y166" i="143"/>
  <c r="X166" i="143"/>
  <c r="C166" i="143"/>
  <c r="AF166" i="143" s="1"/>
  <c r="AM165" i="143"/>
  <c r="AL165" i="143"/>
  <c r="AK165" i="143"/>
  <c r="AJ165" i="143"/>
  <c r="AI165" i="143"/>
  <c r="AH165" i="143"/>
  <c r="AG165" i="143"/>
  <c r="AF165" i="143"/>
  <c r="AE165" i="143"/>
  <c r="AC165" i="143"/>
  <c r="AB165" i="143"/>
  <c r="AA165" i="143"/>
  <c r="Z165" i="143"/>
  <c r="Y165" i="143"/>
  <c r="X165" i="143"/>
  <c r="W165" i="143"/>
  <c r="V165" i="143"/>
  <c r="I162" i="143"/>
  <c r="AM153" i="143"/>
  <c r="AL153" i="143"/>
  <c r="AK153" i="143"/>
  <c r="AJ153" i="143"/>
  <c r="AI153" i="143"/>
  <c r="AH153" i="143"/>
  <c r="AG153" i="143"/>
  <c r="AE153" i="143"/>
  <c r="AC153" i="143"/>
  <c r="AB153" i="143"/>
  <c r="AA153" i="143"/>
  <c r="Z153" i="143"/>
  <c r="Y153" i="143"/>
  <c r="X153" i="143"/>
  <c r="C153" i="143"/>
  <c r="AF153" i="143" s="1"/>
  <c r="AM152" i="143"/>
  <c r="AL152" i="143"/>
  <c r="AK152" i="143"/>
  <c r="AJ152" i="143"/>
  <c r="AI152" i="143"/>
  <c r="AH152" i="143"/>
  <c r="AG152" i="143"/>
  <c r="AF152" i="143"/>
  <c r="AE152" i="143"/>
  <c r="AC152" i="143"/>
  <c r="AB152" i="143"/>
  <c r="AA152" i="143"/>
  <c r="Z152" i="143"/>
  <c r="Y152" i="143"/>
  <c r="X152" i="143"/>
  <c r="W152" i="143"/>
  <c r="C152" i="143"/>
  <c r="V152" i="143" s="1"/>
  <c r="AM151" i="143"/>
  <c r="AL151" i="143"/>
  <c r="AK151" i="143"/>
  <c r="AJ151" i="143"/>
  <c r="AI151" i="143"/>
  <c r="AH151" i="143"/>
  <c r="AG151" i="143"/>
  <c r="AE151" i="143"/>
  <c r="AC151" i="143"/>
  <c r="AB151" i="143"/>
  <c r="AA151" i="143"/>
  <c r="Z151" i="143"/>
  <c r="Y151" i="143"/>
  <c r="X151" i="143"/>
  <c r="C151" i="143"/>
  <c r="AF151" i="143" s="1"/>
  <c r="AM150" i="143"/>
  <c r="AL150" i="143"/>
  <c r="AK150" i="143"/>
  <c r="AJ150" i="143"/>
  <c r="AI150" i="143"/>
  <c r="AH150" i="143"/>
  <c r="AG150" i="143"/>
  <c r="AF150" i="143"/>
  <c r="AE150" i="143"/>
  <c r="AC150" i="143"/>
  <c r="AB150" i="143"/>
  <c r="AA150" i="143"/>
  <c r="Z150" i="143"/>
  <c r="Y150" i="143"/>
  <c r="X150" i="143"/>
  <c r="W150" i="143"/>
  <c r="C150" i="143"/>
  <c r="V150" i="143" s="1"/>
  <c r="AM149" i="143"/>
  <c r="AL149" i="143"/>
  <c r="AK149" i="143"/>
  <c r="AJ149" i="143"/>
  <c r="AI149" i="143"/>
  <c r="AH149" i="143"/>
  <c r="AG149" i="143"/>
  <c r="AF149" i="143"/>
  <c r="AE149" i="143"/>
  <c r="AC149" i="143"/>
  <c r="AB149" i="143"/>
  <c r="AA149" i="143"/>
  <c r="Z149" i="143"/>
  <c r="Y149" i="143"/>
  <c r="X149" i="143"/>
  <c r="W149" i="143"/>
  <c r="V149" i="143"/>
  <c r="I146" i="143"/>
  <c r="AM137" i="143"/>
  <c r="AL137" i="143"/>
  <c r="AK137" i="143"/>
  <c r="AJ137" i="143"/>
  <c r="AI137" i="143"/>
  <c r="AH137" i="143"/>
  <c r="AG137" i="143"/>
  <c r="AE137" i="143"/>
  <c r="AC137" i="143"/>
  <c r="AB137" i="143"/>
  <c r="AA137" i="143"/>
  <c r="Z137" i="143"/>
  <c r="Y137" i="143"/>
  <c r="X137" i="143"/>
  <c r="C137" i="143"/>
  <c r="AF137" i="143" s="1"/>
  <c r="AM136" i="143"/>
  <c r="AL136" i="143"/>
  <c r="AK136" i="143"/>
  <c r="AJ136" i="143"/>
  <c r="AI136" i="143"/>
  <c r="AH136" i="143"/>
  <c r="AG136" i="143"/>
  <c r="AF136" i="143"/>
  <c r="AE136" i="143"/>
  <c r="AC136" i="143"/>
  <c r="AB136" i="143"/>
  <c r="AA136" i="143"/>
  <c r="Z136" i="143"/>
  <c r="Y136" i="143"/>
  <c r="X136" i="143"/>
  <c r="W136" i="143"/>
  <c r="C136" i="143"/>
  <c r="V136" i="143" s="1"/>
  <c r="AM135" i="143"/>
  <c r="AL135" i="143"/>
  <c r="AK135" i="143"/>
  <c r="AJ135" i="143"/>
  <c r="AI135" i="143"/>
  <c r="AH135" i="143"/>
  <c r="AG135" i="143"/>
  <c r="AE135" i="143"/>
  <c r="AC135" i="143"/>
  <c r="AB135" i="143"/>
  <c r="AA135" i="143"/>
  <c r="Z135" i="143"/>
  <c r="Y135" i="143"/>
  <c r="X135" i="143"/>
  <c r="C135" i="143"/>
  <c r="AF135" i="143" s="1"/>
  <c r="AM134" i="143"/>
  <c r="AL134" i="143"/>
  <c r="AK134" i="143"/>
  <c r="AJ134" i="143"/>
  <c r="AI134" i="143"/>
  <c r="AH134" i="143"/>
  <c r="AG134" i="143"/>
  <c r="AF134" i="143"/>
  <c r="AE134" i="143"/>
  <c r="AC134" i="143"/>
  <c r="AB134" i="143"/>
  <c r="AA134" i="143"/>
  <c r="Z134" i="143"/>
  <c r="Y134" i="143"/>
  <c r="X134" i="143"/>
  <c r="W134" i="143"/>
  <c r="C134" i="143"/>
  <c r="V134" i="143" s="1"/>
  <c r="AM133" i="143"/>
  <c r="AL133" i="143"/>
  <c r="AK133" i="143"/>
  <c r="AJ133" i="143"/>
  <c r="AI133" i="143"/>
  <c r="AH133" i="143"/>
  <c r="AG133" i="143"/>
  <c r="AF133" i="143"/>
  <c r="AE133" i="143"/>
  <c r="AC133" i="143"/>
  <c r="AB133" i="143"/>
  <c r="AA133" i="143"/>
  <c r="Z133" i="143"/>
  <c r="Y133" i="143"/>
  <c r="X133" i="143"/>
  <c r="W133" i="143"/>
  <c r="V133" i="143"/>
  <c r="I130" i="143"/>
  <c r="AM121" i="143"/>
  <c r="AL121" i="143"/>
  <c r="AK121" i="143"/>
  <c r="AJ121" i="143"/>
  <c r="AI121" i="143"/>
  <c r="AH121" i="143"/>
  <c r="AG121" i="143"/>
  <c r="AE121" i="143"/>
  <c r="AC121" i="143"/>
  <c r="AB121" i="143"/>
  <c r="AA121" i="143"/>
  <c r="Z121" i="143"/>
  <c r="Y121" i="143"/>
  <c r="X121" i="143"/>
  <c r="C121" i="143"/>
  <c r="AF121" i="143" s="1"/>
  <c r="AM120" i="143"/>
  <c r="AL120" i="143"/>
  <c r="AK120" i="143"/>
  <c r="AJ120" i="143"/>
  <c r="AI120" i="143"/>
  <c r="AH120" i="143"/>
  <c r="AG120" i="143"/>
  <c r="AF120" i="143"/>
  <c r="AE120" i="143"/>
  <c r="AC120" i="143"/>
  <c r="AB120" i="143"/>
  <c r="AA120" i="143"/>
  <c r="Z120" i="143"/>
  <c r="Y120" i="143"/>
  <c r="X120" i="143"/>
  <c r="W120" i="143"/>
  <c r="C120" i="143"/>
  <c r="V120" i="143" s="1"/>
  <c r="AM119" i="143"/>
  <c r="AL119" i="143"/>
  <c r="AK119" i="143"/>
  <c r="AJ119" i="143"/>
  <c r="AI119" i="143"/>
  <c r="AH119" i="143"/>
  <c r="AG119" i="143"/>
  <c r="AE119" i="143"/>
  <c r="AC119" i="143"/>
  <c r="AB119" i="143"/>
  <c r="AA119" i="143"/>
  <c r="Z119" i="143"/>
  <c r="Y119" i="143"/>
  <c r="X119" i="143"/>
  <c r="C119" i="143"/>
  <c r="AF119" i="143" s="1"/>
  <c r="AM118" i="143"/>
  <c r="AL118" i="143"/>
  <c r="AK118" i="143"/>
  <c r="AJ118" i="143"/>
  <c r="AI118" i="143"/>
  <c r="AH118" i="143"/>
  <c r="AG118" i="143"/>
  <c r="AF118" i="143"/>
  <c r="AE118" i="143"/>
  <c r="AC118" i="143"/>
  <c r="AB118" i="143"/>
  <c r="AA118" i="143"/>
  <c r="Z118" i="143"/>
  <c r="Y118" i="143"/>
  <c r="X118" i="143"/>
  <c r="W118" i="143"/>
  <c r="C118" i="143"/>
  <c r="V118" i="143" s="1"/>
  <c r="AM117" i="143"/>
  <c r="AL117" i="143"/>
  <c r="AK117" i="143"/>
  <c r="AJ117" i="143"/>
  <c r="AI117" i="143"/>
  <c r="AH117" i="143"/>
  <c r="AG117" i="143"/>
  <c r="AF117" i="143"/>
  <c r="AE117" i="143"/>
  <c r="AC117" i="143"/>
  <c r="AB117" i="143"/>
  <c r="AA117" i="143"/>
  <c r="Z117" i="143"/>
  <c r="Y117" i="143"/>
  <c r="X117" i="143"/>
  <c r="W117" i="143"/>
  <c r="V117" i="143"/>
  <c r="I114" i="143"/>
  <c r="AM105" i="143"/>
  <c r="AL105" i="143"/>
  <c r="AK105" i="143"/>
  <c r="AJ105" i="143"/>
  <c r="AI105" i="143"/>
  <c r="AH105" i="143"/>
  <c r="AG105" i="143"/>
  <c r="AE105" i="143"/>
  <c r="AC105" i="143"/>
  <c r="AB105" i="143"/>
  <c r="AA105" i="143"/>
  <c r="Z105" i="143"/>
  <c r="Y105" i="143"/>
  <c r="X105" i="143"/>
  <c r="C105" i="143"/>
  <c r="AF105" i="143" s="1"/>
  <c r="AM104" i="143"/>
  <c r="AL104" i="143"/>
  <c r="AK104" i="143"/>
  <c r="AJ104" i="143"/>
  <c r="AI104" i="143"/>
  <c r="AH104" i="143"/>
  <c r="AG104" i="143"/>
  <c r="AE104" i="143"/>
  <c r="AC104" i="143"/>
  <c r="AB104" i="143"/>
  <c r="AA104" i="143"/>
  <c r="Z104" i="143"/>
  <c r="Y104" i="143"/>
  <c r="X104" i="143"/>
  <c r="W104" i="143"/>
  <c r="C104" i="143"/>
  <c r="V104" i="143" s="1"/>
  <c r="AM103" i="143"/>
  <c r="AL103" i="143"/>
  <c r="AK103" i="143"/>
  <c r="AJ103" i="143"/>
  <c r="AI103" i="143"/>
  <c r="AH103" i="143"/>
  <c r="AG103" i="143"/>
  <c r="AE103" i="143"/>
  <c r="AC103" i="143"/>
  <c r="AB103" i="143"/>
  <c r="AA103" i="143"/>
  <c r="Z103" i="143"/>
  <c r="Y103" i="143"/>
  <c r="X103" i="143"/>
  <c r="C103" i="143"/>
  <c r="AF103" i="143" s="1"/>
  <c r="AM102" i="143"/>
  <c r="AL102" i="143"/>
  <c r="AK102" i="143"/>
  <c r="AJ102" i="143"/>
  <c r="AI102" i="143"/>
  <c r="AH102" i="143"/>
  <c r="AG102" i="143"/>
  <c r="AE102" i="143"/>
  <c r="AC102" i="143"/>
  <c r="AB102" i="143"/>
  <c r="AA102" i="143"/>
  <c r="Z102" i="143"/>
  <c r="Y102" i="143"/>
  <c r="X102" i="143"/>
  <c r="W102" i="143"/>
  <c r="C102" i="143"/>
  <c r="V102" i="143" s="1"/>
  <c r="AC101" i="143"/>
  <c r="AB101" i="143"/>
  <c r="AA101" i="143"/>
  <c r="Z101" i="143"/>
  <c r="Y101" i="143"/>
  <c r="X101" i="143"/>
  <c r="W101" i="143"/>
  <c r="V101" i="143"/>
  <c r="I98" i="143"/>
  <c r="AM89" i="143"/>
  <c r="AL89" i="143"/>
  <c r="AK89" i="143"/>
  <c r="AJ89" i="143"/>
  <c r="AI89" i="143"/>
  <c r="AH89" i="143"/>
  <c r="AG89" i="143"/>
  <c r="AF89" i="143"/>
  <c r="AE89" i="143"/>
  <c r="AC89" i="143"/>
  <c r="AB89" i="143"/>
  <c r="AA89" i="143"/>
  <c r="Z89" i="143"/>
  <c r="Y89" i="143"/>
  <c r="X89" i="143"/>
  <c r="W89" i="143"/>
  <c r="C89" i="143"/>
  <c r="V89" i="143" s="1"/>
  <c r="AM88" i="143"/>
  <c r="AL88" i="143"/>
  <c r="AK88" i="143"/>
  <c r="AJ88" i="143"/>
  <c r="AI88" i="143"/>
  <c r="AH88" i="143"/>
  <c r="AG88" i="143"/>
  <c r="AE88" i="143"/>
  <c r="AC88" i="143"/>
  <c r="AB88" i="143"/>
  <c r="AA88" i="143"/>
  <c r="Z88" i="143"/>
  <c r="Y88" i="143"/>
  <c r="X88" i="143"/>
  <c r="C88" i="143"/>
  <c r="AF104" i="143" s="1"/>
  <c r="AM87" i="143"/>
  <c r="AL87" i="143"/>
  <c r="AK87" i="143"/>
  <c r="AJ87" i="143"/>
  <c r="AI87" i="143"/>
  <c r="AH87" i="143"/>
  <c r="AG87" i="143"/>
  <c r="AF87" i="143"/>
  <c r="AE87" i="143"/>
  <c r="AC87" i="143"/>
  <c r="AB87" i="143"/>
  <c r="AA87" i="143"/>
  <c r="Z87" i="143"/>
  <c r="Y87" i="143"/>
  <c r="X87" i="143"/>
  <c r="W87" i="143"/>
  <c r="C87" i="143"/>
  <c r="V87" i="143" s="1"/>
  <c r="AM86" i="143"/>
  <c r="AL86" i="143"/>
  <c r="AK86" i="143"/>
  <c r="AJ86" i="143"/>
  <c r="AI86" i="143"/>
  <c r="AH86" i="143"/>
  <c r="AG86" i="143"/>
  <c r="AE86" i="143"/>
  <c r="AC86" i="143"/>
  <c r="AB86" i="143"/>
  <c r="AA86" i="143"/>
  <c r="Z86" i="143"/>
  <c r="Y86" i="143"/>
  <c r="X86" i="143"/>
  <c r="C86" i="143"/>
  <c r="AF86" i="143" s="1"/>
  <c r="AC85" i="143"/>
  <c r="AB85" i="143"/>
  <c r="AA85" i="143"/>
  <c r="Z85" i="143"/>
  <c r="Y85" i="143"/>
  <c r="X85" i="143"/>
  <c r="W85" i="143"/>
  <c r="V85" i="143"/>
  <c r="I82" i="143"/>
  <c r="AM73" i="143"/>
  <c r="AL73" i="143"/>
  <c r="AK73" i="143"/>
  <c r="AJ73" i="143"/>
  <c r="AI73" i="143"/>
  <c r="AH73" i="143"/>
  <c r="AG73" i="143"/>
  <c r="AE73" i="143"/>
  <c r="AC73" i="143"/>
  <c r="AB73" i="143"/>
  <c r="AA73" i="143"/>
  <c r="Z73" i="143"/>
  <c r="Y73" i="143"/>
  <c r="X73" i="143"/>
  <c r="W73" i="143"/>
  <c r="V73" i="143"/>
  <c r="C73" i="143"/>
  <c r="AM72" i="143"/>
  <c r="AL72" i="143"/>
  <c r="AK72" i="143"/>
  <c r="AJ72" i="143"/>
  <c r="AI72" i="143"/>
  <c r="AH72" i="143"/>
  <c r="AG72" i="143"/>
  <c r="AE72" i="143"/>
  <c r="AC72" i="143"/>
  <c r="AB72" i="143"/>
  <c r="AA72" i="143"/>
  <c r="Z72" i="143"/>
  <c r="Y72" i="143"/>
  <c r="X72" i="143"/>
  <c r="V72" i="143"/>
  <c r="C72" i="143"/>
  <c r="AF72" i="143" s="1"/>
  <c r="AM71" i="143"/>
  <c r="AL71" i="143"/>
  <c r="AK71" i="143"/>
  <c r="AJ71" i="143"/>
  <c r="AI71" i="143"/>
  <c r="AH71" i="143"/>
  <c r="AG71" i="143"/>
  <c r="AE71" i="143"/>
  <c r="AC71" i="143"/>
  <c r="AB71" i="143"/>
  <c r="AA71" i="143"/>
  <c r="Z71" i="143"/>
  <c r="Y71" i="143"/>
  <c r="X71" i="143"/>
  <c r="W71" i="143"/>
  <c r="V71" i="143"/>
  <c r="C71" i="143"/>
  <c r="AM70" i="143"/>
  <c r="AL70" i="143"/>
  <c r="AK70" i="143"/>
  <c r="AJ70" i="143"/>
  <c r="AI70" i="143"/>
  <c r="AH70" i="143"/>
  <c r="AG70" i="143"/>
  <c r="AE70" i="143"/>
  <c r="AC70" i="143"/>
  <c r="AB70" i="143"/>
  <c r="AA70" i="143"/>
  <c r="Z70" i="143"/>
  <c r="Y70" i="143"/>
  <c r="X70" i="143"/>
  <c r="V70" i="143"/>
  <c r="C70" i="143"/>
  <c r="AF70" i="143" s="1"/>
  <c r="AC69" i="143"/>
  <c r="AB69" i="143"/>
  <c r="AA69" i="143"/>
  <c r="Z69" i="143"/>
  <c r="Y69" i="143"/>
  <c r="X69" i="143"/>
  <c r="W69" i="143"/>
  <c r="V69" i="143"/>
  <c r="I66" i="143"/>
  <c r="AM58" i="143"/>
  <c r="AL58" i="143"/>
  <c r="AK58" i="143"/>
  <c r="AJ58" i="143"/>
  <c r="AI58" i="143"/>
  <c r="AH58" i="143"/>
  <c r="AG58" i="143"/>
  <c r="AF58" i="143"/>
  <c r="AE58" i="143"/>
  <c r="AM57" i="143"/>
  <c r="AL57" i="143"/>
  <c r="AK57" i="143"/>
  <c r="AJ57" i="143"/>
  <c r="AI57" i="143"/>
  <c r="AH57" i="143"/>
  <c r="AG57" i="143"/>
  <c r="AE57" i="143"/>
  <c r="AC57" i="143"/>
  <c r="AB57" i="143"/>
  <c r="AA57" i="143"/>
  <c r="Z57" i="143"/>
  <c r="Y57" i="143"/>
  <c r="X57" i="143"/>
  <c r="W57" i="143"/>
  <c r="V57" i="143"/>
  <c r="C57" i="143"/>
  <c r="AF73" i="143" s="1"/>
  <c r="AM56" i="143"/>
  <c r="AL56" i="143"/>
  <c r="AK56" i="143"/>
  <c r="AJ56" i="143"/>
  <c r="AI56" i="143"/>
  <c r="AH56" i="143"/>
  <c r="AG56" i="143"/>
  <c r="AE56" i="143"/>
  <c r="AC56" i="143"/>
  <c r="AB56" i="143"/>
  <c r="AA56" i="143"/>
  <c r="Z56" i="143"/>
  <c r="Y56" i="143"/>
  <c r="X56" i="143"/>
  <c r="V56" i="143"/>
  <c r="C56" i="143"/>
  <c r="AF56" i="143" s="1"/>
  <c r="AM55" i="143"/>
  <c r="AL55" i="143"/>
  <c r="AK55" i="143"/>
  <c r="AJ55" i="143"/>
  <c r="AI55" i="143"/>
  <c r="AH55" i="143"/>
  <c r="AG55" i="143"/>
  <c r="AE55" i="143"/>
  <c r="AC55" i="143"/>
  <c r="AB55" i="143"/>
  <c r="AA55" i="143"/>
  <c r="Z55" i="143"/>
  <c r="Y55" i="143"/>
  <c r="X55" i="143"/>
  <c r="W55" i="143"/>
  <c r="V55" i="143"/>
  <c r="C55" i="143"/>
  <c r="AF71" i="143" s="1"/>
  <c r="AM54" i="143"/>
  <c r="AL54" i="143"/>
  <c r="AK54" i="143"/>
  <c r="AJ54" i="143"/>
  <c r="AI54" i="143"/>
  <c r="AH54" i="143"/>
  <c r="AG54" i="143"/>
  <c r="AE54" i="143"/>
  <c r="AC54" i="143"/>
  <c r="AB54" i="143"/>
  <c r="AA54" i="143"/>
  <c r="Z54" i="143"/>
  <c r="Y54" i="143"/>
  <c r="X54" i="143"/>
  <c r="V54" i="143"/>
  <c r="C54" i="143"/>
  <c r="AF54" i="143" s="1"/>
  <c r="AC53" i="143"/>
  <c r="AB53" i="143"/>
  <c r="AA53" i="143"/>
  <c r="Z53" i="143"/>
  <c r="Y53" i="143"/>
  <c r="X53" i="143"/>
  <c r="W53" i="143"/>
  <c r="V53" i="143"/>
  <c r="I50" i="143"/>
  <c r="AM42" i="143"/>
  <c r="AL42" i="143"/>
  <c r="AK42" i="143"/>
  <c r="AJ42" i="143"/>
  <c r="AE42" i="143"/>
  <c r="AC42" i="143"/>
  <c r="AB42" i="143"/>
  <c r="AA42" i="143"/>
  <c r="Z42" i="143"/>
  <c r="Y42" i="143"/>
  <c r="X42" i="143"/>
  <c r="W42" i="143"/>
  <c r="V42" i="143"/>
  <c r="AM41" i="143"/>
  <c r="AL41" i="143"/>
  <c r="AK41" i="143"/>
  <c r="AJ41" i="143"/>
  <c r="AI41" i="143"/>
  <c r="AH41" i="143"/>
  <c r="AG41" i="143"/>
  <c r="AE41" i="143"/>
  <c r="AC41" i="143"/>
  <c r="AB41" i="143"/>
  <c r="AA41" i="143"/>
  <c r="Z41" i="143"/>
  <c r="Y41" i="143"/>
  <c r="X41" i="143"/>
  <c r="W41" i="143"/>
  <c r="V41" i="143"/>
  <c r="C41" i="143"/>
  <c r="AF57" i="143" s="1"/>
  <c r="AM40" i="143"/>
  <c r="AL40" i="143"/>
  <c r="AK40" i="143"/>
  <c r="AJ40" i="143"/>
  <c r="AI40" i="143"/>
  <c r="AH40" i="143"/>
  <c r="AG40" i="143"/>
  <c r="AE40" i="143"/>
  <c r="AC40" i="143"/>
  <c r="AB40" i="143"/>
  <c r="AA40" i="143"/>
  <c r="Z40" i="143"/>
  <c r="Y40" i="143"/>
  <c r="X40" i="143"/>
  <c r="V40" i="143"/>
  <c r="C40" i="143"/>
  <c r="AF40" i="143" s="1"/>
  <c r="AM39" i="143"/>
  <c r="AL39" i="143"/>
  <c r="AK39" i="143"/>
  <c r="AJ39" i="143"/>
  <c r="AI39" i="143"/>
  <c r="AH39" i="143"/>
  <c r="AG39" i="143"/>
  <c r="AE39" i="143"/>
  <c r="AC39" i="143"/>
  <c r="AB39" i="143"/>
  <c r="AA39" i="143"/>
  <c r="Z39" i="143"/>
  <c r="Y39" i="143"/>
  <c r="X39" i="143"/>
  <c r="V39" i="143"/>
  <c r="C39" i="143"/>
  <c r="AF55" i="143" s="1"/>
  <c r="AM38" i="143"/>
  <c r="AL38" i="143"/>
  <c r="AK38" i="143"/>
  <c r="AJ38" i="143"/>
  <c r="AI38" i="143"/>
  <c r="AH38" i="143"/>
  <c r="AG38" i="143"/>
  <c r="AE38" i="143"/>
  <c r="AC38" i="143"/>
  <c r="AB38" i="143"/>
  <c r="AA38" i="143"/>
  <c r="Z38" i="143"/>
  <c r="Y38" i="143"/>
  <c r="X38" i="143"/>
  <c r="V38" i="143"/>
  <c r="C38" i="143"/>
  <c r="AF38" i="143" s="1"/>
  <c r="AC37" i="143"/>
  <c r="AB37" i="143"/>
  <c r="AA37" i="143"/>
  <c r="Z37" i="143"/>
  <c r="Y37" i="143"/>
  <c r="X37" i="143"/>
  <c r="W37" i="143"/>
  <c r="V37" i="143"/>
  <c r="A35" i="143"/>
  <c r="I34" i="143"/>
  <c r="AN25" i="143"/>
  <c r="AM25" i="143"/>
  <c r="AL25" i="143"/>
  <c r="AK25" i="143"/>
  <c r="AJ25" i="143"/>
  <c r="AF25" i="143"/>
  <c r="AE25" i="143"/>
  <c r="AC25" i="143"/>
  <c r="AB25" i="143"/>
  <c r="AA25" i="143"/>
  <c r="D25" i="143"/>
  <c r="AG42" i="143" s="1"/>
  <c r="C25" i="143"/>
  <c r="AF42" i="143" s="1"/>
  <c r="AN24" i="143"/>
  <c r="AM24" i="143"/>
  <c r="AL24" i="143"/>
  <c r="AK24" i="143"/>
  <c r="AJ24" i="143"/>
  <c r="AI24" i="143"/>
  <c r="AH24" i="143"/>
  <c r="AG24" i="143"/>
  <c r="AF24" i="143"/>
  <c r="AE24" i="143"/>
  <c r="AC24" i="143"/>
  <c r="AB24" i="143"/>
  <c r="AA24" i="143"/>
  <c r="Z24" i="143"/>
  <c r="Y24" i="143"/>
  <c r="X24" i="143"/>
  <c r="W24" i="143"/>
  <c r="C24" i="143"/>
  <c r="V24" i="143" s="1"/>
  <c r="AN23" i="143"/>
  <c r="AM23" i="143"/>
  <c r="AL23" i="143"/>
  <c r="AK23" i="143"/>
  <c r="AJ23" i="143"/>
  <c r="AI23" i="143"/>
  <c r="AH23" i="143"/>
  <c r="AG23" i="143"/>
  <c r="AE23" i="143"/>
  <c r="AC23" i="143"/>
  <c r="AB23" i="143"/>
  <c r="AA23" i="143"/>
  <c r="Z23" i="143"/>
  <c r="Y23" i="143"/>
  <c r="X23" i="143"/>
  <c r="W23" i="143"/>
  <c r="V23" i="143"/>
  <c r="C23" i="143"/>
  <c r="AN22" i="143"/>
  <c r="AM22" i="143"/>
  <c r="AL22" i="143"/>
  <c r="AK22" i="143"/>
  <c r="AJ22" i="143"/>
  <c r="AI22" i="143"/>
  <c r="AH22" i="143"/>
  <c r="AG22" i="143"/>
  <c r="AE22" i="143"/>
  <c r="AC22" i="143"/>
  <c r="AB22" i="143"/>
  <c r="AA22" i="143"/>
  <c r="Z22" i="143"/>
  <c r="Y22" i="143"/>
  <c r="X22" i="143"/>
  <c r="C22" i="143"/>
  <c r="AF22" i="143" s="1"/>
  <c r="AN21" i="143"/>
  <c r="AM21" i="143"/>
  <c r="AL21" i="143"/>
  <c r="AK21" i="143"/>
  <c r="AJ21" i="143"/>
  <c r="AI21" i="143"/>
  <c r="AH21" i="143"/>
  <c r="AG21" i="143"/>
  <c r="AE21" i="143"/>
  <c r="AC21" i="143"/>
  <c r="AB21" i="143"/>
  <c r="AA21" i="143"/>
  <c r="Z21" i="143"/>
  <c r="Y21" i="143"/>
  <c r="X21" i="143"/>
  <c r="V21" i="143"/>
  <c r="C21" i="143"/>
  <c r="AF21" i="143" s="1"/>
  <c r="I18" i="143"/>
  <c r="AM9" i="143"/>
  <c r="AL9" i="143"/>
  <c r="AK9" i="143"/>
  <c r="AJ9" i="143"/>
  <c r="AF9" i="143"/>
  <c r="AE9" i="143"/>
  <c r="AC9" i="143"/>
  <c r="AB9" i="143"/>
  <c r="AA9" i="143"/>
  <c r="D9" i="143"/>
  <c r="C9" i="143"/>
  <c r="V9" i="143" s="1"/>
  <c r="AM8" i="143"/>
  <c r="AL8" i="143"/>
  <c r="AK8" i="143"/>
  <c r="AJ8" i="143"/>
  <c r="AI8" i="143"/>
  <c r="AH8" i="143"/>
  <c r="AG8" i="143"/>
  <c r="AE8" i="143"/>
  <c r="AC8" i="143"/>
  <c r="AB8" i="143"/>
  <c r="AA8" i="143"/>
  <c r="Z8" i="143"/>
  <c r="Y8" i="143"/>
  <c r="X8" i="143"/>
  <c r="V8" i="143"/>
  <c r="C8" i="143"/>
  <c r="AF8" i="143" s="1"/>
  <c r="AM7" i="143"/>
  <c r="AL7" i="143"/>
  <c r="AK7" i="143"/>
  <c r="AJ7" i="143"/>
  <c r="AI7" i="143"/>
  <c r="AH7" i="143"/>
  <c r="AG7" i="143"/>
  <c r="AE7" i="143"/>
  <c r="AC7" i="143"/>
  <c r="AB7" i="143"/>
  <c r="AA7" i="143"/>
  <c r="Z7" i="143"/>
  <c r="Y7" i="143"/>
  <c r="X7" i="143"/>
  <c r="V7" i="143"/>
  <c r="C7" i="143"/>
  <c r="AF7" i="143" s="1"/>
  <c r="AM6" i="143"/>
  <c r="AL6" i="143"/>
  <c r="AK6" i="143"/>
  <c r="AJ6" i="143"/>
  <c r="AI6" i="143"/>
  <c r="AH6" i="143"/>
  <c r="AG6" i="143"/>
  <c r="AE6" i="143"/>
  <c r="AC6" i="143"/>
  <c r="AB6" i="143"/>
  <c r="AA6" i="143"/>
  <c r="Z6" i="143"/>
  <c r="Y6" i="143"/>
  <c r="X6" i="143"/>
  <c r="V6" i="143"/>
  <c r="C6" i="143"/>
  <c r="AF6" i="143" s="1"/>
  <c r="AM5" i="143"/>
  <c r="AL5" i="143"/>
  <c r="AK5" i="143"/>
  <c r="AJ5" i="143"/>
  <c r="AI5" i="143"/>
  <c r="AH5" i="143"/>
  <c r="AG5" i="143"/>
  <c r="AE5" i="143"/>
  <c r="AC5" i="143"/>
  <c r="AB5" i="143"/>
  <c r="AA5" i="143"/>
  <c r="Z5" i="143"/>
  <c r="Y5" i="143"/>
  <c r="X5" i="143"/>
  <c r="V5" i="143"/>
  <c r="C5" i="143"/>
  <c r="AF5" i="143" s="1"/>
  <c r="A163" i="143"/>
  <c r="I2" i="143"/>
  <c r="J179" i="142"/>
  <c r="F179" i="142" s="1"/>
  <c r="J163" i="142"/>
  <c r="F163" i="142" s="1"/>
  <c r="H163" i="142"/>
  <c r="J147" i="142"/>
  <c r="F147" i="142" s="1"/>
  <c r="H147" i="142"/>
  <c r="E147" i="142" s="1"/>
  <c r="J131" i="142"/>
  <c r="F131" i="142" s="1"/>
  <c r="H131" i="142"/>
  <c r="E131" i="142" s="1"/>
  <c r="J115" i="142"/>
  <c r="F115" i="142" s="1"/>
  <c r="H115" i="142"/>
  <c r="E115" i="142" s="1"/>
  <c r="J99" i="142"/>
  <c r="F99" i="142" s="1"/>
  <c r="H99" i="142"/>
  <c r="J83" i="142"/>
  <c r="F83" i="142" s="1"/>
  <c r="H83" i="142"/>
  <c r="E83" i="142" s="1"/>
  <c r="J67" i="142"/>
  <c r="F67" i="142" s="1"/>
  <c r="H67" i="142"/>
  <c r="E67" i="142" s="1"/>
  <c r="J51" i="142"/>
  <c r="F51" i="142" s="1"/>
  <c r="H51" i="142"/>
  <c r="E51" i="142" s="1"/>
  <c r="J35" i="142"/>
  <c r="H35" i="142"/>
  <c r="F35" i="142"/>
  <c r="J19" i="142"/>
  <c r="F19" i="142" s="1"/>
  <c r="H19" i="142"/>
  <c r="E19" i="142" s="1"/>
  <c r="J3" i="142"/>
  <c r="F3" i="142" s="1"/>
  <c r="H3" i="142"/>
  <c r="E3" i="142" s="1"/>
  <c r="A3" i="142"/>
  <c r="U188" i="142"/>
  <c r="AM185" i="142"/>
  <c r="AL185" i="142"/>
  <c r="AK185" i="142"/>
  <c r="AJ185" i="142"/>
  <c r="AE185" i="142"/>
  <c r="AC185" i="142"/>
  <c r="AB185" i="142"/>
  <c r="AA185" i="142"/>
  <c r="C185" i="142"/>
  <c r="AF185" i="142" s="1"/>
  <c r="AM184" i="142"/>
  <c r="AL184" i="142"/>
  <c r="AK184" i="142"/>
  <c r="AJ184" i="142"/>
  <c r="AI184" i="142"/>
  <c r="AH184" i="142"/>
  <c r="AG184" i="142"/>
  <c r="AE184" i="142"/>
  <c r="AC184" i="142"/>
  <c r="AB184" i="142"/>
  <c r="AA184" i="142"/>
  <c r="Z184" i="142"/>
  <c r="Y184" i="142"/>
  <c r="X184" i="142"/>
  <c r="C184" i="142"/>
  <c r="AF184" i="142" s="1"/>
  <c r="AM183" i="142"/>
  <c r="AL183" i="142"/>
  <c r="AK183" i="142"/>
  <c r="AJ183" i="142"/>
  <c r="AI183" i="142"/>
  <c r="AH183" i="142"/>
  <c r="AG183" i="142"/>
  <c r="AF183" i="142"/>
  <c r="AE183" i="142"/>
  <c r="AC183" i="142"/>
  <c r="AB183" i="142"/>
  <c r="AA183" i="142"/>
  <c r="Z183" i="142"/>
  <c r="Y183" i="142"/>
  <c r="X183" i="142"/>
  <c r="W183" i="142"/>
  <c r="C183" i="142"/>
  <c r="V183" i="142" s="1"/>
  <c r="AM182" i="142"/>
  <c r="AL182" i="142"/>
  <c r="AK182" i="142"/>
  <c r="AJ182" i="142"/>
  <c r="AI182" i="142"/>
  <c r="AH182" i="142"/>
  <c r="AG182" i="142"/>
  <c r="AE182" i="142"/>
  <c r="AC182" i="142"/>
  <c r="AB182" i="142"/>
  <c r="AA182" i="142"/>
  <c r="Z182" i="142"/>
  <c r="Y182" i="142"/>
  <c r="X182" i="142"/>
  <c r="C182" i="142"/>
  <c r="AF182" i="142" s="1"/>
  <c r="AM181" i="142"/>
  <c r="AL181" i="142"/>
  <c r="AK181" i="142"/>
  <c r="AJ181" i="142"/>
  <c r="AI181" i="142"/>
  <c r="AH181" i="142"/>
  <c r="AG181" i="142"/>
  <c r="AF181" i="142"/>
  <c r="AE181" i="142"/>
  <c r="AC181" i="142"/>
  <c r="AB181" i="142"/>
  <c r="AA181" i="142"/>
  <c r="Z181" i="142"/>
  <c r="Y181" i="142"/>
  <c r="X181" i="142"/>
  <c r="W181" i="142"/>
  <c r="V181" i="142"/>
  <c r="I178" i="142"/>
  <c r="AM169" i="142"/>
  <c r="AL169" i="142"/>
  <c r="AK169" i="142"/>
  <c r="AJ169" i="142"/>
  <c r="AE169" i="142"/>
  <c r="AC169" i="142"/>
  <c r="AB169" i="142"/>
  <c r="AA169" i="142"/>
  <c r="D169" i="142"/>
  <c r="AG169" i="142" s="1"/>
  <c r="C169" i="142"/>
  <c r="V169" i="142" s="1"/>
  <c r="AM168" i="142"/>
  <c r="AL168" i="142"/>
  <c r="AK168" i="142"/>
  <c r="AJ168" i="142"/>
  <c r="AI168" i="142"/>
  <c r="AH168" i="142"/>
  <c r="AG168" i="142"/>
  <c r="AE168" i="142"/>
  <c r="AC168" i="142"/>
  <c r="AB168" i="142"/>
  <c r="AA168" i="142"/>
  <c r="Z168" i="142"/>
  <c r="Y168" i="142"/>
  <c r="X168" i="142"/>
  <c r="C168" i="142"/>
  <c r="AF168" i="142" s="1"/>
  <c r="AM167" i="142"/>
  <c r="AL167" i="142"/>
  <c r="AK167" i="142"/>
  <c r="AJ167" i="142"/>
  <c r="AI167" i="142"/>
  <c r="AH167" i="142"/>
  <c r="AG167" i="142"/>
  <c r="AE167" i="142"/>
  <c r="AC167" i="142"/>
  <c r="AB167" i="142"/>
  <c r="AA167" i="142"/>
  <c r="Z167" i="142"/>
  <c r="Y167" i="142"/>
  <c r="X167" i="142"/>
  <c r="W167" i="142"/>
  <c r="V167" i="142"/>
  <c r="C167" i="142"/>
  <c r="AM166" i="142"/>
  <c r="AL166" i="142"/>
  <c r="AK166" i="142"/>
  <c r="AJ166" i="142"/>
  <c r="AI166" i="142"/>
  <c r="AH166" i="142"/>
  <c r="AG166" i="142"/>
  <c r="AE166" i="142"/>
  <c r="AC166" i="142"/>
  <c r="AB166" i="142"/>
  <c r="AA166" i="142"/>
  <c r="Z166" i="142"/>
  <c r="Y166" i="142"/>
  <c r="X166" i="142"/>
  <c r="C166" i="142"/>
  <c r="AF166" i="142" s="1"/>
  <c r="AM165" i="142"/>
  <c r="AL165" i="142"/>
  <c r="AK165" i="142"/>
  <c r="AJ165" i="142"/>
  <c r="AI165" i="142"/>
  <c r="AH165" i="142"/>
  <c r="AG165" i="142"/>
  <c r="AF165" i="142"/>
  <c r="AE165" i="142"/>
  <c r="AC165" i="142"/>
  <c r="AB165" i="142"/>
  <c r="AA165" i="142"/>
  <c r="Z165" i="142"/>
  <c r="Y165" i="142"/>
  <c r="X165" i="142"/>
  <c r="W165" i="142"/>
  <c r="V165" i="142"/>
  <c r="I162" i="142"/>
  <c r="AM153" i="142"/>
  <c r="AL153" i="142"/>
  <c r="AK153" i="142"/>
  <c r="AJ153" i="142"/>
  <c r="AI153" i="142"/>
  <c r="AH153" i="142"/>
  <c r="AG153" i="142"/>
  <c r="AE153" i="142"/>
  <c r="AC153" i="142"/>
  <c r="AB153" i="142"/>
  <c r="AA153" i="142"/>
  <c r="Z153" i="142"/>
  <c r="Y153" i="142"/>
  <c r="X153" i="142"/>
  <c r="C153" i="142"/>
  <c r="AF153" i="142" s="1"/>
  <c r="AM152" i="142"/>
  <c r="AL152" i="142"/>
  <c r="AK152" i="142"/>
  <c r="AJ152" i="142"/>
  <c r="AI152" i="142"/>
  <c r="AH152" i="142"/>
  <c r="AG152" i="142"/>
  <c r="AF152" i="142"/>
  <c r="AE152" i="142"/>
  <c r="AC152" i="142"/>
  <c r="AB152" i="142"/>
  <c r="AA152" i="142"/>
  <c r="Z152" i="142"/>
  <c r="Y152" i="142"/>
  <c r="X152" i="142"/>
  <c r="W152" i="142"/>
  <c r="C152" i="142"/>
  <c r="V152" i="142" s="1"/>
  <c r="AM151" i="142"/>
  <c r="AL151" i="142"/>
  <c r="AK151" i="142"/>
  <c r="AJ151" i="142"/>
  <c r="AI151" i="142"/>
  <c r="AH151" i="142"/>
  <c r="AG151" i="142"/>
  <c r="AE151" i="142"/>
  <c r="AC151" i="142"/>
  <c r="AB151" i="142"/>
  <c r="AA151" i="142"/>
  <c r="Z151" i="142"/>
  <c r="Y151" i="142"/>
  <c r="X151" i="142"/>
  <c r="C151" i="142"/>
  <c r="AF151" i="142" s="1"/>
  <c r="AM150" i="142"/>
  <c r="AL150" i="142"/>
  <c r="AK150" i="142"/>
  <c r="AJ150" i="142"/>
  <c r="AI150" i="142"/>
  <c r="AH150" i="142"/>
  <c r="AG150" i="142"/>
  <c r="AF150" i="142"/>
  <c r="AE150" i="142"/>
  <c r="AC150" i="142"/>
  <c r="AB150" i="142"/>
  <c r="AA150" i="142"/>
  <c r="Z150" i="142"/>
  <c r="Y150" i="142"/>
  <c r="X150" i="142"/>
  <c r="W150" i="142"/>
  <c r="C150" i="142"/>
  <c r="V150" i="142" s="1"/>
  <c r="AM149" i="142"/>
  <c r="AL149" i="142"/>
  <c r="AK149" i="142"/>
  <c r="AJ149" i="142"/>
  <c r="AI149" i="142"/>
  <c r="AH149" i="142"/>
  <c r="AG149" i="142"/>
  <c r="AF149" i="142"/>
  <c r="AE149" i="142"/>
  <c r="AC149" i="142"/>
  <c r="AB149" i="142"/>
  <c r="AA149" i="142"/>
  <c r="Z149" i="142"/>
  <c r="Y149" i="142"/>
  <c r="X149" i="142"/>
  <c r="W149" i="142"/>
  <c r="V149" i="142"/>
  <c r="I146" i="142"/>
  <c r="AM137" i="142"/>
  <c r="AL137" i="142"/>
  <c r="AK137" i="142"/>
  <c r="AJ137" i="142"/>
  <c r="AI137" i="142"/>
  <c r="AH137" i="142"/>
  <c r="AG137" i="142"/>
  <c r="AE137" i="142"/>
  <c r="AC137" i="142"/>
  <c r="AB137" i="142"/>
  <c r="AA137" i="142"/>
  <c r="Z137" i="142"/>
  <c r="Y137" i="142"/>
  <c r="X137" i="142"/>
  <c r="C137" i="142"/>
  <c r="AF137" i="142" s="1"/>
  <c r="AM136" i="142"/>
  <c r="AL136" i="142"/>
  <c r="AK136" i="142"/>
  <c r="AJ136" i="142"/>
  <c r="AI136" i="142"/>
  <c r="AH136" i="142"/>
  <c r="AG136" i="142"/>
  <c r="AF136" i="142"/>
  <c r="AE136" i="142"/>
  <c r="AC136" i="142"/>
  <c r="AB136" i="142"/>
  <c r="AA136" i="142"/>
  <c r="Z136" i="142"/>
  <c r="Y136" i="142"/>
  <c r="X136" i="142"/>
  <c r="W136" i="142"/>
  <c r="C136" i="142"/>
  <c r="V136" i="142" s="1"/>
  <c r="AM135" i="142"/>
  <c r="AL135" i="142"/>
  <c r="AK135" i="142"/>
  <c r="AJ135" i="142"/>
  <c r="AI135" i="142"/>
  <c r="AH135" i="142"/>
  <c r="AG135" i="142"/>
  <c r="AE135" i="142"/>
  <c r="AC135" i="142"/>
  <c r="AB135" i="142"/>
  <c r="AA135" i="142"/>
  <c r="Z135" i="142"/>
  <c r="Y135" i="142"/>
  <c r="X135" i="142"/>
  <c r="C135" i="142"/>
  <c r="AF135" i="142" s="1"/>
  <c r="AM134" i="142"/>
  <c r="AL134" i="142"/>
  <c r="AK134" i="142"/>
  <c r="AJ134" i="142"/>
  <c r="AI134" i="142"/>
  <c r="AH134" i="142"/>
  <c r="AG134" i="142"/>
  <c r="AF134" i="142"/>
  <c r="AE134" i="142"/>
  <c r="AC134" i="142"/>
  <c r="AB134" i="142"/>
  <c r="AA134" i="142"/>
  <c r="Z134" i="142"/>
  <c r="Y134" i="142"/>
  <c r="X134" i="142"/>
  <c r="W134" i="142"/>
  <c r="C134" i="142"/>
  <c r="V134" i="142" s="1"/>
  <c r="AM133" i="142"/>
  <c r="AL133" i="142"/>
  <c r="AK133" i="142"/>
  <c r="AJ133" i="142"/>
  <c r="AI133" i="142"/>
  <c r="AH133" i="142"/>
  <c r="AG133" i="142"/>
  <c r="AF133" i="142"/>
  <c r="AE133" i="142"/>
  <c r="AC133" i="142"/>
  <c r="AB133" i="142"/>
  <c r="AA133" i="142"/>
  <c r="Z133" i="142"/>
  <c r="Y133" i="142"/>
  <c r="X133" i="142"/>
  <c r="W133" i="142"/>
  <c r="V133" i="142"/>
  <c r="I130" i="142"/>
  <c r="AM121" i="142"/>
  <c r="AL121" i="142"/>
  <c r="AK121" i="142"/>
  <c r="AJ121" i="142"/>
  <c r="AI121" i="142"/>
  <c r="AH121" i="142"/>
  <c r="AG121" i="142"/>
  <c r="AE121" i="142"/>
  <c r="AC121" i="142"/>
  <c r="AB121" i="142"/>
  <c r="AA121" i="142"/>
  <c r="Z121" i="142"/>
  <c r="Y121" i="142"/>
  <c r="X121" i="142"/>
  <c r="C121" i="142"/>
  <c r="AF121" i="142" s="1"/>
  <c r="AM120" i="142"/>
  <c r="AL120" i="142"/>
  <c r="AK120" i="142"/>
  <c r="AJ120" i="142"/>
  <c r="AI120" i="142"/>
  <c r="AH120" i="142"/>
  <c r="AG120" i="142"/>
  <c r="AF120" i="142"/>
  <c r="AE120" i="142"/>
  <c r="AC120" i="142"/>
  <c r="AB120" i="142"/>
  <c r="AA120" i="142"/>
  <c r="Z120" i="142"/>
  <c r="Y120" i="142"/>
  <c r="X120" i="142"/>
  <c r="W120" i="142"/>
  <c r="C120" i="142"/>
  <c r="V120" i="142" s="1"/>
  <c r="AM119" i="142"/>
  <c r="AL119" i="142"/>
  <c r="AK119" i="142"/>
  <c r="AJ119" i="142"/>
  <c r="AI119" i="142"/>
  <c r="AH119" i="142"/>
  <c r="AG119" i="142"/>
  <c r="AE119" i="142"/>
  <c r="AC119" i="142"/>
  <c r="AB119" i="142"/>
  <c r="AA119" i="142"/>
  <c r="Z119" i="142"/>
  <c r="Y119" i="142"/>
  <c r="X119" i="142"/>
  <c r="C119" i="142"/>
  <c r="AF119" i="142" s="1"/>
  <c r="AM118" i="142"/>
  <c r="AL118" i="142"/>
  <c r="AK118" i="142"/>
  <c r="AJ118" i="142"/>
  <c r="AI118" i="142"/>
  <c r="AH118" i="142"/>
  <c r="AG118" i="142"/>
  <c r="AF118" i="142"/>
  <c r="AE118" i="142"/>
  <c r="AC118" i="142"/>
  <c r="AB118" i="142"/>
  <c r="AA118" i="142"/>
  <c r="Z118" i="142"/>
  <c r="Y118" i="142"/>
  <c r="X118" i="142"/>
  <c r="W118" i="142"/>
  <c r="C118" i="142"/>
  <c r="V118" i="142" s="1"/>
  <c r="AM117" i="142"/>
  <c r="AL117" i="142"/>
  <c r="AK117" i="142"/>
  <c r="AJ117" i="142"/>
  <c r="AI117" i="142"/>
  <c r="AH117" i="142"/>
  <c r="AG117" i="142"/>
  <c r="AF117" i="142"/>
  <c r="AE117" i="142"/>
  <c r="AC117" i="142"/>
  <c r="AB117" i="142"/>
  <c r="AA117" i="142"/>
  <c r="Z117" i="142"/>
  <c r="Y117" i="142"/>
  <c r="X117" i="142"/>
  <c r="W117" i="142"/>
  <c r="V117" i="142"/>
  <c r="I114" i="142"/>
  <c r="AM105" i="142"/>
  <c r="AL105" i="142"/>
  <c r="AK105" i="142"/>
  <c r="AJ105" i="142"/>
  <c r="AI105" i="142"/>
  <c r="AH105" i="142"/>
  <c r="AG105" i="142"/>
  <c r="AE105" i="142"/>
  <c r="AC105" i="142"/>
  <c r="AB105" i="142"/>
  <c r="AA105" i="142"/>
  <c r="Z105" i="142"/>
  <c r="Y105" i="142"/>
  <c r="X105" i="142"/>
  <c r="C105" i="142"/>
  <c r="AF105" i="142" s="1"/>
  <c r="AM104" i="142"/>
  <c r="AL104" i="142"/>
  <c r="AK104" i="142"/>
  <c r="AJ104" i="142"/>
  <c r="AI104" i="142"/>
  <c r="AH104" i="142"/>
  <c r="AG104" i="142"/>
  <c r="AE104" i="142"/>
  <c r="AC104" i="142"/>
  <c r="AB104" i="142"/>
  <c r="AA104" i="142"/>
  <c r="Z104" i="142"/>
  <c r="Y104" i="142"/>
  <c r="X104" i="142"/>
  <c r="W104" i="142"/>
  <c r="C104" i="142"/>
  <c r="V104" i="142" s="1"/>
  <c r="AM103" i="142"/>
  <c r="AL103" i="142"/>
  <c r="AK103" i="142"/>
  <c r="AJ103" i="142"/>
  <c r="AI103" i="142"/>
  <c r="AH103" i="142"/>
  <c r="AG103" i="142"/>
  <c r="AE103" i="142"/>
  <c r="AC103" i="142"/>
  <c r="AB103" i="142"/>
  <c r="AA103" i="142"/>
  <c r="Z103" i="142"/>
  <c r="Y103" i="142"/>
  <c r="X103" i="142"/>
  <c r="C103" i="142"/>
  <c r="AF103" i="142" s="1"/>
  <c r="AM102" i="142"/>
  <c r="AL102" i="142"/>
  <c r="AK102" i="142"/>
  <c r="AJ102" i="142"/>
  <c r="AI102" i="142"/>
  <c r="AH102" i="142"/>
  <c r="AG102" i="142"/>
  <c r="AE102" i="142"/>
  <c r="AC102" i="142"/>
  <c r="AB102" i="142"/>
  <c r="AA102" i="142"/>
  <c r="Z102" i="142"/>
  <c r="Y102" i="142"/>
  <c r="X102" i="142"/>
  <c r="W102" i="142"/>
  <c r="C102" i="142"/>
  <c r="V102" i="142" s="1"/>
  <c r="AC101" i="142"/>
  <c r="AB101" i="142"/>
  <c r="AA101" i="142"/>
  <c r="Z101" i="142"/>
  <c r="Y101" i="142"/>
  <c r="X101" i="142"/>
  <c r="W101" i="142"/>
  <c r="V101" i="142"/>
  <c r="I98" i="142"/>
  <c r="AM89" i="142"/>
  <c r="AL89" i="142"/>
  <c r="AK89" i="142"/>
  <c r="AJ89" i="142"/>
  <c r="AI89" i="142"/>
  <c r="AH89" i="142"/>
  <c r="AG89" i="142"/>
  <c r="AF89" i="142"/>
  <c r="AE89" i="142"/>
  <c r="AC89" i="142"/>
  <c r="AB89" i="142"/>
  <c r="AA89" i="142"/>
  <c r="Z89" i="142"/>
  <c r="Y89" i="142"/>
  <c r="X89" i="142"/>
  <c r="W89" i="142"/>
  <c r="C89" i="142"/>
  <c r="V89" i="142" s="1"/>
  <c r="AM88" i="142"/>
  <c r="AL88" i="142"/>
  <c r="AK88" i="142"/>
  <c r="AJ88" i="142"/>
  <c r="AI88" i="142"/>
  <c r="AH88" i="142"/>
  <c r="AG88" i="142"/>
  <c r="AE88" i="142"/>
  <c r="AC88" i="142"/>
  <c r="AB88" i="142"/>
  <c r="AA88" i="142"/>
  <c r="Z88" i="142"/>
  <c r="Y88" i="142"/>
  <c r="X88" i="142"/>
  <c r="C88" i="142"/>
  <c r="AF104" i="142" s="1"/>
  <c r="AM87" i="142"/>
  <c r="AL87" i="142"/>
  <c r="AK87" i="142"/>
  <c r="AJ87" i="142"/>
  <c r="AI87" i="142"/>
  <c r="AH87" i="142"/>
  <c r="AG87" i="142"/>
  <c r="AF87" i="142"/>
  <c r="AE87" i="142"/>
  <c r="AC87" i="142"/>
  <c r="AB87" i="142"/>
  <c r="AA87" i="142"/>
  <c r="Z87" i="142"/>
  <c r="Y87" i="142"/>
  <c r="X87" i="142"/>
  <c r="W87" i="142"/>
  <c r="C87" i="142"/>
  <c r="V87" i="142" s="1"/>
  <c r="AM86" i="142"/>
  <c r="AL86" i="142"/>
  <c r="AK86" i="142"/>
  <c r="AJ86" i="142"/>
  <c r="AI86" i="142"/>
  <c r="AH86" i="142"/>
  <c r="AG86" i="142"/>
  <c r="AE86" i="142"/>
  <c r="AC86" i="142"/>
  <c r="AB86" i="142"/>
  <c r="AA86" i="142"/>
  <c r="Z86" i="142"/>
  <c r="Y86" i="142"/>
  <c r="X86" i="142"/>
  <c r="C86" i="142"/>
  <c r="AF102" i="142" s="1"/>
  <c r="AC85" i="142"/>
  <c r="AB85" i="142"/>
  <c r="AA85" i="142"/>
  <c r="Z85" i="142"/>
  <c r="Y85" i="142"/>
  <c r="X85" i="142"/>
  <c r="W85" i="142"/>
  <c r="V85" i="142"/>
  <c r="I82" i="142"/>
  <c r="AM73" i="142"/>
  <c r="AL73" i="142"/>
  <c r="AK73" i="142"/>
  <c r="AJ73" i="142"/>
  <c r="AI73" i="142"/>
  <c r="AH73" i="142"/>
  <c r="AG73" i="142"/>
  <c r="AE73" i="142"/>
  <c r="AC73" i="142"/>
  <c r="AB73" i="142"/>
  <c r="AA73" i="142"/>
  <c r="Z73" i="142"/>
  <c r="Y73" i="142"/>
  <c r="X73" i="142"/>
  <c r="W73" i="142"/>
  <c r="V73" i="142"/>
  <c r="C73" i="142"/>
  <c r="AM72" i="142"/>
  <c r="AL72" i="142"/>
  <c r="AK72" i="142"/>
  <c r="AJ72" i="142"/>
  <c r="AI72" i="142"/>
  <c r="AH72" i="142"/>
  <c r="AG72" i="142"/>
  <c r="AE72" i="142"/>
  <c r="AC72" i="142"/>
  <c r="AB72" i="142"/>
  <c r="AA72" i="142"/>
  <c r="Z72" i="142"/>
  <c r="Y72" i="142"/>
  <c r="X72" i="142"/>
  <c r="V72" i="142"/>
  <c r="C72" i="142"/>
  <c r="AF72" i="142" s="1"/>
  <c r="AM71" i="142"/>
  <c r="AL71" i="142"/>
  <c r="AK71" i="142"/>
  <c r="AJ71" i="142"/>
  <c r="AI71" i="142"/>
  <c r="AH71" i="142"/>
  <c r="AG71" i="142"/>
  <c r="AE71" i="142"/>
  <c r="AC71" i="142"/>
  <c r="AB71" i="142"/>
  <c r="AA71" i="142"/>
  <c r="Z71" i="142"/>
  <c r="Y71" i="142"/>
  <c r="X71" i="142"/>
  <c r="W71" i="142"/>
  <c r="V71" i="142"/>
  <c r="C71" i="142"/>
  <c r="AM70" i="142"/>
  <c r="AL70" i="142"/>
  <c r="AK70" i="142"/>
  <c r="AJ70" i="142"/>
  <c r="AI70" i="142"/>
  <c r="AH70" i="142"/>
  <c r="AG70" i="142"/>
  <c r="AE70" i="142"/>
  <c r="AC70" i="142"/>
  <c r="AB70" i="142"/>
  <c r="AA70" i="142"/>
  <c r="Z70" i="142"/>
  <c r="Y70" i="142"/>
  <c r="X70" i="142"/>
  <c r="V70" i="142"/>
  <c r="C70" i="142"/>
  <c r="AF70" i="142" s="1"/>
  <c r="AC69" i="142"/>
  <c r="AB69" i="142"/>
  <c r="AA69" i="142"/>
  <c r="Z69" i="142"/>
  <c r="Y69" i="142"/>
  <c r="X69" i="142"/>
  <c r="W69" i="142"/>
  <c r="V69" i="142"/>
  <c r="I66" i="142"/>
  <c r="AM58" i="142"/>
  <c r="AL58" i="142"/>
  <c r="AK58" i="142"/>
  <c r="AJ58" i="142"/>
  <c r="AI58" i="142"/>
  <c r="AH58" i="142"/>
  <c r="AG58" i="142"/>
  <c r="AF58" i="142"/>
  <c r="AE58" i="142"/>
  <c r="AM57" i="142"/>
  <c r="AL57" i="142"/>
  <c r="AK57" i="142"/>
  <c r="AJ57" i="142"/>
  <c r="AI57" i="142"/>
  <c r="AH57" i="142"/>
  <c r="AG57" i="142"/>
  <c r="AE57" i="142"/>
  <c r="AC57" i="142"/>
  <c r="AB57" i="142"/>
  <c r="AA57" i="142"/>
  <c r="Z57" i="142"/>
  <c r="Y57" i="142"/>
  <c r="X57" i="142"/>
  <c r="W57" i="142"/>
  <c r="V57" i="142"/>
  <c r="C57" i="142"/>
  <c r="AF73" i="142" s="1"/>
  <c r="AM56" i="142"/>
  <c r="AL56" i="142"/>
  <c r="AK56" i="142"/>
  <c r="AJ56" i="142"/>
  <c r="AI56" i="142"/>
  <c r="AH56" i="142"/>
  <c r="AG56" i="142"/>
  <c r="AE56" i="142"/>
  <c r="AC56" i="142"/>
  <c r="AB56" i="142"/>
  <c r="AA56" i="142"/>
  <c r="Z56" i="142"/>
  <c r="Y56" i="142"/>
  <c r="X56" i="142"/>
  <c r="V56" i="142"/>
  <c r="C56" i="142"/>
  <c r="AF56" i="142" s="1"/>
  <c r="AM55" i="142"/>
  <c r="AL55" i="142"/>
  <c r="AK55" i="142"/>
  <c r="AJ55" i="142"/>
  <c r="AI55" i="142"/>
  <c r="AH55" i="142"/>
  <c r="AG55" i="142"/>
  <c r="AE55" i="142"/>
  <c r="AC55" i="142"/>
  <c r="AB55" i="142"/>
  <c r="AA55" i="142"/>
  <c r="Z55" i="142"/>
  <c r="Y55" i="142"/>
  <c r="X55" i="142"/>
  <c r="W55" i="142"/>
  <c r="V55" i="142"/>
  <c r="C55" i="142"/>
  <c r="AF71" i="142" s="1"/>
  <c r="AM54" i="142"/>
  <c r="AL54" i="142"/>
  <c r="AK54" i="142"/>
  <c r="AJ54" i="142"/>
  <c r="AI54" i="142"/>
  <c r="AH54" i="142"/>
  <c r="AG54" i="142"/>
  <c r="AE54" i="142"/>
  <c r="AC54" i="142"/>
  <c r="AB54" i="142"/>
  <c r="AA54" i="142"/>
  <c r="Z54" i="142"/>
  <c r="Y54" i="142"/>
  <c r="X54" i="142"/>
  <c r="V54" i="142"/>
  <c r="C54" i="142"/>
  <c r="AF54" i="142" s="1"/>
  <c r="AC53" i="142"/>
  <c r="AB53" i="142"/>
  <c r="AA53" i="142"/>
  <c r="Z53" i="142"/>
  <c r="Y53" i="142"/>
  <c r="X53" i="142"/>
  <c r="W53" i="142"/>
  <c r="V53" i="142"/>
  <c r="I50" i="142"/>
  <c r="AM42" i="142"/>
  <c r="AL42" i="142"/>
  <c r="AK42" i="142"/>
  <c r="AJ42" i="142"/>
  <c r="AF42" i="142"/>
  <c r="AE42" i="142"/>
  <c r="AC42" i="142"/>
  <c r="AB42" i="142"/>
  <c r="AA42" i="142"/>
  <c r="Z42" i="142"/>
  <c r="Y42" i="142"/>
  <c r="X42" i="142"/>
  <c r="W42" i="142"/>
  <c r="V42" i="142"/>
  <c r="AM41" i="142"/>
  <c r="AL41" i="142"/>
  <c r="AK41" i="142"/>
  <c r="AJ41" i="142"/>
  <c r="AI41" i="142"/>
  <c r="AH41" i="142"/>
  <c r="AG41" i="142"/>
  <c r="AE41" i="142"/>
  <c r="AC41" i="142"/>
  <c r="AB41" i="142"/>
  <c r="AA41" i="142"/>
  <c r="Z41" i="142"/>
  <c r="Y41" i="142"/>
  <c r="X41" i="142"/>
  <c r="V41" i="142"/>
  <c r="C41" i="142"/>
  <c r="AF57" i="142" s="1"/>
  <c r="AM40" i="142"/>
  <c r="AL40" i="142"/>
  <c r="AK40" i="142"/>
  <c r="AJ40" i="142"/>
  <c r="AI40" i="142"/>
  <c r="AH40" i="142"/>
  <c r="AG40" i="142"/>
  <c r="AE40" i="142"/>
  <c r="AC40" i="142"/>
  <c r="AB40" i="142"/>
  <c r="AA40" i="142"/>
  <c r="Z40" i="142"/>
  <c r="Y40" i="142"/>
  <c r="X40" i="142"/>
  <c r="V40" i="142"/>
  <c r="C40" i="142"/>
  <c r="AF40" i="142" s="1"/>
  <c r="AM39" i="142"/>
  <c r="AL39" i="142"/>
  <c r="AK39" i="142"/>
  <c r="AJ39" i="142"/>
  <c r="AI39" i="142"/>
  <c r="AH39" i="142"/>
  <c r="AG39" i="142"/>
  <c r="AE39" i="142"/>
  <c r="AC39" i="142"/>
  <c r="AB39" i="142"/>
  <c r="AA39" i="142"/>
  <c r="Z39" i="142"/>
  <c r="Y39" i="142"/>
  <c r="X39" i="142"/>
  <c r="V39" i="142"/>
  <c r="C39" i="142"/>
  <c r="AF55" i="142" s="1"/>
  <c r="AM38" i="142"/>
  <c r="AL38" i="142"/>
  <c r="AK38" i="142"/>
  <c r="AJ38" i="142"/>
  <c r="AI38" i="142"/>
  <c r="AH38" i="142"/>
  <c r="AG38" i="142"/>
  <c r="AE38" i="142"/>
  <c r="AC38" i="142"/>
  <c r="AB38" i="142"/>
  <c r="AA38" i="142"/>
  <c r="Z38" i="142"/>
  <c r="Y38" i="142"/>
  <c r="X38" i="142"/>
  <c r="V38" i="142"/>
  <c r="C38" i="142"/>
  <c r="AF38" i="142" s="1"/>
  <c r="AC37" i="142"/>
  <c r="AB37" i="142"/>
  <c r="AA37" i="142"/>
  <c r="Z37" i="142"/>
  <c r="Y37" i="142"/>
  <c r="X37" i="142"/>
  <c r="W37" i="142"/>
  <c r="V37" i="142"/>
  <c r="A35" i="142"/>
  <c r="I34" i="142"/>
  <c r="AN25" i="142"/>
  <c r="AM25" i="142"/>
  <c r="AL25" i="142"/>
  <c r="AK25" i="142"/>
  <c r="AJ25" i="142"/>
  <c r="AF25" i="142"/>
  <c r="AE25" i="142"/>
  <c r="AC25" i="142"/>
  <c r="AB25" i="142"/>
  <c r="AA25" i="142"/>
  <c r="D25" i="142"/>
  <c r="AG42" i="142" s="1"/>
  <c r="C25" i="142"/>
  <c r="V25" i="142" s="1"/>
  <c r="AN24" i="142"/>
  <c r="AM24" i="142"/>
  <c r="AL24" i="142"/>
  <c r="AK24" i="142"/>
  <c r="AJ24" i="142"/>
  <c r="AI24" i="142"/>
  <c r="AH24" i="142"/>
  <c r="AG24" i="142"/>
  <c r="AF24" i="142"/>
  <c r="AE24" i="142"/>
  <c r="AC24" i="142"/>
  <c r="AB24" i="142"/>
  <c r="AA24" i="142"/>
  <c r="Z24" i="142"/>
  <c r="Y24" i="142"/>
  <c r="X24" i="142"/>
  <c r="W24" i="142"/>
  <c r="C24" i="142"/>
  <c r="V24" i="142" s="1"/>
  <c r="AN23" i="142"/>
  <c r="AM23" i="142"/>
  <c r="AL23" i="142"/>
  <c r="AK23" i="142"/>
  <c r="AJ23" i="142"/>
  <c r="AI23" i="142"/>
  <c r="AH23" i="142"/>
  <c r="AG23" i="142"/>
  <c r="AE23" i="142"/>
  <c r="AC23" i="142"/>
  <c r="AB23" i="142"/>
  <c r="AA23" i="142"/>
  <c r="Z23" i="142"/>
  <c r="Y23" i="142"/>
  <c r="X23" i="142"/>
  <c r="V23" i="142"/>
  <c r="C23" i="142"/>
  <c r="AF23" i="142" s="1"/>
  <c r="AN22" i="142"/>
  <c r="AM22" i="142"/>
  <c r="AL22" i="142"/>
  <c r="AK22" i="142"/>
  <c r="AJ22" i="142"/>
  <c r="AI22" i="142"/>
  <c r="AH22" i="142"/>
  <c r="AG22" i="142"/>
  <c r="AE22" i="142"/>
  <c r="AC22" i="142"/>
  <c r="AB22" i="142"/>
  <c r="AA22" i="142"/>
  <c r="Z22" i="142"/>
  <c r="Y22" i="142"/>
  <c r="X22" i="142"/>
  <c r="C22" i="142"/>
  <c r="AF22" i="142" s="1"/>
  <c r="AN21" i="142"/>
  <c r="AM21" i="142"/>
  <c r="AL21" i="142"/>
  <c r="AK21" i="142"/>
  <c r="AJ21" i="142"/>
  <c r="AI21" i="142"/>
  <c r="AH21" i="142"/>
  <c r="AG21" i="142"/>
  <c r="AE21" i="142"/>
  <c r="AC21" i="142"/>
  <c r="AB21" i="142"/>
  <c r="AA21" i="142"/>
  <c r="Z21" i="142"/>
  <c r="Y21" i="142"/>
  <c r="X21" i="142"/>
  <c r="W21" i="142"/>
  <c r="V21" i="142"/>
  <c r="C21" i="142"/>
  <c r="I18" i="142"/>
  <c r="AM9" i="142"/>
  <c r="AL9" i="142"/>
  <c r="AK9" i="142"/>
  <c r="AJ9" i="142"/>
  <c r="AF9" i="142"/>
  <c r="AE9" i="142"/>
  <c r="AC9" i="142"/>
  <c r="AB9" i="142"/>
  <c r="AA9" i="142"/>
  <c r="D9" i="142"/>
  <c r="C9" i="142"/>
  <c r="V9" i="142" s="1"/>
  <c r="AM8" i="142"/>
  <c r="AL8" i="142"/>
  <c r="AK8" i="142"/>
  <c r="AJ8" i="142"/>
  <c r="AI8" i="142"/>
  <c r="AH8" i="142"/>
  <c r="AG8" i="142"/>
  <c r="AE8" i="142"/>
  <c r="AC8" i="142"/>
  <c r="AB8" i="142"/>
  <c r="AA8" i="142"/>
  <c r="Z8" i="142"/>
  <c r="Y8" i="142"/>
  <c r="X8" i="142"/>
  <c r="V8" i="142"/>
  <c r="C8" i="142"/>
  <c r="AF8" i="142" s="1"/>
  <c r="AM7" i="142"/>
  <c r="AL7" i="142"/>
  <c r="AK7" i="142"/>
  <c r="AJ7" i="142"/>
  <c r="AI7" i="142"/>
  <c r="AH7" i="142"/>
  <c r="AG7" i="142"/>
  <c r="AF7" i="142"/>
  <c r="AE7" i="142"/>
  <c r="AC7" i="142"/>
  <c r="AB7" i="142"/>
  <c r="AA7" i="142"/>
  <c r="Z7" i="142"/>
  <c r="Y7" i="142"/>
  <c r="X7" i="142"/>
  <c r="W7" i="142"/>
  <c r="V7" i="142"/>
  <c r="C7" i="142"/>
  <c r="AM6" i="142"/>
  <c r="AL6" i="142"/>
  <c r="AK6" i="142"/>
  <c r="AJ6" i="142"/>
  <c r="AI6" i="142"/>
  <c r="AH6" i="142"/>
  <c r="AG6" i="142"/>
  <c r="AE6" i="142"/>
  <c r="AC6" i="142"/>
  <c r="AB6" i="142"/>
  <c r="AA6" i="142"/>
  <c r="Z6" i="142"/>
  <c r="Y6" i="142"/>
  <c r="X6" i="142"/>
  <c r="V6" i="142"/>
  <c r="C6" i="142"/>
  <c r="AF6" i="142" s="1"/>
  <c r="AM5" i="142"/>
  <c r="AL5" i="142"/>
  <c r="AK5" i="142"/>
  <c r="AJ5" i="142"/>
  <c r="AI5" i="142"/>
  <c r="AH5" i="142"/>
  <c r="AG5" i="142"/>
  <c r="AF5" i="142"/>
  <c r="AE5" i="142"/>
  <c r="AC5" i="142"/>
  <c r="AB5" i="142"/>
  <c r="AA5" i="142"/>
  <c r="Z5" i="142"/>
  <c r="Y5" i="142"/>
  <c r="X5" i="142"/>
  <c r="W5" i="142"/>
  <c r="V5" i="142"/>
  <c r="C5" i="142"/>
  <c r="AF21" i="142" s="1"/>
  <c r="A163" i="142"/>
  <c r="I2" i="142"/>
  <c r="L163" i="144" l="1"/>
  <c r="L99" i="144"/>
  <c r="L83" i="144"/>
  <c r="L147" i="144"/>
  <c r="L35" i="144"/>
  <c r="L67" i="144"/>
  <c r="L131" i="144"/>
  <c r="L179" i="144"/>
  <c r="L19" i="144"/>
  <c r="L115" i="144"/>
  <c r="L3" i="144"/>
  <c r="AF102" i="144"/>
  <c r="AF104" i="144"/>
  <c r="W6" i="144"/>
  <c r="W8" i="144"/>
  <c r="V9" i="144"/>
  <c r="V22" i="144"/>
  <c r="W23" i="144"/>
  <c r="AF23" i="144"/>
  <c r="V25" i="144"/>
  <c r="W39" i="144"/>
  <c r="W41" i="144"/>
  <c r="W55" i="144"/>
  <c r="W57" i="144"/>
  <c r="AF57" i="144"/>
  <c r="V86" i="144"/>
  <c r="V88" i="144"/>
  <c r="A99" i="144"/>
  <c r="V103" i="144"/>
  <c r="V105" i="144"/>
  <c r="V119" i="144"/>
  <c r="V121" i="144"/>
  <c r="V135" i="144"/>
  <c r="V137" i="144"/>
  <c r="V151" i="144"/>
  <c r="V153" i="144"/>
  <c r="AF167" i="144"/>
  <c r="E169" i="144"/>
  <c r="AG169" i="144"/>
  <c r="A179" i="144"/>
  <c r="V182" i="144"/>
  <c r="V184" i="144"/>
  <c r="AF169" i="144"/>
  <c r="D9" i="144"/>
  <c r="V21" i="144"/>
  <c r="W22" i="144"/>
  <c r="D25" i="144"/>
  <c r="AF25" i="144"/>
  <c r="V54" i="144"/>
  <c r="V56" i="144"/>
  <c r="V70" i="144"/>
  <c r="V72" i="144"/>
  <c r="A83" i="144"/>
  <c r="W86" i="144"/>
  <c r="W88" i="144"/>
  <c r="W103" i="144"/>
  <c r="W105" i="144"/>
  <c r="W119" i="144"/>
  <c r="W121" i="144"/>
  <c r="W135" i="144"/>
  <c r="W137" i="144"/>
  <c r="W151" i="144"/>
  <c r="W153" i="144"/>
  <c r="V166" i="144"/>
  <c r="V168" i="144"/>
  <c r="W182" i="144"/>
  <c r="W184" i="144"/>
  <c r="V185" i="144"/>
  <c r="A19" i="144"/>
  <c r="A51" i="144"/>
  <c r="W56" i="144"/>
  <c r="A67" i="144"/>
  <c r="W70" i="144"/>
  <c r="W72" i="144"/>
  <c r="A115" i="144"/>
  <c r="A131" i="144"/>
  <c r="A147" i="144"/>
  <c r="W166" i="144"/>
  <c r="W168" i="144"/>
  <c r="D185" i="144"/>
  <c r="L19" i="143"/>
  <c r="L67" i="143"/>
  <c r="L51" i="143"/>
  <c r="L163" i="143"/>
  <c r="L99" i="143"/>
  <c r="L147" i="143"/>
  <c r="L83" i="143"/>
  <c r="L131" i="143"/>
  <c r="L179" i="143"/>
  <c r="L115" i="143"/>
  <c r="L35" i="143"/>
  <c r="L3" i="143"/>
  <c r="AF102" i="143"/>
  <c r="W169" i="143"/>
  <c r="AF169" i="143"/>
  <c r="W6" i="143"/>
  <c r="W8" i="143"/>
  <c r="V22" i="143"/>
  <c r="AF23" i="143"/>
  <c r="V25" i="143"/>
  <c r="W39" i="143"/>
  <c r="AF39" i="143"/>
  <c r="AF41" i="143"/>
  <c r="V86" i="143"/>
  <c r="V88" i="143"/>
  <c r="A99" i="143"/>
  <c r="V103" i="143"/>
  <c r="V105" i="143"/>
  <c r="V119" i="143"/>
  <c r="V121" i="143"/>
  <c r="V135" i="143"/>
  <c r="V137" i="143"/>
  <c r="V151" i="143"/>
  <c r="V153" i="143"/>
  <c r="AF167" i="143"/>
  <c r="E169" i="143"/>
  <c r="A179" i="143"/>
  <c r="V182" i="143"/>
  <c r="V184" i="143"/>
  <c r="W9" i="143"/>
  <c r="W22" i="143"/>
  <c r="W25" i="143"/>
  <c r="A83" i="143"/>
  <c r="W86" i="143"/>
  <c r="W88" i="143"/>
  <c r="AF88" i="143"/>
  <c r="W103" i="143"/>
  <c r="W105" i="143"/>
  <c r="W119" i="143"/>
  <c r="W121" i="143"/>
  <c r="W135" i="143"/>
  <c r="W137" i="143"/>
  <c r="W151" i="143"/>
  <c r="W153" i="143"/>
  <c r="V166" i="143"/>
  <c r="V168" i="143"/>
  <c r="W182" i="143"/>
  <c r="W184" i="143"/>
  <c r="V185" i="143"/>
  <c r="W5" i="143"/>
  <c r="W7" i="143"/>
  <c r="E9" i="143"/>
  <c r="A19" i="143"/>
  <c r="W21" i="143"/>
  <c r="E25" i="143"/>
  <c r="AG25" i="143"/>
  <c r="W38" i="143"/>
  <c r="W40" i="143"/>
  <c r="A51" i="143"/>
  <c r="W54" i="143"/>
  <c r="W56" i="143"/>
  <c r="A67" i="143"/>
  <c r="W70" i="143"/>
  <c r="W72" i="143"/>
  <c r="A115" i="143"/>
  <c r="A131" i="143"/>
  <c r="A147" i="143"/>
  <c r="W166" i="143"/>
  <c r="W168" i="143"/>
  <c r="D185" i="143"/>
  <c r="L51" i="142"/>
  <c r="L115" i="142"/>
  <c r="L35" i="142"/>
  <c r="L99" i="142"/>
  <c r="L163" i="142"/>
  <c r="L19" i="142"/>
  <c r="L83" i="142"/>
  <c r="L147" i="142"/>
  <c r="L67" i="142"/>
  <c r="L131" i="142"/>
  <c r="L3" i="142"/>
  <c r="W169" i="142"/>
  <c r="AF169" i="142"/>
  <c r="W6" i="142"/>
  <c r="W8" i="142"/>
  <c r="V22" i="142"/>
  <c r="W23" i="142"/>
  <c r="W39" i="142"/>
  <c r="AF39" i="142"/>
  <c r="W41" i="142"/>
  <c r="AF41" i="142"/>
  <c r="V86" i="142"/>
  <c r="V88" i="142"/>
  <c r="A99" i="142"/>
  <c r="V103" i="142"/>
  <c r="V105" i="142"/>
  <c r="V119" i="142"/>
  <c r="V121" i="142"/>
  <c r="V135" i="142"/>
  <c r="V137" i="142"/>
  <c r="V151" i="142"/>
  <c r="V153" i="142"/>
  <c r="AF167" i="142"/>
  <c r="E169" i="142"/>
  <c r="A179" i="142"/>
  <c r="V182" i="142"/>
  <c r="V184" i="142"/>
  <c r="W9" i="142"/>
  <c r="W22" i="142"/>
  <c r="W25" i="142"/>
  <c r="A83" i="142"/>
  <c r="W86" i="142"/>
  <c r="AF86" i="142"/>
  <c r="W88" i="142"/>
  <c r="AF88" i="142"/>
  <c r="W103" i="142"/>
  <c r="W105" i="142"/>
  <c r="W119" i="142"/>
  <c r="W121" i="142"/>
  <c r="W135" i="142"/>
  <c r="W137" i="142"/>
  <c r="W151" i="142"/>
  <c r="W153" i="142"/>
  <c r="V166" i="142"/>
  <c r="V168" i="142"/>
  <c r="W182" i="142"/>
  <c r="W184" i="142"/>
  <c r="V185" i="142"/>
  <c r="E9" i="142"/>
  <c r="A19" i="142"/>
  <c r="E25" i="142"/>
  <c r="AG25" i="142"/>
  <c r="W38" i="142"/>
  <c r="W40" i="142"/>
  <c r="A51" i="142"/>
  <c r="W54" i="142"/>
  <c r="W56" i="142"/>
  <c r="A67" i="142"/>
  <c r="W70" i="142"/>
  <c r="W72" i="142"/>
  <c r="A115" i="142"/>
  <c r="A131" i="142"/>
  <c r="A147" i="142"/>
  <c r="W166" i="142"/>
  <c r="W168" i="142"/>
  <c r="D185" i="142"/>
  <c r="W185" i="144" l="1"/>
  <c r="AG185" i="144"/>
  <c r="E185" i="144"/>
  <c r="AG9" i="144"/>
  <c r="E9" i="144"/>
  <c r="W9" i="144"/>
  <c r="AG42" i="144"/>
  <c r="AG25" i="144"/>
  <c r="E25" i="144"/>
  <c r="W25" i="144"/>
  <c r="AH169" i="144"/>
  <c r="F169" i="144"/>
  <c r="X169" i="144"/>
  <c r="X9" i="143"/>
  <c r="F9" i="143"/>
  <c r="X25" i="143"/>
  <c r="F25" i="143"/>
  <c r="AH25" i="143"/>
  <c r="AH42" i="143"/>
  <c r="W185" i="143"/>
  <c r="AG185" i="143"/>
  <c r="E185" i="143"/>
  <c r="AH169" i="143"/>
  <c r="F169" i="143"/>
  <c r="X169" i="143"/>
  <c r="AG9" i="143"/>
  <c r="W185" i="142"/>
  <c r="AG185" i="142"/>
  <c r="E185" i="142"/>
  <c r="X9" i="142"/>
  <c r="F9" i="142"/>
  <c r="AG9" i="142"/>
  <c r="X25" i="142"/>
  <c r="AH42" i="142"/>
  <c r="AH25" i="142"/>
  <c r="F25" i="142"/>
  <c r="AH169" i="142"/>
  <c r="F169" i="142"/>
  <c r="X169" i="142"/>
  <c r="X185" i="144" l="1"/>
  <c r="AH185" i="144"/>
  <c r="F185" i="144"/>
  <c r="AI169" i="144"/>
  <c r="Z169" i="144"/>
  <c r="Y169" i="144"/>
  <c r="X25" i="144"/>
  <c r="AH25" i="144"/>
  <c r="AH42" i="144"/>
  <c r="F25" i="144"/>
  <c r="X9" i="144"/>
  <c r="AH9" i="144"/>
  <c r="F9" i="144"/>
  <c r="AI169" i="143"/>
  <c r="Z169" i="143"/>
  <c r="Y169" i="143"/>
  <c r="Y9" i="143"/>
  <c r="Z9" i="143"/>
  <c r="AH185" i="143"/>
  <c r="F185" i="143"/>
  <c r="X185" i="143"/>
  <c r="AH9" i="143"/>
  <c r="Y25" i="143"/>
  <c r="AI42" i="143"/>
  <c r="AI25" i="143"/>
  <c r="Z25" i="143"/>
  <c r="AI42" i="142"/>
  <c r="AI25" i="142"/>
  <c r="Z25" i="142"/>
  <c r="Y25" i="142"/>
  <c r="Z9" i="142"/>
  <c r="Y9" i="142"/>
  <c r="AH185" i="142"/>
  <c r="F185" i="142"/>
  <c r="X185" i="142"/>
  <c r="AI169" i="142"/>
  <c r="Z169" i="142"/>
  <c r="Y169" i="142"/>
  <c r="AH9" i="142"/>
  <c r="AI185" i="144" l="1"/>
  <c r="Z185" i="144"/>
  <c r="Y185" i="144"/>
  <c r="Y25" i="144"/>
  <c r="AI42" i="144"/>
  <c r="AI25" i="144"/>
  <c r="Z25" i="144"/>
  <c r="Y9" i="144"/>
  <c r="AI9" i="144"/>
  <c r="Z9" i="144"/>
  <c r="AI185" i="143"/>
  <c r="Z185" i="143"/>
  <c r="Y185" i="143"/>
  <c r="AI9" i="143"/>
  <c r="AI185" i="142"/>
  <c r="Z185" i="142"/>
  <c r="Y185" i="142"/>
  <c r="AI9" i="142"/>
  <c r="J179" i="141" l="1"/>
  <c r="F179" i="141" s="1"/>
  <c r="H179" i="141"/>
  <c r="E179" i="141" s="1"/>
  <c r="J163" i="141"/>
  <c r="F163" i="141" s="1"/>
  <c r="H163" i="141"/>
  <c r="J147" i="141"/>
  <c r="F147" i="141" s="1"/>
  <c r="H147" i="141"/>
  <c r="E147" i="141" s="1"/>
  <c r="J131" i="141"/>
  <c r="F131" i="141" s="1"/>
  <c r="H131" i="141"/>
  <c r="E131" i="141" s="1"/>
  <c r="J115" i="141"/>
  <c r="F115" i="141" s="1"/>
  <c r="H115" i="141"/>
  <c r="E115" i="141" s="1"/>
  <c r="J99" i="141"/>
  <c r="F99" i="141" s="1"/>
  <c r="H99" i="141"/>
  <c r="J83" i="141"/>
  <c r="F83" i="141" s="1"/>
  <c r="H83" i="141"/>
  <c r="E83" i="141" s="1"/>
  <c r="H67" i="141"/>
  <c r="E67" i="141" s="1"/>
  <c r="J51" i="141"/>
  <c r="F51" i="141" s="1"/>
  <c r="H51" i="141"/>
  <c r="E51" i="141" s="1"/>
  <c r="J35" i="141"/>
  <c r="F35" i="141" s="1"/>
  <c r="H35" i="141"/>
  <c r="J19" i="141"/>
  <c r="F19" i="141" s="1"/>
  <c r="H19" i="141"/>
  <c r="E19" i="141" s="1"/>
  <c r="J3" i="141"/>
  <c r="F3" i="141" s="1"/>
  <c r="H3" i="141"/>
  <c r="E3" i="141" s="1"/>
  <c r="A3" i="141"/>
  <c r="A179" i="141" s="1"/>
  <c r="U188" i="141"/>
  <c r="AM185" i="141"/>
  <c r="AL185" i="141"/>
  <c r="AK185" i="141"/>
  <c r="AJ185" i="141"/>
  <c r="AE185" i="141"/>
  <c r="AC185" i="141"/>
  <c r="AB185" i="141"/>
  <c r="AA185" i="141"/>
  <c r="C185" i="141"/>
  <c r="AF185" i="141" s="1"/>
  <c r="AM184" i="141"/>
  <c r="AL184" i="141"/>
  <c r="AK184" i="141"/>
  <c r="AJ184" i="141"/>
  <c r="AI184" i="141"/>
  <c r="AH184" i="141"/>
  <c r="AG184" i="141"/>
  <c r="AE184" i="141"/>
  <c r="AC184" i="141"/>
  <c r="AB184" i="141"/>
  <c r="AA184" i="141"/>
  <c r="Z184" i="141"/>
  <c r="Y184" i="141"/>
  <c r="X184" i="141"/>
  <c r="C184" i="141"/>
  <c r="V184" i="141" s="1"/>
  <c r="AM183" i="141"/>
  <c r="AL183" i="141"/>
  <c r="AK183" i="141"/>
  <c r="AJ183" i="141"/>
  <c r="AI183" i="141"/>
  <c r="AH183" i="141"/>
  <c r="AG183" i="141"/>
  <c r="AF183" i="141"/>
  <c r="AE183" i="141"/>
  <c r="AC183" i="141"/>
  <c r="AB183" i="141"/>
  <c r="AA183" i="141"/>
  <c r="Z183" i="141"/>
  <c r="Y183" i="141"/>
  <c r="X183" i="141"/>
  <c r="W183" i="141"/>
  <c r="C183" i="141"/>
  <c r="V183" i="141" s="1"/>
  <c r="AM182" i="141"/>
  <c r="AL182" i="141"/>
  <c r="AK182" i="141"/>
  <c r="AJ182" i="141"/>
  <c r="AI182" i="141"/>
  <c r="AH182" i="141"/>
  <c r="AG182" i="141"/>
  <c r="AE182" i="141"/>
  <c r="AC182" i="141"/>
  <c r="AB182" i="141"/>
  <c r="AA182" i="141"/>
  <c r="Z182" i="141"/>
  <c r="Y182" i="141"/>
  <c r="X182" i="141"/>
  <c r="C182" i="141"/>
  <c r="AF182" i="141" s="1"/>
  <c r="AM181" i="141"/>
  <c r="AL181" i="141"/>
  <c r="AK181" i="141"/>
  <c r="AJ181" i="141"/>
  <c r="AI181" i="141"/>
  <c r="AH181" i="141"/>
  <c r="AG181" i="141"/>
  <c r="AF181" i="141"/>
  <c r="AE181" i="141"/>
  <c r="AC181" i="141"/>
  <c r="AB181" i="141"/>
  <c r="AA181" i="141"/>
  <c r="Z181" i="141"/>
  <c r="Y181" i="141"/>
  <c r="X181" i="141"/>
  <c r="W181" i="141"/>
  <c r="V181" i="141"/>
  <c r="I178" i="141"/>
  <c r="AM169" i="141"/>
  <c r="AL169" i="141"/>
  <c r="AK169" i="141"/>
  <c r="AJ169" i="141"/>
  <c r="AE169" i="141"/>
  <c r="AC169" i="141"/>
  <c r="AB169" i="141"/>
  <c r="AA169" i="141"/>
  <c r="D169" i="141"/>
  <c r="AG169" i="141" s="1"/>
  <c r="C169" i="141"/>
  <c r="V169" i="141" s="1"/>
  <c r="AM168" i="141"/>
  <c r="AL168" i="141"/>
  <c r="AK168" i="141"/>
  <c r="AJ168" i="141"/>
  <c r="AI168" i="141"/>
  <c r="AH168" i="141"/>
  <c r="AG168" i="141"/>
  <c r="AE168" i="141"/>
  <c r="AC168" i="141"/>
  <c r="AB168" i="141"/>
  <c r="AA168" i="141"/>
  <c r="Z168" i="141"/>
  <c r="Y168" i="141"/>
  <c r="X168" i="141"/>
  <c r="C168" i="141"/>
  <c r="AF168" i="141" s="1"/>
  <c r="AM167" i="141"/>
  <c r="AL167" i="141"/>
  <c r="AK167" i="141"/>
  <c r="AJ167" i="141"/>
  <c r="AI167" i="141"/>
  <c r="AH167" i="141"/>
  <c r="AG167" i="141"/>
  <c r="AE167" i="141"/>
  <c r="AC167" i="141"/>
  <c r="AB167" i="141"/>
  <c r="AA167" i="141"/>
  <c r="Z167" i="141"/>
  <c r="Y167" i="141"/>
  <c r="X167" i="141"/>
  <c r="W167" i="141"/>
  <c r="V167" i="141"/>
  <c r="C167" i="141"/>
  <c r="AM166" i="141"/>
  <c r="AL166" i="141"/>
  <c r="AK166" i="141"/>
  <c r="AJ166" i="141"/>
  <c r="AI166" i="141"/>
  <c r="AH166" i="141"/>
  <c r="AG166" i="141"/>
  <c r="AE166" i="141"/>
  <c r="AC166" i="141"/>
  <c r="AB166" i="141"/>
  <c r="AA166" i="141"/>
  <c r="Z166" i="141"/>
  <c r="Y166" i="141"/>
  <c r="X166" i="141"/>
  <c r="C166" i="141"/>
  <c r="AF166" i="141" s="1"/>
  <c r="AM165" i="141"/>
  <c r="AL165" i="141"/>
  <c r="AK165" i="141"/>
  <c r="AJ165" i="141"/>
  <c r="AI165" i="141"/>
  <c r="AH165" i="141"/>
  <c r="AG165" i="141"/>
  <c r="AF165" i="141"/>
  <c r="AE165" i="141"/>
  <c r="AC165" i="141"/>
  <c r="AB165" i="141"/>
  <c r="AA165" i="141"/>
  <c r="Z165" i="141"/>
  <c r="Y165" i="141"/>
  <c r="X165" i="141"/>
  <c r="W165" i="141"/>
  <c r="V165" i="141"/>
  <c r="I162" i="141"/>
  <c r="AM153" i="141"/>
  <c r="AL153" i="141"/>
  <c r="AK153" i="141"/>
  <c r="AJ153" i="141"/>
  <c r="AI153" i="141"/>
  <c r="AH153" i="141"/>
  <c r="AG153" i="141"/>
  <c r="AE153" i="141"/>
  <c r="AC153" i="141"/>
  <c r="AB153" i="141"/>
  <c r="AA153" i="141"/>
  <c r="Z153" i="141"/>
  <c r="Y153" i="141"/>
  <c r="X153" i="141"/>
  <c r="C153" i="141"/>
  <c r="AF169" i="141" s="1"/>
  <c r="AM152" i="141"/>
  <c r="AL152" i="141"/>
  <c r="AK152" i="141"/>
  <c r="AJ152" i="141"/>
  <c r="AI152" i="141"/>
  <c r="AH152" i="141"/>
  <c r="AG152" i="141"/>
  <c r="AF152" i="141"/>
  <c r="AE152" i="141"/>
  <c r="AC152" i="141"/>
  <c r="AB152" i="141"/>
  <c r="AA152" i="141"/>
  <c r="Z152" i="141"/>
  <c r="Y152" i="141"/>
  <c r="X152" i="141"/>
  <c r="W152" i="141"/>
  <c r="C152" i="141"/>
  <c r="V152" i="141" s="1"/>
  <c r="AM151" i="141"/>
  <c r="AL151" i="141"/>
  <c r="AK151" i="141"/>
  <c r="AJ151" i="141"/>
  <c r="AI151" i="141"/>
  <c r="AH151" i="141"/>
  <c r="AG151" i="141"/>
  <c r="AE151" i="141"/>
  <c r="AC151" i="141"/>
  <c r="AB151" i="141"/>
  <c r="AA151" i="141"/>
  <c r="Z151" i="141"/>
  <c r="Y151" i="141"/>
  <c r="X151" i="141"/>
  <c r="C151" i="141"/>
  <c r="AF167" i="141" s="1"/>
  <c r="AM150" i="141"/>
  <c r="AL150" i="141"/>
  <c r="AK150" i="141"/>
  <c r="AJ150" i="141"/>
  <c r="AI150" i="141"/>
  <c r="AH150" i="141"/>
  <c r="AG150" i="141"/>
  <c r="AF150" i="141"/>
  <c r="AE150" i="141"/>
  <c r="AC150" i="141"/>
  <c r="AB150" i="141"/>
  <c r="AA150" i="141"/>
  <c r="Z150" i="141"/>
  <c r="Y150" i="141"/>
  <c r="X150" i="141"/>
  <c r="W150" i="141"/>
  <c r="C150" i="141"/>
  <c r="V150" i="141" s="1"/>
  <c r="AM149" i="141"/>
  <c r="AL149" i="141"/>
  <c r="AK149" i="141"/>
  <c r="AJ149" i="141"/>
  <c r="AI149" i="141"/>
  <c r="AH149" i="141"/>
  <c r="AG149" i="141"/>
  <c r="AF149" i="141"/>
  <c r="AE149" i="141"/>
  <c r="AC149" i="141"/>
  <c r="AB149" i="141"/>
  <c r="AA149" i="141"/>
  <c r="Z149" i="141"/>
  <c r="Y149" i="141"/>
  <c r="X149" i="141"/>
  <c r="W149" i="141"/>
  <c r="V149" i="141"/>
  <c r="I146" i="141"/>
  <c r="AM137" i="141"/>
  <c r="AL137" i="141"/>
  <c r="AK137" i="141"/>
  <c r="AJ137" i="141"/>
  <c r="AI137" i="141"/>
  <c r="AH137" i="141"/>
  <c r="AG137" i="141"/>
  <c r="AE137" i="141"/>
  <c r="AC137" i="141"/>
  <c r="AB137" i="141"/>
  <c r="AA137" i="141"/>
  <c r="Z137" i="141"/>
  <c r="Y137" i="141"/>
  <c r="X137" i="141"/>
  <c r="C137" i="141"/>
  <c r="V137" i="141" s="1"/>
  <c r="AM136" i="141"/>
  <c r="AL136" i="141"/>
  <c r="AK136" i="141"/>
  <c r="AJ136" i="141"/>
  <c r="AI136" i="141"/>
  <c r="AH136" i="141"/>
  <c r="AG136" i="141"/>
  <c r="AF136" i="141"/>
  <c r="AE136" i="141"/>
  <c r="AC136" i="141"/>
  <c r="AB136" i="141"/>
  <c r="AA136" i="141"/>
  <c r="Z136" i="141"/>
  <c r="Y136" i="141"/>
  <c r="X136" i="141"/>
  <c r="W136" i="141"/>
  <c r="C136" i="141"/>
  <c r="V136" i="141" s="1"/>
  <c r="AM135" i="141"/>
  <c r="AL135" i="141"/>
  <c r="AK135" i="141"/>
  <c r="AJ135" i="141"/>
  <c r="AI135" i="141"/>
  <c r="AH135" i="141"/>
  <c r="AG135" i="141"/>
  <c r="AE135" i="141"/>
  <c r="AC135" i="141"/>
  <c r="AB135" i="141"/>
  <c r="AA135" i="141"/>
  <c r="Z135" i="141"/>
  <c r="Y135" i="141"/>
  <c r="X135" i="141"/>
  <c r="C135" i="141"/>
  <c r="V135" i="141" s="1"/>
  <c r="AM134" i="141"/>
  <c r="AL134" i="141"/>
  <c r="AK134" i="141"/>
  <c r="AJ134" i="141"/>
  <c r="AI134" i="141"/>
  <c r="AH134" i="141"/>
  <c r="AG134" i="141"/>
  <c r="AF134" i="141"/>
  <c r="AE134" i="141"/>
  <c r="AC134" i="141"/>
  <c r="AB134" i="141"/>
  <c r="AA134" i="141"/>
  <c r="Z134" i="141"/>
  <c r="Y134" i="141"/>
  <c r="X134" i="141"/>
  <c r="W134" i="141"/>
  <c r="C134" i="141"/>
  <c r="V134" i="141" s="1"/>
  <c r="AM133" i="141"/>
  <c r="AL133" i="141"/>
  <c r="AK133" i="141"/>
  <c r="AJ133" i="141"/>
  <c r="AI133" i="141"/>
  <c r="AH133" i="141"/>
  <c r="AG133" i="141"/>
  <c r="AF133" i="141"/>
  <c r="AE133" i="141"/>
  <c r="AC133" i="141"/>
  <c r="AB133" i="141"/>
  <c r="AA133" i="141"/>
  <c r="Z133" i="141"/>
  <c r="Y133" i="141"/>
  <c r="X133" i="141"/>
  <c r="W133" i="141"/>
  <c r="V133" i="141"/>
  <c r="I130" i="141"/>
  <c r="AM121" i="141"/>
  <c r="AL121" i="141"/>
  <c r="AK121" i="141"/>
  <c r="AJ121" i="141"/>
  <c r="AI121" i="141"/>
  <c r="AH121" i="141"/>
  <c r="AG121" i="141"/>
  <c r="AE121" i="141"/>
  <c r="AC121" i="141"/>
  <c r="AB121" i="141"/>
  <c r="AA121" i="141"/>
  <c r="Z121" i="141"/>
  <c r="Y121" i="141"/>
  <c r="X121" i="141"/>
  <c r="C121" i="141"/>
  <c r="AF121" i="141" s="1"/>
  <c r="AM120" i="141"/>
  <c r="AL120" i="141"/>
  <c r="AK120" i="141"/>
  <c r="AJ120" i="141"/>
  <c r="AI120" i="141"/>
  <c r="AH120" i="141"/>
  <c r="AG120" i="141"/>
  <c r="AF120" i="141"/>
  <c r="AE120" i="141"/>
  <c r="AC120" i="141"/>
  <c r="AB120" i="141"/>
  <c r="AA120" i="141"/>
  <c r="Z120" i="141"/>
  <c r="Y120" i="141"/>
  <c r="X120" i="141"/>
  <c r="W120" i="141"/>
  <c r="C120" i="141"/>
  <c r="V120" i="141" s="1"/>
  <c r="AM119" i="141"/>
  <c r="AL119" i="141"/>
  <c r="AK119" i="141"/>
  <c r="AJ119" i="141"/>
  <c r="AI119" i="141"/>
  <c r="AH119" i="141"/>
  <c r="AG119" i="141"/>
  <c r="AE119" i="141"/>
  <c r="AC119" i="141"/>
  <c r="AB119" i="141"/>
  <c r="AA119" i="141"/>
  <c r="Z119" i="141"/>
  <c r="Y119" i="141"/>
  <c r="X119" i="141"/>
  <c r="C119" i="141"/>
  <c r="AF119" i="141" s="1"/>
  <c r="AM118" i="141"/>
  <c r="AL118" i="141"/>
  <c r="AK118" i="141"/>
  <c r="AJ118" i="141"/>
  <c r="AI118" i="141"/>
  <c r="AH118" i="141"/>
  <c r="AG118" i="141"/>
  <c r="AF118" i="141"/>
  <c r="AE118" i="141"/>
  <c r="AC118" i="141"/>
  <c r="AB118" i="141"/>
  <c r="AA118" i="141"/>
  <c r="Z118" i="141"/>
  <c r="Y118" i="141"/>
  <c r="X118" i="141"/>
  <c r="W118" i="141"/>
  <c r="C118" i="141"/>
  <c r="V118" i="141" s="1"/>
  <c r="AM117" i="141"/>
  <c r="AL117" i="141"/>
  <c r="AK117" i="141"/>
  <c r="AJ117" i="141"/>
  <c r="AI117" i="141"/>
  <c r="AH117" i="141"/>
  <c r="AG117" i="141"/>
  <c r="AF117" i="141"/>
  <c r="AE117" i="141"/>
  <c r="AC117" i="141"/>
  <c r="AB117" i="141"/>
  <c r="AA117" i="141"/>
  <c r="Z117" i="141"/>
  <c r="Y117" i="141"/>
  <c r="X117" i="141"/>
  <c r="W117" i="141"/>
  <c r="V117" i="141"/>
  <c r="I114" i="141"/>
  <c r="AM105" i="141"/>
  <c r="AL105" i="141"/>
  <c r="AK105" i="141"/>
  <c r="AJ105" i="141"/>
  <c r="AI105" i="141"/>
  <c r="AH105" i="141"/>
  <c r="AG105" i="141"/>
  <c r="AE105" i="141"/>
  <c r="AC105" i="141"/>
  <c r="AB105" i="141"/>
  <c r="AA105" i="141"/>
  <c r="Z105" i="141"/>
  <c r="Y105" i="141"/>
  <c r="X105" i="141"/>
  <c r="C105" i="141"/>
  <c r="AF105" i="141" s="1"/>
  <c r="AM104" i="141"/>
  <c r="AL104" i="141"/>
  <c r="AK104" i="141"/>
  <c r="AJ104" i="141"/>
  <c r="AI104" i="141"/>
  <c r="AH104" i="141"/>
  <c r="AG104" i="141"/>
  <c r="AE104" i="141"/>
  <c r="AC104" i="141"/>
  <c r="AB104" i="141"/>
  <c r="AA104" i="141"/>
  <c r="Z104" i="141"/>
  <c r="Y104" i="141"/>
  <c r="X104" i="141"/>
  <c r="W104" i="141"/>
  <c r="C104" i="141"/>
  <c r="V104" i="141" s="1"/>
  <c r="AM103" i="141"/>
  <c r="AL103" i="141"/>
  <c r="AK103" i="141"/>
  <c r="AJ103" i="141"/>
  <c r="AI103" i="141"/>
  <c r="AH103" i="141"/>
  <c r="AG103" i="141"/>
  <c r="AE103" i="141"/>
  <c r="AC103" i="141"/>
  <c r="AB103" i="141"/>
  <c r="AA103" i="141"/>
  <c r="Z103" i="141"/>
  <c r="Y103" i="141"/>
  <c r="X103" i="141"/>
  <c r="C103" i="141"/>
  <c r="AF103" i="141" s="1"/>
  <c r="AM102" i="141"/>
  <c r="AL102" i="141"/>
  <c r="AK102" i="141"/>
  <c r="AJ102" i="141"/>
  <c r="AI102" i="141"/>
  <c r="AH102" i="141"/>
  <c r="AG102" i="141"/>
  <c r="AE102" i="141"/>
  <c r="AC102" i="141"/>
  <c r="AB102" i="141"/>
  <c r="AA102" i="141"/>
  <c r="Z102" i="141"/>
  <c r="Y102" i="141"/>
  <c r="X102" i="141"/>
  <c r="W102" i="141"/>
  <c r="C102" i="141"/>
  <c r="V102" i="141" s="1"/>
  <c r="AC101" i="141"/>
  <c r="AB101" i="141"/>
  <c r="AA101" i="141"/>
  <c r="Z101" i="141"/>
  <c r="Y101" i="141"/>
  <c r="X101" i="141"/>
  <c r="W101" i="141"/>
  <c r="V101" i="141"/>
  <c r="A99" i="141"/>
  <c r="I98" i="141"/>
  <c r="AM89" i="141"/>
  <c r="AL89" i="141"/>
  <c r="AK89" i="141"/>
  <c r="AJ89" i="141"/>
  <c r="AI89" i="141"/>
  <c r="AH89" i="141"/>
  <c r="AG89" i="141"/>
  <c r="AF89" i="141"/>
  <c r="AE89" i="141"/>
  <c r="AC89" i="141"/>
  <c r="AB89" i="141"/>
  <c r="AA89" i="141"/>
  <c r="Z89" i="141"/>
  <c r="Y89" i="141"/>
  <c r="X89" i="141"/>
  <c r="W89" i="141"/>
  <c r="C89" i="141"/>
  <c r="V89" i="141" s="1"/>
  <c r="AM88" i="141"/>
  <c r="AL88" i="141"/>
  <c r="AK88" i="141"/>
  <c r="AJ88" i="141"/>
  <c r="AI88" i="141"/>
  <c r="AH88" i="141"/>
  <c r="AG88" i="141"/>
  <c r="AE88" i="141"/>
  <c r="AC88" i="141"/>
  <c r="AB88" i="141"/>
  <c r="AA88" i="141"/>
  <c r="Z88" i="141"/>
  <c r="Y88" i="141"/>
  <c r="X88" i="141"/>
  <c r="C88" i="141"/>
  <c r="AF88" i="141" s="1"/>
  <c r="AM87" i="141"/>
  <c r="AL87" i="141"/>
  <c r="AK87" i="141"/>
  <c r="AJ87" i="141"/>
  <c r="AI87" i="141"/>
  <c r="AH87" i="141"/>
  <c r="AG87" i="141"/>
  <c r="AF87" i="141"/>
  <c r="AE87" i="141"/>
  <c r="AC87" i="141"/>
  <c r="AB87" i="141"/>
  <c r="AA87" i="141"/>
  <c r="Z87" i="141"/>
  <c r="Y87" i="141"/>
  <c r="X87" i="141"/>
  <c r="W87" i="141"/>
  <c r="C87" i="141"/>
  <c r="V87" i="141" s="1"/>
  <c r="AM86" i="141"/>
  <c r="AL86" i="141"/>
  <c r="AK86" i="141"/>
  <c r="AJ86" i="141"/>
  <c r="AI86" i="141"/>
  <c r="AH86" i="141"/>
  <c r="AG86" i="141"/>
  <c r="AE86" i="141"/>
  <c r="AC86" i="141"/>
  <c r="AB86" i="141"/>
  <c r="AA86" i="141"/>
  <c r="Z86" i="141"/>
  <c r="Y86" i="141"/>
  <c r="X86" i="141"/>
  <c r="C86" i="141"/>
  <c r="V86" i="141" s="1"/>
  <c r="AC85" i="141"/>
  <c r="AB85" i="141"/>
  <c r="AA85" i="141"/>
  <c r="Z85" i="141"/>
  <c r="Y85" i="141"/>
  <c r="X85" i="141"/>
  <c r="W85" i="141"/>
  <c r="V85" i="141"/>
  <c r="I82" i="141"/>
  <c r="AM73" i="141"/>
  <c r="AL73" i="141"/>
  <c r="AK73" i="141"/>
  <c r="AJ73" i="141"/>
  <c r="AI73" i="141"/>
  <c r="AH73" i="141"/>
  <c r="AG73" i="141"/>
  <c r="AF73" i="141"/>
  <c r="AE73" i="141"/>
  <c r="AC73" i="141"/>
  <c r="AB73" i="141"/>
  <c r="AA73" i="141"/>
  <c r="Z73" i="141"/>
  <c r="Y73" i="141"/>
  <c r="X73" i="141"/>
  <c r="W73" i="141"/>
  <c r="V73" i="141"/>
  <c r="C73" i="141"/>
  <c r="AM72" i="141"/>
  <c r="AL72" i="141"/>
  <c r="AK72" i="141"/>
  <c r="AJ72" i="141"/>
  <c r="AI72" i="141"/>
  <c r="AH72" i="141"/>
  <c r="AG72" i="141"/>
  <c r="AE72" i="141"/>
  <c r="AC72" i="141"/>
  <c r="AB72" i="141"/>
  <c r="AA72" i="141"/>
  <c r="Z72" i="141"/>
  <c r="Y72" i="141"/>
  <c r="X72" i="141"/>
  <c r="C72" i="141"/>
  <c r="AF72" i="141" s="1"/>
  <c r="AM71" i="141"/>
  <c r="AL71" i="141"/>
  <c r="AK71" i="141"/>
  <c r="AJ71" i="141"/>
  <c r="AI71" i="141"/>
  <c r="AH71" i="141"/>
  <c r="AG71" i="141"/>
  <c r="AF71" i="141"/>
  <c r="AE71" i="141"/>
  <c r="AC71" i="141"/>
  <c r="AB71" i="141"/>
  <c r="AA71" i="141"/>
  <c r="Z71" i="141"/>
  <c r="Y71" i="141"/>
  <c r="X71" i="141"/>
  <c r="W71" i="141"/>
  <c r="V71" i="141"/>
  <c r="C71" i="141"/>
  <c r="AM70" i="141"/>
  <c r="AL70" i="141"/>
  <c r="AK70" i="141"/>
  <c r="AJ70" i="141"/>
  <c r="AI70" i="141"/>
  <c r="AH70" i="141"/>
  <c r="AG70" i="141"/>
  <c r="AE70" i="141"/>
  <c r="AC70" i="141"/>
  <c r="AB70" i="141"/>
  <c r="AA70" i="141"/>
  <c r="Z70" i="141"/>
  <c r="Y70" i="141"/>
  <c r="X70" i="141"/>
  <c r="C70" i="141"/>
  <c r="AF70" i="141" s="1"/>
  <c r="AC69" i="141"/>
  <c r="AB69" i="141"/>
  <c r="AA69" i="141"/>
  <c r="Z69" i="141"/>
  <c r="Y69" i="141"/>
  <c r="X69" i="141"/>
  <c r="W69" i="141"/>
  <c r="V69" i="141"/>
  <c r="I66" i="141"/>
  <c r="AM58" i="141"/>
  <c r="AL58" i="141"/>
  <c r="AK58" i="141"/>
  <c r="AJ58" i="141"/>
  <c r="AI58" i="141"/>
  <c r="AH58" i="141"/>
  <c r="AG58" i="141"/>
  <c r="AF58" i="141"/>
  <c r="AE58" i="141"/>
  <c r="AM57" i="141"/>
  <c r="AL57" i="141"/>
  <c r="AK57" i="141"/>
  <c r="AJ57" i="141"/>
  <c r="AI57" i="141"/>
  <c r="AH57" i="141"/>
  <c r="AG57" i="141"/>
  <c r="AF57" i="141"/>
  <c r="AE57" i="141"/>
  <c r="AC57" i="141"/>
  <c r="AB57" i="141"/>
  <c r="AA57" i="141"/>
  <c r="Z57" i="141"/>
  <c r="Y57" i="141"/>
  <c r="X57" i="141"/>
  <c r="W57" i="141"/>
  <c r="V57" i="141"/>
  <c r="C57" i="141"/>
  <c r="AM56" i="141"/>
  <c r="AL56" i="141"/>
  <c r="AK56" i="141"/>
  <c r="AJ56" i="141"/>
  <c r="AI56" i="141"/>
  <c r="AH56" i="141"/>
  <c r="AG56" i="141"/>
  <c r="AE56" i="141"/>
  <c r="AC56" i="141"/>
  <c r="AB56" i="141"/>
  <c r="AA56" i="141"/>
  <c r="Z56" i="141"/>
  <c r="Y56" i="141"/>
  <c r="X56" i="141"/>
  <c r="C56" i="141"/>
  <c r="AF56" i="141" s="1"/>
  <c r="AM55" i="141"/>
  <c r="AL55" i="141"/>
  <c r="AK55" i="141"/>
  <c r="AJ55" i="141"/>
  <c r="AI55" i="141"/>
  <c r="AH55" i="141"/>
  <c r="AG55" i="141"/>
  <c r="AF55" i="141"/>
  <c r="AE55" i="141"/>
  <c r="AC55" i="141"/>
  <c r="AB55" i="141"/>
  <c r="AA55" i="141"/>
  <c r="Z55" i="141"/>
  <c r="Y55" i="141"/>
  <c r="X55" i="141"/>
  <c r="W55" i="141"/>
  <c r="V55" i="141"/>
  <c r="C55" i="141"/>
  <c r="AM54" i="141"/>
  <c r="AL54" i="141"/>
  <c r="AK54" i="141"/>
  <c r="AJ54" i="141"/>
  <c r="AI54" i="141"/>
  <c r="AH54" i="141"/>
  <c r="AG54" i="141"/>
  <c r="AE54" i="141"/>
  <c r="AC54" i="141"/>
  <c r="AB54" i="141"/>
  <c r="AA54" i="141"/>
  <c r="Z54" i="141"/>
  <c r="Y54" i="141"/>
  <c r="X54" i="141"/>
  <c r="C54" i="141"/>
  <c r="AF54" i="141" s="1"/>
  <c r="AC53" i="141"/>
  <c r="AB53" i="141"/>
  <c r="AA53" i="141"/>
  <c r="Z53" i="141"/>
  <c r="Y53" i="141"/>
  <c r="X53" i="141"/>
  <c r="W53" i="141"/>
  <c r="V53" i="141"/>
  <c r="I50" i="141"/>
  <c r="AM42" i="141"/>
  <c r="AL42" i="141"/>
  <c r="AK42" i="141"/>
  <c r="AJ42" i="141"/>
  <c r="AE42" i="141"/>
  <c r="AC42" i="141"/>
  <c r="AB42" i="141"/>
  <c r="AA42" i="141"/>
  <c r="Z42" i="141"/>
  <c r="Y42" i="141"/>
  <c r="X42" i="141"/>
  <c r="W42" i="141"/>
  <c r="V42" i="141"/>
  <c r="AM41" i="141"/>
  <c r="AL41" i="141"/>
  <c r="AK41" i="141"/>
  <c r="AJ41" i="141"/>
  <c r="AI41" i="141"/>
  <c r="AH41" i="141"/>
  <c r="AG41" i="141"/>
  <c r="AF41" i="141"/>
  <c r="AE41" i="141"/>
  <c r="AC41" i="141"/>
  <c r="AB41" i="141"/>
  <c r="AA41" i="141"/>
  <c r="Z41" i="141"/>
  <c r="Y41" i="141"/>
  <c r="X41" i="141"/>
  <c r="W41" i="141"/>
  <c r="V41" i="141"/>
  <c r="C41" i="141"/>
  <c r="AM40" i="141"/>
  <c r="AL40" i="141"/>
  <c r="AK40" i="141"/>
  <c r="AJ40" i="141"/>
  <c r="AI40" i="141"/>
  <c r="AH40" i="141"/>
  <c r="AG40" i="141"/>
  <c r="AE40" i="141"/>
  <c r="AC40" i="141"/>
  <c r="AB40" i="141"/>
  <c r="AA40" i="141"/>
  <c r="Z40" i="141"/>
  <c r="Y40" i="141"/>
  <c r="X40" i="141"/>
  <c r="C40" i="141"/>
  <c r="AF40" i="141" s="1"/>
  <c r="AM39" i="141"/>
  <c r="AL39" i="141"/>
  <c r="AK39" i="141"/>
  <c r="AJ39" i="141"/>
  <c r="AI39" i="141"/>
  <c r="AH39" i="141"/>
  <c r="AG39" i="141"/>
  <c r="AE39" i="141"/>
  <c r="AC39" i="141"/>
  <c r="AB39" i="141"/>
  <c r="AA39" i="141"/>
  <c r="Z39" i="141"/>
  <c r="Y39" i="141"/>
  <c r="X39" i="141"/>
  <c r="W39" i="141"/>
  <c r="V39" i="141"/>
  <c r="C39" i="141"/>
  <c r="AM38" i="141"/>
  <c r="AL38" i="141"/>
  <c r="AK38" i="141"/>
  <c r="AJ38" i="141"/>
  <c r="AI38" i="141"/>
  <c r="AH38" i="141"/>
  <c r="AG38" i="141"/>
  <c r="AE38" i="141"/>
  <c r="AC38" i="141"/>
  <c r="AB38" i="141"/>
  <c r="AA38" i="141"/>
  <c r="Z38" i="141"/>
  <c r="Y38" i="141"/>
  <c r="X38" i="141"/>
  <c r="C38" i="141"/>
  <c r="AF38" i="141" s="1"/>
  <c r="AC37" i="141"/>
  <c r="AB37" i="141"/>
  <c r="AA37" i="141"/>
  <c r="Z37" i="141"/>
  <c r="Y37" i="141"/>
  <c r="X37" i="141"/>
  <c r="W37" i="141"/>
  <c r="V37" i="141"/>
  <c r="A35" i="141"/>
  <c r="I34" i="141"/>
  <c r="AN25" i="141"/>
  <c r="AM25" i="141"/>
  <c r="AL25" i="141"/>
  <c r="AK25" i="141"/>
  <c r="AJ25" i="141"/>
  <c r="AE25" i="141"/>
  <c r="AC25" i="141"/>
  <c r="AB25" i="141"/>
  <c r="AA25" i="141"/>
  <c r="C25" i="141"/>
  <c r="V25" i="141" s="1"/>
  <c r="AN24" i="141"/>
  <c r="AM24" i="141"/>
  <c r="AL24" i="141"/>
  <c r="AK24" i="141"/>
  <c r="AJ24" i="141"/>
  <c r="AI24" i="141"/>
  <c r="AH24" i="141"/>
  <c r="AG24" i="141"/>
  <c r="AF24" i="141"/>
  <c r="AE24" i="141"/>
  <c r="AC24" i="141"/>
  <c r="AB24" i="141"/>
  <c r="AA24" i="141"/>
  <c r="Z24" i="141"/>
  <c r="Y24" i="141"/>
  <c r="X24" i="141"/>
  <c r="W24" i="141"/>
  <c r="V24" i="141"/>
  <c r="C24" i="141"/>
  <c r="AN23" i="141"/>
  <c r="AM23" i="141"/>
  <c r="AL23" i="141"/>
  <c r="AK23" i="141"/>
  <c r="AJ23" i="141"/>
  <c r="AI23" i="141"/>
  <c r="AH23" i="141"/>
  <c r="AG23" i="141"/>
  <c r="AE23" i="141"/>
  <c r="AC23" i="141"/>
  <c r="AB23" i="141"/>
  <c r="AA23" i="141"/>
  <c r="Z23" i="141"/>
  <c r="Y23" i="141"/>
  <c r="X23" i="141"/>
  <c r="W23" i="141"/>
  <c r="V23" i="141"/>
  <c r="C23" i="141"/>
  <c r="AN22" i="141"/>
  <c r="AM22" i="141"/>
  <c r="AL22" i="141"/>
  <c r="AK22" i="141"/>
  <c r="AJ22" i="141"/>
  <c r="AI22" i="141"/>
  <c r="AH22" i="141"/>
  <c r="AG22" i="141"/>
  <c r="AE22" i="141"/>
  <c r="AC22" i="141"/>
  <c r="AB22" i="141"/>
  <c r="AA22" i="141"/>
  <c r="Z22" i="141"/>
  <c r="Y22" i="141"/>
  <c r="X22" i="141"/>
  <c r="C22" i="141"/>
  <c r="AF39" i="141" s="1"/>
  <c r="AN21" i="141"/>
  <c r="AM21" i="141"/>
  <c r="AL21" i="141"/>
  <c r="AK21" i="141"/>
  <c r="AJ21" i="141"/>
  <c r="AI21" i="141"/>
  <c r="AH21" i="141"/>
  <c r="AG21" i="141"/>
  <c r="AE21" i="141"/>
  <c r="AC21" i="141"/>
  <c r="AB21" i="141"/>
  <c r="AA21" i="141"/>
  <c r="Z21" i="141"/>
  <c r="Y21" i="141"/>
  <c r="X21" i="141"/>
  <c r="C21" i="141"/>
  <c r="AF21" i="141" s="1"/>
  <c r="I18" i="141"/>
  <c r="AM9" i="141"/>
  <c r="AL9" i="141"/>
  <c r="AK9" i="141"/>
  <c r="AJ9" i="141"/>
  <c r="AE9" i="141"/>
  <c r="AC9" i="141"/>
  <c r="AB9" i="141"/>
  <c r="AA9" i="141"/>
  <c r="C9" i="141"/>
  <c r="AF9" i="141" s="1"/>
  <c r="AM8" i="141"/>
  <c r="AL8" i="141"/>
  <c r="AK8" i="141"/>
  <c r="AJ8" i="141"/>
  <c r="AI8" i="141"/>
  <c r="AH8" i="141"/>
  <c r="AG8" i="141"/>
  <c r="AE8" i="141"/>
  <c r="AC8" i="141"/>
  <c r="AB8" i="141"/>
  <c r="AA8" i="141"/>
  <c r="Z8" i="141"/>
  <c r="Y8" i="141"/>
  <c r="X8" i="141"/>
  <c r="W8" i="141"/>
  <c r="V8" i="141"/>
  <c r="C8" i="141"/>
  <c r="AM7" i="141"/>
  <c r="AL7" i="141"/>
  <c r="AK7" i="141"/>
  <c r="AJ7" i="141"/>
  <c r="AI7" i="141"/>
  <c r="AH7" i="141"/>
  <c r="AG7" i="141"/>
  <c r="AE7" i="141"/>
  <c r="AC7" i="141"/>
  <c r="AB7" i="141"/>
  <c r="AA7" i="141"/>
  <c r="Z7" i="141"/>
  <c r="Y7" i="141"/>
  <c r="X7" i="141"/>
  <c r="C7" i="141"/>
  <c r="AF7" i="141" s="1"/>
  <c r="AM6" i="141"/>
  <c r="AL6" i="141"/>
  <c r="AK6" i="141"/>
  <c r="AJ6" i="141"/>
  <c r="AI6" i="141"/>
  <c r="AH6" i="141"/>
  <c r="AG6" i="141"/>
  <c r="AE6" i="141"/>
  <c r="AC6" i="141"/>
  <c r="AB6" i="141"/>
  <c r="AA6" i="141"/>
  <c r="Z6" i="141"/>
  <c r="Y6" i="141"/>
  <c r="X6" i="141"/>
  <c r="W6" i="141"/>
  <c r="V6" i="141"/>
  <c r="C6" i="141"/>
  <c r="AM5" i="141"/>
  <c r="AL5" i="141"/>
  <c r="AK5" i="141"/>
  <c r="AJ5" i="141"/>
  <c r="AI5" i="141"/>
  <c r="AH5" i="141"/>
  <c r="AG5" i="141"/>
  <c r="AE5" i="141"/>
  <c r="AC5" i="141"/>
  <c r="AB5" i="141"/>
  <c r="AA5" i="141"/>
  <c r="Z5" i="141"/>
  <c r="Y5" i="141"/>
  <c r="X5" i="141"/>
  <c r="C5" i="141"/>
  <c r="AF5" i="141" s="1"/>
  <c r="A163" i="141"/>
  <c r="I2" i="141"/>
  <c r="L51" i="141" l="1"/>
  <c r="L115" i="141"/>
  <c r="L179" i="141"/>
  <c r="L131" i="141"/>
  <c r="L35" i="141"/>
  <c r="L99" i="141"/>
  <c r="L163" i="141"/>
  <c r="L19" i="141"/>
  <c r="L83" i="141"/>
  <c r="L147" i="141"/>
  <c r="L3" i="141"/>
  <c r="AF102" i="141"/>
  <c r="AF104" i="141"/>
  <c r="AF6" i="141"/>
  <c r="V9" i="141"/>
  <c r="V22" i="141"/>
  <c r="AF23" i="141"/>
  <c r="V88" i="141"/>
  <c r="V103" i="141"/>
  <c r="V105" i="141"/>
  <c r="V119" i="141"/>
  <c r="V121" i="141"/>
  <c r="V151" i="141"/>
  <c r="V153" i="141"/>
  <c r="V182" i="141"/>
  <c r="V5" i="141"/>
  <c r="V7" i="141"/>
  <c r="D9" i="141"/>
  <c r="V21" i="141"/>
  <c r="W22" i="141"/>
  <c r="AF22" i="141"/>
  <c r="D25" i="141"/>
  <c r="AF25" i="141"/>
  <c r="V38" i="141"/>
  <c r="V40" i="141"/>
  <c r="AF42" i="141"/>
  <c r="V54" i="141"/>
  <c r="V56" i="141"/>
  <c r="V70" i="141"/>
  <c r="V72" i="141"/>
  <c r="A83" i="141"/>
  <c r="W86" i="141"/>
  <c r="AF86" i="141"/>
  <c r="W88" i="141"/>
  <c r="W103" i="141"/>
  <c r="W105" i="141"/>
  <c r="W119" i="141"/>
  <c r="W121" i="141"/>
  <c r="W135" i="141"/>
  <c r="AF135" i="141"/>
  <c r="W137" i="141"/>
  <c r="AF137" i="141"/>
  <c r="W151" i="141"/>
  <c r="AF151" i="141"/>
  <c r="W153" i="141"/>
  <c r="AF153" i="141"/>
  <c r="V166" i="141"/>
  <c r="V168" i="141"/>
  <c r="W182" i="141"/>
  <c r="W184" i="141"/>
  <c r="AF184" i="141"/>
  <c r="V185" i="141"/>
  <c r="W169" i="141"/>
  <c r="AF8" i="141"/>
  <c r="E169" i="141"/>
  <c r="W5" i="141"/>
  <c r="W7" i="141"/>
  <c r="A19" i="141"/>
  <c r="W21" i="141"/>
  <c r="W38" i="141"/>
  <c r="W40" i="141"/>
  <c r="A51" i="141"/>
  <c r="W54" i="141"/>
  <c r="W56" i="141"/>
  <c r="A67" i="141"/>
  <c r="W70" i="141"/>
  <c r="W72" i="141"/>
  <c r="A115" i="141"/>
  <c r="A131" i="141"/>
  <c r="A147" i="141"/>
  <c r="W166" i="141"/>
  <c r="W168" i="141"/>
  <c r="D185" i="141"/>
  <c r="W185" i="141" l="1"/>
  <c r="AG185" i="141"/>
  <c r="E185" i="141"/>
  <c r="AH169" i="141"/>
  <c r="F169" i="141"/>
  <c r="X169" i="141"/>
  <c r="AG42" i="141"/>
  <c r="AG25" i="141"/>
  <c r="E25" i="141"/>
  <c r="W25" i="141"/>
  <c r="AG9" i="141"/>
  <c r="E9" i="141"/>
  <c r="W9" i="141"/>
  <c r="X9" i="141" l="1"/>
  <c r="AH9" i="141"/>
  <c r="F9" i="141"/>
  <c r="AH185" i="141"/>
  <c r="F185" i="141"/>
  <c r="X185" i="141"/>
  <c r="X25" i="141"/>
  <c r="AH42" i="141"/>
  <c r="AH25" i="141"/>
  <c r="F25" i="141"/>
  <c r="AI169" i="141"/>
  <c r="Z169" i="141"/>
  <c r="Y169" i="141"/>
  <c r="Z9" i="141" l="1"/>
  <c r="Y9" i="141"/>
  <c r="AI9" i="141"/>
  <c r="AI42" i="141"/>
  <c r="AI25" i="141"/>
  <c r="Z25" i="141"/>
  <c r="Y25" i="141"/>
  <c r="AI185" i="141"/>
  <c r="Z185" i="141"/>
  <c r="Y185" i="141"/>
  <c r="J179" i="140" l="1"/>
  <c r="F179" i="140" s="1"/>
  <c r="H179" i="140"/>
  <c r="E179" i="140" s="1"/>
  <c r="J163" i="140"/>
  <c r="H163" i="140"/>
  <c r="F163" i="140"/>
  <c r="J147" i="140"/>
  <c r="F147" i="140" s="1"/>
  <c r="H147" i="140"/>
  <c r="E147" i="140" s="1"/>
  <c r="J131" i="140"/>
  <c r="F131" i="140" s="1"/>
  <c r="H131" i="140"/>
  <c r="E131" i="140" s="1"/>
  <c r="J115" i="140"/>
  <c r="F115" i="140" s="1"/>
  <c r="H115" i="140"/>
  <c r="E115" i="140" s="1"/>
  <c r="J99" i="140"/>
  <c r="F99" i="140" s="1"/>
  <c r="H99" i="140"/>
  <c r="J83" i="140"/>
  <c r="H83" i="140"/>
  <c r="E83" i="140" s="1"/>
  <c r="F83" i="140"/>
  <c r="J67" i="140"/>
  <c r="F67" i="140" s="1"/>
  <c r="H67" i="140"/>
  <c r="E67" i="140" s="1"/>
  <c r="H51" i="140"/>
  <c r="E51" i="140" s="1"/>
  <c r="J35" i="140"/>
  <c r="F35" i="140" s="1"/>
  <c r="H35" i="140"/>
  <c r="J19" i="140"/>
  <c r="F19" i="140" s="1"/>
  <c r="H19" i="140"/>
  <c r="E19" i="140" s="1"/>
  <c r="J3" i="140"/>
  <c r="F3" i="140" s="1"/>
  <c r="H3" i="140"/>
  <c r="A3" i="140"/>
  <c r="U188" i="140"/>
  <c r="AM185" i="140"/>
  <c r="AL185" i="140"/>
  <c r="AK185" i="140"/>
  <c r="AJ185" i="140"/>
  <c r="AE185" i="140"/>
  <c r="AC185" i="140"/>
  <c r="AB185" i="140"/>
  <c r="AA185" i="140"/>
  <c r="C185" i="140"/>
  <c r="AF185" i="140" s="1"/>
  <c r="AM184" i="140"/>
  <c r="AL184" i="140"/>
  <c r="AK184" i="140"/>
  <c r="AJ184" i="140"/>
  <c r="AI184" i="140"/>
  <c r="AH184" i="140"/>
  <c r="AG184" i="140"/>
  <c r="AE184" i="140"/>
  <c r="AC184" i="140"/>
  <c r="AB184" i="140"/>
  <c r="AA184" i="140"/>
  <c r="Z184" i="140"/>
  <c r="Y184" i="140"/>
  <c r="X184" i="140"/>
  <c r="C184" i="140"/>
  <c r="AF184" i="140" s="1"/>
  <c r="AM183" i="140"/>
  <c r="AL183" i="140"/>
  <c r="AK183" i="140"/>
  <c r="AJ183" i="140"/>
  <c r="AI183" i="140"/>
  <c r="AH183" i="140"/>
  <c r="AG183" i="140"/>
  <c r="AF183" i="140"/>
  <c r="AE183" i="140"/>
  <c r="AC183" i="140"/>
  <c r="AB183" i="140"/>
  <c r="AA183" i="140"/>
  <c r="Z183" i="140"/>
  <c r="Y183" i="140"/>
  <c r="X183" i="140"/>
  <c r="W183" i="140"/>
  <c r="C183" i="140"/>
  <c r="V183" i="140" s="1"/>
  <c r="AM182" i="140"/>
  <c r="AL182" i="140"/>
  <c r="AK182" i="140"/>
  <c r="AJ182" i="140"/>
  <c r="AI182" i="140"/>
  <c r="AH182" i="140"/>
  <c r="AG182" i="140"/>
  <c r="AE182" i="140"/>
  <c r="AC182" i="140"/>
  <c r="AB182" i="140"/>
  <c r="AA182" i="140"/>
  <c r="Z182" i="140"/>
  <c r="Y182" i="140"/>
  <c r="X182" i="140"/>
  <c r="C182" i="140"/>
  <c r="AF182" i="140" s="1"/>
  <c r="AM181" i="140"/>
  <c r="AL181" i="140"/>
  <c r="AK181" i="140"/>
  <c r="AJ181" i="140"/>
  <c r="AI181" i="140"/>
  <c r="AH181" i="140"/>
  <c r="AG181" i="140"/>
  <c r="AF181" i="140"/>
  <c r="AE181" i="140"/>
  <c r="AC181" i="140"/>
  <c r="AB181" i="140"/>
  <c r="AA181" i="140"/>
  <c r="Z181" i="140"/>
  <c r="Y181" i="140"/>
  <c r="X181" i="140"/>
  <c r="W181" i="140"/>
  <c r="V181" i="140"/>
  <c r="I178" i="140"/>
  <c r="AM169" i="140"/>
  <c r="AL169" i="140"/>
  <c r="AK169" i="140"/>
  <c r="AJ169" i="140"/>
  <c r="AF169" i="140"/>
  <c r="AE169" i="140"/>
  <c r="AC169" i="140"/>
  <c r="AB169" i="140"/>
  <c r="AA169" i="140"/>
  <c r="D169" i="140"/>
  <c r="W169" i="140" s="1"/>
  <c r="C169" i="140"/>
  <c r="V169" i="140" s="1"/>
  <c r="AM168" i="140"/>
  <c r="AL168" i="140"/>
  <c r="AK168" i="140"/>
  <c r="AJ168" i="140"/>
  <c r="AI168" i="140"/>
  <c r="AH168" i="140"/>
  <c r="AG168" i="140"/>
  <c r="AE168" i="140"/>
  <c r="AC168" i="140"/>
  <c r="AB168" i="140"/>
  <c r="AA168" i="140"/>
  <c r="Z168" i="140"/>
  <c r="Y168" i="140"/>
  <c r="X168" i="140"/>
  <c r="W168" i="140"/>
  <c r="C168" i="140"/>
  <c r="V168" i="140" s="1"/>
  <c r="AM167" i="140"/>
  <c r="AL167" i="140"/>
  <c r="AK167" i="140"/>
  <c r="AJ167" i="140"/>
  <c r="AI167" i="140"/>
  <c r="AH167" i="140"/>
  <c r="AG167" i="140"/>
  <c r="AE167" i="140"/>
  <c r="AC167" i="140"/>
  <c r="AB167" i="140"/>
  <c r="AA167" i="140"/>
  <c r="Z167" i="140"/>
  <c r="Y167" i="140"/>
  <c r="X167" i="140"/>
  <c r="V167" i="140"/>
  <c r="C167" i="140"/>
  <c r="AF167" i="140" s="1"/>
  <c r="AM166" i="140"/>
  <c r="AL166" i="140"/>
  <c r="AK166" i="140"/>
  <c r="AJ166" i="140"/>
  <c r="AI166" i="140"/>
  <c r="AH166" i="140"/>
  <c r="AG166" i="140"/>
  <c r="AE166" i="140"/>
  <c r="AC166" i="140"/>
  <c r="AB166" i="140"/>
  <c r="AA166" i="140"/>
  <c r="Z166" i="140"/>
  <c r="Y166" i="140"/>
  <c r="X166" i="140"/>
  <c r="W166" i="140"/>
  <c r="C166" i="140"/>
  <c r="V166" i="140" s="1"/>
  <c r="AM165" i="140"/>
  <c r="AL165" i="140"/>
  <c r="AK165" i="140"/>
  <c r="AJ165" i="140"/>
  <c r="AI165" i="140"/>
  <c r="AH165" i="140"/>
  <c r="AG165" i="140"/>
  <c r="AF165" i="140"/>
  <c r="AE165" i="140"/>
  <c r="AC165" i="140"/>
  <c r="AB165" i="140"/>
  <c r="AA165" i="140"/>
  <c r="Z165" i="140"/>
  <c r="Y165" i="140"/>
  <c r="X165" i="140"/>
  <c r="W165" i="140"/>
  <c r="V165" i="140"/>
  <c r="I162" i="140"/>
  <c r="AM153" i="140"/>
  <c r="AL153" i="140"/>
  <c r="AK153" i="140"/>
  <c r="AJ153" i="140"/>
  <c r="AI153" i="140"/>
  <c r="AH153" i="140"/>
  <c r="AG153" i="140"/>
  <c r="AE153" i="140"/>
  <c r="AC153" i="140"/>
  <c r="AB153" i="140"/>
  <c r="AA153" i="140"/>
  <c r="Z153" i="140"/>
  <c r="Y153" i="140"/>
  <c r="X153" i="140"/>
  <c r="V153" i="140"/>
  <c r="C153" i="140"/>
  <c r="AF153" i="140" s="1"/>
  <c r="AM152" i="140"/>
  <c r="AL152" i="140"/>
  <c r="AK152" i="140"/>
  <c r="AJ152" i="140"/>
  <c r="AI152" i="140"/>
  <c r="AH152" i="140"/>
  <c r="AG152" i="140"/>
  <c r="AE152" i="140"/>
  <c r="AC152" i="140"/>
  <c r="AB152" i="140"/>
  <c r="AA152" i="140"/>
  <c r="Z152" i="140"/>
  <c r="Y152" i="140"/>
  <c r="X152" i="140"/>
  <c r="W152" i="140"/>
  <c r="V152" i="140"/>
  <c r="C152" i="140"/>
  <c r="AF168" i="140" s="1"/>
  <c r="AM151" i="140"/>
  <c r="AL151" i="140"/>
  <c r="AK151" i="140"/>
  <c r="AJ151" i="140"/>
  <c r="AI151" i="140"/>
  <c r="AH151" i="140"/>
  <c r="AG151" i="140"/>
  <c r="AE151" i="140"/>
  <c r="AC151" i="140"/>
  <c r="AB151" i="140"/>
  <c r="AA151" i="140"/>
  <c r="Z151" i="140"/>
  <c r="Y151" i="140"/>
  <c r="X151" i="140"/>
  <c r="V151" i="140"/>
  <c r="C151" i="140"/>
  <c r="AF151" i="140" s="1"/>
  <c r="AM150" i="140"/>
  <c r="AL150" i="140"/>
  <c r="AK150" i="140"/>
  <c r="AJ150" i="140"/>
  <c r="AI150" i="140"/>
  <c r="AH150" i="140"/>
  <c r="AG150" i="140"/>
  <c r="AE150" i="140"/>
  <c r="AC150" i="140"/>
  <c r="AB150" i="140"/>
  <c r="AA150" i="140"/>
  <c r="Z150" i="140"/>
  <c r="Y150" i="140"/>
  <c r="X150" i="140"/>
  <c r="W150" i="140"/>
  <c r="V150" i="140"/>
  <c r="C150" i="140"/>
  <c r="AF166" i="140" s="1"/>
  <c r="AM149" i="140"/>
  <c r="AL149" i="140"/>
  <c r="AK149" i="140"/>
  <c r="AJ149" i="140"/>
  <c r="AI149" i="140"/>
  <c r="AH149" i="140"/>
  <c r="AG149" i="140"/>
  <c r="AF149" i="140"/>
  <c r="AE149" i="140"/>
  <c r="AC149" i="140"/>
  <c r="AB149" i="140"/>
  <c r="AA149" i="140"/>
  <c r="Z149" i="140"/>
  <c r="Y149" i="140"/>
  <c r="X149" i="140"/>
  <c r="W149" i="140"/>
  <c r="V149" i="140"/>
  <c r="I146" i="140"/>
  <c r="AM137" i="140"/>
  <c r="AL137" i="140"/>
  <c r="AK137" i="140"/>
  <c r="AJ137" i="140"/>
  <c r="AI137" i="140"/>
  <c r="AH137" i="140"/>
  <c r="AG137" i="140"/>
  <c r="AE137" i="140"/>
  <c r="AC137" i="140"/>
  <c r="AB137" i="140"/>
  <c r="AA137" i="140"/>
  <c r="Z137" i="140"/>
  <c r="Y137" i="140"/>
  <c r="X137" i="140"/>
  <c r="C137" i="140"/>
  <c r="AF137" i="140" s="1"/>
  <c r="AM136" i="140"/>
  <c r="AL136" i="140"/>
  <c r="AK136" i="140"/>
  <c r="AJ136" i="140"/>
  <c r="AI136" i="140"/>
  <c r="AH136" i="140"/>
  <c r="AG136" i="140"/>
  <c r="AF136" i="140"/>
  <c r="AE136" i="140"/>
  <c r="AC136" i="140"/>
  <c r="AB136" i="140"/>
  <c r="AA136" i="140"/>
  <c r="Z136" i="140"/>
  <c r="Y136" i="140"/>
  <c r="X136" i="140"/>
  <c r="W136" i="140"/>
  <c r="C136" i="140"/>
  <c r="AF152" i="140" s="1"/>
  <c r="AM135" i="140"/>
  <c r="AL135" i="140"/>
  <c r="AK135" i="140"/>
  <c r="AJ135" i="140"/>
  <c r="AI135" i="140"/>
  <c r="AH135" i="140"/>
  <c r="AG135" i="140"/>
  <c r="AE135" i="140"/>
  <c r="AC135" i="140"/>
  <c r="AB135" i="140"/>
  <c r="AA135" i="140"/>
  <c r="Z135" i="140"/>
  <c r="Y135" i="140"/>
  <c r="X135" i="140"/>
  <c r="C135" i="140"/>
  <c r="AF135" i="140" s="1"/>
  <c r="AM134" i="140"/>
  <c r="AL134" i="140"/>
  <c r="AK134" i="140"/>
  <c r="AJ134" i="140"/>
  <c r="AI134" i="140"/>
  <c r="AH134" i="140"/>
  <c r="AG134" i="140"/>
  <c r="AF134" i="140"/>
  <c r="AE134" i="140"/>
  <c r="AC134" i="140"/>
  <c r="AB134" i="140"/>
  <c r="AA134" i="140"/>
  <c r="Z134" i="140"/>
  <c r="Y134" i="140"/>
  <c r="X134" i="140"/>
  <c r="W134" i="140"/>
  <c r="C134" i="140"/>
  <c r="AF150" i="140" s="1"/>
  <c r="AM133" i="140"/>
  <c r="AL133" i="140"/>
  <c r="AK133" i="140"/>
  <c r="AJ133" i="140"/>
  <c r="AI133" i="140"/>
  <c r="AH133" i="140"/>
  <c r="AG133" i="140"/>
  <c r="AF133" i="140"/>
  <c r="AE133" i="140"/>
  <c r="AC133" i="140"/>
  <c r="AB133" i="140"/>
  <c r="AA133" i="140"/>
  <c r="Z133" i="140"/>
  <c r="Y133" i="140"/>
  <c r="X133" i="140"/>
  <c r="W133" i="140"/>
  <c r="V133" i="140"/>
  <c r="I130" i="140"/>
  <c r="AM121" i="140"/>
  <c r="AL121" i="140"/>
  <c r="AK121" i="140"/>
  <c r="AJ121" i="140"/>
  <c r="AI121" i="140"/>
  <c r="AH121" i="140"/>
  <c r="AG121" i="140"/>
  <c r="AE121" i="140"/>
  <c r="AC121" i="140"/>
  <c r="AB121" i="140"/>
  <c r="AA121" i="140"/>
  <c r="Z121" i="140"/>
  <c r="Y121" i="140"/>
  <c r="X121" i="140"/>
  <c r="C121" i="140"/>
  <c r="AF121" i="140" s="1"/>
  <c r="AM120" i="140"/>
  <c r="AL120" i="140"/>
  <c r="AK120" i="140"/>
  <c r="AJ120" i="140"/>
  <c r="AI120" i="140"/>
  <c r="AH120" i="140"/>
  <c r="AG120" i="140"/>
  <c r="AF120" i="140"/>
  <c r="AE120" i="140"/>
  <c r="AC120" i="140"/>
  <c r="AB120" i="140"/>
  <c r="AA120" i="140"/>
  <c r="Z120" i="140"/>
  <c r="Y120" i="140"/>
  <c r="X120" i="140"/>
  <c r="W120" i="140"/>
  <c r="C120" i="140"/>
  <c r="V120" i="140" s="1"/>
  <c r="AM119" i="140"/>
  <c r="AL119" i="140"/>
  <c r="AK119" i="140"/>
  <c r="AJ119" i="140"/>
  <c r="AI119" i="140"/>
  <c r="AH119" i="140"/>
  <c r="AG119" i="140"/>
  <c r="AE119" i="140"/>
  <c r="AC119" i="140"/>
  <c r="AB119" i="140"/>
  <c r="AA119" i="140"/>
  <c r="Z119" i="140"/>
  <c r="Y119" i="140"/>
  <c r="X119" i="140"/>
  <c r="C119" i="140"/>
  <c r="AF119" i="140" s="1"/>
  <c r="AM118" i="140"/>
  <c r="AL118" i="140"/>
  <c r="AK118" i="140"/>
  <c r="AJ118" i="140"/>
  <c r="AI118" i="140"/>
  <c r="AH118" i="140"/>
  <c r="AG118" i="140"/>
  <c r="AF118" i="140"/>
  <c r="AE118" i="140"/>
  <c r="AC118" i="140"/>
  <c r="AB118" i="140"/>
  <c r="AA118" i="140"/>
  <c r="Z118" i="140"/>
  <c r="Y118" i="140"/>
  <c r="X118" i="140"/>
  <c r="W118" i="140"/>
  <c r="C118" i="140"/>
  <c r="V118" i="140" s="1"/>
  <c r="AM117" i="140"/>
  <c r="AL117" i="140"/>
  <c r="AK117" i="140"/>
  <c r="AJ117" i="140"/>
  <c r="AI117" i="140"/>
  <c r="AH117" i="140"/>
  <c r="AG117" i="140"/>
  <c r="AF117" i="140"/>
  <c r="AE117" i="140"/>
  <c r="AC117" i="140"/>
  <c r="AB117" i="140"/>
  <c r="AA117" i="140"/>
  <c r="Z117" i="140"/>
  <c r="Y117" i="140"/>
  <c r="X117" i="140"/>
  <c r="W117" i="140"/>
  <c r="V117" i="140"/>
  <c r="I114" i="140"/>
  <c r="AM105" i="140"/>
  <c r="AL105" i="140"/>
  <c r="AK105" i="140"/>
  <c r="AJ105" i="140"/>
  <c r="AI105" i="140"/>
  <c r="AH105" i="140"/>
  <c r="AG105" i="140"/>
  <c r="AE105" i="140"/>
  <c r="AC105" i="140"/>
  <c r="AB105" i="140"/>
  <c r="AA105" i="140"/>
  <c r="Z105" i="140"/>
  <c r="Y105" i="140"/>
  <c r="X105" i="140"/>
  <c r="C105" i="140"/>
  <c r="AF105" i="140" s="1"/>
  <c r="AM104" i="140"/>
  <c r="AL104" i="140"/>
  <c r="AK104" i="140"/>
  <c r="AJ104" i="140"/>
  <c r="AI104" i="140"/>
  <c r="AH104" i="140"/>
  <c r="AG104" i="140"/>
  <c r="AF104" i="140"/>
  <c r="AE104" i="140"/>
  <c r="AC104" i="140"/>
  <c r="AB104" i="140"/>
  <c r="AA104" i="140"/>
  <c r="Z104" i="140"/>
  <c r="Y104" i="140"/>
  <c r="X104" i="140"/>
  <c r="W104" i="140"/>
  <c r="C104" i="140"/>
  <c r="V104" i="140" s="1"/>
  <c r="AM103" i="140"/>
  <c r="AL103" i="140"/>
  <c r="AK103" i="140"/>
  <c r="AJ103" i="140"/>
  <c r="AI103" i="140"/>
  <c r="AH103" i="140"/>
  <c r="AG103" i="140"/>
  <c r="AE103" i="140"/>
  <c r="AC103" i="140"/>
  <c r="AB103" i="140"/>
  <c r="AA103" i="140"/>
  <c r="Z103" i="140"/>
  <c r="Y103" i="140"/>
  <c r="X103" i="140"/>
  <c r="C103" i="140"/>
  <c r="AF103" i="140" s="1"/>
  <c r="AM102" i="140"/>
  <c r="AL102" i="140"/>
  <c r="AK102" i="140"/>
  <c r="AJ102" i="140"/>
  <c r="AI102" i="140"/>
  <c r="AH102" i="140"/>
  <c r="AG102" i="140"/>
  <c r="AF102" i="140"/>
  <c r="AE102" i="140"/>
  <c r="AC102" i="140"/>
  <c r="AB102" i="140"/>
  <c r="AA102" i="140"/>
  <c r="Z102" i="140"/>
  <c r="Y102" i="140"/>
  <c r="X102" i="140"/>
  <c r="W102" i="140"/>
  <c r="C102" i="140"/>
  <c r="V102" i="140" s="1"/>
  <c r="AC101" i="140"/>
  <c r="AB101" i="140"/>
  <c r="AA101" i="140"/>
  <c r="Z101" i="140"/>
  <c r="Y101" i="140"/>
  <c r="X101" i="140"/>
  <c r="W101" i="140"/>
  <c r="V101" i="140"/>
  <c r="A99" i="140"/>
  <c r="I98" i="140"/>
  <c r="AM89" i="140"/>
  <c r="AL89" i="140"/>
  <c r="AK89" i="140"/>
  <c r="AJ89" i="140"/>
  <c r="AI89" i="140"/>
  <c r="AH89" i="140"/>
  <c r="AG89" i="140"/>
  <c r="AE89" i="140"/>
  <c r="AC89" i="140"/>
  <c r="AB89" i="140"/>
  <c r="AA89" i="140"/>
  <c r="Z89" i="140"/>
  <c r="Y89" i="140"/>
  <c r="X89" i="140"/>
  <c r="V89" i="140"/>
  <c r="C89" i="140"/>
  <c r="AF89" i="140" s="1"/>
  <c r="AM88" i="140"/>
  <c r="AL88" i="140"/>
  <c r="AK88" i="140"/>
  <c r="AJ88" i="140"/>
  <c r="AI88" i="140"/>
  <c r="AH88" i="140"/>
  <c r="AG88" i="140"/>
  <c r="AE88" i="140"/>
  <c r="AC88" i="140"/>
  <c r="AB88" i="140"/>
  <c r="AA88" i="140"/>
  <c r="Z88" i="140"/>
  <c r="Y88" i="140"/>
  <c r="X88" i="140"/>
  <c r="W88" i="140"/>
  <c r="V88" i="140"/>
  <c r="C88" i="140"/>
  <c r="AM87" i="140"/>
  <c r="AL87" i="140"/>
  <c r="AK87" i="140"/>
  <c r="AJ87" i="140"/>
  <c r="AI87" i="140"/>
  <c r="AH87" i="140"/>
  <c r="AG87" i="140"/>
  <c r="AE87" i="140"/>
  <c r="AC87" i="140"/>
  <c r="AB87" i="140"/>
  <c r="AA87" i="140"/>
  <c r="Z87" i="140"/>
  <c r="Y87" i="140"/>
  <c r="X87" i="140"/>
  <c r="V87" i="140"/>
  <c r="C87" i="140"/>
  <c r="AF87" i="140" s="1"/>
  <c r="AM86" i="140"/>
  <c r="AL86" i="140"/>
  <c r="AK86" i="140"/>
  <c r="AJ86" i="140"/>
  <c r="AI86" i="140"/>
  <c r="AH86" i="140"/>
  <c r="AG86" i="140"/>
  <c r="AE86" i="140"/>
  <c r="AC86" i="140"/>
  <c r="AB86" i="140"/>
  <c r="AA86" i="140"/>
  <c r="Z86" i="140"/>
  <c r="Y86" i="140"/>
  <c r="X86" i="140"/>
  <c r="W86" i="140"/>
  <c r="V86" i="140"/>
  <c r="C86" i="140"/>
  <c r="AC85" i="140"/>
  <c r="AB85" i="140"/>
  <c r="AA85" i="140"/>
  <c r="Z85" i="140"/>
  <c r="Y85" i="140"/>
  <c r="X85" i="140"/>
  <c r="W85" i="140"/>
  <c r="V85" i="140"/>
  <c r="I82" i="140"/>
  <c r="AM73" i="140"/>
  <c r="AL73" i="140"/>
  <c r="AK73" i="140"/>
  <c r="AJ73" i="140"/>
  <c r="AI73" i="140"/>
  <c r="AH73" i="140"/>
  <c r="AG73" i="140"/>
  <c r="AE73" i="140"/>
  <c r="AC73" i="140"/>
  <c r="AB73" i="140"/>
  <c r="AA73" i="140"/>
  <c r="Z73" i="140"/>
  <c r="Y73" i="140"/>
  <c r="X73" i="140"/>
  <c r="W73" i="140"/>
  <c r="V73" i="140"/>
  <c r="C73" i="140"/>
  <c r="AM72" i="140"/>
  <c r="AL72" i="140"/>
  <c r="AK72" i="140"/>
  <c r="AJ72" i="140"/>
  <c r="AI72" i="140"/>
  <c r="AH72" i="140"/>
  <c r="AG72" i="140"/>
  <c r="AE72" i="140"/>
  <c r="AC72" i="140"/>
  <c r="AB72" i="140"/>
  <c r="AA72" i="140"/>
  <c r="Z72" i="140"/>
  <c r="Y72" i="140"/>
  <c r="X72" i="140"/>
  <c r="V72" i="140"/>
  <c r="C72" i="140"/>
  <c r="AF72" i="140" s="1"/>
  <c r="AM71" i="140"/>
  <c r="AL71" i="140"/>
  <c r="AK71" i="140"/>
  <c r="AJ71" i="140"/>
  <c r="AI71" i="140"/>
  <c r="AH71" i="140"/>
  <c r="AG71" i="140"/>
  <c r="AE71" i="140"/>
  <c r="AC71" i="140"/>
  <c r="AB71" i="140"/>
  <c r="AA71" i="140"/>
  <c r="Z71" i="140"/>
  <c r="Y71" i="140"/>
  <c r="X71" i="140"/>
  <c r="W71" i="140"/>
  <c r="V71" i="140"/>
  <c r="C71" i="140"/>
  <c r="AM70" i="140"/>
  <c r="AL70" i="140"/>
  <c r="AK70" i="140"/>
  <c r="AJ70" i="140"/>
  <c r="AI70" i="140"/>
  <c r="AH70" i="140"/>
  <c r="AG70" i="140"/>
  <c r="AE70" i="140"/>
  <c r="AC70" i="140"/>
  <c r="AB70" i="140"/>
  <c r="AA70" i="140"/>
  <c r="Z70" i="140"/>
  <c r="Y70" i="140"/>
  <c r="X70" i="140"/>
  <c r="V70" i="140"/>
  <c r="C70" i="140"/>
  <c r="AF70" i="140" s="1"/>
  <c r="AC69" i="140"/>
  <c r="AB69" i="140"/>
  <c r="AA69" i="140"/>
  <c r="Z69" i="140"/>
  <c r="Y69" i="140"/>
  <c r="X69" i="140"/>
  <c r="W69" i="140"/>
  <c r="V69" i="140"/>
  <c r="I66" i="140"/>
  <c r="AM58" i="140"/>
  <c r="AL58" i="140"/>
  <c r="AK58" i="140"/>
  <c r="AJ58" i="140"/>
  <c r="AI58" i="140"/>
  <c r="AH58" i="140"/>
  <c r="AG58" i="140"/>
  <c r="AF58" i="140"/>
  <c r="AE58" i="140"/>
  <c r="AM57" i="140"/>
  <c r="AL57" i="140"/>
  <c r="AK57" i="140"/>
  <c r="AJ57" i="140"/>
  <c r="AI57" i="140"/>
  <c r="AH57" i="140"/>
  <c r="AG57" i="140"/>
  <c r="AE57" i="140"/>
  <c r="AC57" i="140"/>
  <c r="AB57" i="140"/>
  <c r="AA57" i="140"/>
  <c r="Z57" i="140"/>
  <c r="Y57" i="140"/>
  <c r="X57" i="140"/>
  <c r="W57" i="140"/>
  <c r="V57" i="140"/>
  <c r="C57" i="140"/>
  <c r="AF73" i="140" s="1"/>
  <c r="AM56" i="140"/>
  <c r="AL56" i="140"/>
  <c r="AK56" i="140"/>
  <c r="AJ56" i="140"/>
  <c r="AI56" i="140"/>
  <c r="AH56" i="140"/>
  <c r="AG56" i="140"/>
  <c r="AE56" i="140"/>
  <c r="AC56" i="140"/>
  <c r="AB56" i="140"/>
  <c r="AA56" i="140"/>
  <c r="Z56" i="140"/>
  <c r="Y56" i="140"/>
  <c r="X56" i="140"/>
  <c r="V56" i="140"/>
  <c r="C56" i="140"/>
  <c r="AF56" i="140" s="1"/>
  <c r="AM55" i="140"/>
  <c r="AL55" i="140"/>
  <c r="AK55" i="140"/>
  <c r="AJ55" i="140"/>
  <c r="AI55" i="140"/>
  <c r="AH55" i="140"/>
  <c r="AG55" i="140"/>
  <c r="AE55" i="140"/>
  <c r="AC55" i="140"/>
  <c r="AB55" i="140"/>
  <c r="AA55" i="140"/>
  <c r="Z55" i="140"/>
  <c r="Y55" i="140"/>
  <c r="X55" i="140"/>
  <c r="W55" i="140"/>
  <c r="V55" i="140"/>
  <c r="C55" i="140"/>
  <c r="AF71" i="140" s="1"/>
  <c r="AM54" i="140"/>
  <c r="AL54" i="140"/>
  <c r="AK54" i="140"/>
  <c r="AJ54" i="140"/>
  <c r="AI54" i="140"/>
  <c r="AH54" i="140"/>
  <c r="AG54" i="140"/>
  <c r="AE54" i="140"/>
  <c r="AC54" i="140"/>
  <c r="AB54" i="140"/>
  <c r="AA54" i="140"/>
  <c r="Z54" i="140"/>
  <c r="Y54" i="140"/>
  <c r="X54" i="140"/>
  <c r="V54" i="140"/>
  <c r="C54" i="140"/>
  <c r="AF54" i="140" s="1"/>
  <c r="AC53" i="140"/>
  <c r="AB53" i="140"/>
  <c r="AA53" i="140"/>
  <c r="Z53" i="140"/>
  <c r="Y53" i="140"/>
  <c r="X53" i="140"/>
  <c r="W53" i="140"/>
  <c r="V53" i="140"/>
  <c r="I50" i="140"/>
  <c r="AM42" i="140"/>
  <c r="AL42" i="140"/>
  <c r="AK42" i="140"/>
  <c r="AJ42" i="140"/>
  <c r="AE42" i="140"/>
  <c r="AC42" i="140"/>
  <c r="AB42" i="140"/>
  <c r="AA42" i="140"/>
  <c r="Z42" i="140"/>
  <c r="Y42" i="140"/>
  <c r="X42" i="140"/>
  <c r="W42" i="140"/>
  <c r="V42" i="140"/>
  <c r="AM41" i="140"/>
  <c r="AL41" i="140"/>
  <c r="AK41" i="140"/>
  <c r="AJ41" i="140"/>
  <c r="AI41" i="140"/>
  <c r="AH41" i="140"/>
  <c r="AG41" i="140"/>
  <c r="AE41" i="140"/>
  <c r="AC41" i="140"/>
  <c r="AB41" i="140"/>
  <c r="AA41" i="140"/>
  <c r="Z41" i="140"/>
  <c r="Y41" i="140"/>
  <c r="X41" i="140"/>
  <c r="W41" i="140"/>
  <c r="V41" i="140"/>
  <c r="C41" i="140"/>
  <c r="AF57" i="140" s="1"/>
  <c r="AM40" i="140"/>
  <c r="AL40" i="140"/>
  <c r="AK40" i="140"/>
  <c r="AJ40" i="140"/>
  <c r="AI40" i="140"/>
  <c r="AH40" i="140"/>
  <c r="AG40" i="140"/>
  <c r="AE40" i="140"/>
  <c r="AC40" i="140"/>
  <c r="AB40" i="140"/>
  <c r="AA40" i="140"/>
  <c r="Z40" i="140"/>
  <c r="Y40" i="140"/>
  <c r="X40" i="140"/>
  <c r="V40" i="140"/>
  <c r="C40" i="140"/>
  <c r="AF40" i="140" s="1"/>
  <c r="AM39" i="140"/>
  <c r="AL39" i="140"/>
  <c r="AK39" i="140"/>
  <c r="AJ39" i="140"/>
  <c r="AI39" i="140"/>
  <c r="AH39" i="140"/>
  <c r="AG39" i="140"/>
  <c r="AE39" i="140"/>
  <c r="AC39" i="140"/>
  <c r="AB39" i="140"/>
  <c r="AA39" i="140"/>
  <c r="Z39" i="140"/>
  <c r="Y39" i="140"/>
  <c r="X39" i="140"/>
  <c r="W39" i="140"/>
  <c r="V39" i="140"/>
  <c r="C39" i="140"/>
  <c r="AF55" i="140" s="1"/>
  <c r="AM38" i="140"/>
  <c r="AL38" i="140"/>
  <c r="AK38" i="140"/>
  <c r="AJ38" i="140"/>
  <c r="AI38" i="140"/>
  <c r="AH38" i="140"/>
  <c r="AG38" i="140"/>
  <c r="AE38" i="140"/>
  <c r="AC38" i="140"/>
  <c r="AB38" i="140"/>
  <c r="AA38" i="140"/>
  <c r="Z38" i="140"/>
  <c r="Y38" i="140"/>
  <c r="X38" i="140"/>
  <c r="V38" i="140"/>
  <c r="C38" i="140"/>
  <c r="AF38" i="140" s="1"/>
  <c r="AC37" i="140"/>
  <c r="AB37" i="140"/>
  <c r="AA37" i="140"/>
  <c r="Z37" i="140"/>
  <c r="Y37" i="140"/>
  <c r="X37" i="140"/>
  <c r="W37" i="140"/>
  <c r="V37" i="140"/>
  <c r="I34" i="140"/>
  <c r="AN25" i="140"/>
  <c r="AM25" i="140"/>
  <c r="AL25" i="140"/>
  <c r="AK25" i="140"/>
  <c r="AJ25" i="140"/>
  <c r="AE25" i="140"/>
  <c r="AC25" i="140"/>
  <c r="AB25" i="140"/>
  <c r="AA25" i="140"/>
  <c r="C25" i="140"/>
  <c r="AF42" i="140" s="1"/>
  <c r="AN24" i="140"/>
  <c r="AM24" i="140"/>
  <c r="AL24" i="140"/>
  <c r="AK24" i="140"/>
  <c r="AJ24" i="140"/>
  <c r="AI24" i="140"/>
  <c r="AH24" i="140"/>
  <c r="AG24" i="140"/>
  <c r="AE24" i="140"/>
  <c r="AC24" i="140"/>
  <c r="AB24" i="140"/>
  <c r="AA24" i="140"/>
  <c r="Z24" i="140"/>
  <c r="Y24" i="140"/>
  <c r="X24" i="140"/>
  <c r="V24" i="140"/>
  <c r="C24" i="140"/>
  <c r="AF24" i="140" s="1"/>
  <c r="AN23" i="140"/>
  <c r="AM23" i="140"/>
  <c r="AL23" i="140"/>
  <c r="AK23" i="140"/>
  <c r="AJ23" i="140"/>
  <c r="AI23" i="140"/>
  <c r="AH23" i="140"/>
  <c r="AG23" i="140"/>
  <c r="AF23" i="140"/>
  <c r="AE23" i="140"/>
  <c r="AC23" i="140"/>
  <c r="AB23" i="140"/>
  <c r="AA23" i="140"/>
  <c r="Z23" i="140"/>
  <c r="Y23" i="140"/>
  <c r="X23" i="140"/>
  <c r="W23" i="140"/>
  <c r="C23" i="140"/>
  <c r="V23" i="140" s="1"/>
  <c r="AN22" i="140"/>
  <c r="AM22" i="140"/>
  <c r="AL22" i="140"/>
  <c r="AK22" i="140"/>
  <c r="AJ22" i="140"/>
  <c r="AI22" i="140"/>
  <c r="AH22" i="140"/>
  <c r="AG22" i="140"/>
  <c r="AF22" i="140"/>
  <c r="AE22" i="140"/>
  <c r="AC22" i="140"/>
  <c r="AB22" i="140"/>
  <c r="AA22" i="140"/>
  <c r="Z22" i="140"/>
  <c r="Y22" i="140"/>
  <c r="X22" i="140"/>
  <c r="W22" i="140"/>
  <c r="V22" i="140"/>
  <c r="C22" i="140"/>
  <c r="AF39" i="140" s="1"/>
  <c r="AN21" i="140"/>
  <c r="AM21" i="140"/>
  <c r="AL21" i="140"/>
  <c r="AK21" i="140"/>
  <c r="AJ21" i="140"/>
  <c r="AI21" i="140"/>
  <c r="AH21" i="140"/>
  <c r="AG21" i="140"/>
  <c r="AE21" i="140"/>
  <c r="AC21" i="140"/>
  <c r="AB21" i="140"/>
  <c r="AA21" i="140"/>
  <c r="Z21" i="140"/>
  <c r="Y21" i="140"/>
  <c r="X21" i="140"/>
  <c r="C21" i="140"/>
  <c r="AF21" i="140" s="1"/>
  <c r="I18" i="140"/>
  <c r="AM9" i="140"/>
  <c r="AL9" i="140"/>
  <c r="AK9" i="140"/>
  <c r="AJ9" i="140"/>
  <c r="AF9" i="140"/>
  <c r="AE9" i="140"/>
  <c r="AC9" i="140"/>
  <c r="AB9" i="140"/>
  <c r="AA9" i="140"/>
  <c r="D9" i="140"/>
  <c r="C9" i="140"/>
  <c r="V9" i="140" s="1"/>
  <c r="AM8" i="140"/>
  <c r="AL8" i="140"/>
  <c r="AK8" i="140"/>
  <c r="AJ8" i="140"/>
  <c r="AI8" i="140"/>
  <c r="AH8" i="140"/>
  <c r="AG8" i="140"/>
  <c r="AE8" i="140"/>
  <c r="AC8" i="140"/>
  <c r="AB8" i="140"/>
  <c r="AA8" i="140"/>
  <c r="Z8" i="140"/>
  <c r="Y8" i="140"/>
  <c r="X8" i="140"/>
  <c r="W8" i="140"/>
  <c r="V8" i="140"/>
  <c r="C8" i="140"/>
  <c r="AM7" i="140"/>
  <c r="AL7" i="140"/>
  <c r="AK7" i="140"/>
  <c r="AJ7" i="140"/>
  <c r="AI7" i="140"/>
  <c r="AH7" i="140"/>
  <c r="AG7" i="140"/>
  <c r="AE7" i="140"/>
  <c r="AC7" i="140"/>
  <c r="AB7" i="140"/>
  <c r="AA7" i="140"/>
  <c r="Z7" i="140"/>
  <c r="Y7" i="140"/>
  <c r="X7" i="140"/>
  <c r="V7" i="140"/>
  <c r="C7" i="140"/>
  <c r="AF7" i="140" s="1"/>
  <c r="AM6" i="140"/>
  <c r="AL6" i="140"/>
  <c r="AK6" i="140"/>
  <c r="AJ6" i="140"/>
  <c r="AI6" i="140"/>
  <c r="AH6" i="140"/>
  <c r="AG6" i="140"/>
  <c r="AE6" i="140"/>
  <c r="AC6" i="140"/>
  <c r="AB6" i="140"/>
  <c r="AA6" i="140"/>
  <c r="Z6" i="140"/>
  <c r="Y6" i="140"/>
  <c r="X6" i="140"/>
  <c r="W6" i="140"/>
  <c r="V6" i="140"/>
  <c r="C6" i="140"/>
  <c r="AM5" i="140"/>
  <c r="AL5" i="140"/>
  <c r="AK5" i="140"/>
  <c r="AJ5" i="140"/>
  <c r="AI5" i="140"/>
  <c r="AH5" i="140"/>
  <c r="AG5" i="140"/>
  <c r="AE5" i="140"/>
  <c r="AC5" i="140"/>
  <c r="AB5" i="140"/>
  <c r="AA5" i="140"/>
  <c r="Z5" i="140"/>
  <c r="Y5" i="140"/>
  <c r="X5" i="140"/>
  <c r="V5" i="140"/>
  <c r="C5" i="140"/>
  <c r="AF5" i="140" s="1"/>
  <c r="E3" i="140"/>
  <c r="A147" i="140"/>
  <c r="I2" i="140"/>
  <c r="J147" i="139"/>
  <c r="H147" i="139"/>
  <c r="E147" i="139" s="1"/>
  <c r="L147" i="139" s="1"/>
  <c r="F147" i="139"/>
  <c r="J131" i="139"/>
  <c r="H131" i="139"/>
  <c r="E131" i="139" s="1"/>
  <c r="L131" i="139" s="1"/>
  <c r="F131" i="139"/>
  <c r="J115" i="139"/>
  <c r="H115" i="139"/>
  <c r="E115" i="139" s="1"/>
  <c r="L115" i="139" s="1"/>
  <c r="F115" i="139"/>
  <c r="J99" i="139"/>
  <c r="H99" i="139"/>
  <c r="L99" i="139" s="1"/>
  <c r="F99" i="139"/>
  <c r="J83" i="139"/>
  <c r="H83" i="139"/>
  <c r="E83" i="139" s="1"/>
  <c r="L83" i="139" s="1"/>
  <c r="F83" i="139"/>
  <c r="J67" i="139"/>
  <c r="H67" i="139"/>
  <c r="E67" i="139" s="1"/>
  <c r="L67" i="139" s="1"/>
  <c r="F67" i="139"/>
  <c r="J51" i="139"/>
  <c r="H51" i="139"/>
  <c r="E51" i="139" s="1"/>
  <c r="L51" i="139" s="1"/>
  <c r="F51" i="139"/>
  <c r="J35" i="139"/>
  <c r="H35" i="139"/>
  <c r="E35" i="139" s="1"/>
  <c r="L35" i="139" s="1"/>
  <c r="F35" i="139"/>
  <c r="J19" i="139"/>
  <c r="H19" i="139"/>
  <c r="E19" i="139" s="1"/>
  <c r="L19" i="139" s="1"/>
  <c r="F19" i="139"/>
  <c r="J3" i="139"/>
  <c r="H3" i="139"/>
  <c r="E3" i="139" s="1"/>
  <c r="A3" i="139"/>
  <c r="AL153" i="139"/>
  <c r="AK153" i="139"/>
  <c r="AJ153" i="139"/>
  <c r="AI153" i="139"/>
  <c r="AH153" i="139"/>
  <c r="AD153" i="139"/>
  <c r="AB153" i="139"/>
  <c r="AA153" i="139"/>
  <c r="Z153" i="139"/>
  <c r="Y153" i="139"/>
  <c r="C153" i="139"/>
  <c r="U153" i="139" s="1"/>
  <c r="AL152" i="139"/>
  <c r="AK152" i="139"/>
  <c r="AJ152" i="139"/>
  <c r="AI152" i="139"/>
  <c r="AH152" i="139"/>
  <c r="AG152" i="139"/>
  <c r="AF152" i="139"/>
  <c r="AE152" i="139"/>
  <c r="AD152" i="139"/>
  <c r="AB152" i="139"/>
  <c r="AA152" i="139"/>
  <c r="Z152" i="139"/>
  <c r="Y152" i="139"/>
  <c r="X152" i="139"/>
  <c r="W152" i="139"/>
  <c r="V152" i="139"/>
  <c r="C152" i="139"/>
  <c r="U152" i="139" s="1"/>
  <c r="AL151" i="139"/>
  <c r="AK151" i="139"/>
  <c r="AJ151" i="139"/>
  <c r="AI151" i="139"/>
  <c r="AH151" i="139"/>
  <c r="AG151" i="139"/>
  <c r="AF151" i="139"/>
  <c r="AD151" i="139"/>
  <c r="AB151" i="139"/>
  <c r="AA151" i="139"/>
  <c r="Z151" i="139"/>
  <c r="Y151" i="139"/>
  <c r="X151" i="139"/>
  <c r="W151" i="139"/>
  <c r="C151" i="139"/>
  <c r="AE151" i="139" s="1"/>
  <c r="AL150" i="139"/>
  <c r="AK150" i="139"/>
  <c r="AJ150" i="139"/>
  <c r="AI150" i="139"/>
  <c r="AH150" i="139"/>
  <c r="AG150" i="139"/>
  <c r="AF150" i="139"/>
  <c r="AE150" i="139"/>
  <c r="AD150" i="139"/>
  <c r="AB150" i="139"/>
  <c r="AA150" i="139"/>
  <c r="Z150" i="139"/>
  <c r="Y150" i="139"/>
  <c r="X150" i="139"/>
  <c r="W150" i="139"/>
  <c r="V150" i="139"/>
  <c r="C150" i="139"/>
  <c r="U150" i="139" s="1"/>
  <c r="AB149" i="139"/>
  <c r="AA149" i="139"/>
  <c r="Z149" i="139"/>
  <c r="Y149" i="139"/>
  <c r="X149" i="139"/>
  <c r="W149" i="139"/>
  <c r="V149" i="139"/>
  <c r="U149" i="139"/>
  <c r="A147" i="139"/>
  <c r="I146" i="139"/>
  <c r="AL137" i="139"/>
  <c r="AK137" i="139"/>
  <c r="AJ137" i="139"/>
  <c r="AI137" i="139"/>
  <c r="AH137" i="139"/>
  <c r="AD137" i="139"/>
  <c r="AB137" i="139"/>
  <c r="AA137" i="139"/>
  <c r="Z137" i="139"/>
  <c r="Y137" i="139"/>
  <c r="D137" i="139"/>
  <c r="V137" i="139" s="1"/>
  <c r="C137" i="139"/>
  <c r="AE137" i="139" s="1"/>
  <c r="AL136" i="139"/>
  <c r="AK136" i="139"/>
  <c r="AJ136" i="139"/>
  <c r="AI136" i="139"/>
  <c r="AH136" i="139"/>
  <c r="AG136" i="139"/>
  <c r="AF136" i="139"/>
  <c r="AD136" i="139"/>
  <c r="AB136" i="139"/>
  <c r="AA136" i="139"/>
  <c r="Z136" i="139"/>
  <c r="Y136" i="139"/>
  <c r="X136" i="139"/>
  <c r="W136" i="139"/>
  <c r="C136" i="139"/>
  <c r="AE136" i="139" s="1"/>
  <c r="AL135" i="139"/>
  <c r="AK135" i="139"/>
  <c r="AJ135" i="139"/>
  <c r="AI135" i="139"/>
  <c r="AH135" i="139"/>
  <c r="AG135" i="139"/>
  <c r="AF135" i="139"/>
  <c r="AE135" i="139"/>
  <c r="AD135" i="139"/>
  <c r="AB135" i="139"/>
  <c r="AA135" i="139"/>
  <c r="Z135" i="139"/>
  <c r="Y135" i="139"/>
  <c r="X135" i="139"/>
  <c r="W135" i="139"/>
  <c r="V135" i="139"/>
  <c r="U135" i="139"/>
  <c r="C135" i="139"/>
  <c r="AL134" i="139"/>
  <c r="AK134" i="139"/>
  <c r="AJ134" i="139"/>
  <c r="AI134" i="139"/>
  <c r="AH134" i="139"/>
  <c r="AG134" i="139"/>
  <c r="AF134" i="139"/>
  <c r="AD134" i="139"/>
  <c r="AB134" i="139"/>
  <c r="AA134" i="139"/>
  <c r="Z134" i="139"/>
  <c r="Y134" i="139"/>
  <c r="X134" i="139"/>
  <c r="W134" i="139"/>
  <c r="C134" i="139"/>
  <c r="AE134" i="139" s="1"/>
  <c r="AB133" i="139"/>
  <c r="AA133" i="139"/>
  <c r="Z133" i="139"/>
  <c r="Y133" i="139"/>
  <c r="X133" i="139"/>
  <c r="W133" i="139"/>
  <c r="V133" i="139"/>
  <c r="U133" i="139"/>
  <c r="I130" i="139"/>
  <c r="AL121" i="139"/>
  <c r="AK121" i="139"/>
  <c r="AJ121" i="139"/>
  <c r="AI121" i="139"/>
  <c r="AH121" i="139"/>
  <c r="AD121" i="139"/>
  <c r="AB121" i="139"/>
  <c r="AA121" i="139"/>
  <c r="Z121" i="139"/>
  <c r="Y121" i="139"/>
  <c r="U121" i="139"/>
  <c r="C121" i="139"/>
  <c r="D121" i="139" s="1"/>
  <c r="AL120" i="139"/>
  <c r="AK120" i="139"/>
  <c r="AJ120" i="139"/>
  <c r="AI120" i="139"/>
  <c r="AH120" i="139"/>
  <c r="AG120" i="139"/>
  <c r="AF120" i="139"/>
  <c r="AD120" i="139"/>
  <c r="AB120" i="139"/>
  <c r="AA120" i="139"/>
  <c r="Z120" i="139"/>
  <c r="Y120" i="139"/>
  <c r="X120" i="139"/>
  <c r="W120" i="139"/>
  <c r="C120" i="139"/>
  <c r="AE120" i="139" s="1"/>
  <c r="AL119" i="139"/>
  <c r="AK119" i="139"/>
  <c r="AJ119" i="139"/>
  <c r="AI119" i="139"/>
  <c r="AH119" i="139"/>
  <c r="AG119" i="139"/>
  <c r="AF119" i="139"/>
  <c r="AE119" i="139"/>
  <c r="AD119" i="139"/>
  <c r="AB119" i="139"/>
  <c r="AA119" i="139"/>
  <c r="Z119" i="139"/>
  <c r="Y119" i="139"/>
  <c r="X119" i="139"/>
  <c r="W119" i="139"/>
  <c r="V119" i="139"/>
  <c r="C119" i="139"/>
  <c r="U119" i="139" s="1"/>
  <c r="AL118" i="139"/>
  <c r="AK118" i="139"/>
  <c r="AJ118" i="139"/>
  <c r="AI118" i="139"/>
  <c r="AH118" i="139"/>
  <c r="AG118" i="139"/>
  <c r="AF118" i="139"/>
  <c r="AD118" i="139"/>
  <c r="AB118" i="139"/>
  <c r="AA118" i="139"/>
  <c r="Z118" i="139"/>
  <c r="Y118" i="139"/>
  <c r="X118" i="139"/>
  <c r="W118" i="139"/>
  <c r="C118" i="139"/>
  <c r="AE118" i="139" s="1"/>
  <c r="AB117" i="139"/>
  <c r="AA117" i="139"/>
  <c r="Z117" i="139"/>
  <c r="Y117" i="139"/>
  <c r="X117" i="139"/>
  <c r="W117" i="139"/>
  <c r="V117" i="139"/>
  <c r="U117" i="139"/>
  <c r="I114" i="139"/>
  <c r="AL105" i="139"/>
  <c r="AK105" i="139"/>
  <c r="AJ105" i="139"/>
  <c r="AI105" i="139"/>
  <c r="AH105" i="139"/>
  <c r="AG105" i="139"/>
  <c r="AF105" i="139"/>
  <c r="AD105" i="139"/>
  <c r="AB105" i="139"/>
  <c r="AA105" i="139"/>
  <c r="Z105" i="139"/>
  <c r="Y105" i="139"/>
  <c r="X105" i="139"/>
  <c r="W105" i="139"/>
  <c r="V105" i="139"/>
  <c r="U105" i="139"/>
  <c r="C105" i="139"/>
  <c r="AL104" i="139"/>
  <c r="AK104" i="139"/>
  <c r="AJ104" i="139"/>
  <c r="AI104" i="139"/>
  <c r="AH104" i="139"/>
  <c r="AG104" i="139"/>
  <c r="AF104" i="139"/>
  <c r="AD104" i="139"/>
  <c r="AB104" i="139"/>
  <c r="AA104" i="139"/>
  <c r="Z104" i="139"/>
  <c r="Y104" i="139"/>
  <c r="X104" i="139"/>
  <c r="W104" i="139"/>
  <c r="C104" i="139"/>
  <c r="AE104" i="139" s="1"/>
  <c r="AL103" i="139"/>
  <c r="AK103" i="139"/>
  <c r="AJ103" i="139"/>
  <c r="AI103" i="139"/>
  <c r="AH103" i="139"/>
  <c r="AG103" i="139"/>
  <c r="AF103" i="139"/>
  <c r="AD103" i="139"/>
  <c r="AB103" i="139"/>
  <c r="AA103" i="139"/>
  <c r="Z103" i="139"/>
  <c r="Y103" i="139"/>
  <c r="X103" i="139"/>
  <c r="W103" i="139"/>
  <c r="V103" i="139"/>
  <c r="U103" i="139"/>
  <c r="C103" i="139"/>
  <c r="AL102" i="139"/>
  <c r="AK102" i="139"/>
  <c r="AJ102" i="139"/>
  <c r="AI102" i="139"/>
  <c r="AH102" i="139"/>
  <c r="AG102" i="139"/>
  <c r="AF102" i="139"/>
  <c r="AD102" i="139"/>
  <c r="AB102" i="139"/>
  <c r="AA102" i="139"/>
  <c r="Z102" i="139"/>
  <c r="Y102" i="139"/>
  <c r="X102" i="139"/>
  <c r="W102" i="139"/>
  <c r="C102" i="139"/>
  <c r="AE102" i="139" s="1"/>
  <c r="AB101" i="139"/>
  <c r="AA101" i="139"/>
  <c r="Z101" i="139"/>
  <c r="Y101" i="139"/>
  <c r="X101" i="139"/>
  <c r="W101" i="139"/>
  <c r="V101" i="139"/>
  <c r="U101" i="139"/>
  <c r="A99" i="139"/>
  <c r="I98" i="139"/>
  <c r="AL89" i="139"/>
  <c r="AK89" i="139"/>
  <c r="AJ89" i="139"/>
  <c r="AI89" i="139"/>
  <c r="AH89" i="139"/>
  <c r="AG89" i="139"/>
  <c r="AF89" i="139"/>
  <c r="AD89" i="139"/>
  <c r="AB89" i="139"/>
  <c r="AA89" i="139"/>
  <c r="Z89" i="139"/>
  <c r="Y89" i="139"/>
  <c r="X89" i="139"/>
  <c r="W89" i="139"/>
  <c r="C89" i="139"/>
  <c r="AE89" i="139" s="1"/>
  <c r="AL88" i="139"/>
  <c r="AK88" i="139"/>
  <c r="AJ88" i="139"/>
  <c r="AI88" i="139"/>
  <c r="AH88" i="139"/>
  <c r="AG88" i="139"/>
  <c r="AF88" i="139"/>
  <c r="AD88" i="139"/>
  <c r="AB88" i="139"/>
  <c r="AA88" i="139"/>
  <c r="Z88" i="139"/>
  <c r="Y88" i="139"/>
  <c r="X88" i="139"/>
  <c r="W88" i="139"/>
  <c r="V88" i="139"/>
  <c r="U88" i="139"/>
  <c r="C88" i="139"/>
  <c r="AL87" i="139"/>
  <c r="AK87" i="139"/>
  <c r="AJ87" i="139"/>
  <c r="AI87" i="139"/>
  <c r="AH87" i="139"/>
  <c r="AG87" i="139"/>
  <c r="AF87" i="139"/>
  <c r="AD87" i="139"/>
  <c r="AB87" i="139"/>
  <c r="AA87" i="139"/>
  <c r="Z87" i="139"/>
  <c r="Y87" i="139"/>
  <c r="X87" i="139"/>
  <c r="W87" i="139"/>
  <c r="C87" i="139"/>
  <c r="AE87" i="139" s="1"/>
  <c r="AL86" i="139"/>
  <c r="AK86" i="139"/>
  <c r="AJ86" i="139"/>
  <c r="AI86" i="139"/>
  <c r="AH86" i="139"/>
  <c r="AG86" i="139"/>
  <c r="AF86" i="139"/>
  <c r="AD86" i="139"/>
  <c r="AB86" i="139"/>
  <c r="AA86" i="139"/>
  <c r="Z86" i="139"/>
  <c r="Y86" i="139"/>
  <c r="X86" i="139"/>
  <c r="W86" i="139"/>
  <c r="V86" i="139"/>
  <c r="U86" i="139"/>
  <c r="C86" i="139"/>
  <c r="AB85" i="139"/>
  <c r="AA85" i="139"/>
  <c r="Z85" i="139"/>
  <c r="Y85" i="139"/>
  <c r="X85" i="139"/>
  <c r="W85" i="139"/>
  <c r="V85" i="139"/>
  <c r="U85" i="139"/>
  <c r="I82" i="139"/>
  <c r="AL73" i="139"/>
  <c r="AK73" i="139"/>
  <c r="AJ73" i="139"/>
  <c r="AI73" i="139"/>
  <c r="AH73" i="139"/>
  <c r="AG73" i="139"/>
  <c r="AF73" i="139"/>
  <c r="AE73" i="139"/>
  <c r="AD73" i="139"/>
  <c r="AB73" i="139"/>
  <c r="AA73" i="139"/>
  <c r="Z73" i="139"/>
  <c r="Y73" i="139"/>
  <c r="X73" i="139"/>
  <c r="W73" i="139"/>
  <c r="V73" i="139"/>
  <c r="U73" i="139"/>
  <c r="C73" i="139"/>
  <c r="AL72" i="139"/>
  <c r="AK72" i="139"/>
  <c r="AJ72" i="139"/>
  <c r="AI72" i="139"/>
  <c r="AH72" i="139"/>
  <c r="AG72" i="139"/>
  <c r="AF72" i="139"/>
  <c r="AD72" i="139"/>
  <c r="AB72" i="139"/>
  <c r="AA72" i="139"/>
  <c r="Z72" i="139"/>
  <c r="Y72" i="139"/>
  <c r="X72" i="139"/>
  <c r="W72" i="139"/>
  <c r="C72" i="139"/>
  <c r="AE72" i="139" s="1"/>
  <c r="AL71" i="139"/>
  <c r="AK71" i="139"/>
  <c r="AJ71" i="139"/>
  <c r="AI71" i="139"/>
  <c r="AH71" i="139"/>
  <c r="AG71" i="139"/>
  <c r="AF71" i="139"/>
  <c r="AE71" i="139"/>
  <c r="AD71" i="139"/>
  <c r="AB71" i="139"/>
  <c r="AA71" i="139"/>
  <c r="Z71" i="139"/>
  <c r="Y71" i="139"/>
  <c r="X71" i="139"/>
  <c r="W71" i="139"/>
  <c r="V71" i="139"/>
  <c r="U71" i="139"/>
  <c r="C71" i="139"/>
  <c r="AL70" i="139"/>
  <c r="AK70" i="139"/>
  <c r="AJ70" i="139"/>
  <c r="AI70" i="139"/>
  <c r="AH70" i="139"/>
  <c r="AG70" i="139"/>
  <c r="AF70" i="139"/>
  <c r="AD70" i="139"/>
  <c r="AB70" i="139"/>
  <c r="AA70" i="139"/>
  <c r="Z70" i="139"/>
  <c r="Y70" i="139"/>
  <c r="X70" i="139"/>
  <c r="W70" i="139"/>
  <c r="C70" i="139"/>
  <c r="AE70" i="139" s="1"/>
  <c r="AB69" i="139"/>
  <c r="AA69" i="139"/>
  <c r="Z69" i="139"/>
  <c r="Y69" i="139"/>
  <c r="X69" i="139"/>
  <c r="W69" i="139"/>
  <c r="V69" i="139"/>
  <c r="U69" i="139"/>
  <c r="I66" i="139"/>
  <c r="AL58" i="139"/>
  <c r="AK58" i="139"/>
  <c r="AJ58" i="139"/>
  <c r="AI58" i="139"/>
  <c r="AG58" i="139"/>
  <c r="AD58" i="139"/>
  <c r="AB58" i="139"/>
  <c r="AA58" i="139"/>
  <c r="Z58" i="139"/>
  <c r="Y58" i="139"/>
  <c r="X58" i="139"/>
  <c r="W58" i="139"/>
  <c r="V58" i="139"/>
  <c r="U58" i="139"/>
  <c r="AL57" i="139"/>
  <c r="AK57" i="139"/>
  <c r="AJ57" i="139"/>
  <c r="AI57" i="139"/>
  <c r="AH57" i="139"/>
  <c r="AG57" i="139"/>
  <c r="AF57" i="139"/>
  <c r="AD57" i="139"/>
  <c r="AB57" i="139"/>
  <c r="AA57" i="139"/>
  <c r="Z57" i="139"/>
  <c r="Y57" i="139"/>
  <c r="X57" i="139"/>
  <c r="W57" i="139"/>
  <c r="V57" i="139"/>
  <c r="U57" i="139"/>
  <c r="C57" i="139"/>
  <c r="AL56" i="139"/>
  <c r="AK56" i="139"/>
  <c r="AJ56" i="139"/>
  <c r="AI56" i="139"/>
  <c r="AH56" i="139"/>
  <c r="AG56" i="139"/>
  <c r="AF56" i="139"/>
  <c r="AD56" i="139"/>
  <c r="AB56" i="139"/>
  <c r="AA56" i="139"/>
  <c r="Z56" i="139"/>
  <c r="Y56" i="139"/>
  <c r="X56" i="139"/>
  <c r="W56" i="139"/>
  <c r="C56" i="139"/>
  <c r="AE56" i="139" s="1"/>
  <c r="AL55" i="139"/>
  <c r="AK55" i="139"/>
  <c r="AJ55" i="139"/>
  <c r="AI55" i="139"/>
  <c r="AH55" i="139"/>
  <c r="AG55" i="139"/>
  <c r="AF55" i="139"/>
  <c r="AD55" i="139"/>
  <c r="AB55" i="139"/>
  <c r="AA55" i="139"/>
  <c r="Z55" i="139"/>
  <c r="Y55" i="139"/>
  <c r="X55" i="139"/>
  <c r="W55" i="139"/>
  <c r="V55" i="139"/>
  <c r="U55" i="139"/>
  <c r="C55" i="139"/>
  <c r="AL54" i="139"/>
  <c r="AK54" i="139"/>
  <c r="AJ54" i="139"/>
  <c r="AI54" i="139"/>
  <c r="AH54" i="139"/>
  <c r="AG54" i="139"/>
  <c r="AF54" i="139"/>
  <c r="AD54" i="139"/>
  <c r="AB54" i="139"/>
  <c r="AA54" i="139"/>
  <c r="Z54" i="139"/>
  <c r="Y54" i="139"/>
  <c r="X54" i="139"/>
  <c r="W54" i="139"/>
  <c r="C54" i="139"/>
  <c r="AE54" i="139" s="1"/>
  <c r="AB53" i="139"/>
  <c r="AA53" i="139"/>
  <c r="Z53" i="139"/>
  <c r="Y53" i="139"/>
  <c r="X53" i="139"/>
  <c r="W53" i="139"/>
  <c r="V53" i="139"/>
  <c r="U53" i="139"/>
  <c r="I50" i="139"/>
  <c r="AL41" i="139"/>
  <c r="AK41" i="139"/>
  <c r="AJ41" i="139"/>
  <c r="AI41" i="139"/>
  <c r="AG41" i="139"/>
  <c r="AD41" i="139"/>
  <c r="AB41" i="139"/>
  <c r="AA41" i="139"/>
  <c r="Z41" i="139"/>
  <c r="U41" i="139"/>
  <c r="F41" i="139"/>
  <c r="X41" i="139" s="1"/>
  <c r="D41" i="139"/>
  <c r="AF58" i="139" s="1"/>
  <c r="C41" i="139"/>
  <c r="AE58" i="139" s="1"/>
  <c r="AL40" i="139"/>
  <c r="AK40" i="139"/>
  <c r="AJ40" i="139"/>
  <c r="AI40" i="139"/>
  <c r="AH40" i="139"/>
  <c r="AG40" i="139"/>
  <c r="AF40" i="139"/>
  <c r="AD40" i="139"/>
  <c r="AB40" i="139"/>
  <c r="AA40" i="139"/>
  <c r="Z40" i="139"/>
  <c r="Y40" i="139"/>
  <c r="X40" i="139"/>
  <c r="W40" i="139"/>
  <c r="C40" i="139"/>
  <c r="AE40" i="139" s="1"/>
  <c r="AL39" i="139"/>
  <c r="AK39" i="139"/>
  <c r="AJ39" i="139"/>
  <c r="AI39" i="139"/>
  <c r="AH39" i="139"/>
  <c r="AG39" i="139"/>
  <c r="AF39" i="139"/>
  <c r="AE39" i="139"/>
  <c r="AD39" i="139"/>
  <c r="AB39" i="139"/>
  <c r="AA39" i="139"/>
  <c r="Z39" i="139"/>
  <c r="Y39" i="139"/>
  <c r="X39" i="139"/>
  <c r="W39" i="139"/>
  <c r="V39" i="139"/>
  <c r="U39" i="139"/>
  <c r="C39" i="139"/>
  <c r="AL38" i="139"/>
  <c r="AK38" i="139"/>
  <c r="AJ38" i="139"/>
  <c r="AI38" i="139"/>
  <c r="AH38" i="139"/>
  <c r="AG38" i="139"/>
  <c r="AF38" i="139"/>
  <c r="AD38" i="139"/>
  <c r="AB38" i="139"/>
  <c r="AA38" i="139"/>
  <c r="Z38" i="139"/>
  <c r="Y38" i="139"/>
  <c r="X38" i="139"/>
  <c r="W38" i="139"/>
  <c r="C38" i="139"/>
  <c r="AE38" i="139" s="1"/>
  <c r="AL37" i="139"/>
  <c r="AK37" i="139"/>
  <c r="AJ37" i="139"/>
  <c r="AI37" i="139"/>
  <c r="AH37" i="139"/>
  <c r="AG37" i="139"/>
  <c r="AF37" i="139"/>
  <c r="AE37" i="139"/>
  <c r="AD37" i="139"/>
  <c r="AB37" i="139"/>
  <c r="AA37" i="139"/>
  <c r="Z37" i="139"/>
  <c r="Y37" i="139"/>
  <c r="X37" i="139"/>
  <c r="W37" i="139"/>
  <c r="V37" i="139"/>
  <c r="U37" i="139"/>
  <c r="C37" i="139"/>
  <c r="A35" i="139"/>
  <c r="I34" i="139"/>
  <c r="AL25" i="139"/>
  <c r="AK25" i="139"/>
  <c r="AJ25" i="139"/>
  <c r="AI25" i="139"/>
  <c r="AG25" i="139"/>
  <c r="AD25" i="139"/>
  <c r="AB25" i="139"/>
  <c r="AA25" i="139"/>
  <c r="Z25" i="139"/>
  <c r="D25" i="139"/>
  <c r="V25" i="139" s="1"/>
  <c r="C25" i="139"/>
  <c r="AE25" i="139" s="1"/>
  <c r="AL24" i="139"/>
  <c r="AK24" i="139"/>
  <c r="AJ24" i="139"/>
  <c r="AI24" i="139"/>
  <c r="AH24" i="139"/>
  <c r="AG24" i="139"/>
  <c r="AF24" i="139"/>
  <c r="AD24" i="139"/>
  <c r="AB24" i="139"/>
  <c r="AA24" i="139"/>
  <c r="Z24" i="139"/>
  <c r="Y24" i="139"/>
  <c r="X24" i="139"/>
  <c r="W24" i="139"/>
  <c r="C24" i="139"/>
  <c r="AE24" i="139" s="1"/>
  <c r="AL23" i="139"/>
  <c r="AK23" i="139"/>
  <c r="AJ23" i="139"/>
  <c r="AI23" i="139"/>
  <c r="AH23" i="139"/>
  <c r="AG23" i="139"/>
  <c r="AF23" i="139"/>
  <c r="AD23" i="139"/>
  <c r="AB23" i="139"/>
  <c r="AA23" i="139"/>
  <c r="Z23" i="139"/>
  <c r="Y23" i="139"/>
  <c r="X23" i="139"/>
  <c r="W23" i="139"/>
  <c r="V23" i="139"/>
  <c r="U23" i="139"/>
  <c r="C23" i="139"/>
  <c r="AL22" i="139"/>
  <c r="AK22" i="139"/>
  <c r="AJ22" i="139"/>
  <c r="AI22" i="139"/>
  <c r="AH22" i="139"/>
  <c r="AG22" i="139"/>
  <c r="AF22" i="139"/>
  <c r="AD22" i="139"/>
  <c r="AB22" i="139"/>
  <c r="AA22" i="139"/>
  <c r="Z22" i="139"/>
  <c r="Y22" i="139"/>
  <c r="X22" i="139"/>
  <c r="W22" i="139"/>
  <c r="C22" i="139"/>
  <c r="AE22" i="139" s="1"/>
  <c r="AL21" i="139"/>
  <c r="AK21" i="139"/>
  <c r="AJ21" i="139"/>
  <c r="AI21" i="139"/>
  <c r="AH21" i="139"/>
  <c r="AG21" i="139"/>
  <c r="AF21" i="139"/>
  <c r="AE21" i="139"/>
  <c r="AD21" i="139"/>
  <c r="AB21" i="139"/>
  <c r="AA21" i="139"/>
  <c r="Z21" i="139"/>
  <c r="Y21" i="139"/>
  <c r="X21" i="139"/>
  <c r="W21" i="139"/>
  <c r="V21" i="139"/>
  <c r="U21" i="139"/>
  <c r="C21" i="139"/>
  <c r="A19" i="139"/>
  <c r="I18" i="139"/>
  <c r="AL9" i="139"/>
  <c r="AK9" i="139"/>
  <c r="AJ9" i="139"/>
  <c r="AI9" i="139"/>
  <c r="AD9" i="139"/>
  <c r="AB9" i="139"/>
  <c r="AA9" i="139"/>
  <c r="Z9" i="139"/>
  <c r="C9" i="139"/>
  <c r="U9" i="139" s="1"/>
  <c r="AL8" i="139"/>
  <c r="AK8" i="139"/>
  <c r="AJ8" i="139"/>
  <c r="AI8" i="139"/>
  <c r="AH8" i="139"/>
  <c r="AG8" i="139"/>
  <c r="AF8" i="139"/>
  <c r="AE8" i="139"/>
  <c r="AD8" i="139"/>
  <c r="AB8" i="139"/>
  <c r="AA8" i="139"/>
  <c r="Z8" i="139"/>
  <c r="Y8" i="139"/>
  <c r="X8" i="139"/>
  <c r="W8" i="139"/>
  <c r="V8" i="139"/>
  <c r="U8" i="139"/>
  <c r="C8" i="139"/>
  <c r="AL7" i="139"/>
  <c r="AK7" i="139"/>
  <c r="AJ7" i="139"/>
  <c r="AI7" i="139"/>
  <c r="AH7" i="139"/>
  <c r="AG7" i="139"/>
  <c r="AF7" i="139"/>
  <c r="AD7" i="139"/>
  <c r="AB7" i="139"/>
  <c r="AA7" i="139"/>
  <c r="Z7" i="139"/>
  <c r="Y7" i="139"/>
  <c r="X7" i="139"/>
  <c r="W7" i="139"/>
  <c r="C7" i="139"/>
  <c r="AE7" i="139" s="1"/>
  <c r="AL6" i="139"/>
  <c r="AK6" i="139"/>
  <c r="AJ6" i="139"/>
  <c r="AI6" i="139"/>
  <c r="AH6" i="139"/>
  <c r="AG6" i="139"/>
  <c r="AF6" i="139"/>
  <c r="AE6" i="139"/>
  <c r="AD6" i="139"/>
  <c r="AB6" i="139"/>
  <c r="AA6" i="139"/>
  <c r="Z6" i="139"/>
  <c r="Y6" i="139"/>
  <c r="X6" i="139"/>
  <c r="W6" i="139"/>
  <c r="V6" i="139"/>
  <c r="U6" i="139"/>
  <c r="C6" i="139"/>
  <c r="AL5" i="139"/>
  <c r="AK5" i="139"/>
  <c r="AJ5" i="139"/>
  <c r="AI5" i="139"/>
  <c r="AH5" i="139"/>
  <c r="AG5" i="139"/>
  <c r="AF5" i="139"/>
  <c r="AE5" i="139"/>
  <c r="AD5" i="139"/>
  <c r="AB5" i="139"/>
  <c r="AA5" i="139"/>
  <c r="Z5" i="139"/>
  <c r="Y5" i="139"/>
  <c r="X5" i="139"/>
  <c r="W5" i="139"/>
  <c r="V5" i="139"/>
  <c r="U5" i="139"/>
  <c r="F3" i="139"/>
  <c r="A131" i="139"/>
  <c r="I2" i="139"/>
  <c r="J147" i="138"/>
  <c r="F147" i="138" s="1"/>
  <c r="H147" i="138"/>
  <c r="E147" i="138" s="1"/>
  <c r="J131" i="138"/>
  <c r="F131" i="138" s="1"/>
  <c r="H131" i="138"/>
  <c r="E131" i="138" s="1"/>
  <c r="J115" i="138"/>
  <c r="H115" i="138"/>
  <c r="E115" i="138" s="1"/>
  <c r="F115" i="138"/>
  <c r="J99" i="138"/>
  <c r="F99" i="138" s="1"/>
  <c r="J83" i="138"/>
  <c r="H83" i="138"/>
  <c r="F83" i="138"/>
  <c r="J67" i="138"/>
  <c r="F67" i="138" s="1"/>
  <c r="H67" i="138"/>
  <c r="E67" i="138" s="1"/>
  <c r="J51" i="138"/>
  <c r="F51" i="138" s="1"/>
  <c r="H51" i="138"/>
  <c r="E51" i="138" s="1"/>
  <c r="J35" i="138"/>
  <c r="H35" i="138"/>
  <c r="E35" i="138" s="1"/>
  <c r="F35" i="138"/>
  <c r="J19" i="138"/>
  <c r="F19" i="138" s="1"/>
  <c r="H19" i="138"/>
  <c r="E19" i="138" s="1"/>
  <c r="J3" i="138"/>
  <c r="F3" i="138" s="1"/>
  <c r="H3" i="138"/>
  <c r="E3" i="138" s="1"/>
  <c r="A3" i="138"/>
  <c r="A131" i="138" s="1"/>
  <c r="AL153" i="138"/>
  <c r="AK153" i="138"/>
  <c r="AJ153" i="138"/>
  <c r="AI153" i="138"/>
  <c r="AH153" i="138"/>
  <c r="AD153" i="138"/>
  <c r="AB153" i="138"/>
  <c r="AA153" i="138"/>
  <c r="Z153" i="138"/>
  <c r="Y153" i="138"/>
  <c r="C153" i="138"/>
  <c r="U153" i="138" s="1"/>
  <c r="AL152" i="138"/>
  <c r="AK152" i="138"/>
  <c r="AJ152" i="138"/>
  <c r="AI152" i="138"/>
  <c r="AH152" i="138"/>
  <c r="AG152" i="138"/>
  <c r="AF152" i="138"/>
  <c r="AE152" i="138"/>
  <c r="AD152" i="138"/>
  <c r="AB152" i="138"/>
  <c r="AA152" i="138"/>
  <c r="Z152" i="138"/>
  <c r="Y152" i="138"/>
  <c r="X152" i="138"/>
  <c r="W152" i="138"/>
  <c r="V152" i="138"/>
  <c r="C152" i="138"/>
  <c r="U152" i="138" s="1"/>
  <c r="AL151" i="138"/>
  <c r="AK151" i="138"/>
  <c r="AJ151" i="138"/>
  <c r="AI151" i="138"/>
  <c r="AH151" i="138"/>
  <c r="AG151" i="138"/>
  <c r="AF151" i="138"/>
  <c r="AD151" i="138"/>
  <c r="AB151" i="138"/>
  <c r="AA151" i="138"/>
  <c r="Z151" i="138"/>
  <c r="Y151" i="138"/>
  <c r="X151" i="138"/>
  <c r="W151" i="138"/>
  <c r="C151" i="138"/>
  <c r="AE151" i="138" s="1"/>
  <c r="AL150" i="138"/>
  <c r="AK150" i="138"/>
  <c r="AJ150" i="138"/>
  <c r="AI150" i="138"/>
  <c r="AH150" i="138"/>
  <c r="AG150" i="138"/>
  <c r="AF150" i="138"/>
  <c r="AE150" i="138"/>
  <c r="AD150" i="138"/>
  <c r="AB150" i="138"/>
  <c r="AA150" i="138"/>
  <c r="Z150" i="138"/>
  <c r="Y150" i="138"/>
  <c r="X150" i="138"/>
  <c r="W150" i="138"/>
  <c r="V150" i="138"/>
  <c r="C150" i="138"/>
  <c r="U150" i="138" s="1"/>
  <c r="AB149" i="138"/>
  <c r="AA149" i="138"/>
  <c r="Z149" i="138"/>
  <c r="Y149" i="138"/>
  <c r="X149" i="138"/>
  <c r="W149" i="138"/>
  <c r="V149" i="138"/>
  <c r="U149" i="138"/>
  <c r="I146" i="138"/>
  <c r="AL137" i="138"/>
  <c r="AK137" i="138"/>
  <c r="AJ137" i="138"/>
  <c r="AI137" i="138"/>
  <c r="AH137" i="138"/>
  <c r="AD137" i="138"/>
  <c r="AB137" i="138"/>
  <c r="AA137" i="138"/>
  <c r="Z137" i="138"/>
  <c r="Y137" i="138"/>
  <c r="C137" i="138"/>
  <c r="U137" i="138" s="1"/>
  <c r="AL136" i="138"/>
  <c r="AK136" i="138"/>
  <c r="AJ136" i="138"/>
  <c r="AI136" i="138"/>
  <c r="AH136" i="138"/>
  <c r="AG136" i="138"/>
  <c r="AF136" i="138"/>
  <c r="AE136" i="138"/>
  <c r="AD136" i="138"/>
  <c r="AB136" i="138"/>
  <c r="AA136" i="138"/>
  <c r="Z136" i="138"/>
  <c r="Y136" i="138"/>
  <c r="X136" i="138"/>
  <c r="W136" i="138"/>
  <c r="V136" i="138"/>
  <c r="C136" i="138"/>
  <c r="U136" i="138" s="1"/>
  <c r="AL135" i="138"/>
  <c r="AK135" i="138"/>
  <c r="AJ135" i="138"/>
  <c r="AI135" i="138"/>
  <c r="AH135" i="138"/>
  <c r="AG135" i="138"/>
  <c r="AF135" i="138"/>
  <c r="AD135" i="138"/>
  <c r="AB135" i="138"/>
  <c r="AA135" i="138"/>
  <c r="Z135" i="138"/>
  <c r="Y135" i="138"/>
  <c r="X135" i="138"/>
  <c r="W135" i="138"/>
  <c r="C135" i="138"/>
  <c r="AE135" i="138" s="1"/>
  <c r="AL134" i="138"/>
  <c r="AK134" i="138"/>
  <c r="AJ134" i="138"/>
  <c r="AI134" i="138"/>
  <c r="AH134" i="138"/>
  <c r="AG134" i="138"/>
  <c r="AF134" i="138"/>
  <c r="AE134" i="138"/>
  <c r="AD134" i="138"/>
  <c r="AB134" i="138"/>
  <c r="AA134" i="138"/>
  <c r="Z134" i="138"/>
  <c r="Y134" i="138"/>
  <c r="X134" i="138"/>
  <c r="W134" i="138"/>
  <c r="V134" i="138"/>
  <c r="C134" i="138"/>
  <c r="U134" i="138" s="1"/>
  <c r="AB133" i="138"/>
  <c r="AA133" i="138"/>
  <c r="Z133" i="138"/>
  <c r="Y133" i="138"/>
  <c r="X133" i="138"/>
  <c r="W133" i="138"/>
  <c r="V133" i="138"/>
  <c r="U133" i="138"/>
  <c r="I130" i="138"/>
  <c r="AL121" i="138"/>
  <c r="AK121" i="138"/>
  <c r="AJ121" i="138"/>
  <c r="AI121" i="138"/>
  <c r="AH121" i="138"/>
  <c r="AD121" i="138"/>
  <c r="AB121" i="138"/>
  <c r="AA121" i="138"/>
  <c r="Z121" i="138"/>
  <c r="Y121" i="138"/>
  <c r="D121" i="138"/>
  <c r="V121" i="138" s="1"/>
  <c r="C121" i="138"/>
  <c r="AE121" i="138" s="1"/>
  <c r="AL120" i="138"/>
  <c r="AK120" i="138"/>
  <c r="AJ120" i="138"/>
  <c r="AI120" i="138"/>
  <c r="AH120" i="138"/>
  <c r="AG120" i="138"/>
  <c r="AF120" i="138"/>
  <c r="AD120" i="138"/>
  <c r="AB120" i="138"/>
  <c r="AA120" i="138"/>
  <c r="Z120" i="138"/>
  <c r="Y120" i="138"/>
  <c r="X120" i="138"/>
  <c r="W120" i="138"/>
  <c r="V120" i="138"/>
  <c r="U120" i="138"/>
  <c r="C120" i="138"/>
  <c r="AL119" i="138"/>
  <c r="AK119" i="138"/>
  <c r="AJ119" i="138"/>
  <c r="AI119" i="138"/>
  <c r="AH119" i="138"/>
  <c r="AG119" i="138"/>
  <c r="AF119" i="138"/>
  <c r="AD119" i="138"/>
  <c r="AB119" i="138"/>
  <c r="AA119" i="138"/>
  <c r="Z119" i="138"/>
  <c r="Y119" i="138"/>
  <c r="X119" i="138"/>
  <c r="W119" i="138"/>
  <c r="U119" i="138"/>
  <c r="C119" i="138"/>
  <c r="AE119" i="138" s="1"/>
  <c r="AL118" i="138"/>
  <c r="AK118" i="138"/>
  <c r="AJ118" i="138"/>
  <c r="AI118" i="138"/>
  <c r="AH118" i="138"/>
  <c r="AG118" i="138"/>
  <c r="AF118" i="138"/>
  <c r="AD118" i="138"/>
  <c r="AB118" i="138"/>
  <c r="AA118" i="138"/>
  <c r="Z118" i="138"/>
  <c r="Y118" i="138"/>
  <c r="X118" i="138"/>
  <c r="W118" i="138"/>
  <c r="V118" i="138"/>
  <c r="U118" i="138"/>
  <c r="C118" i="138"/>
  <c r="AB117" i="138"/>
  <c r="AA117" i="138"/>
  <c r="Z117" i="138"/>
  <c r="Y117" i="138"/>
  <c r="X117" i="138"/>
  <c r="W117" i="138"/>
  <c r="V117" i="138"/>
  <c r="U117" i="138"/>
  <c r="I114" i="138"/>
  <c r="AL105" i="138"/>
  <c r="AK105" i="138"/>
  <c r="AJ105" i="138"/>
  <c r="AI105" i="138"/>
  <c r="AH105" i="138"/>
  <c r="AG105" i="138"/>
  <c r="AF105" i="138"/>
  <c r="AD105" i="138"/>
  <c r="AB105" i="138"/>
  <c r="AA105" i="138"/>
  <c r="Z105" i="138"/>
  <c r="Y105" i="138"/>
  <c r="X105" i="138"/>
  <c r="W105" i="138"/>
  <c r="C105" i="138"/>
  <c r="AE105" i="138" s="1"/>
  <c r="AL104" i="138"/>
  <c r="AK104" i="138"/>
  <c r="AJ104" i="138"/>
  <c r="AI104" i="138"/>
  <c r="AH104" i="138"/>
  <c r="AG104" i="138"/>
  <c r="AF104" i="138"/>
  <c r="AE104" i="138"/>
  <c r="AD104" i="138"/>
  <c r="AB104" i="138"/>
  <c r="AA104" i="138"/>
  <c r="Z104" i="138"/>
  <c r="Y104" i="138"/>
  <c r="X104" i="138"/>
  <c r="W104" i="138"/>
  <c r="V104" i="138"/>
  <c r="C104" i="138"/>
  <c r="AE120" i="138" s="1"/>
  <c r="AL103" i="138"/>
  <c r="AK103" i="138"/>
  <c r="AJ103" i="138"/>
  <c r="AI103" i="138"/>
  <c r="AH103" i="138"/>
  <c r="AG103" i="138"/>
  <c r="AF103" i="138"/>
  <c r="AD103" i="138"/>
  <c r="AB103" i="138"/>
  <c r="AA103" i="138"/>
  <c r="Z103" i="138"/>
  <c r="Y103" i="138"/>
  <c r="X103" i="138"/>
  <c r="W103" i="138"/>
  <c r="C103" i="138"/>
  <c r="AE103" i="138" s="1"/>
  <c r="AL102" i="138"/>
  <c r="AK102" i="138"/>
  <c r="AJ102" i="138"/>
  <c r="AI102" i="138"/>
  <c r="AH102" i="138"/>
  <c r="AG102" i="138"/>
  <c r="AF102" i="138"/>
  <c r="AE102" i="138"/>
  <c r="AD102" i="138"/>
  <c r="AB102" i="138"/>
  <c r="AA102" i="138"/>
  <c r="Z102" i="138"/>
  <c r="Y102" i="138"/>
  <c r="X102" i="138"/>
  <c r="W102" i="138"/>
  <c r="V102" i="138"/>
  <c r="C102" i="138"/>
  <c r="AE118" i="138" s="1"/>
  <c r="AB101" i="138"/>
  <c r="AA101" i="138"/>
  <c r="Z101" i="138"/>
  <c r="Y101" i="138"/>
  <c r="X101" i="138"/>
  <c r="W101" i="138"/>
  <c r="V101" i="138"/>
  <c r="U101" i="138"/>
  <c r="A99" i="138"/>
  <c r="I98" i="138"/>
  <c r="AL89" i="138"/>
  <c r="AK89" i="138"/>
  <c r="AJ89" i="138"/>
  <c r="AI89" i="138"/>
  <c r="AH89" i="138"/>
  <c r="AG89" i="138"/>
  <c r="AF89" i="138"/>
  <c r="AD89" i="138"/>
  <c r="AB89" i="138"/>
  <c r="AA89" i="138"/>
  <c r="Z89" i="138"/>
  <c r="Y89" i="138"/>
  <c r="X89" i="138"/>
  <c r="W89" i="138"/>
  <c r="V89" i="138"/>
  <c r="U89" i="138"/>
  <c r="C89" i="138"/>
  <c r="AL88" i="138"/>
  <c r="AK88" i="138"/>
  <c r="AJ88" i="138"/>
  <c r="AI88" i="138"/>
  <c r="AH88" i="138"/>
  <c r="AG88" i="138"/>
  <c r="AF88" i="138"/>
  <c r="AD88" i="138"/>
  <c r="AB88" i="138"/>
  <c r="AA88" i="138"/>
  <c r="Z88" i="138"/>
  <c r="Y88" i="138"/>
  <c r="X88" i="138"/>
  <c r="W88" i="138"/>
  <c r="U88" i="138"/>
  <c r="C88" i="138"/>
  <c r="AE88" i="138" s="1"/>
  <c r="AL87" i="138"/>
  <c r="AK87" i="138"/>
  <c r="AJ87" i="138"/>
  <c r="AI87" i="138"/>
  <c r="AH87" i="138"/>
  <c r="AG87" i="138"/>
  <c r="AF87" i="138"/>
  <c r="AD87" i="138"/>
  <c r="AB87" i="138"/>
  <c r="AA87" i="138"/>
  <c r="Z87" i="138"/>
  <c r="Y87" i="138"/>
  <c r="X87" i="138"/>
  <c r="W87" i="138"/>
  <c r="V87" i="138"/>
  <c r="U87" i="138"/>
  <c r="C87" i="138"/>
  <c r="AL86" i="138"/>
  <c r="AK86" i="138"/>
  <c r="AJ86" i="138"/>
  <c r="AI86" i="138"/>
  <c r="AH86" i="138"/>
  <c r="AG86" i="138"/>
  <c r="AF86" i="138"/>
  <c r="AD86" i="138"/>
  <c r="AB86" i="138"/>
  <c r="AA86" i="138"/>
  <c r="Z86" i="138"/>
  <c r="Y86" i="138"/>
  <c r="X86" i="138"/>
  <c r="W86" i="138"/>
  <c r="U86" i="138"/>
  <c r="C86" i="138"/>
  <c r="AE86" i="138" s="1"/>
  <c r="AB85" i="138"/>
  <c r="AA85" i="138"/>
  <c r="Z85" i="138"/>
  <c r="Y85" i="138"/>
  <c r="X85" i="138"/>
  <c r="W85" i="138"/>
  <c r="V85" i="138"/>
  <c r="U85" i="138"/>
  <c r="I82" i="138"/>
  <c r="AL73" i="138"/>
  <c r="AK73" i="138"/>
  <c r="AJ73" i="138"/>
  <c r="AI73" i="138"/>
  <c r="AH73" i="138"/>
  <c r="AG73" i="138"/>
  <c r="AF73" i="138"/>
  <c r="AD73" i="138"/>
  <c r="AB73" i="138"/>
  <c r="AA73" i="138"/>
  <c r="Z73" i="138"/>
  <c r="Y73" i="138"/>
  <c r="X73" i="138"/>
  <c r="W73" i="138"/>
  <c r="U73" i="138"/>
  <c r="C73" i="138"/>
  <c r="AE89" i="138" s="1"/>
  <c r="AL72" i="138"/>
  <c r="AK72" i="138"/>
  <c r="AJ72" i="138"/>
  <c r="AI72" i="138"/>
  <c r="AH72" i="138"/>
  <c r="AG72" i="138"/>
  <c r="AF72" i="138"/>
  <c r="AE72" i="138"/>
  <c r="AD72" i="138"/>
  <c r="AB72" i="138"/>
  <c r="AA72" i="138"/>
  <c r="Z72" i="138"/>
  <c r="Y72" i="138"/>
  <c r="X72" i="138"/>
  <c r="W72" i="138"/>
  <c r="V72" i="138"/>
  <c r="U72" i="138"/>
  <c r="C72" i="138"/>
  <c r="AL71" i="138"/>
  <c r="AK71" i="138"/>
  <c r="AJ71" i="138"/>
  <c r="AI71" i="138"/>
  <c r="AH71" i="138"/>
  <c r="AG71" i="138"/>
  <c r="AF71" i="138"/>
  <c r="AD71" i="138"/>
  <c r="AB71" i="138"/>
  <c r="AA71" i="138"/>
  <c r="Z71" i="138"/>
  <c r="Y71" i="138"/>
  <c r="X71" i="138"/>
  <c r="W71" i="138"/>
  <c r="U71" i="138"/>
  <c r="C71" i="138"/>
  <c r="AE87" i="138" s="1"/>
  <c r="AL70" i="138"/>
  <c r="AK70" i="138"/>
  <c r="AJ70" i="138"/>
  <c r="AI70" i="138"/>
  <c r="AH70" i="138"/>
  <c r="AG70" i="138"/>
  <c r="AF70" i="138"/>
  <c r="AE70" i="138"/>
  <c r="AD70" i="138"/>
  <c r="AB70" i="138"/>
  <c r="AA70" i="138"/>
  <c r="Z70" i="138"/>
  <c r="Y70" i="138"/>
  <c r="X70" i="138"/>
  <c r="W70" i="138"/>
  <c r="V70" i="138"/>
  <c r="U70" i="138"/>
  <c r="C70" i="138"/>
  <c r="AB69" i="138"/>
  <c r="AA69" i="138"/>
  <c r="Z69" i="138"/>
  <c r="Y69" i="138"/>
  <c r="X69" i="138"/>
  <c r="W69" i="138"/>
  <c r="V69" i="138"/>
  <c r="U69" i="138"/>
  <c r="I66" i="138"/>
  <c r="AL58" i="138"/>
  <c r="AK58" i="138"/>
  <c r="AJ58" i="138"/>
  <c r="AI58" i="138"/>
  <c r="AG58" i="138"/>
  <c r="AD58" i="138"/>
  <c r="AB58" i="138"/>
  <c r="AA58" i="138"/>
  <c r="Z58" i="138"/>
  <c r="Y58" i="138"/>
  <c r="X58" i="138"/>
  <c r="W58" i="138"/>
  <c r="V58" i="138"/>
  <c r="U58" i="138"/>
  <c r="AL57" i="138"/>
  <c r="AK57" i="138"/>
  <c r="AJ57" i="138"/>
  <c r="AI57" i="138"/>
  <c r="AH57" i="138"/>
  <c r="AG57" i="138"/>
  <c r="AF57" i="138"/>
  <c r="AD57" i="138"/>
  <c r="AB57" i="138"/>
  <c r="AA57" i="138"/>
  <c r="Z57" i="138"/>
  <c r="Y57" i="138"/>
  <c r="X57" i="138"/>
  <c r="W57" i="138"/>
  <c r="U57" i="138"/>
  <c r="C57" i="138"/>
  <c r="AE57" i="138" s="1"/>
  <c r="AL56" i="138"/>
  <c r="AK56" i="138"/>
  <c r="AJ56" i="138"/>
  <c r="AI56" i="138"/>
  <c r="AH56" i="138"/>
  <c r="AG56" i="138"/>
  <c r="AF56" i="138"/>
  <c r="AE56" i="138"/>
  <c r="AD56" i="138"/>
  <c r="AB56" i="138"/>
  <c r="AA56" i="138"/>
  <c r="Z56" i="138"/>
  <c r="Y56" i="138"/>
  <c r="X56" i="138"/>
  <c r="W56" i="138"/>
  <c r="V56" i="138"/>
  <c r="U56" i="138"/>
  <c r="C56" i="138"/>
  <c r="AL55" i="138"/>
  <c r="AK55" i="138"/>
  <c r="AJ55" i="138"/>
  <c r="AI55" i="138"/>
  <c r="AH55" i="138"/>
  <c r="AG55" i="138"/>
  <c r="AF55" i="138"/>
  <c r="AD55" i="138"/>
  <c r="AB55" i="138"/>
  <c r="AA55" i="138"/>
  <c r="Z55" i="138"/>
  <c r="Y55" i="138"/>
  <c r="X55" i="138"/>
  <c r="W55" i="138"/>
  <c r="U55" i="138"/>
  <c r="C55" i="138"/>
  <c r="AE55" i="138" s="1"/>
  <c r="AL54" i="138"/>
  <c r="AK54" i="138"/>
  <c r="AJ54" i="138"/>
  <c r="AI54" i="138"/>
  <c r="AH54" i="138"/>
  <c r="AG54" i="138"/>
  <c r="AF54" i="138"/>
  <c r="AE54" i="138"/>
  <c r="AD54" i="138"/>
  <c r="AB54" i="138"/>
  <c r="AA54" i="138"/>
  <c r="Z54" i="138"/>
  <c r="Y54" i="138"/>
  <c r="X54" i="138"/>
  <c r="W54" i="138"/>
  <c r="V54" i="138"/>
  <c r="U54" i="138"/>
  <c r="C54" i="138"/>
  <c r="AB53" i="138"/>
  <c r="AA53" i="138"/>
  <c r="Z53" i="138"/>
  <c r="Y53" i="138"/>
  <c r="X53" i="138"/>
  <c r="W53" i="138"/>
  <c r="V53" i="138"/>
  <c r="U53" i="138"/>
  <c r="I50" i="138"/>
  <c r="AL41" i="138"/>
  <c r="AK41" i="138"/>
  <c r="AJ41" i="138"/>
  <c r="AI41" i="138"/>
  <c r="AG41" i="138"/>
  <c r="AD41" i="138"/>
  <c r="AB41" i="138"/>
  <c r="AA41" i="138"/>
  <c r="Z41" i="138"/>
  <c r="F41" i="138"/>
  <c r="X41" i="138" s="1"/>
  <c r="D41" i="138"/>
  <c r="AF58" i="138" s="1"/>
  <c r="C41" i="138"/>
  <c r="AE58" i="138" s="1"/>
  <c r="AL40" i="138"/>
  <c r="AK40" i="138"/>
  <c r="AJ40" i="138"/>
  <c r="AI40" i="138"/>
  <c r="AH40" i="138"/>
  <c r="AG40" i="138"/>
  <c r="AF40" i="138"/>
  <c r="AD40" i="138"/>
  <c r="AB40" i="138"/>
  <c r="AA40" i="138"/>
  <c r="Z40" i="138"/>
  <c r="Y40" i="138"/>
  <c r="X40" i="138"/>
  <c r="W40" i="138"/>
  <c r="C40" i="138"/>
  <c r="AE40" i="138" s="1"/>
  <c r="AL39" i="138"/>
  <c r="AK39" i="138"/>
  <c r="AJ39" i="138"/>
  <c r="AI39" i="138"/>
  <c r="AH39" i="138"/>
  <c r="AG39" i="138"/>
  <c r="AF39" i="138"/>
  <c r="AE39" i="138"/>
  <c r="AD39" i="138"/>
  <c r="AB39" i="138"/>
  <c r="AA39" i="138"/>
  <c r="Z39" i="138"/>
  <c r="Y39" i="138"/>
  <c r="X39" i="138"/>
  <c r="W39" i="138"/>
  <c r="V39" i="138"/>
  <c r="U39" i="138"/>
  <c r="C39" i="138"/>
  <c r="AL38" i="138"/>
  <c r="AK38" i="138"/>
  <c r="AJ38" i="138"/>
  <c r="AI38" i="138"/>
  <c r="AH38" i="138"/>
  <c r="AG38" i="138"/>
  <c r="AF38" i="138"/>
  <c r="AD38" i="138"/>
  <c r="AB38" i="138"/>
  <c r="AA38" i="138"/>
  <c r="Z38" i="138"/>
  <c r="Y38" i="138"/>
  <c r="X38" i="138"/>
  <c r="W38" i="138"/>
  <c r="C38" i="138"/>
  <c r="AE38" i="138" s="1"/>
  <c r="AL37" i="138"/>
  <c r="AK37" i="138"/>
  <c r="AJ37" i="138"/>
  <c r="AI37" i="138"/>
  <c r="AH37" i="138"/>
  <c r="AG37" i="138"/>
  <c r="AF37" i="138"/>
  <c r="AE37" i="138"/>
  <c r="AD37" i="138"/>
  <c r="AB37" i="138"/>
  <c r="AA37" i="138"/>
  <c r="Z37" i="138"/>
  <c r="Y37" i="138"/>
  <c r="X37" i="138"/>
  <c r="W37" i="138"/>
  <c r="V37" i="138"/>
  <c r="U37" i="138"/>
  <c r="C37" i="138"/>
  <c r="A35" i="138"/>
  <c r="I34" i="138"/>
  <c r="AL25" i="138"/>
  <c r="AK25" i="138"/>
  <c r="AJ25" i="138"/>
  <c r="AI25" i="138"/>
  <c r="AG25" i="138"/>
  <c r="AD25" i="138"/>
  <c r="AB25" i="138"/>
  <c r="AA25" i="138"/>
  <c r="Z25" i="138"/>
  <c r="D25" i="138"/>
  <c r="V25" i="138" s="1"/>
  <c r="C25" i="138"/>
  <c r="AE25" i="138" s="1"/>
  <c r="AL24" i="138"/>
  <c r="AK24" i="138"/>
  <c r="AJ24" i="138"/>
  <c r="AI24" i="138"/>
  <c r="AH24" i="138"/>
  <c r="AG24" i="138"/>
  <c r="AF24" i="138"/>
  <c r="AE24" i="138"/>
  <c r="AD24" i="138"/>
  <c r="AB24" i="138"/>
  <c r="AA24" i="138"/>
  <c r="Z24" i="138"/>
  <c r="Y24" i="138"/>
  <c r="X24" i="138"/>
  <c r="W24" i="138"/>
  <c r="V24" i="138"/>
  <c r="U24" i="138"/>
  <c r="C24" i="138"/>
  <c r="AL23" i="138"/>
  <c r="AK23" i="138"/>
  <c r="AJ23" i="138"/>
  <c r="AI23" i="138"/>
  <c r="AH23" i="138"/>
  <c r="AG23" i="138"/>
  <c r="AF23" i="138"/>
  <c r="AD23" i="138"/>
  <c r="AB23" i="138"/>
  <c r="AA23" i="138"/>
  <c r="Z23" i="138"/>
  <c r="Y23" i="138"/>
  <c r="X23" i="138"/>
  <c r="W23" i="138"/>
  <c r="U23" i="138"/>
  <c r="C23" i="138"/>
  <c r="AE23" i="138" s="1"/>
  <c r="AL22" i="138"/>
  <c r="AK22" i="138"/>
  <c r="AJ22" i="138"/>
  <c r="AI22" i="138"/>
  <c r="AH22" i="138"/>
  <c r="AG22" i="138"/>
  <c r="AF22" i="138"/>
  <c r="AE22" i="138"/>
  <c r="AD22" i="138"/>
  <c r="AB22" i="138"/>
  <c r="AA22" i="138"/>
  <c r="Z22" i="138"/>
  <c r="Y22" i="138"/>
  <c r="X22" i="138"/>
  <c r="W22" i="138"/>
  <c r="V22" i="138"/>
  <c r="U22" i="138"/>
  <c r="C22" i="138"/>
  <c r="AL21" i="138"/>
  <c r="AK21" i="138"/>
  <c r="AJ21" i="138"/>
  <c r="AI21" i="138"/>
  <c r="AH21" i="138"/>
  <c r="AG21" i="138"/>
  <c r="AF21" i="138"/>
  <c r="AD21" i="138"/>
  <c r="AB21" i="138"/>
  <c r="AA21" i="138"/>
  <c r="Z21" i="138"/>
  <c r="Y21" i="138"/>
  <c r="X21" i="138"/>
  <c r="W21" i="138"/>
  <c r="U21" i="138"/>
  <c r="C21" i="138"/>
  <c r="AE21" i="138" s="1"/>
  <c r="I18" i="138"/>
  <c r="AL9" i="138"/>
  <c r="AK9" i="138"/>
  <c r="AJ9" i="138"/>
  <c r="AI9" i="138"/>
  <c r="AD9" i="138"/>
  <c r="AB9" i="138"/>
  <c r="AA9" i="138"/>
  <c r="Z9" i="138"/>
  <c r="C9" i="138"/>
  <c r="U9" i="138" s="1"/>
  <c r="AL8" i="138"/>
  <c r="AK8" i="138"/>
  <c r="AJ8" i="138"/>
  <c r="AI8" i="138"/>
  <c r="AH8" i="138"/>
  <c r="AG8" i="138"/>
  <c r="AF8" i="138"/>
  <c r="AE8" i="138"/>
  <c r="AD8" i="138"/>
  <c r="AB8" i="138"/>
  <c r="AA8" i="138"/>
  <c r="Z8" i="138"/>
  <c r="Y8" i="138"/>
  <c r="X8" i="138"/>
  <c r="W8" i="138"/>
  <c r="V8" i="138"/>
  <c r="U8" i="138"/>
  <c r="C8" i="138"/>
  <c r="AL7" i="138"/>
  <c r="AK7" i="138"/>
  <c r="AJ7" i="138"/>
  <c r="AI7" i="138"/>
  <c r="AH7" i="138"/>
  <c r="AG7" i="138"/>
  <c r="AF7" i="138"/>
  <c r="AD7" i="138"/>
  <c r="AB7" i="138"/>
  <c r="AA7" i="138"/>
  <c r="Z7" i="138"/>
  <c r="Y7" i="138"/>
  <c r="X7" i="138"/>
  <c r="W7" i="138"/>
  <c r="C7" i="138"/>
  <c r="AE7" i="138" s="1"/>
  <c r="AL6" i="138"/>
  <c r="AK6" i="138"/>
  <c r="AJ6" i="138"/>
  <c r="AI6" i="138"/>
  <c r="AH6" i="138"/>
  <c r="AG6" i="138"/>
  <c r="AF6" i="138"/>
  <c r="AE6" i="138"/>
  <c r="AD6" i="138"/>
  <c r="AB6" i="138"/>
  <c r="AA6" i="138"/>
  <c r="Z6" i="138"/>
  <c r="Y6" i="138"/>
  <c r="X6" i="138"/>
  <c r="W6" i="138"/>
  <c r="V6" i="138"/>
  <c r="U6" i="138"/>
  <c r="C6" i="138"/>
  <c r="AL5" i="138"/>
  <c r="AK5" i="138"/>
  <c r="AJ5" i="138"/>
  <c r="AI5" i="138"/>
  <c r="AH5" i="138"/>
  <c r="AG5" i="138"/>
  <c r="AF5" i="138"/>
  <c r="AE5" i="138"/>
  <c r="AD5" i="138"/>
  <c r="AB5" i="138"/>
  <c r="AA5" i="138"/>
  <c r="Z5" i="138"/>
  <c r="Y5" i="138"/>
  <c r="X5" i="138"/>
  <c r="W5" i="138"/>
  <c r="V5" i="138"/>
  <c r="U5" i="138"/>
  <c r="A115" i="138"/>
  <c r="I2" i="138"/>
  <c r="L19" i="140" l="1"/>
  <c r="L83" i="140"/>
  <c r="L147" i="140"/>
  <c r="L115" i="140"/>
  <c r="L179" i="140"/>
  <c r="L35" i="140"/>
  <c r="L99" i="140"/>
  <c r="L163" i="140"/>
  <c r="L67" i="140"/>
  <c r="L131" i="140"/>
  <c r="L3" i="140"/>
  <c r="AF6" i="140"/>
  <c r="AF8" i="140"/>
  <c r="V21" i="140"/>
  <c r="D25" i="140"/>
  <c r="AF25" i="140"/>
  <c r="AF41" i="140"/>
  <c r="AF86" i="140"/>
  <c r="AF88" i="140"/>
  <c r="V103" i="140"/>
  <c r="V105" i="140"/>
  <c r="V119" i="140"/>
  <c r="V121" i="140"/>
  <c r="V135" i="140"/>
  <c r="V137" i="140"/>
  <c r="W151" i="140"/>
  <c r="W153" i="140"/>
  <c r="W167" i="140"/>
  <c r="E169" i="140"/>
  <c r="AG169" i="140"/>
  <c r="A179" i="140"/>
  <c r="V182" i="140"/>
  <c r="V184" i="140"/>
  <c r="V25" i="140"/>
  <c r="W9" i="140"/>
  <c r="W21" i="140"/>
  <c r="A83" i="140"/>
  <c r="W103" i="140"/>
  <c r="W105" i="140"/>
  <c r="W119" i="140"/>
  <c r="W121" i="140"/>
  <c r="W135" i="140"/>
  <c r="W137" i="140"/>
  <c r="A163" i="140"/>
  <c r="W182" i="140"/>
  <c r="W184" i="140"/>
  <c r="V185" i="140"/>
  <c r="W5" i="140"/>
  <c r="W7" i="140"/>
  <c r="E9" i="140"/>
  <c r="A19" i="140"/>
  <c r="W24" i="140"/>
  <c r="A35" i="140"/>
  <c r="W38" i="140"/>
  <c r="W40" i="140"/>
  <c r="A51" i="140"/>
  <c r="W54" i="140"/>
  <c r="W56" i="140"/>
  <c r="A67" i="140"/>
  <c r="W70" i="140"/>
  <c r="W72" i="140"/>
  <c r="W87" i="140"/>
  <c r="W89" i="140"/>
  <c r="A115" i="140"/>
  <c r="A131" i="140"/>
  <c r="V134" i="140"/>
  <c r="V136" i="140"/>
  <c r="D185" i="140"/>
  <c r="L3" i="139"/>
  <c r="AF121" i="139"/>
  <c r="V121" i="139"/>
  <c r="E121" i="139"/>
  <c r="AF137" i="139"/>
  <c r="U7" i="139"/>
  <c r="D9" i="139"/>
  <c r="AE23" i="139"/>
  <c r="F25" i="139"/>
  <c r="U38" i="139"/>
  <c r="U40" i="139"/>
  <c r="Y41" i="139"/>
  <c r="AH41" i="139"/>
  <c r="AE55" i="139"/>
  <c r="AE57" i="139"/>
  <c r="AH58" i="139"/>
  <c r="AE86" i="139"/>
  <c r="AE88" i="139"/>
  <c r="AE103" i="139"/>
  <c r="AE105" i="139"/>
  <c r="U118" i="139"/>
  <c r="U120" i="139"/>
  <c r="E137" i="139"/>
  <c r="U151" i="139"/>
  <c r="D153" i="139"/>
  <c r="W25" i="139"/>
  <c r="AF25" i="139"/>
  <c r="AE153" i="139"/>
  <c r="V7" i="139"/>
  <c r="U22" i="139"/>
  <c r="U24" i="139"/>
  <c r="U25" i="139"/>
  <c r="V38" i="139"/>
  <c r="V40" i="139"/>
  <c r="V41" i="139"/>
  <c r="AE41" i="139"/>
  <c r="U54" i="139"/>
  <c r="U56" i="139"/>
  <c r="U70" i="139"/>
  <c r="U72" i="139"/>
  <c r="A83" i="139"/>
  <c r="U87" i="139"/>
  <c r="U89" i="139"/>
  <c r="U102" i="139"/>
  <c r="U104" i="139"/>
  <c r="A115" i="139"/>
  <c r="V118" i="139"/>
  <c r="V120" i="139"/>
  <c r="AE121" i="139"/>
  <c r="U134" i="139"/>
  <c r="U136" i="139"/>
  <c r="U137" i="139"/>
  <c r="V151" i="139"/>
  <c r="AE9" i="139"/>
  <c r="V22" i="139"/>
  <c r="V24" i="139"/>
  <c r="W41" i="139"/>
  <c r="AF41" i="139"/>
  <c r="A51" i="139"/>
  <c r="V54" i="139"/>
  <c r="V56" i="139"/>
  <c r="A67" i="139"/>
  <c r="V70" i="139"/>
  <c r="V72" i="139"/>
  <c r="V87" i="139"/>
  <c r="V89" i="139"/>
  <c r="V102" i="139"/>
  <c r="V104" i="139"/>
  <c r="V134" i="139"/>
  <c r="V136" i="139"/>
  <c r="L115" i="138"/>
  <c r="L67" i="138"/>
  <c r="L147" i="138"/>
  <c r="L51" i="138"/>
  <c r="L35" i="138"/>
  <c r="L19" i="138"/>
  <c r="L83" i="138"/>
  <c r="L131" i="138"/>
  <c r="L3" i="138"/>
  <c r="U7" i="138"/>
  <c r="D9" i="138"/>
  <c r="A19" i="138"/>
  <c r="V21" i="138"/>
  <c r="V23" i="138"/>
  <c r="F25" i="138"/>
  <c r="AH41" i="138" s="1"/>
  <c r="U38" i="138"/>
  <c r="U40" i="138"/>
  <c r="U41" i="138"/>
  <c r="Y41" i="138"/>
  <c r="V55" i="138"/>
  <c r="V57" i="138"/>
  <c r="AH58" i="138"/>
  <c r="V71" i="138"/>
  <c r="AE71" i="138"/>
  <c r="V73" i="138"/>
  <c r="AE73" i="138"/>
  <c r="V86" i="138"/>
  <c r="V88" i="138"/>
  <c r="U103" i="138"/>
  <c r="U105" i="138"/>
  <c r="V119" i="138"/>
  <c r="E121" i="138"/>
  <c r="U135" i="138"/>
  <c r="D137" i="138"/>
  <c r="A147" i="138"/>
  <c r="U151" i="138"/>
  <c r="D153" i="138"/>
  <c r="AE9" i="138"/>
  <c r="AE137" i="138"/>
  <c r="AE153" i="138"/>
  <c r="V7" i="138"/>
  <c r="U25" i="138"/>
  <c r="V38" i="138"/>
  <c r="V40" i="138"/>
  <c r="V41" i="138"/>
  <c r="AE41" i="138"/>
  <c r="A83" i="138"/>
  <c r="V103" i="138"/>
  <c r="V105" i="138"/>
  <c r="U121" i="138"/>
  <c r="V135" i="138"/>
  <c r="V151" i="138"/>
  <c r="W25" i="138"/>
  <c r="AF25" i="138"/>
  <c r="AF121" i="138"/>
  <c r="W41" i="138"/>
  <c r="AF41" i="138"/>
  <c r="A51" i="138"/>
  <c r="A67" i="138"/>
  <c r="U102" i="138"/>
  <c r="U104" i="138"/>
  <c r="AH169" i="140" l="1"/>
  <c r="F169" i="140"/>
  <c r="X169" i="140"/>
  <c r="W185" i="140"/>
  <c r="AG185" i="140"/>
  <c r="E185" i="140"/>
  <c r="AG42" i="140"/>
  <c r="AG25" i="140"/>
  <c r="E25" i="140"/>
  <c r="W25" i="140"/>
  <c r="X9" i="140"/>
  <c r="AH9" i="140"/>
  <c r="F9" i="140"/>
  <c r="AG9" i="140"/>
  <c r="F9" i="139"/>
  <c r="AF9" i="139"/>
  <c r="W9" i="139"/>
  <c r="V9" i="139"/>
  <c r="E153" i="139"/>
  <c r="V153" i="139"/>
  <c r="AF153" i="139"/>
  <c r="AH25" i="139"/>
  <c r="Y25" i="139"/>
  <c r="X25" i="139"/>
  <c r="AG137" i="139"/>
  <c r="X137" i="139"/>
  <c r="W137" i="139"/>
  <c r="W121" i="139"/>
  <c r="X121" i="139"/>
  <c r="AG121" i="139"/>
  <c r="W121" i="138"/>
  <c r="AG121" i="138"/>
  <c r="X121" i="138"/>
  <c r="E137" i="138"/>
  <c r="AF137" i="138"/>
  <c r="V137" i="138"/>
  <c r="Y25" i="138"/>
  <c r="X25" i="138"/>
  <c r="F9" i="138"/>
  <c r="AH25" i="138" s="1"/>
  <c r="AF9" i="138"/>
  <c r="W9" i="138"/>
  <c r="V9" i="138"/>
  <c r="E153" i="138"/>
  <c r="AF153" i="138"/>
  <c r="V153" i="138"/>
  <c r="AH185" i="140" l="1"/>
  <c r="F185" i="140"/>
  <c r="X185" i="140"/>
  <c r="AI169" i="140"/>
  <c r="Z169" i="140"/>
  <c r="Y169" i="140"/>
  <c r="Y9" i="140"/>
  <c r="Z9" i="140"/>
  <c r="AH25" i="140"/>
  <c r="F25" i="140"/>
  <c r="X25" i="140"/>
  <c r="AH42" i="140"/>
  <c r="AG153" i="139"/>
  <c r="X153" i="139"/>
  <c r="AG9" i="139"/>
  <c r="W153" i="139"/>
  <c r="AH9" i="139"/>
  <c r="Y9" i="139"/>
  <c r="X9" i="139"/>
  <c r="AG137" i="138"/>
  <c r="X137" i="138"/>
  <c r="W137" i="138"/>
  <c r="AH9" i="138"/>
  <c r="Y9" i="138"/>
  <c r="X9" i="138"/>
  <c r="AG153" i="138"/>
  <c r="X153" i="138"/>
  <c r="AG9" i="138"/>
  <c r="W153" i="138"/>
  <c r="Y25" i="140" l="1"/>
  <c r="AI25" i="140"/>
  <c r="Z25" i="140"/>
  <c r="AI42" i="140"/>
  <c r="AI185" i="140"/>
  <c r="Z185" i="140"/>
  <c r="Y185" i="140"/>
  <c r="AI9" i="140"/>
  <c r="J179" i="137" l="1"/>
  <c r="F179" i="137" s="1"/>
  <c r="H179" i="137"/>
  <c r="E179" i="137" s="1"/>
  <c r="J163" i="137"/>
  <c r="F163" i="137" s="1"/>
  <c r="H163" i="137"/>
  <c r="E163" i="137" s="1"/>
  <c r="J147" i="137"/>
  <c r="F147" i="137" s="1"/>
  <c r="H147" i="137"/>
  <c r="J131" i="137"/>
  <c r="F131" i="137" s="1"/>
  <c r="H131" i="137"/>
  <c r="E131" i="137" s="1"/>
  <c r="J115" i="137"/>
  <c r="F115" i="137" s="1"/>
  <c r="H115" i="137"/>
  <c r="E115" i="137" s="1"/>
  <c r="J99" i="137"/>
  <c r="F99" i="137" s="1"/>
  <c r="H99" i="137"/>
  <c r="E99" i="137" s="1"/>
  <c r="L99" i="137" s="1"/>
  <c r="J83" i="137"/>
  <c r="F83" i="137" s="1"/>
  <c r="H83" i="137"/>
  <c r="J67" i="137"/>
  <c r="F67" i="137" s="1"/>
  <c r="H67" i="137"/>
  <c r="E67" i="137" s="1"/>
  <c r="J51" i="137"/>
  <c r="F51" i="137" s="1"/>
  <c r="H51" i="137"/>
  <c r="E51" i="137" s="1"/>
  <c r="J35" i="137"/>
  <c r="H35" i="137"/>
  <c r="E35" i="137" s="1"/>
  <c r="F35" i="137"/>
  <c r="H19" i="137"/>
  <c r="J3" i="137"/>
  <c r="F3" i="137" s="1"/>
  <c r="H3" i="137"/>
  <c r="E3" i="137" s="1"/>
  <c r="A3" i="137"/>
  <c r="U188" i="137"/>
  <c r="AM185" i="137"/>
  <c r="AL185" i="137"/>
  <c r="AK185" i="137"/>
  <c r="AJ185" i="137"/>
  <c r="AE185" i="137"/>
  <c r="AC185" i="137"/>
  <c r="AB185" i="137"/>
  <c r="AA185" i="137"/>
  <c r="C185" i="137"/>
  <c r="AF185" i="137" s="1"/>
  <c r="AM184" i="137"/>
  <c r="AL184" i="137"/>
  <c r="AK184" i="137"/>
  <c r="AJ184" i="137"/>
  <c r="AI184" i="137"/>
  <c r="AH184" i="137"/>
  <c r="AG184" i="137"/>
  <c r="AE184" i="137"/>
  <c r="AC184" i="137"/>
  <c r="AB184" i="137"/>
  <c r="AA184" i="137"/>
  <c r="Z184" i="137"/>
  <c r="Y184" i="137"/>
  <c r="X184" i="137"/>
  <c r="C184" i="137"/>
  <c r="AF184" i="137" s="1"/>
  <c r="AM183" i="137"/>
  <c r="AL183" i="137"/>
  <c r="AK183" i="137"/>
  <c r="AJ183" i="137"/>
  <c r="AI183" i="137"/>
  <c r="AH183" i="137"/>
  <c r="AG183" i="137"/>
  <c r="AF183" i="137"/>
  <c r="AE183" i="137"/>
  <c r="AC183" i="137"/>
  <c r="AB183" i="137"/>
  <c r="AA183" i="137"/>
  <c r="Z183" i="137"/>
  <c r="Y183" i="137"/>
  <c r="X183" i="137"/>
  <c r="W183" i="137"/>
  <c r="C183" i="137"/>
  <c r="V183" i="137" s="1"/>
  <c r="AM182" i="137"/>
  <c r="AL182" i="137"/>
  <c r="AK182" i="137"/>
  <c r="AJ182" i="137"/>
  <c r="AI182" i="137"/>
  <c r="AH182" i="137"/>
  <c r="AG182" i="137"/>
  <c r="AE182" i="137"/>
  <c r="AC182" i="137"/>
  <c r="AB182" i="137"/>
  <c r="AA182" i="137"/>
  <c r="Z182" i="137"/>
  <c r="Y182" i="137"/>
  <c r="X182" i="137"/>
  <c r="C182" i="137"/>
  <c r="AF182" i="137" s="1"/>
  <c r="AM181" i="137"/>
  <c r="AL181" i="137"/>
  <c r="AK181" i="137"/>
  <c r="AJ181" i="137"/>
  <c r="AI181" i="137"/>
  <c r="AH181" i="137"/>
  <c r="AG181" i="137"/>
  <c r="AF181" i="137"/>
  <c r="AE181" i="137"/>
  <c r="AC181" i="137"/>
  <c r="AB181" i="137"/>
  <c r="AA181" i="137"/>
  <c r="Z181" i="137"/>
  <c r="Y181" i="137"/>
  <c r="X181" i="137"/>
  <c r="W181" i="137"/>
  <c r="V181" i="137"/>
  <c r="I178" i="137"/>
  <c r="AM169" i="137"/>
  <c r="AL169" i="137"/>
  <c r="AK169" i="137"/>
  <c r="AJ169" i="137"/>
  <c r="AF169" i="137"/>
  <c r="AE169" i="137"/>
  <c r="AC169" i="137"/>
  <c r="AB169" i="137"/>
  <c r="AA169" i="137"/>
  <c r="D169" i="137"/>
  <c r="AG169" i="137" s="1"/>
  <c r="C169" i="137"/>
  <c r="V169" i="137" s="1"/>
  <c r="AM168" i="137"/>
  <c r="AL168" i="137"/>
  <c r="AK168" i="137"/>
  <c r="AJ168" i="137"/>
  <c r="AI168" i="137"/>
  <c r="AH168" i="137"/>
  <c r="AG168" i="137"/>
  <c r="AE168" i="137"/>
  <c r="AC168" i="137"/>
  <c r="AB168" i="137"/>
  <c r="AA168" i="137"/>
  <c r="Z168" i="137"/>
  <c r="Y168" i="137"/>
  <c r="X168" i="137"/>
  <c r="W168" i="137"/>
  <c r="V168" i="137"/>
  <c r="C168" i="137"/>
  <c r="AM167" i="137"/>
  <c r="AL167" i="137"/>
  <c r="AK167" i="137"/>
  <c r="AJ167" i="137"/>
  <c r="AI167" i="137"/>
  <c r="AH167" i="137"/>
  <c r="AG167" i="137"/>
  <c r="AE167" i="137"/>
  <c r="AC167" i="137"/>
  <c r="AB167" i="137"/>
  <c r="AA167" i="137"/>
  <c r="Z167" i="137"/>
  <c r="Y167" i="137"/>
  <c r="X167" i="137"/>
  <c r="V167" i="137"/>
  <c r="C167" i="137"/>
  <c r="AF167" i="137" s="1"/>
  <c r="AM166" i="137"/>
  <c r="AL166" i="137"/>
  <c r="AK166" i="137"/>
  <c r="AJ166" i="137"/>
  <c r="AI166" i="137"/>
  <c r="AH166" i="137"/>
  <c r="AG166" i="137"/>
  <c r="AE166" i="137"/>
  <c r="AC166" i="137"/>
  <c r="AB166" i="137"/>
  <c r="AA166" i="137"/>
  <c r="Z166" i="137"/>
  <c r="Y166" i="137"/>
  <c r="X166" i="137"/>
  <c r="W166" i="137"/>
  <c r="V166" i="137"/>
  <c r="C166" i="137"/>
  <c r="AM165" i="137"/>
  <c r="AL165" i="137"/>
  <c r="AK165" i="137"/>
  <c r="AJ165" i="137"/>
  <c r="AI165" i="137"/>
  <c r="AH165" i="137"/>
  <c r="AG165" i="137"/>
  <c r="AF165" i="137"/>
  <c r="AE165" i="137"/>
  <c r="AC165" i="137"/>
  <c r="AB165" i="137"/>
  <c r="AA165" i="137"/>
  <c r="Z165" i="137"/>
  <c r="Y165" i="137"/>
  <c r="X165" i="137"/>
  <c r="W165" i="137"/>
  <c r="V165" i="137"/>
  <c r="I162" i="137"/>
  <c r="AM153" i="137"/>
  <c r="AL153" i="137"/>
  <c r="AK153" i="137"/>
  <c r="AJ153" i="137"/>
  <c r="AI153" i="137"/>
  <c r="AH153" i="137"/>
  <c r="AG153" i="137"/>
  <c r="AE153" i="137"/>
  <c r="AC153" i="137"/>
  <c r="AB153" i="137"/>
  <c r="AA153" i="137"/>
  <c r="Z153" i="137"/>
  <c r="Y153" i="137"/>
  <c r="X153" i="137"/>
  <c r="V153" i="137"/>
  <c r="C153" i="137"/>
  <c r="AF153" i="137" s="1"/>
  <c r="AM152" i="137"/>
  <c r="AL152" i="137"/>
  <c r="AK152" i="137"/>
  <c r="AJ152" i="137"/>
  <c r="AI152" i="137"/>
  <c r="AH152" i="137"/>
  <c r="AG152" i="137"/>
  <c r="AE152" i="137"/>
  <c r="AC152" i="137"/>
  <c r="AB152" i="137"/>
  <c r="AA152" i="137"/>
  <c r="Z152" i="137"/>
  <c r="Y152" i="137"/>
  <c r="X152" i="137"/>
  <c r="V152" i="137"/>
  <c r="C152" i="137"/>
  <c r="AF168" i="137" s="1"/>
  <c r="AM151" i="137"/>
  <c r="AL151" i="137"/>
  <c r="AK151" i="137"/>
  <c r="AJ151" i="137"/>
  <c r="AI151" i="137"/>
  <c r="AH151" i="137"/>
  <c r="AG151" i="137"/>
  <c r="AE151" i="137"/>
  <c r="AC151" i="137"/>
  <c r="AB151" i="137"/>
  <c r="AA151" i="137"/>
  <c r="Z151" i="137"/>
  <c r="Y151" i="137"/>
  <c r="X151" i="137"/>
  <c r="V151" i="137"/>
  <c r="C151" i="137"/>
  <c r="AF151" i="137" s="1"/>
  <c r="AM150" i="137"/>
  <c r="AL150" i="137"/>
  <c r="AK150" i="137"/>
  <c r="AJ150" i="137"/>
  <c r="AI150" i="137"/>
  <c r="AH150" i="137"/>
  <c r="AG150" i="137"/>
  <c r="AE150" i="137"/>
  <c r="AC150" i="137"/>
  <c r="AB150" i="137"/>
  <c r="AA150" i="137"/>
  <c r="Z150" i="137"/>
  <c r="Y150" i="137"/>
  <c r="X150" i="137"/>
  <c r="V150" i="137"/>
  <c r="C150" i="137"/>
  <c r="AF166" i="137" s="1"/>
  <c r="AM149" i="137"/>
  <c r="AL149" i="137"/>
  <c r="AK149" i="137"/>
  <c r="AJ149" i="137"/>
  <c r="AI149" i="137"/>
  <c r="AH149" i="137"/>
  <c r="AG149" i="137"/>
  <c r="AF149" i="137"/>
  <c r="AE149" i="137"/>
  <c r="AC149" i="137"/>
  <c r="AB149" i="137"/>
  <c r="AA149" i="137"/>
  <c r="Z149" i="137"/>
  <c r="Y149" i="137"/>
  <c r="X149" i="137"/>
  <c r="W149" i="137"/>
  <c r="V149" i="137"/>
  <c r="I146" i="137"/>
  <c r="AM137" i="137"/>
  <c r="AL137" i="137"/>
  <c r="AK137" i="137"/>
  <c r="AJ137" i="137"/>
  <c r="AI137" i="137"/>
  <c r="AH137" i="137"/>
  <c r="AG137" i="137"/>
  <c r="AE137" i="137"/>
  <c r="AC137" i="137"/>
  <c r="AB137" i="137"/>
  <c r="AA137" i="137"/>
  <c r="Z137" i="137"/>
  <c r="Y137" i="137"/>
  <c r="X137" i="137"/>
  <c r="C137" i="137"/>
  <c r="AF137" i="137" s="1"/>
  <c r="AM136" i="137"/>
  <c r="AL136" i="137"/>
  <c r="AK136" i="137"/>
  <c r="AJ136" i="137"/>
  <c r="AI136" i="137"/>
  <c r="AH136" i="137"/>
  <c r="AG136" i="137"/>
  <c r="AF136" i="137"/>
  <c r="AE136" i="137"/>
  <c r="AC136" i="137"/>
  <c r="AB136" i="137"/>
  <c r="AA136" i="137"/>
  <c r="Z136" i="137"/>
  <c r="Y136" i="137"/>
  <c r="X136" i="137"/>
  <c r="W136" i="137"/>
  <c r="C136" i="137"/>
  <c r="V136" i="137" s="1"/>
  <c r="AM135" i="137"/>
  <c r="AL135" i="137"/>
  <c r="AK135" i="137"/>
  <c r="AJ135" i="137"/>
  <c r="AI135" i="137"/>
  <c r="AH135" i="137"/>
  <c r="AG135" i="137"/>
  <c r="AE135" i="137"/>
  <c r="AC135" i="137"/>
  <c r="AB135" i="137"/>
  <c r="AA135" i="137"/>
  <c r="Z135" i="137"/>
  <c r="Y135" i="137"/>
  <c r="X135" i="137"/>
  <c r="C135" i="137"/>
  <c r="AF135" i="137" s="1"/>
  <c r="AM134" i="137"/>
  <c r="AL134" i="137"/>
  <c r="AK134" i="137"/>
  <c r="AJ134" i="137"/>
  <c r="AI134" i="137"/>
  <c r="AH134" i="137"/>
  <c r="AG134" i="137"/>
  <c r="AF134" i="137"/>
  <c r="AE134" i="137"/>
  <c r="AC134" i="137"/>
  <c r="AB134" i="137"/>
  <c r="AA134" i="137"/>
  <c r="Z134" i="137"/>
  <c r="Y134" i="137"/>
  <c r="X134" i="137"/>
  <c r="W134" i="137"/>
  <c r="C134" i="137"/>
  <c r="V134" i="137" s="1"/>
  <c r="AM133" i="137"/>
  <c r="AL133" i="137"/>
  <c r="AK133" i="137"/>
  <c r="AJ133" i="137"/>
  <c r="AI133" i="137"/>
  <c r="AH133" i="137"/>
  <c r="AG133" i="137"/>
  <c r="AF133" i="137"/>
  <c r="AE133" i="137"/>
  <c r="AC133" i="137"/>
  <c r="AB133" i="137"/>
  <c r="AA133" i="137"/>
  <c r="Z133" i="137"/>
  <c r="Y133" i="137"/>
  <c r="X133" i="137"/>
  <c r="W133" i="137"/>
  <c r="V133" i="137"/>
  <c r="I130" i="137"/>
  <c r="AM121" i="137"/>
  <c r="AL121" i="137"/>
  <c r="AK121" i="137"/>
  <c r="AJ121" i="137"/>
  <c r="AI121" i="137"/>
  <c r="AH121" i="137"/>
  <c r="AG121" i="137"/>
  <c r="AE121" i="137"/>
  <c r="AC121" i="137"/>
  <c r="AB121" i="137"/>
  <c r="AA121" i="137"/>
  <c r="Z121" i="137"/>
  <c r="Y121" i="137"/>
  <c r="X121" i="137"/>
  <c r="C121" i="137"/>
  <c r="AF121" i="137" s="1"/>
  <c r="AM120" i="137"/>
  <c r="AL120" i="137"/>
  <c r="AK120" i="137"/>
  <c r="AJ120" i="137"/>
  <c r="AI120" i="137"/>
  <c r="AH120" i="137"/>
  <c r="AG120" i="137"/>
  <c r="AF120" i="137"/>
  <c r="AE120" i="137"/>
  <c r="AC120" i="137"/>
  <c r="AB120" i="137"/>
  <c r="AA120" i="137"/>
  <c r="Z120" i="137"/>
  <c r="Y120" i="137"/>
  <c r="X120" i="137"/>
  <c r="W120" i="137"/>
  <c r="C120" i="137"/>
  <c r="V120" i="137" s="1"/>
  <c r="AM119" i="137"/>
  <c r="AL119" i="137"/>
  <c r="AK119" i="137"/>
  <c r="AJ119" i="137"/>
  <c r="AI119" i="137"/>
  <c r="AH119" i="137"/>
  <c r="AG119" i="137"/>
  <c r="AE119" i="137"/>
  <c r="AC119" i="137"/>
  <c r="AB119" i="137"/>
  <c r="AA119" i="137"/>
  <c r="Z119" i="137"/>
  <c r="Y119" i="137"/>
  <c r="X119" i="137"/>
  <c r="C119" i="137"/>
  <c r="AF119" i="137" s="1"/>
  <c r="AM118" i="137"/>
  <c r="AL118" i="137"/>
  <c r="AK118" i="137"/>
  <c r="AJ118" i="137"/>
  <c r="AI118" i="137"/>
  <c r="AH118" i="137"/>
  <c r="AG118" i="137"/>
  <c r="AF118" i="137"/>
  <c r="AE118" i="137"/>
  <c r="AC118" i="137"/>
  <c r="AB118" i="137"/>
  <c r="AA118" i="137"/>
  <c r="Z118" i="137"/>
  <c r="Y118" i="137"/>
  <c r="X118" i="137"/>
  <c r="W118" i="137"/>
  <c r="C118" i="137"/>
  <c r="V118" i="137" s="1"/>
  <c r="AM117" i="137"/>
  <c r="AL117" i="137"/>
  <c r="AK117" i="137"/>
  <c r="AJ117" i="137"/>
  <c r="AI117" i="137"/>
  <c r="AH117" i="137"/>
  <c r="AG117" i="137"/>
  <c r="AF117" i="137"/>
  <c r="AE117" i="137"/>
  <c r="AC117" i="137"/>
  <c r="AB117" i="137"/>
  <c r="AA117" i="137"/>
  <c r="Z117" i="137"/>
  <c r="Y117" i="137"/>
  <c r="X117" i="137"/>
  <c r="W117" i="137"/>
  <c r="V117" i="137"/>
  <c r="I114" i="137"/>
  <c r="AM105" i="137"/>
  <c r="AL105" i="137"/>
  <c r="AK105" i="137"/>
  <c r="AJ105" i="137"/>
  <c r="AI105" i="137"/>
  <c r="AH105" i="137"/>
  <c r="AG105" i="137"/>
  <c r="AE105" i="137"/>
  <c r="AC105" i="137"/>
  <c r="AB105" i="137"/>
  <c r="AA105" i="137"/>
  <c r="Z105" i="137"/>
  <c r="Y105" i="137"/>
  <c r="X105" i="137"/>
  <c r="C105" i="137"/>
  <c r="AF105" i="137" s="1"/>
  <c r="AM104" i="137"/>
  <c r="AL104" i="137"/>
  <c r="AK104" i="137"/>
  <c r="AJ104" i="137"/>
  <c r="AI104" i="137"/>
  <c r="AH104" i="137"/>
  <c r="AG104" i="137"/>
  <c r="AF104" i="137"/>
  <c r="AE104" i="137"/>
  <c r="AC104" i="137"/>
  <c r="AB104" i="137"/>
  <c r="AA104" i="137"/>
  <c r="Z104" i="137"/>
  <c r="Y104" i="137"/>
  <c r="X104" i="137"/>
  <c r="W104" i="137"/>
  <c r="C104" i="137"/>
  <c r="V104" i="137" s="1"/>
  <c r="AM103" i="137"/>
  <c r="AL103" i="137"/>
  <c r="AK103" i="137"/>
  <c r="AJ103" i="137"/>
  <c r="AI103" i="137"/>
  <c r="AH103" i="137"/>
  <c r="AG103" i="137"/>
  <c r="AE103" i="137"/>
  <c r="AC103" i="137"/>
  <c r="AB103" i="137"/>
  <c r="AA103" i="137"/>
  <c r="Z103" i="137"/>
  <c r="Y103" i="137"/>
  <c r="X103" i="137"/>
  <c r="C103" i="137"/>
  <c r="AF103" i="137" s="1"/>
  <c r="AM102" i="137"/>
  <c r="AL102" i="137"/>
  <c r="AK102" i="137"/>
  <c r="AJ102" i="137"/>
  <c r="AI102" i="137"/>
  <c r="AH102" i="137"/>
  <c r="AG102" i="137"/>
  <c r="AF102" i="137"/>
  <c r="AE102" i="137"/>
  <c r="AC102" i="137"/>
  <c r="AB102" i="137"/>
  <c r="AA102" i="137"/>
  <c r="Z102" i="137"/>
  <c r="Y102" i="137"/>
  <c r="X102" i="137"/>
  <c r="W102" i="137"/>
  <c r="C102" i="137"/>
  <c r="V102" i="137" s="1"/>
  <c r="AC101" i="137"/>
  <c r="AB101" i="137"/>
  <c r="AA101" i="137"/>
  <c r="Z101" i="137"/>
  <c r="Y101" i="137"/>
  <c r="X101" i="137"/>
  <c r="W101" i="137"/>
  <c r="V101" i="137"/>
  <c r="A99" i="137"/>
  <c r="I98" i="137"/>
  <c r="AM89" i="137"/>
  <c r="AL89" i="137"/>
  <c r="AK89" i="137"/>
  <c r="AJ89" i="137"/>
  <c r="AI89" i="137"/>
  <c r="AH89" i="137"/>
  <c r="AG89" i="137"/>
  <c r="AE89" i="137"/>
  <c r="AC89" i="137"/>
  <c r="AB89" i="137"/>
  <c r="AA89" i="137"/>
  <c r="Z89" i="137"/>
  <c r="Y89" i="137"/>
  <c r="X89" i="137"/>
  <c r="V89" i="137"/>
  <c r="C89" i="137"/>
  <c r="AF89" i="137" s="1"/>
  <c r="AM88" i="137"/>
  <c r="AL88" i="137"/>
  <c r="AK88" i="137"/>
  <c r="AJ88" i="137"/>
  <c r="AI88" i="137"/>
  <c r="AH88" i="137"/>
  <c r="AG88" i="137"/>
  <c r="AE88" i="137"/>
  <c r="AC88" i="137"/>
  <c r="AB88" i="137"/>
  <c r="AA88" i="137"/>
  <c r="Z88" i="137"/>
  <c r="Y88" i="137"/>
  <c r="X88" i="137"/>
  <c r="W88" i="137"/>
  <c r="V88" i="137"/>
  <c r="C88" i="137"/>
  <c r="AM87" i="137"/>
  <c r="AL87" i="137"/>
  <c r="AK87" i="137"/>
  <c r="AJ87" i="137"/>
  <c r="AI87" i="137"/>
  <c r="AH87" i="137"/>
  <c r="AG87" i="137"/>
  <c r="AE87" i="137"/>
  <c r="AC87" i="137"/>
  <c r="AB87" i="137"/>
  <c r="AA87" i="137"/>
  <c r="Z87" i="137"/>
  <c r="Y87" i="137"/>
  <c r="X87" i="137"/>
  <c r="V87" i="137"/>
  <c r="C87" i="137"/>
  <c r="AF87" i="137" s="1"/>
  <c r="AM86" i="137"/>
  <c r="AL86" i="137"/>
  <c r="AK86" i="137"/>
  <c r="AJ86" i="137"/>
  <c r="AI86" i="137"/>
  <c r="AH86" i="137"/>
  <c r="AG86" i="137"/>
  <c r="AE86" i="137"/>
  <c r="AC86" i="137"/>
  <c r="AB86" i="137"/>
  <c r="AA86" i="137"/>
  <c r="Z86" i="137"/>
  <c r="Y86" i="137"/>
  <c r="X86" i="137"/>
  <c r="W86" i="137"/>
  <c r="V86" i="137"/>
  <c r="C86" i="137"/>
  <c r="AC85" i="137"/>
  <c r="AB85" i="137"/>
  <c r="AA85" i="137"/>
  <c r="Z85" i="137"/>
  <c r="Y85" i="137"/>
  <c r="X85" i="137"/>
  <c r="W85" i="137"/>
  <c r="V85" i="137"/>
  <c r="I82" i="137"/>
  <c r="AM73" i="137"/>
  <c r="AL73" i="137"/>
  <c r="AK73" i="137"/>
  <c r="AJ73" i="137"/>
  <c r="AI73" i="137"/>
  <c r="AH73" i="137"/>
  <c r="AG73" i="137"/>
  <c r="AE73" i="137"/>
  <c r="AC73" i="137"/>
  <c r="AB73" i="137"/>
  <c r="AA73" i="137"/>
  <c r="Z73" i="137"/>
  <c r="Y73" i="137"/>
  <c r="X73" i="137"/>
  <c r="W73" i="137"/>
  <c r="V73" i="137"/>
  <c r="C73" i="137"/>
  <c r="AM72" i="137"/>
  <c r="AL72" i="137"/>
  <c r="AK72" i="137"/>
  <c r="AJ72" i="137"/>
  <c r="AI72" i="137"/>
  <c r="AH72" i="137"/>
  <c r="AG72" i="137"/>
  <c r="AE72" i="137"/>
  <c r="AC72" i="137"/>
  <c r="AB72" i="137"/>
  <c r="AA72" i="137"/>
  <c r="Z72" i="137"/>
  <c r="Y72" i="137"/>
  <c r="X72" i="137"/>
  <c r="V72" i="137"/>
  <c r="C72" i="137"/>
  <c r="AF72" i="137" s="1"/>
  <c r="AM71" i="137"/>
  <c r="AL71" i="137"/>
  <c r="AK71" i="137"/>
  <c r="AJ71" i="137"/>
  <c r="AI71" i="137"/>
  <c r="AH71" i="137"/>
  <c r="AG71" i="137"/>
  <c r="AE71" i="137"/>
  <c r="AC71" i="137"/>
  <c r="AB71" i="137"/>
  <c r="AA71" i="137"/>
  <c r="Z71" i="137"/>
  <c r="Y71" i="137"/>
  <c r="X71" i="137"/>
  <c r="W71" i="137"/>
  <c r="V71" i="137"/>
  <c r="C71" i="137"/>
  <c r="AM70" i="137"/>
  <c r="AL70" i="137"/>
  <c r="AK70" i="137"/>
  <c r="AJ70" i="137"/>
  <c r="AI70" i="137"/>
  <c r="AH70" i="137"/>
  <c r="AG70" i="137"/>
  <c r="AE70" i="137"/>
  <c r="AC70" i="137"/>
  <c r="AB70" i="137"/>
  <c r="AA70" i="137"/>
  <c r="Z70" i="137"/>
  <c r="Y70" i="137"/>
  <c r="X70" i="137"/>
  <c r="V70" i="137"/>
  <c r="C70" i="137"/>
  <c r="AF70" i="137" s="1"/>
  <c r="AC69" i="137"/>
  <c r="AB69" i="137"/>
  <c r="AA69" i="137"/>
  <c r="Z69" i="137"/>
  <c r="Y69" i="137"/>
  <c r="X69" i="137"/>
  <c r="W69" i="137"/>
  <c r="V69" i="137"/>
  <c r="I66" i="137"/>
  <c r="AM58" i="137"/>
  <c r="AL58" i="137"/>
  <c r="AK58" i="137"/>
  <c r="AJ58" i="137"/>
  <c r="AI58" i="137"/>
  <c r="AH58" i="137"/>
  <c r="AG58" i="137"/>
  <c r="AF58" i="137"/>
  <c r="AE58" i="137"/>
  <c r="AM57" i="137"/>
  <c r="AL57" i="137"/>
  <c r="AK57" i="137"/>
  <c r="AJ57" i="137"/>
  <c r="AI57" i="137"/>
  <c r="AH57" i="137"/>
  <c r="AG57" i="137"/>
  <c r="AE57" i="137"/>
  <c r="AC57" i="137"/>
  <c r="AB57" i="137"/>
  <c r="AA57" i="137"/>
  <c r="Z57" i="137"/>
  <c r="Y57" i="137"/>
  <c r="X57" i="137"/>
  <c r="W57" i="137"/>
  <c r="V57" i="137"/>
  <c r="C57" i="137"/>
  <c r="AF73" i="137" s="1"/>
  <c r="AM56" i="137"/>
  <c r="AL56" i="137"/>
  <c r="AK56" i="137"/>
  <c r="AJ56" i="137"/>
  <c r="AI56" i="137"/>
  <c r="AH56" i="137"/>
  <c r="AG56" i="137"/>
  <c r="AE56" i="137"/>
  <c r="AC56" i="137"/>
  <c r="AB56" i="137"/>
  <c r="AA56" i="137"/>
  <c r="Z56" i="137"/>
  <c r="Y56" i="137"/>
  <c r="X56" i="137"/>
  <c r="V56" i="137"/>
  <c r="C56" i="137"/>
  <c r="AF56" i="137" s="1"/>
  <c r="AM55" i="137"/>
  <c r="AL55" i="137"/>
  <c r="AK55" i="137"/>
  <c r="AJ55" i="137"/>
  <c r="AI55" i="137"/>
  <c r="AH55" i="137"/>
  <c r="AG55" i="137"/>
  <c r="AE55" i="137"/>
  <c r="AC55" i="137"/>
  <c r="AB55" i="137"/>
  <c r="AA55" i="137"/>
  <c r="Z55" i="137"/>
  <c r="Y55" i="137"/>
  <c r="X55" i="137"/>
  <c r="W55" i="137"/>
  <c r="V55" i="137"/>
  <c r="C55" i="137"/>
  <c r="AF71" i="137" s="1"/>
  <c r="AM54" i="137"/>
  <c r="AL54" i="137"/>
  <c r="AK54" i="137"/>
  <c r="AJ54" i="137"/>
  <c r="AI54" i="137"/>
  <c r="AH54" i="137"/>
  <c r="AG54" i="137"/>
  <c r="AE54" i="137"/>
  <c r="AC54" i="137"/>
  <c r="AB54" i="137"/>
  <c r="AA54" i="137"/>
  <c r="Z54" i="137"/>
  <c r="Y54" i="137"/>
  <c r="X54" i="137"/>
  <c r="V54" i="137"/>
  <c r="C54" i="137"/>
  <c r="AF54" i="137" s="1"/>
  <c r="AC53" i="137"/>
  <c r="AB53" i="137"/>
  <c r="AA53" i="137"/>
  <c r="Z53" i="137"/>
  <c r="Y53" i="137"/>
  <c r="X53" i="137"/>
  <c r="W53" i="137"/>
  <c r="V53" i="137"/>
  <c r="I50" i="137"/>
  <c r="AM42" i="137"/>
  <c r="AL42" i="137"/>
  <c r="AK42" i="137"/>
  <c r="AJ42" i="137"/>
  <c r="AE42" i="137"/>
  <c r="AC42" i="137"/>
  <c r="AB42" i="137"/>
  <c r="AA42" i="137"/>
  <c r="Z42" i="137"/>
  <c r="Y42" i="137"/>
  <c r="X42" i="137"/>
  <c r="W42" i="137"/>
  <c r="V42" i="137"/>
  <c r="AM41" i="137"/>
  <c r="AL41" i="137"/>
  <c r="AK41" i="137"/>
  <c r="AJ41" i="137"/>
  <c r="AI41" i="137"/>
  <c r="AH41" i="137"/>
  <c r="AG41" i="137"/>
  <c r="AE41" i="137"/>
  <c r="AC41" i="137"/>
  <c r="AB41" i="137"/>
  <c r="AA41" i="137"/>
  <c r="Z41" i="137"/>
  <c r="Y41" i="137"/>
  <c r="X41" i="137"/>
  <c r="W41" i="137"/>
  <c r="V41" i="137"/>
  <c r="C41" i="137"/>
  <c r="AF57" i="137" s="1"/>
  <c r="AM40" i="137"/>
  <c r="AL40" i="137"/>
  <c r="AK40" i="137"/>
  <c r="AJ40" i="137"/>
  <c r="AI40" i="137"/>
  <c r="AH40" i="137"/>
  <c r="AG40" i="137"/>
  <c r="AE40" i="137"/>
  <c r="AC40" i="137"/>
  <c r="AB40" i="137"/>
  <c r="AA40" i="137"/>
  <c r="Z40" i="137"/>
  <c r="Y40" i="137"/>
  <c r="X40" i="137"/>
  <c r="V40" i="137"/>
  <c r="C40" i="137"/>
  <c r="AF40" i="137" s="1"/>
  <c r="AM39" i="137"/>
  <c r="AL39" i="137"/>
  <c r="AK39" i="137"/>
  <c r="AJ39" i="137"/>
  <c r="AI39" i="137"/>
  <c r="AH39" i="137"/>
  <c r="AG39" i="137"/>
  <c r="AE39" i="137"/>
  <c r="AC39" i="137"/>
  <c r="AB39" i="137"/>
  <c r="AA39" i="137"/>
  <c r="Z39" i="137"/>
  <c r="Y39" i="137"/>
  <c r="X39" i="137"/>
  <c r="W39" i="137"/>
  <c r="V39" i="137"/>
  <c r="C39" i="137"/>
  <c r="AF55" i="137" s="1"/>
  <c r="AM38" i="137"/>
  <c r="AL38" i="137"/>
  <c r="AK38" i="137"/>
  <c r="AJ38" i="137"/>
  <c r="AI38" i="137"/>
  <c r="AH38" i="137"/>
  <c r="AG38" i="137"/>
  <c r="AE38" i="137"/>
  <c r="AC38" i="137"/>
  <c r="AB38" i="137"/>
  <c r="AA38" i="137"/>
  <c r="Z38" i="137"/>
  <c r="Y38" i="137"/>
  <c r="X38" i="137"/>
  <c r="V38" i="137"/>
  <c r="C38" i="137"/>
  <c r="AF38" i="137" s="1"/>
  <c r="AC37" i="137"/>
  <c r="AB37" i="137"/>
  <c r="AA37" i="137"/>
  <c r="Z37" i="137"/>
  <c r="Y37" i="137"/>
  <c r="X37" i="137"/>
  <c r="W37" i="137"/>
  <c r="V37" i="137"/>
  <c r="I34" i="137"/>
  <c r="AN25" i="137"/>
  <c r="AM25" i="137"/>
  <c r="AL25" i="137"/>
  <c r="AK25" i="137"/>
  <c r="AJ25" i="137"/>
  <c r="AE25" i="137"/>
  <c r="AC25" i="137"/>
  <c r="AB25" i="137"/>
  <c r="AA25" i="137"/>
  <c r="C25" i="137"/>
  <c r="AF42" i="137" s="1"/>
  <c r="AN24" i="137"/>
  <c r="AM24" i="137"/>
  <c r="AL24" i="137"/>
  <c r="AK24" i="137"/>
  <c r="AJ24" i="137"/>
  <c r="AI24" i="137"/>
  <c r="AH24" i="137"/>
  <c r="AG24" i="137"/>
  <c r="AE24" i="137"/>
  <c r="AC24" i="137"/>
  <c r="AB24" i="137"/>
  <c r="AA24" i="137"/>
  <c r="Z24" i="137"/>
  <c r="Y24" i="137"/>
  <c r="X24" i="137"/>
  <c r="V24" i="137"/>
  <c r="C24" i="137"/>
  <c r="AF24" i="137" s="1"/>
  <c r="AN23" i="137"/>
  <c r="AM23" i="137"/>
  <c r="AL23" i="137"/>
  <c r="AK23" i="137"/>
  <c r="AJ23" i="137"/>
  <c r="AI23" i="137"/>
  <c r="AH23" i="137"/>
  <c r="AG23" i="137"/>
  <c r="AF23" i="137"/>
  <c r="AE23" i="137"/>
  <c r="AC23" i="137"/>
  <c r="AB23" i="137"/>
  <c r="AA23" i="137"/>
  <c r="Z23" i="137"/>
  <c r="Y23" i="137"/>
  <c r="X23" i="137"/>
  <c r="W23" i="137"/>
  <c r="C23" i="137"/>
  <c r="V23" i="137" s="1"/>
  <c r="AN22" i="137"/>
  <c r="AM22" i="137"/>
  <c r="AL22" i="137"/>
  <c r="AK22" i="137"/>
  <c r="AJ22" i="137"/>
  <c r="AI22" i="137"/>
  <c r="AH22" i="137"/>
  <c r="AG22" i="137"/>
  <c r="AE22" i="137"/>
  <c r="AC22" i="137"/>
  <c r="AB22" i="137"/>
  <c r="AA22" i="137"/>
  <c r="Z22" i="137"/>
  <c r="Y22" i="137"/>
  <c r="X22" i="137"/>
  <c r="W22" i="137"/>
  <c r="V22" i="137"/>
  <c r="C22" i="137"/>
  <c r="AF39" i="137" s="1"/>
  <c r="AN21" i="137"/>
  <c r="AM21" i="137"/>
  <c r="AL21" i="137"/>
  <c r="AK21" i="137"/>
  <c r="AJ21" i="137"/>
  <c r="AI21" i="137"/>
  <c r="AH21" i="137"/>
  <c r="AG21" i="137"/>
  <c r="AE21" i="137"/>
  <c r="AC21" i="137"/>
  <c r="AB21" i="137"/>
  <c r="AA21" i="137"/>
  <c r="Z21" i="137"/>
  <c r="Y21" i="137"/>
  <c r="X21" i="137"/>
  <c r="C21" i="137"/>
  <c r="AF21" i="137" s="1"/>
  <c r="I18" i="137"/>
  <c r="AM9" i="137"/>
  <c r="AL9" i="137"/>
  <c r="AK9" i="137"/>
  <c r="AJ9" i="137"/>
  <c r="AF9" i="137"/>
  <c r="AE9" i="137"/>
  <c r="AC9" i="137"/>
  <c r="AB9" i="137"/>
  <c r="AA9" i="137"/>
  <c r="D9" i="137"/>
  <c r="C9" i="137"/>
  <c r="V9" i="137" s="1"/>
  <c r="AM8" i="137"/>
  <c r="AL8" i="137"/>
  <c r="AK8" i="137"/>
  <c r="AJ8" i="137"/>
  <c r="AI8" i="137"/>
  <c r="AH8" i="137"/>
  <c r="AG8" i="137"/>
  <c r="AE8" i="137"/>
  <c r="AC8" i="137"/>
  <c r="AB8" i="137"/>
  <c r="AA8" i="137"/>
  <c r="Z8" i="137"/>
  <c r="Y8" i="137"/>
  <c r="X8" i="137"/>
  <c r="W8" i="137"/>
  <c r="V8" i="137"/>
  <c r="C8" i="137"/>
  <c r="AM7" i="137"/>
  <c r="AL7" i="137"/>
  <c r="AK7" i="137"/>
  <c r="AJ7" i="137"/>
  <c r="AI7" i="137"/>
  <c r="AH7" i="137"/>
  <c r="AG7" i="137"/>
  <c r="AE7" i="137"/>
  <c r="AC7" i="137"/>
  <c r="AB7" i="137"/>
  <c r="AA7" i="137"/>
  <c r="Z7" i="137"/>
  <c r="Y7" i="137"/>
  <c r="X7" i="137"/>
  <c r="V7" i="137"/>
  <c r="C7" i="137"/>
  <c r="AF7" i="137" s="1"/>
  <c r="AM6" i="137"/>
  <c r="AL6" i="137"/>
  <c r="AK6" i="137"/>
  <c r="AJ6" i="137"/>
  <c r="AI6" i="137"/>
  <c r="AH6" i="137"/>
  <c r="AG6" i="137"/>
  <c r="AE6" i="137"/>
  <c r="AC6" i="137"/>
  <c r="AB6" i="137"/>
  <c r="AA6" i="137"/>
  <c r="Z6" i="137"/>
  <c r="Y6" i="137"/>
  <c r="X6" i="137"/>
  <c r="W6" i="137"/>
  <c r="V6" i="137"/>
  <c r="C6" i="137"/>
  <c r="AF22" i="137" s="1"/>
  <c r="AM5" i="137"/>
  <c r="AL5" i="137"/>
  <c r="AK5" i="137"/>
  <c r="AJ5" i="137"/>
  <c r="AI5" i="137"/>
  <c r="AH5" i="137"/>
  <c r="AG5" i="137"/>
  <c r="AE5" i="137"/>
  <c r="AC5" i="137"/>
  <c r="AB5" i="137"/>
  <c r="AA5" i="137"/>
  <c r="Z5" i="137"/>
  <c r="Y5" i="137"/>
  <c r="X5" i="137"/>
  <c r="V5" i="137"/>
  <c r="C5" i="137"/>
  <c r="AF5" i="137" s="1"/>
  <c r="A147" i="137"/>
  <c r="I2" i="137"/>
  <c r="L147" i="137" l="1"/>
  <c r="L51" i="137"/>
  <c r="L35" i="137"/>
  <c r="L83" i="137"/>
  <c r="L131" i="137"/>
  <c r="L179" i="137"/>
  <c r="L67" i="137"/>
  <c r="L115" i="137"/>
  <c r="L163" i="137"/>
  <c r="L3" i="137"/>
  <c r="W169" i="137"/>
  <c r="AF6" i="137"/>
  <c r="AF8" i="137"/>
  <c r="V21" i="137"/>
  <c r="D25" i="137"/>
  <c r="AF25" i="137"/>
  <c r="AF41" i="137"/>
  <c r="AF86" i="137"/>
  <c r="AF88" i="137"/>
  <c r="V103" i="137"/>
  <c r="V105" i="137"/>
  <c r="V119" i="137"/>
  <c r="V121" i="137"/>
  <c r="V135" i="137"/>
  <c r="V137" i="137"/>
  <c r="W151" i="137"/>
  <c r="W153" i="137"/>
  <c r="W167" i="137"/>
  <c r="E169" i="137"/>
  <c r="A179" i="137"/>
  <c r="V182" i="137"/>
  <c r="V184" i="137"/>
  <c r="V25" i="137"/>
  <c r="W9" i="137"/>
  <c r="W21" i="137"/>
  <c r="A83" i="137"/>
  <c r="W103" i="137"/>
  <c r="W105" i="137"/>
  <c r="W119" i="137"/>
  <c r="W121" i="137"/>
  <c r="W135" i="137"/>
  <c r="W137" i="137"/>
  <c r="A163" i="137"/>
  <c r="W182" i="137"/>
  <c r="W184" i="137"/>
  <c r="V185" i="137"/>
  <c r="W5" i="137"/>
  <c r="W7" i="137"/>
  <c r="E9" i="137"/>
  <c r="A19" i="137"/>
  <c r="W24" i="137"/>
  <c r="A35" i="137"/>
  <c r="W38" i="137"/>
  <c r="W40" i="137"/>
  <c r="A51" i="137"/>
  <c r="W54" i="137"/>
  <c r="W56" i="137"/>
  <c r="A67" i="137"/>
  <c r="W70" i="137"/>
  <c r="W72" i="137"/>
  <c r="W87" i="137"/>
  <c r="W89" i="137"/>
  <c r="A115" i="137"/>
  <c r="A131" i="137"/>
  <c r="W150" i="137"/>
  <c r="AF150" i="137"/>
  <c r="W152" i="137"/>
  <c r="AF152" i="137"/>
  <c r="D185" i="137"/>
  <c r="W185" i="137" l="1"/>
  <c r="AG185" i="137"/>
  <c r="E185" i="137"/>
  <c r="AH169" i="137"/>
  <c r="F169" i="137"/>
  <c r="X169" i="137"/>
  <c r="AG42" i="137"/>
  <c r="AG25" i="137"/>
  <c r="E25" i="137"/>
  <c r="W25" i="137"/>
  <c r="X9" i="137"/>
  <c r="AH9" i="137"/>
  <c r="F9" i="137"/>
  <c r="AG9" i="137"/>
  <c r="AH185" i="137" l="1"/>
  <c r="F185" i="137"/>
  <c r="X185" i="137"/>
  <c r="Y9" i="137"/>
  <c r="Z9" i="137"/>
  <c r="AH25" i="137"/>
  <c r="F25" i="137"/>
  <c r="X25" i="137"/>
  <c r="AH42" i="137"/>
  <c r="AI169" i="137"/>
  <c r="Z169" i="137"/>
  <c r="Y169" i="137"/>
  <c r="Y25" i="137" l="1"/>
  <c r="AI25" i="137"/>
  <c r="Z25" i="137"/>
  <c r="AI42" i="137"/>
  <c r="AI185" i="137"/>
  <c r="Z185" i="137"/>
  <c r="Y185" i="137"/>
  <c r="AI9" i="137"/>
  <c r="J179" i="136" l="1"/>
  <c r="F179" i="136" s="1"/>
  <c r="H179" i="136"/>
  <c r="E179" i="136" s="1"/>
  <c r="J163" i="136"/>
  <c r="F163" i="136" s="1"/>
  <c r="H163" i="136"/>
  <c r="E163" i="136" s="1"/>
  <c r="J147" i="136"/>
  <c r="F147" i="136" s="1"/>
  <c r="H147" i="136"/>
  <c r="J131" i="136"/>
  <c r="F131" i="136" s="1"/>
  <c r="H131" i="136"/>
  <c r="E131" i="136" s="1"/>
  <c r="J115" i="136"/>
  <c r="F115" i="136" s="1"/>
  <c r="H115" i="136"/>
  <c r="E115" i="136" s="1"/>
  <c r="J99" i="136"/>
  <c r="F99" i="136" s="1"/>
  <c r="H99" i="136"/>
  <c r="E99" i="136" s="1"/>
  <c r="J83" i="136"/>
  <c r="F83" i="136" s="1"/>
  <c r="H83" i="136"/>
  <c r="J67" i="136"/>
  <c r="F67" i="136" s="1"/>
  <c r="H67" i="136"/>
  <c r="E67" i="136" s="1"/>
  <c r="J51" i="136"/>
  <c r="F51" i="136" s="1"/>
  <c r="H51" i="136"/>
  <c r="E51" i="136" s="1"/>
  <c r="J35" i="136"/>
  <c r="F35" i="136" s="1"/>
  <c r="H35" i="136"/>
  <c r="E35" i="136" s="1"/>
  <c r="J19" i="136"/>
  <c r="F19" i="136" s="1"/>
  <c r="H19" i="136"/>
  <c r="J3" i="136"/>
  <c r="F3" i="136" s="1"/>
  <c r="H3" i="136"/>
  <c r="E3" i="136" s="1"/>
  <c r="A3" i="136"/>
  <c r="U188" i="136"/>
  <c r="AM185" i="136"/>
  <c r="AL185" i="136"/>
  <c r="AK185" i="136"/>
  <c r="AJ185" i="136"/>
  <c r="AE185" i="136"/>
  <c r="AC185" i="136"/>
  <c r="AB185" i="136"/>
  <c r="AA185" i="136"/>
  <c r="C185" i="136"/>
  <c r="AF185" i="136" s="1"/>
  <c r="AM184" i="136"/>
  <c r="AL184" i="136"/>
  <c r="AK184" i="136"/>
  <c r="AJ184" i="136"/>
  <c r="AI184" i="136"/>
  <c r="AH184" i="136"/>
  <c r="AG184" i="136"/>
  <c r="AE184" i="136"/>
  <c r="AC184" i="136"/>
  <c r="AB184" i="136"/>
  <c r="AA184" i="136"/>
  <c r="Z184" i="136"/>
  <c r="Y184" i="136"/>
  <c r="X184" i="136"/>
  <c r="C184" i="136"/>
  <c r="AF184" i="136" s="1"/>
  <c r="AM183" i="136"/>
  <c r="AL183" i="136"/>
  <c r="AK183" i="136"/>
  <c r="AJ183" i="136"/>
  <c r="AI183" i="136"/>
  <c r="AH183" i="136"/>
  <c r="AG183" i="136"/>
  <c r="AF183" i="136"/>
  <c r="AE183" i="136"/>
  <c r="AC183" i="136"/>
  <c r="AB183" i="136"/>
  <c r="AA183" i="136"/>
  <c r="Z183" i="136"/>
  <c r="Y183" i="136"/>
  <c r="X183" i="136"/>
  <c r="W183" i="136"/>
  <c r="C183" i="136"/>
  <c r="V183" i="136" s="1"/>
  <c r="AM182" i="136"/>
  <c r="AL182" i="136"/>
  <c r="AK182" i="136"/>
  <c r="AJ182" i="136"/>
  <c r="AI182" i="136"/>
  <c r="AH182" i="136"/>
  <c r="AG182" i="136"/>
  <c r="AE182" i="136"/>
  <c r="AC182" i="136"/>
  <c r="AB182" i="136"/>
  <c r="AA182" i="136"/>
  <c r="Z182" i="136"/>
  <c r="Y182" i="136"/>
  <c r="X182" i="136"/>
  <c r="C182" i="136"/>
  <c r="AF182" i="136" s="1"/>
  <c r="AM181" i="136"/>
  <c r="AL181" i="136"/>
  <c r="AK181" i="136"/>
  <c r="AJ181" i="136"/>
  <c r="AI181" i="136"/>
  <c r="AH181" i="136"/>
  <c r="AG181" i="136"/>
  <c r="AF181" i="136"/>
  <c r="AE181" i="136"/>
  <c r="AC181" i="136"/>
  <c r="AB181" i="136"/>
  <c r="AA181" i="136"/>
  <c r="Z181" i="136"/>
  <c r="Y181" i="136"/>
  <c r="X181" i="136"/>
  <c r="W181" i="136"/>
  <c r="V181" i="136"/>
  <c r="I178" i="136"/>
  <c r="AM169" i="136"/>
  <c r="AL169" i="136"/>
  <c r="AK169" i="136"/>
  <c r="AJ169" i="136"/>
  <c r="AF169" i="136"/>
  <c r="AE169" i="136"/>
  <c r="AC169" i="136"/>
  <c r="AB169" i="136"/>
  <c r="AA169" i="136"/>
  <c r="D169" i="136"/>
  <c r="AG169" i="136" s="1"/>
  <c r="C169" i="136"/>
  <c r="V169" i="136" s="1"/>
  <c r="AM168" i="136"/>
  <c r="AL168" i="136"/>
  <c r="AK168" i="136"/>
  <c r="AJ168" i="136"/>
  <c r="AI168" i="136"/>
  <c r="AH168" i="136"/>
  <c r="AG168" i="136"/>
  <c r="AE168" i="136"/>
  <c r="AC168" i="136"/>
  <c r="AB168" i="136"/>
  <c r="AA168" i="136"/>
  <c r="Z168" i="136"/>
  <c r="Y168" i="136"/>
  <c r="X168" i="136"/>
  <c r="C168" i="136"/>
  <c r="AF168" i="136" s="1"/>
  <c r="AM167" i="136"/>
  <c r="AL167" i="136"/>
  <c r="AK167" i="136"/>
  <c r="AJ167" i="136"/>
  <c r="AI167" i="136"/>
  <c r="AH167" i="136"/>
  <c r="AG167" i="136"/>
  <c r="AE167" i="136"/>
  <c r="AC167" i="136"/>
  <c r="AB167" i="136"/>
  <c r="AA167" i="136"/>
  <c r="Z167" i="136"/>
  <c r="Y167" i="136"/>
  <c r="X167" i="136"/>
  <c r="W167" i="136"/>
  <c r="V167" i="136"/>
  <c r="C167" i="136"/>
  <c r="AM166" i="136"/>
  <c r="AL166" i="136"/>
  <c r="AK166" i="136"/>
  <c r="AJ166" i="136"/>
  <c r="AI166" i="136"/>
  <c r="AH166" i="136"/>
  <c r="AG166" i="136"/>
  <c r="AE166" i="136"/>
  <c r="AC166" i="136"/>
  <c r="AB166" i="136"/>
  <c r="AA166" i="136"/>
  <c r="Z166" i="136"/>
  <c r="Y166" i="136"/>
  <c r="X166" i="136"/>
  <c r="C166" i="136"/>
  <c r="AF166" i="136" s="1"/>
  <c r="AM165" i="136"/>
  <c r="AL165" i="136"/>
  <c r="AK165" i="136"/>
  <c r="AJ165" i="136"/>
  <c r="AI165" i="136"/>
  <c r="AH165" i="136"/>
  <c r="AG165" i="136"/>
  <c r="AF165" i="136"/>
  <c r="AE165" i="136"/>
  <c r="AC165" i="136"/>
  <c r="AB165" i="136"/>
  <c r="AA165" i="136"/>
  <c r="Z165" i="136"/>
  <c r="Y165" i="136"/>
  <c r="X165" i="136"/>
  <c r="W165" i="136"/>
  <c r="V165" i="136"/>
  <c r="A163" i="136"/>
  <c r="I162" i="136"/>
  <c r="AM153" i="136"/>
  <c r="AL153" i="136"/>
  <c r="AK153" i="136"/>
  <c r="AJ153" i="136"/>
  <c r="AI153" i="136"/>
  <c r="AH153" i="136"/>
  <c r="AG153" i="136"/>
  <c r="AE153" i="136"/>
  <c r="AC153" i="136"/>
  <c r="AB153" i="136"/>
  <c r="AA153" i="136"/>
  <c r="Z153" i="136"/>
  <c r="Y153" i="136"/>
  <c r="X153" i="136"/>
  <c r="W153" i="136"/>
  <c r="V153" i="136"/>
  <c r="C153" i="136"/>
  <c r="AM152" i="136"/>
  <c r="AL152" i="136"/>
  <c r="AK152" i="136"/>
  <c r="AJ152" i="136"/>
  <c r="AI152" i="136"/>
  <c r="AH152" i="136"/>
  <c r="AG152" i="136"/>
  <c r="AE152" i="136"/>
  <c r="AC152" i="136"/>
  <c r="AB152" i="136"/>
  <c r="AA152" i="136"/>
  <c r="Z152" i="136"/>
  <c r="Y152" i="136"/>
  <c r="X152" i="136"/>
  <c r="V152" i="136"/>
  <c r="C152" i="136"/>
  <c r="AF152" i="136" s="1"/>
  <c r="AM151" i="136"/>
  <c r="AL151" i="136"/>
  <c r="AK151" i="136"/>
  <c r="AJ151" i="136"/>
  <c r="AI151" i="136"/>
  <c r="AH151" i="136"/>
  <c r="AG151" i="136"/>
  <c r="AE151" i="136"/>
  <c r="AC151" i="136"/>
  <c r="AB151" i="136"/>
  <c r="AA151" i="136"/>
  <c r="Z151" i="136"/>
  <c r="Y151" i="136"/>
  <c r="X151" i="136"/>
  <c r="W151" i="136"/>
  <c r="V151" i="136"/>
  <c r="C151" i="136"/>
  <c r="AF167" i="136" s="1"/>
  <c r="AM150" i="136"/>
  <c r="AL150" i="136"/>
  <c r="AK150" i="136"/>
  <c r="AJ150" i="136"/>
  <c r="AI150" i="136"/>
  <c r="AH150" i="136"/>
  <c r="AG150" i="136"/>
  <c r="AE150" i="136"/>
  <c r="AC150" i="136"/>
  <c r="AB150" i="136"/>
  <c r="AA150" i="136"/>
  <c r="Z150" i="136"/>
  <c r="Y150" i="136"/>
  <c r="X150" i="136"/>
  <c r="V150" i="136"/>
  <c r="C150" i="136"/>
  <c r="AF150" i="136" s="1"/>
  <c r="AM149" i="136"/>
  <c r="AL149" i="136"/>
  <c r="AK149" i="136"/>
  <c r="AJ149" i="136"/>
  <c r="AI149" i="136"/>
  <c r="AH149" i="136"/>
  <c r="AG149" i="136"/>
  <c r="AF149" i="136"/>
  <c r="AE149" i="136"/>
  <c r="AC149" i="136"/>
  <c r="AB149" i="136"/>
  <c r="AA149" i="136"/>
  <c r="Z149" i="136"/>
  <c r="Y149" i="136"/>
  <c r="X149" i="136"/>
  <c r="W149" i="136"/>
  <c r="V149" i="136"/>
  <c r="I146" i="136"/>
  <c r="AM137" i="136"/>
  <c r="AL137" i="136"/>
  <c r="AK137" i="136"/>
  <c r="AJ137" i="136"/>
  <c r="AI137" i="136"/>
  <c r="AH137" i="136"/>
  <c r="AG137" i="136"/>
  <c r="AE137" i="136"/>
  <c r="AC137" i="136"/>
  <c r="AB137" i="136"/>
  <c r="AA137" i="136"/>
  <c r="Z137" i="136"/>
  <c r="Y137" i="136"/>
  <c r="X137" i="136"/>
  <c r="C137" i="136"/>
  <c r="AF137" i="136" s="1"/>
  <c r="AM136" i="136"/>
  <c r="AL136" i="136"/>
  <c r="AK136" i="136"/>
  <c r="AJ136" i="136"/>
  <c r="AI136" i="136"/>
  <c r="AH136" i="136"/>
  <c r="AG136" i="136"/>
  <c r="AF136" i="136"/>
  <c r="AE136" i="136"/>
  <c r="AC136" i="136"/>
  <c r="AB136" i="136"/>
  <c r="AA136" i="136"/>
  <c r="Z136" i="136"/>
  <c r="Y136" i="136"/>
  <c r="X136" i="136"/>
  <c r="W136" i="136"/>
  <c r="C136" i="136"/>
  <c r="V136" i="136" s="1"/>
  <c r="AM135" i="136"/>
  <c r="AL135" i="136"/>
  <c r="AK135" i="136"/>
  <c r="AJ135" i="136"/>
  <c r="AI135" i="136"/>
  <c r="AH135" i="136"/>
  <c r="AG135" i="136"/>
  <c r="AE135" i="136"/>
  <c r="AC135" i="136"/>
  <c r="AB135" i="136"/>
  <c r="AA135" i="136"/>
  <c r="Z135" i="136"/>
  <c r="Y135" i="136"/>
  <c r="X135" i="136"/>
  <c r="C135" i="136"/>
  <c r="AF135" i="136" s="1"/>
  <c r="AM134" i="136"/>
  <c r="AL134" i="136"/>
  <c r="AK134" i="136"/>
  <c r="AJ134" i="136"/>
  <c r="AI134" i="136"/>
  <c r="AH134" i="136"/>
  <c r="AG134" i="136"/>
  <c r="AF134" i="136"/>
  <c r="AE134" i="136"/>
  <c r="AC134" i="136"/>
  <c r="AB134" i="136"/>
  <c r="AA134" i="136"/>
  <c r="Z134" i="136"/>
  <c r="Y134" i="136"/>
  <c r="X134" i="136"/>
  <c r="W134" i="136"/>
  <c r="C134" i="136"/>
  <c r="V134" i="136" s="1"/>
  <c r="AM133" i="136"/>
  <c r="AL133" i="136"/>
  <c r="AK133" i="136"/>
  <c r="AJ133" i="136"/>
  <c r="AI133" i="136"/>
  <c r="AH133" i="136"/>
  <c r="AG133" i="136"/>
  <c r="AF133" i="136"/>
  <c r="AE133" i="136"/>
  <c r="AC133" i="136"/>
  <c r="AB133" i="136"/>
  <c r="AA133" i="136"/>
  <c r="Z133" i="136"/>
  <c r="Y133" i="136"/>
  <c r="X133" i="136"/>
  <c r="W133" i="136"/>
  <c r="V133" i="136"/>
  <c r="I130" i="136"/>
  <c r="AM121" i="136"/>
  <c r="AL121" i="136"/>
  <c r="AK121" i="136"/>
  <c r="AJ121" i="136"/>
  <c r="AI121" i="136"/>
  <c r="AH121" i="136"/>
  <c r="AG121" i="136"/>
  <c r="AE121" i="136"/>
  <c r="AC121" i="136"/>
  <c r="AB121" i="136"/>
  <c r="AA121" i="136"/>
  <c r="Z121" i="136"/>
  <c r="Y121" i="136"/>
  <c r="X121" i="136"/>
  <c r="C121" i="136"/>
  <c r="AF121" i="136" s="1"/>
  <c r="AM120" i="136"/>
  <c r="AL120" i="136"/>
  <c r="AK120" i="136"/>
  <c r="AJ120" i="136"/>
  <c r="AI120" i="136"/>
  <c r="AH120" i="136"/>
  <c r="AG120" i="136"/>
  <c r="AF120" i="136"/>
  <c r="AE120" i="136"/>
  <c r="AC120" i="136"/>
  <c r="AB120" i="136"/>
  <c r="AA120" i="136"/>
  <c r="Z120" i="136"/>
  <c r="Y120" i="136"/>
  <c r="X120" i="136"/>
  <c r="W120" i="136"/>
  <c r="C120" i="136"/>
  <c r="V120" i="136" s="1"/>
  <c r="AM119" i="136"/>
  <c r="AL119" i="136"/>
  <c r="AK119" i="136"/>
  <c r="AJ119" i="136"/>
  <c r="AI119" i="136"/>
  <c r="AH119" i="136"/>
  <c r="AG119" i="136"/>
  <c r="AE119" i="136"/>
  <c r="AC119" i="136"/>
  <c r="AB119" i="136"/>
  <c r="AA119" i="136"/>
  <c r="Z119" i="136"/>
  <c r="Y119" i="136"/>
  <c r="X119" i="136"/>
  <c r="C119" i="136"/>
  <c r="AF119" i="136" s="1"/>
  <c r="AM118" i="136"/>
  <c r="AL118" i="136"/>
  <c r="AK118" i="136"/>
  <c r="AJ118" i="136"/>
  <c r="AI118" i="136"/>
  <c r="AH118" i="136"/>
  <c r="AG118" i="136"/>
  <c r="AF118" i="136"/>
  <c r="AE118" i="136"/>
  <c r="AC118" i="136"/>
  <c r="AB118" i="136"/>
  <c r="AA118" i="136"/>
  <c r="Z118" i="136"/>
  <c r="Y118" i="136"/>
  <c r="X118" i="136"/>
  <c r="W118" i="136"/>
  <c r="C118" i="136"/>
  <c r="V118" i="136" s="1"/>
  <c r="AM117" i="136"/>
  <c r="AL117" i="136"/>
  <c r="AK117" i="136"/>
  <c r="AJ117" i="136"/>
  <c r="AI117" i="136"/>
  <c r="AH117" i="136"/>
  <c r="AG117" i="136"/>
  <c r="AF117" i="136"/>
  <c r="AE117" i="136"/>
  <c r="AC117" i="136"/>
  <c r="AB117" i="136"/>
  <c r="AA117" i="136"/>
  <c r="Z117" i="136"/>
  <c r="Y117" i="136"/>
  <c r="X117" i="136"/>
  <c r="W117" i="136"/>
  <c r="V117" i="136"/>
  <c r="I114" i="136"/>
  <c r="AM105" i="136"/>
  <c r="AL105" i="136"/>
  <c r="AK105" i="136"/>
  <c r="AJ105" i="136"/>
  <c r="AI105" i="136"/>
  <c r="AH105" i="136"/>
  <c r="AG105" i="136"/>
  <c r="AE105" i="136"/>
  <c r="AC105" i="136"/>
  <c r="AB105" i="136"/>
  <c r="AA105" i="136"/>
  <c r="Z105" i="136"/>
  <c r="Y105" i="136"/>
  <c r="X105" i="136"/>
  <c r="C105" i="136"/>
  <c r="AF105" i="136" s="1"/>
  <c r="AM104" i="136"/>
  <c r="AL104" i="136"/>
  <c r="AK104" i="136"/>
  <c r="AJ104" i="136"/>
  <c r="AI104" i="136"/>
  <c r="AH104" i="136"/>
  <c r="AG104" i="136"/>
  <c r="AF104" i="136"/>
  <c r="AE104" i="136"/>
  <c r="AC104" i="136"/>
  <c r="AB104" i="136"/>
  <c r="AA104" i="136"/>
  <c r="Z104" i="136"/>
  <c r="Y104" i="136"/>
  <c r="X104" i="136"/>
  <c r="W104" i="136"/>
  <c r="C104" i="136"/>
  <c r="V104" i="136" s="1"/>
  <c r="AM103" i="136"/>
  <c r="AL103" i="136"/>
  <c r="AK103" i="136"/>
  <c r="AJ103" i="136"/>
  <c r="AI103" i="136"/>
  <c r="AH103" i="136"/>
  <c r="AG103" i="136"/>
  <c r="AE103" i="136"/>
  <c r="AC103" i="136"/>
  <c r="AB103" i="136"/>
  <c r="AA103" i="136"/>
  <c r="Z103" i="136"/>
  <c r="Y103" i="136"/>
  <c r="X103" i="136"/>
  <c r="C103" i="136"/>
  <c r="AF103" i="136" s="1"/>
  <c r="AM102" i="136"/>
  <c r="AL102" i="136"/>
  <c r="AK102" i="136"/>
  <c r="AJ102" i="136"/>
  <c r="AI102" i="136"/>
  <c r="AH102" i="136"/>
  <c r="AG102" i="136"/>
  <c r="AF102" i="136"/>
  <c r="AE102" i="136"/>
  <c r="AC102" i="136"/>
  <c r="AB102" i="136"/>
  <c r="AA102" i="136"/>
  <c r="Z102" i="136"/>
  <c r="Y102" i="136"/>
  <c r="X102" i="136"/>
  <c r="W102" i="136"/>
  <c r="C102" i="136"/>
  <c r="V102" i="136" s="1"/>
  <c r="AC101" i="136"/>
  <c r="AB101" i="136"/>
  <c r="AA101" i="136"/>
  <c r="Z101" i="136"/>
  <c r="Y101" i="136"/>
  <c r="X101" i="136"/>
  <c r="W101" i="136"/>
  <c r="V101" i="136"/>
  <c r="A99" i="136"/>
  <c r="I98" i="136"/>
  <c r="AM89" i="136"/>
  <c r="AL89" i="136"/>
  <c r="AK89" i="136"/>
  <c r="AJ89" i="136"/>
  <c r="AI89" i="136"/>
  <c r="AH89" i="136"/>
  <c r="AG89" i="136"/>
  <c r="AE89" i="136"/>
  <c r="AC89" i="136"/>
  <c r="AB89" i="136"/>
  <c r="AA89" i="136"/>
  <c r="Z89" i="136"/>
  <c r="Y89" i="136"/>
  <c r="X89" i="136"/>
  <c r="V89" i="136"/>
  <c r="C89" i="136"/>
  <c r="AF89" i="136" s="1"/>
  <c r="AM88" i="136"/>
  <c r="AL88" i="136"/>
  <c r="AK88" i="136"/>
  <c r="AJ88" i="136"/>
  <c r="AI88" i="136"/>
  <c r="AH88" i="136"/>
  <c r="AG88" i="136"/>
  <c r="AE88" i="136"/>
  <c r="AC88" i="136"/>
  <c r="AB88" i="136"/>
  <c r="AA88" i="136"/>
  <c r="Z88" i="136"/>
  <c r="Y88" i="136"/>
  <c r="X88" i="136"/>
  <c r="W88" i="136"/>
  <c r="V88" i="136"/>
  <c r="C88" i="136"/>
  <c r="AM87" i="136"/>
  <c r="AL87" i="136"/>
  <c r="AK87" i="136"/>
  <c r="AJ87" i="136"/>
  <c r="AI87" i="136"/>
  <c r="AH87" i="136"/>
  <c r="AG87" i="136"/>
  <c r="AE87" i="136"/>
  <c r="AC87" i="136"/>
  <c r="AB87" i="136"/>
  <c r="AA87" i="136"/>
  <c r="Z87" i="136"/>
  <c r="Y87" i="136"/>
  <c r="X87" i="136"/>
  <c r="V87" i="136"/>
  <c r="C87" i="136"/>
  <c r="AF87" i="136" s="1"/>
  <c r="AM86" i="136"/>
  <c r="AL86" i="136"/>
  <c r="AK86" i="136"/>
  <c r="AJ86" i="136"/>
  <c r="AI86" i="136"/>
  <c r="AH86" i="136"/>
  <c r="AG86" i="136"/>
  <c r="AE86" i="136"/>
  <c r="AC86" i="136"/>
  <c r="AB86" i="136"/>
  <c r="AA86" i="136"/>
  <c r="Z86" i="136"/>
  <c r="Y86" i="136"/>
  <c r="X86" i="136"/>
  <c r="W86" i="136"/>
  <c r="V86" i="136"/>
  <c r="C86" i="136"/>
  <c r="AC85" i="136"/>
  <c r="AB85" i="136"/>
  <c r="AA85" i="136"/>
  <c r="Z85" i="136"/>
  <c r="Y85" i="136"/>
  <c r="X85" i="136"/>
  <c r="W85" i="136"/>
  <c r="V85" i="136"/>
  <c r="A83" i="136"/>
  <c r="I82" i="136"/>
  <c r="AM73" i="136"/>
  <c r="AL73" i="136"/>
  <c r="AK73" i="136"/>
  <c r="AJ73" i="136"/>
  <c r="AI73" i="136"/>
  <c r="AH73" i="136"/>
  <c r="AG73" i="136"/>
  <c r="AF73" i="136"/>
  <c r="AE73" i="136"/>
  <c r="AC73" i="136"/>
  <c r="AB73" i="136"/>
  <c r="AA73" i="136"/>
  <c r="Z73" i="136"/>
  <c r="Y73" i="136"/>
  <c r="X73" i="136"/>
  <c r="W73" i="136"/>
  <c r="V73" i="136"/>
  <c r="C73" i="136"/>
  <c r="AM72" i="136"/>
  <c r="AL72" i="136"/>
  <c r="AK72" i="136"/>
  <c r="AJ72" i="136"/>
  <c r="AI72" i="136"/>
  <c r="AH72" i="136"/>
  <c r="AG72" i="136"/>
  <c r="AE72" i="136"/>
  <c r="AC72" i="136"/>
  <c r="AB72" i="136"/>
  <c r="AA72" i="136"/>
  <c r="Z72" i="136"/>
  <c r="Y72" i="136"/>
  <c r="X72" i="136"/>
  <c r="V72" i="136"/>
  <c r="C72" i="136"/>
  <c r="AF72" i="136" s="1"/>
  <c r="AM71" i="136"/>
  <c r="AL71" i="136"/>
  <c r="AK71" i="136"/>
  <c r="AJ71" i="136"/>
  <c r="AI71" i="136"/>
  <c r="AH71" i="136"/>
  <c r="AG71" i="136"/>
  <c r="AF71" i="136"/>
  <c r="AE71" i="136"/>
  <c r="AC71" i="136"/>
  <c r="AB71" i="136"/>
  <c r="AA71" i="136"/>
  <c r="Z71" i="136"/>
  <c r="Y71" i="136"/>
  <c r="X71" i="136"/>
  <c r="W71" i="136"/>
  <c r="V71" i="136"/>
  <c r="C71" i="136"/>
  <c r="AM70" i="136"/>
  <c r="AL70" i="136"/>
  <c r="AK70" i="136"/>
  <c r="AJ70" i="136"/>
  <c r="AI70" i="136"/>
  <c r="AH70" i="136"/>
  <c r="AG70" i="136"/>
  <c r="AE70" i="136"/>
  <c r="AC70" i="136"/>
  <c r="AB70" i="136"/>
  <c r="AA70" i="136"/>
  <c r="Z70" i="136"/>
  <c r="Y70" i="136"/>
  <c r="X70" i="136"/>
  <c r="V70" i="136"/>
  <c r="C70" i="136"/>
  <c r="AF70" i="136" s="1"/>
  <c r="AC69" i="136"/>
  <c r="AB69" i="136"/>
  <c r="AA69" i="136"/>
  <c r="Z69" i="136"/>
  <c r="Y69" i="136"/>
  <c r="X69" i="136"/>
  <c r="W69" i="136"/>
  <c r="V69" i="136"/>
  <c r="I66" i="136"/>
  <c r="AM58" i="136"/>
  <c r="AL58" i="136"/>
  <c r="AK58" i="136"/>
  <c r="AJ58" i="136"/>
  <c r="AI58" i="136"/>
  <c r="AH58" i="136"/>
  <c r="AG58" i="136"/>
  <c r="AF58" i="136"/>
  <c r="AE58" i="136"/>
  <c r="AM57" i="136"/>
  <c r="AL57" i="136"/>
  <c r="AK57" i="136"/>
  <c r="AJ57" i="136"/>
  <c r="AI57" i="136"/>
  <c r="AH57" i="136"/>
  <c r="AG57" i="136"/>
  <c r="AF57" i="136"/>
  <c r="AE57" i="136"/>
  <c r="AC57" i="136"/>
  <c r="AB57" i="136"/>
  <c r="AA57" i="136"/>
  <c r="Z57" i="136"/>
  <c r="Y57" i="136"/>
  <c r="X57" i="136"/>
  <c r="W57" i="136"/>
  <c r="V57" i="136"/>
  <c r="C57" i="136"/>
  <c r="AM56" i="136"/>
  <c r="AL56" i="136"/>
  <c r="AK56" i="136"/>
  <c r="AJ56" i="136"/>
  <c r="AI56" i="136"/>
  <c r="AH56" i="136"/>
  <c r="AG56" i="136"/>
  <c r="AE56" i="136"/>
  <c r="AC56" i="136"/>
  <c r="AB56" i="136"/>
  <c r="AA56" i="136"/>
  <c r="Z56" i="136"/>
  <c r="Y56" i="136"/>
  <c r="X56" i="136"/>
  <c r="V56" i="136"/>
  <c r="C56" i="136"/>
  <c r="AF56" i="136" s="1"/>
  <c r="AM55" i="136"/>
  <c r="AL55" i="136"/>
  <c r="AK55" i="136"/>
  <c r="AJ55" i="136"/>
  <c r="AI55" i="136"/>
  <c r="AH55" i="136"/>
  <c r="AG55" i="136"/>
  <c r="AF55" i="136"/>
  <c r="AE55" i="136"/>
  <c r="AC55" i="136"/>
  <c r="AB55" i="136"/>
  <c r="AA55" i="136"/>
  <c r="Z55" i="136"/>
  <c r="Y55" i="136"/>
  <c r="X55" i="136"/>
  <c r="W55" i="136"/>
  <c r="V55" i="136"/>
  <c r="C55" i="136"/>
  <c r="AM54" i="136"/>
  <c r="AL54" i="136"/>
  <c r="AK54" i="136"/>
  <c r="AJ54" i="136"/>
  <c r="AI54" i="136"/>
  <c r="AH54" i="136"/>
  <c r="AG54" i="136"/>
  <c r="AE54" i="136"/>
  <c r="AC54" i="136"/>
  <c r="AB54" i="136"/>
  <c r="AA54" i="136"/>
  <c r="Z54" i="136"/>
  <c r="Y54" i="136"/>
  <c r="X54" i="136"/>
  <c r="V54" i="136"/>
  <c r="C54" i="136"/>
  <c r="AF54" i="136" s="1"/>
  <c r="AC53" i="136"/>
  <c r="AB53" i="136"/>
  <c r="AA53" i="136"/>
  <c r="Z53" i="136"/>
  <c r="Y53" i="136"/>
  <c r="X53" i="136"/>
  <c r="W53" i="136"/>
  <c r="V53" i="136"/>
  <c r="I50" i="136"/>
  <c r="AM42" i="136"/>
  <c r="AL42" i="136"/>
  <c r="AK42" i="136"/>
  <c r="AJ42" i="136"/>
  <c r="AE42" i="136"/>
  <c r="AC42" i="136"/>
  <c r="AB42" i="136"/>
  <c r="AA42" i="136"/>
  <c r="Z42" i="136"/>
  <c r="Y42" i="136"/>
  <c r="X42" i="136"/>
  <c r="W42" i="136"/>
  <c r="V42" i="136"/>
  <c r="AM41" i="136"/>
  <c r="AL41" i="136"/>
  <c r="AK41" i="136"/>
  <c r="AJ41" i="136"/>
  <c r="AI41" i="136"/>
  <c r="AH41" i="136"/>
  <c r="AG41" i="136"/>
  <c r="AE41" i="136"/>
  <c r="AC41" i="136"/>
  <c r="AB41" i="136"/>
  <c r="AA41" i="136"/>
  <c r="Z41" i="136"/>
  <c r="Y41" i="136"/>
  <c r="X41" i="136"/>
  <c r="W41" i="136"/>
  <c r="V41" i="136"/>
  <c r="C41" i="136"/>
  <c r="AM40" i="136"/>
  <c r="AL40" i="136"/>
  <c r="AK40" i="136"/>
  <c r="AJ40" i="136"/>
  <c r="AI40" i="136"/>
  <c r="AH40" i="136"/>
  <c r="AG40" i="136"/>
  <c r="AE40" i="136"/>
  <c r="AC40" i="136"/>
  <c r="AB40" i="136"/>
  <c r="AA40" i="136"/>
  <c r="Z40" i="136"/>
  <c r="Y40" i="136"/>
  <c r="X40" i="136"/>
  <c r="V40" i="136"/>
  <c r="C40" i="136"/>
  <c r="AF40" i="136" s="1"/>
  <c r="AM39" i="136"/>
  <c r="AL39" i="136"/>
  <c r="AK39" i="136"/>
  <c r="AJ39" i="136"/>
  <c r="AI39" i="136"/>
  <c r="AH39" i="136"/>
  <c r="AG39" i="136"/>
  <c r="AF39" i="136"/>
  <c r="AE39" i="136"/>
  <c r="AC39" i="136"/>
  <c r="AB39" i="136"/>
  <c r="AA39" i="136"/>
  <c r="Z39" i="136"/>
  <c r="Y39" i="136"/>
  <c r="X39" i="136"/>
  <c r="W39" i="136"/>
  <c r="V39" i="136"/>
  <c r="C39" i="136"/>
  <c r="AM38" i="136"/>
  <c r="AL38" i="136"/>
  <c r="AK38" i="136"/>
  <c r="AJ38" i="136"/>
  <c r="AI38" i="136"/>
  <c r="AH38" i="136"/>
  <c r="AG38" i="136"/>
  <c r="AE38" i="136"/>
  <c r="AC38" i="136"/>
  <c r="AB38" i="136"/>
  <c r="AA38" i="136"/>
  <c r="Z38" i="136"/>
  <c r="Y38" i="136"/>
  <c r="X38" i="136"/>
  <c r="V38" i="136"/>
  <c r="C38" i="136"/>
  <c r="AF38" i="136" s="1"/>
  <c r="AC37" i="136"/>
  <c r="AB37" i="136"/>
  <c r="AA37" i="136"/>
  <c r="Z37" i="136"/>
  <c r="Y37" i="136"/>
  <c r="X37" i="136"/>
  <c r="W37" i="136"/>
  <c r="V37" i="136"/>
  <c r="I34" i="136"/>
  <c r="AN25" i="136"/>
  <c r="AM25" i="136"/>
  <c r="AL25" i="136"/>
  <c r="AK25" i="136"/>
  <c r="AJ25" i="136"/>
  <c r="AE25" i="136"/>
  <c r="AC25" i="136"/>
  <c r="AB25" i="136"/>
  <c r="AA25" i="136"/>
  <c r="C25" i="136"/>
  <c r="AF42" i="136" s="1"/>
  <c r="AN24" i="136"/>
  <c r="AM24" i="136"/>
  <c r="AL24" i="136"/>
  <c r="AK24" i="136"/>
  <c r="AJ24" i="136"/>
  <c r="AI24" i="136"/>
  <c r="AH24" i="136"/>
  <c r="AG24" i="136"/>
  <c r="AE24" i="136"/>
  <c r="AC24" i="136"/>
  <c r="AB24" i="136"/>
  <c r="AA24" i="136"/>
  <c r="Z24" i="136"/>
  <c r="Y24" i="136"/>
  <c r="X24" i="136"/>
  <c r="V24" i="136"/>
  <c r="C24" i="136"/>
  <c r="AF24" i="136" s="1"/>
  <c r="AN23" i="136"/>
  <c r="AM23" i="136"/>
  <c r="AL23" i="136"/>
  <c r="AK23" i="136"/>
  <c r="AJ23" i="136"/>
  <c r="AI23" i="136"/>
  <c r="AH23" i="136"/>
  <c r="AG23" i="136"/>
  <c r="AF23" i="136"/>
  <c r="AE23" i="136"/>
  <c r="AC23" i="136"/>
  <c r="AB23" i="136"/>
  <c r="AA23" i="136"/>
  <c r="Z23" i="136"/>
  <c r="Y23" i="136"/>
  <c r="X23" i="136"/>
  <c r="W23" i="136"/>
  <c r="C23" i="136"/>
  <c r="V23" i="136" s="1"/>
  <c r="AN22" i="136"/>
  <c r="AM22" i="136"/>
  <c r="AL22" i="136"/>
  <c r="AK22" i="136"/>
  <c r="AJ22" i="136"/>
  <c r="AI22" i="136"/>
  <c r="AH22" i="136"/>
  <c r="AG22" i="136"/>
  <c r="AF22" i="136"/>
  <c r="AE22" i="136"/>
  <c r="AC22" i="136"/>
  <c r="AB22" i="136"/>
  <c r="AA22" i="136"/>
  <c r="Z22" i="136"/>
  <c r="Y22" i="136"/>
  <c r="X22" i="136"/>
  <c r="W22" i="136"/>
  <c r="V22" i="136"/>
  <c r="C22" i="136"/>
  <c r="AN21" i="136"/>
  <c r="AM21" i="136"/>
  <c r="AL21" i="136"/>
  <c r="AK21" i="136"/>
  <c r="AJ21" i="136"/>
  <c r="AI21" i="136"/>
  <c r="AH21" i="136"/>
  <c r="AG21" i="136"/>
  <c r="AE21" i="136"/>
  <c r="AC21" i="136"/>
  <c r="AB21" i="136"/>
  <c r="AA21" i="136"/>
  <c r="Z21" i="136"/>
  <c r="Y21" i="136"/>
  <c r="X21" i="136"/>
  <c r="C21" i="136"/>
  <c r="AF21" i="136" s="1"/>
  <c r="I18" i="136"/>
  <c r="AM9" i="136"/>
  <c r="AL9" i="136"/>
  <c r="AK9" i="136"/>
  <c r="AJ9" i="136"/>
  <c r="AF9" i="136"/>
  <c r="AE9" i="136"/>
  <c r="AC9" i="136"/>
  <c r="AB9" i="136"/>
  <c r="AA9" i="136"/>
  <c r="D9" i="136"/>
  <c r="C9" i="136"/>
  <c r="V9" i="136" s="1"/>
  <c r="AM8" i="136"/>
  <c r="AL8" i="136"/>
  <c r="AK8" i="136"/>
  <c r="AJ8" i="136"/>
  <c r="AI8" i="136"/>
  <c r="AH8" i="136"/>
  <c r="AG8" i="136"/>
  <c r="AE8" i="136"/>
  <c r="AC8" i="136"/>
  <c r="AB8" i="136"/>
  <c r="AA8" i="136"/>
  <c r="Z8" i="136"/>
  <c r="Y8" i="136"/>
  <c r="X8" i="136"/>
  <c r="W8" i="136"/>
  <c r="V8" i="136"/>
  <c r="C8" i="136"/>
  <c r="AM7" i="136"/>
  <c r="AL7" i="136"/>
  <c r="AK7" i="136"/>
  <c r="AJ7" i="136"/>
  <c r="AI7" i="136"/>
  <c r="AH7" i="136"/>
  <c r="AG7" i="136"/>
  <c r="AE7" i="136"/>
  <c r="AC7" i="136"/>
  <c r="AB7" i="136"/>
  <c r="AA7" i="136"/>
  <c r="Z7" i="136"/>
  <c r="Y7" i="136"/>
  <c r="X7" i="136"/>
  <c r="V7" i="136"/>
  <c r="C7" i="136"/>
  <c r="AF7" i="136" s="1"/>
  <c r="AM6" i="136"/>
  <c r="AL6" i="136"/>
  <c r="AK6" i="136"/>
  <c r="AJ6" i="136"/>
  <c r="AI6" i="136"/>
  <c r="AH6" i="136"/>
  <c r="AG6" i="136"/>
  <c r="AE6" i="136"/>
  <c r="AC6" i="136"/>
  <c r="AB6" i="136"/>
  <c r="AA6" i="136"/>
  <c r="Z6" i="136"/>
  <c r="Y6" i="136"/>
  <c r="X6" i="136"/>
  <c r="W6" i="136"/>
  <c r="V6" i="136"/>
  <c r="C6" i="136"/>
  <c r="AM5" i="136"/>
  <c r="AL5" i="136"/>
  <c r="AK5" i="136"/>
  <c r="AJ5" i="136"/>
  <c r="AI5" i="136"/>
  <c r="AH5" i="136"/>
  <c r="AG5" i="136"/>
  <c r="AE5" i="136"/>
  <c r="AC5" i="136"/>
  <c r="AB5" i="136"/>
  <c r="AA5" i="136"/>
  <c r="Z5" i="136"/>
  <c r="Y5" i="136"/>
  <c r="X5" i="136"/>
  <c r="V5" i="136"/>
  <c r="C5" i="136"/>
  <c r="AF5" i="136" s="1"/>
  <c r="A147" i="136"/>
  <c r="I2" i="136"/>
  <c r="L51" i="136" l="1"/>
  <c r="L115" i="136"/>
  <c r="L179" i="136"/>
  <c r="L131" i="136"/>
  <c r="L35" i="136"/>
  <c r="L99" i="136"/>
  <c r="L163" i="136"/>
  <c r="L67" i="136"/>
  <c r="L19" i="136"/>
  <c r="L83" i="136"/>
  <c r="L147" i="136"/>
  <c r="L3" i="136"/>
  <c r="V25" i="136"/>
  <c r="W169" i="136"/>
  <c r="AF6" i="136"/>
  <c r="AF8" i="136"/>
  <c r="V21" i="136"/>
  <c r="D25" i="136"/>
  <c r="AF25" i="136"/>
  <c r="AF41" i="136"/>
  <c r="AF86" i="136"/>
  <c r="AF88" i="136"/>
  <c r="V103" i="136"/>
  <c r="V105" i="136"/>
  <c r="V119" i="136"/>
  <c r="V121" i="136"/>
  <c r="V135" i="136"/>
  <c r="V137" i="136"/>
  <c r="AF151" i="136"/>
  <c r="AF153" i="136"/>
  <c r="E169" i="136"/>
  <c r="A179" i="136"/>
  <c r="V182" i="136"/>
  <c r="V184" i="136"/>
  <c r="W105" i="136"/>
  <c r="W119" i="136"/>
  <c r="W121" i="136"/>
  <c r="W137" i="136"/>
  <c r="V166" i="136"/>
  <c r="V168" i="136"/>
  <c r="W182" i="136"/>
  <c r="W184" i="136"/>
  <c r="V185" i="136"/>
  <c r="W9" i="136"/>
  <c r="W21" i="136"/>
  <c r="W103" i="136"/>
  <c r="W135" i="136"/>
  <c r="W5" i="136"/>
  <c r="W7" i="136"/>
  <c r="E9" i="136"/>
  <c r="A19" i="136"/>
  <c r="W24" i="136"/>
  <c r="A35" i="136"/>
  <c r="W38" i="136"/>
  <c r="W40" i="136"/>
  <c r="A51" i="136"/>
  <c r="W54" i="136"/>
  <c r="W56" i="136"/>
  <c r="A67" i="136"/>
  <c r="W70" i="136"/>
  <c r="W72" i="136"/>
  <c r="W87" i="136"/>
  <c r="W89" i="136"/>
  <c r="A115" i="136"/>
  <c r="A131" i="136"/>
  <c r="W150" i="136"/>
  <c r="W152" i="136"/>
  <c r="W166" i="136"/>
  <c r="W168" i="136"/>
  <c r="D185" i="136"/>
  <c r="AH169" i="136" l="1"/>
  <c r="F169" i="136"/>
  <c r="X169" i="136"/>
  <c r="AG42" i="136"/>
  <c r="AG25" i="136"/>
  <c r="E25" i="136"/>
  <c r="W25" i="136"/>
  <c r="W185" i="136"/>
  <c r="AG185" i="136"/>
  <c r="E185" i="136"/>
  <c r="X9" i="136"/>
  <c r="AH9" i="136"/>
  <c r="F9" i="136"/>
  <c r="AG9" i="136"/>
  <c r="AH185" i="136" l="1"/>
  <c r="F185" i="136"/>
  <c r="AI9" i="136" s="1"/>
  <c r="X185" i="136"/>
  <c r="AH25" i="136"/>
  <c r="F25" i="136"/>
  <c r="AH42" i="136"/>
  <c r="X25" i="136"/>
  <c r="AI169" i="136"/>
  <c r="Z169" i="136"/>
  <c r="Y169" i="136"/>
  <c r="Y9" i="136"/>
  <c r="Z9" i="136"/>
  <c r="AI185" i="136" l="1"/>
  <c r="Z185" i="136"/>
  <c r="Y185" i="136"/>
  <c r="Y25" i="136"/>
  <c r="AI25" i="136"/>
  <c r="Z25" i="136"/>
  <c r="AI42" i="136"/>
  <c r="J179" i="135" l="1"/>
  <c r="F179" i="135" s="1"/>
  <c r="H179" i="135"/>
  <c r="E179" i="135" s="1"/>
  <c r="J163" i="135"/>
  <c r="H163" i="135"/>
  <c r="E163" i="135" s="1"/>
  <c r="F163" i="135"/>
  <c r="J147" i="135"/>
  <c r="F147" i="135" s="1"/>
  <c r="J131" i="135"/>
  <c r="F131" i="135" s="1"/>
  <c r="H131" i="135"/>
  <c r="E131" i="135" s="1"/>
  <c r="J115" i="135"/>
  <c r="F115" i="135" s="1"/>
  <c r="H115" i="135"/>
  <c r="E115" i="135" s="1"/>
  <c r="J99" i="135"/>
  <c r="F99" i="135" s="1"/>
  <c r="H99" i="135"/>
  <c r="E99" i="135" s="1"/>
  <c r="J83" i="135"/>
  <c r="F83" i="135" s="1"/>
  <c r="H83" i="135"/>
  <c r="J67" i="135"/>
  <c r="F67" i="135" s="1"/>
  <c r="H67" i="135"/>
  <c r="E67" i="135" s="1"/>
  <c r="J51" i="135"/>
  <c r="F51" i="135" s="1"/>
  <c r="H51" i="135"/>
  <c r="E51" i="135" s="1"/>
  <c r="J35" i="135"/>
  <c r="F35" i="135" s="1"/>
  <c r="H35" i="135"/>
  <c r="E35" i="135" s="1"/>
  <c r="J19" i="135"/>
  <c r="F19" i="135" s="1"/>
  <c r="H19" i="135"/>
  <c r="J3" i="135"/>
  <c r="F3" i="135" s="1"/>
  <c r="H3" i="135"/>
  <c r="E3" i="135" s="1"/>
  <c r="A3" i="135"/>
  <c r="U188" i="135"/>
  <c r="AM185" i="135"/>
  <c r="AL185" i="135"/>
  <c r="AK185" i="135"/>
  <c r="AJ185" i="135"/>
  <c r="AE185" i="135"/>
  <c r="AC185" i="135"/>
  <c r="AB185" i="135"/>
  <c r="AA185" i="135"/>
  <c r="C185" i="135"/>
  <c r="AF185" i="135" s="1"/>
  <c r="AM184" i="135"/>
  <c r="AL184" i="135"/>
  <c r="AK184" i="135"/>
  <c r="AJ184" i="135"/>
  <c r="AI184" i="135"/>
  <c r="AH184" i="135"/>
  <c r="AG184" i="135"/>
  <c r="AE184" i="135"/>
  <c r="AC184" i="135"/>
  <c r="AB184" i="135"/>
  <c r="AA184" i="135"/>
  <c r="Z184" i="135"/>
  <c r="Y184" i="135"/>
  <c r="X184" i="135"/>
  <c r="C184" i="135"/>
  <c r="AF184" i="135" s="1"/>
  <c r="AM183" i="135"/>
  <c r="AL183" i="135"/>
  <c r="AK183" i="135"/>
  <c r="AJ183" i="135"/>
  <c r="AI183" i="135"/>
  <c r="AH183" i="135"/>
  <c r="AG183" i="135"/>
  <c r="AF183" i="135"/>
  <c r="AE183" i="135"/>
  <c r="AC183" i="135"/>
  <c r="AB183" i="135"/>
  <c r="AA183" i="135"/>
  <c r="Z183" i="135"/>
  <c r="Y183" i="135"/>
  <c r="X183" i="135"/>
  <c r="W183" i="135"/>
  <c r="C183" i="135"/>
  <c r="V183" i="135" s="1"/>
  <c r="AM182" i="135"/>
  <c r="AL182" i="135"/>
  <c r="AK182" i="135"/>
  <c r="AJ182" i="135"/>
  <c r="AI182" i="135"/>
  <c r="AH182" i="135"/>
  <c r="AG182" i="135"/>
  <c r="AE182" i="135"/>
  <c r="AC182" i="135"/>
  <c r="AB182" i="135"/>
  <c r="AA182" i="135"/>
  <c r="Z182" i="135"/>
  <c r="Y182" i="135"/>
  <c r="X182" i="135"/>
  <c r="C182" i="135"/>
  <c r="AF182" i="135" s="1"/>
  <c r="AM181" i="135"/>
  <c r="AL181" i="135"/>
  <c r="AK181" i="135"/>
  <c r="AJ181" i="135"/>
  <c r="AI181" i="135"/>
  <c r="AH181" i="135"/>
  <c r="AG181" i="135"/>
  <c r="AF181" i="135"/>
  <c r="AE181" i="135"/>
  <c r="AC181" i="135"/>
  <c r="AB181" i="135"/>
  <c r="AA181" i="135"/>
  <c r="Z181" i="135"/>
  <c r="Y181" i="135"/>
  <c r="X181" i="135"/>
  <c r="W181" i="135"/>
  <c r="V181" i="135"/>
  <c r="I178" i="135"/>
  <c r="AM169" i="135"/>
  <c r="AL169" i="135"/>
  <c r="AK169" i="135"/>
  <c r="AJ169" i="135"/>
  <c r="AF169" i="135"/>
  <c r="AE169" i="135"/>
  <c r="AC169" i="135"/>
  <c r="AB169" i="135"/>
  <c r="AA169" i="135"/>
  <c r="D169" i="135"/>
  <c r="W169" i="135" s="1"/>
  <c r="C169" i="135"/>
  <c r="V169" i="135" s="1"/>
  <c r="AM168" i="135"/>
  <c r="AL168" i="135"/>
  <c r="AK168" i="135"/>
  <c r="AJ168" i="135"/>
  <c r="AI168" i="135"/>
  <c r="AH168" i="135"/>
  <c r="AG168" i="135"/>
  <c r="AE168" i="135"/>
  <c r="AC168" i="135"/>
  <c r="AB168" i="135"/>
  <c r="AA168" i="135"/>
  <c r="Z168" i="135"/>
  <c r="Y168" i="135"/>
  <c r="X168" i="135"/>
  <c r="W168" i="135"/>
  <c r="C168" i="135"/>
  <c r="V168" i="135" s="1"/>
  <c r="AM167" i="135"/>
  <c r="AL167" i="135"/>
  <c r="AK167" i="135"/>
  <c r="AJ167" i="135"/>
  <c r="AI167" i="135"/>
  <c r="AH167" i="135"/>
  <c r="AG167" i="135"/>
  <c r="AE167" i="135"/>
  <c r="AC167" i="135"/>
  <c r="AB167" i="135"/>
  <c r="AA167" i="135"/>
  <c r="Z167" i="135"/>
  <c r="Y167" i="135"/>
  <c r="X167" i="135"/>
  <c r="V167" i="135"/>
  <c r="C167" i="135"/>
  <c r="AF167" i="135" s="1"/>
  <c r="AM166" i="135"/>
  <c r="AL166" i="135"/>
  <c r="AK166" i="135"/>
  <c r="AJ166" i="135"/>
  <c r="AI166" i="135"/>
  <c r="AH166" i="135"/>
  <c r="AG166" i="135"/>
  <c r="AE166" i="135"/>
  <c r="AC166" i="135"/>
  <c r="AB166" i="135"/>
  <c r="AA166" i="135"/>
  <c r="Z166" i="135"/>
  <c r="Y166" i="135"/>
  <c r="X166" i="135"/>
  <c r="W166" i="135"/>
  <c r="C166" i="135"/>
  <c r="V166" i="135" s="1"/>
  <c r="AM165" i="135"/>
  <c r="AL165" i="135"/>
  <c r="AK165" i="135"/>
  <c r="AJ165" i="135"/>
  <c r="AI165" i="135"/>
  <c r="AH165" i="135"/>
  <c r="AG165" i="135"/>
  <c r="AF165" i="135"/>
  <c r="AE165" i="135"/>
  <c r="AC165" i="135"/>
  <c r="AB165" i="135"/>
  <c r="AA165" i="135"/>
  <c r="Z165" i="135"/>
  <c r="Y165" i="135"/>
  <c r="X165" i="135"/>
  <c r="W165" i="135"/>
  <c r="V165" i="135"/>
  <c r="I162" i="135"/>
  <c r="AM153" i="135"/>
  <c r="AL153" i="135"/>
  <c r="AK153" i="135"/>
  <c r="AJ153" i="135"/>
  <c r="AI153" i="135"/>
  <c r="AH153" i="135"/>
  <c r="AG153" i="135"/>
  <c r="AE153" i="135"/>
  <c r="AC153" i="135"/>
  <c r="AB153" i="135"/>
  <c r="AA153" i="135"/>
  <c r="Z153" i="135"/>
  <c r="Y153" i="135"/>
  <c r="X153" i="135"/>
  <c r="V153" i="135"/>
  <c r="C153" i="135"/>
  <c r="AF153" i="135" s="1"/>
  <c r="AM152" i="135"/>
  <c r="AL152" i="135"/>
  <c r="AK152" i="135"/>
  <c r="AJ152" i="135"/>
  <c r="AI152" i="135"/>
  <c r="AH152" i="135"/>
  <c r="AG152" i="135"/>
  <c r="AE152" i="135"/>
  <c r="AC152" i="135"/>
  <c r="AB152" i="135"/>
  <c r="AA152" i="135"/>
  <c r="Z152" i="135"/>
  <c r="Y152" i="135"/>
  <c r="X152" i="135"/>
  <c r="W152" i="135"/>
  <c r="C152" i="135"/>
  <c r="AF168" i="135" s="1"/>
  <c r="AM151" i="135"/>
  <c r="AL151" i="135"/>
  <c r="AK151" i="135"/>
  <c r="AJ151" i="135"/>
  <c r="AI151" i="135"/>
  <c r="AH151" i="135"/>
  <c r="AG151" i="135"/>
  <c r="AE151" i="135"/>
  <c r="AC151" i="135"/>
  <c r="AB151" i="135"/>
  <c r="AA151" i="135"/>
  <c r="Z151" i="135"/>
  <c r="Y151" i="135"/>
  <c r="X151" i="135"/>
  <c r="V151" i="135"/>
  <c r="C151" i="135"/>
  <c r="AF151" i="135" s="1"/>
  <c r="AM150" i="135"/>
  <c r="AL150" i="135"/>
  <c r="AK150" i="135"/>
  <c r="AJ150" i="135"/>
  <c r="AI150" i="135"/>
  <c r="AH150" i="135"/>
  <c r="AG150" i="135"/>
  <c r="AE150" i="135"/>
  <c r="AC150" i="135"/>
  <c r="AB150" i="135"/>
  <c r="AA150" i="135"/>
  <c r="Z150" i="135"/>
  <c r="Y150" i="135"/>
  <c r="X150" i="135"/>
  <c r="W150" i="135"/>
  <c r="C150" i="135"/>
  <c r="AF166" i="135" s="1"/>
  <c r="AM149" i="135"/>
  <c r="AL149" i="135"/>
  <c r="AK149" i="135"/>
  <c r="AJ149" i="135"/>
  <c r="AI149" i="135"/>
  <c r="AH149" i="135"/>
  <c r="AG149" i="135"/>
  <c r="AF149" i="135"/>
  <c r="AE149" i="135"/>
  <c r="AC149" i="135"/>
  <c r="AB149" i="135"/>
  <c r="AA149" i="135"/>
  <c r="Z149" i="135"/>
  <c r="Y149" i="135"/>
  <c r="X149" i="135"/>
  <c r="W149" i="135"/>
  <c r="V149" i="135"/>
  <c r="I146" i="135"/>
  <c r="AM137" i="135"/>
  <c r="AL137" i="135"/>
  <c r="AK137" i="135"/>
  <c r="AJ137" i="135"/>
  <c r="AI137" i="135"/>
  <c r="AH137" i="135"/>
  <c r="AG137" i="135"/>
  <c r="AE137" i="135"/>
  <c r="AC137" i="135"/>
  <c r="AB137" i="135"/>
  <c r="AA137" i="135"/>
  <c r="Z137" i="135"/>
  <c r="Y137" i="135"/>
  <c r="X137" i="135"/>
  <c r="C137" i="135"/>
  <c r="AF137" i="135" s="1"/>
  <c r="AM136" i="135"/>
  <c r="AL136" i="135"/>
  <c r="AK136" i="135"/>
  <c r="AJ136" i="135"/>
  <c r="AI136" i="135"/>
  <c r="AH136" i="135"/>
  <c r="AG136" i="135"/>
  <c r="AF136" i="135"/>
  <c r="AE136" i="135"/>
  <c r="AC136" i="135"/>
  <c r="AB136" i="135"/>
  <c r="AA136" i="135"/>
  <c r="Z136" i="135"/>
  <c r="Y136" i="135"/>
  <c r="X136" i="135"/>
  <c r="W136" i="135"/>
  <c r="V136" i="135"/>
  <c r="C136" i="135"/>
  <c r="AF152" i="135" s="1"/>
  <c r="AM135" i="135"/>
  <c r="AL135" i="135"/>
  <c r="AK135" i="135"/>
  <c r="AJ135" i="135"/>
  <c r="AI135" i="135"/>
  <c r="AH135" i="135"/>
  <c r="AG135" i="135"/>
  <c r="AE135" i="135"/>
  <c r="AC135" i="135"/>
  <c r="AB135" i="135"/>
  <c r="AA135" i="135"/>
  <c r="Z135" i="135"/>
  <c r="Y135" i="135"/>
  <c r="X135" i="135"/>
  <c r="C135" i="135"/>
  <c r="AF135" i="135" s="1"/>
  <c r="AM134" i="135"/>
  <c r="AL134" i="135"/>
  <c r="AK134" i="135"/>
  <c r="AJ134" i="135"/>
  <c r="AI134" i="135"/>
  <c r="AH134" i="135"/>
  <c r="AG134" i="135"/>
  <c r="AF134" i="135"/>
  <c r="AE134" i="135"/>
  <c r="AC134" i="135"/>
  <c r="AB134" i="135"/>
  <c r="AA134" i="135"/>
  <c r="Z134" i="135"/>
  <c r="Y134" i="135"/>
  <c r="X134" i="135"/>
  <c r="W134" i="135"/>
  <c r="C134" i="135"/>
  <c r="AF150" i="135" s="1"/>
  <c r="AM133" i="135"/>
  <c r="AL133" i="135"/>
  <c r="AK133" i="135"/>
  <c r="AJ133" i="135"/>
  <c r="AI133" i="135"/>
  <c r="AH133" i="135"/>
  <c r="AG133" i="135"/>
  <c r="AF133" i="135"/>
  <c r="AE133" i="135"/>
  <c r="AC133" i="135"/>
  <c r="AB133" i="135"/>
  <c r="AA133" i="135"/>
  <c r="Z133" i="135"/>
  <c r="Y133" i="135"/>
  <c r="X133" i="135"/>
  <c r="W133" i="135"/>
  <c r="V133" i="135"/>
  <c r="I130" i="135"/>
  <c r="AM121" i="135"/>
  <c r="AL121" i="135"/>
  <c r="AK121" i="135"/>
  <c r="AJ121" i="135"/>
  <c r="AI121" i="135"/>
  <c r="AH121" i="135"/>
  <c r="AG121" i="135"/>
  <c r="AE121" i="135"/>
  <c r="AC121" i="135"/>
  <c r="AB121" i="135"/>
  <c r="AA121" i="135"/>
  <c r="Z121" i="135"/>
  <c r="Y121" i="135"/>
  <c r="X121" i="135"/>
  <c r="C121" i="135"/>
  <c r="AF121" i="135" s="1"/>
  <c r="AM120" i="135"/>
  <c r="AL120" i="135"/>
  <c r="AK120" i="135"/>
  <c r="AJ120" i="135"/>
  <c r="AI120" i="135"/>
  <c r="AH120" i="135"/>
  <c r="AG120" i="135"/>
  <c r="AF120" i="135"/>
  <c r="AE120" i="135"/>
  <c r="AC120" i="135"/>
  <c r="AB120" i="135"/>
  <c r="AA120" i="135"/>
  <c r="Z120" i="135"/>
  <c r="Y120" i="135"/>
  <c r="X120" i="135"/>
  <c r="W120" i="135"/>
  <c r="C120" i="135"/>
  <c r="V120" i="135" s="1"/>
  <c r="AM119" i="135"/>
  <c r="AL119" i="135"/>
  <c r="AK119" i="135"/>
  <c r="AJ119" i="135"/>
  <c r="AI119" i="135"/>
  <c r="AH119" i="135"/>
  <c r="AG119" i="135"/>
  <c r="AE119" i="135"/>
  <c r="AC119" i="135"/>
  <c r="AB119" i="135"/>
  <c r="AA119" i="135"/>
  <c r="Z119" i="135"/>
  <c r="Y119" i="135"/>
  <c r="X119" i="135"/>
  <c r="C119" i="135"/>
  <c r="AF119" i="135" s="1"/>
  <c r="AM118" i="135"/>
  <c r="AL118" i="135"/>
  <c r="AK118" i="135"/>
  <c r="AJ118" i="135"/>
  <c r="AI118" i="135"/>
  <c r="AH118" i="135"/>
  <c r="AG118" i="135"/>
  <c r="AF118" i="135"/>
  <c r="AE118" i="135"/>
  <c r="AC118" i="135"/>
  <c r="AB118" i="135"/>
  <c r="AA118" i="135"/>
  <c r="Z118" i="135"/>
  <c r="Y118" i="135"/>
  <c r="X118" i="135"/>
  <c r="W118" i="135"/>
  <c r="C118" i="135"/>
  <c r="V118" i="135" s="1"/>
  <c r="AM117" i="135"/>
  <c r="AL117" i="135"/>
  <c r="AK117" i="135"/>
  <c r="AJ117" i="135"/>
  <c r="AI117" i="135"/>
  <c r="AH117" i="135"/>
  <c r="AG117" i="135"/>
  <c r="AF117" i="135"/>
  <c r="AE117" i="135"/>
  <c r="AC117" i="135"/>
  <c r="AB117" i="135"/>
  <c r="AA117" i="135"/>
  <c r="Z117" i="135"/>
  <c r="Y117" i="135"/>
  <c r="X117" i="135"/>
  <c r="W117" i="135"/>
  <c r="V117" i="135"/>
  <c r="I114" i="135"/>
  <c r="AM105" i="135"/>
  <c r="AL105" i="135"/>
  <c r="AK105" i="135"/>
  <c r="AJ105" i="135"/>
  <c r="AI105" i="135"/>
  <c r="AH105" i="135"/>
  <c r="AG105" i="135"/>
  <c r="AE105" i="135"/>
  <c r="AC105" i="135"/>
  <c r="AB105" i="135"/>
  <c r="AA105" i="135"/>
  <c r="Z105" i="135"/>
  <c r="Y105" i="135"/>
  <c r="X105" i="135"/>
  <c r="C105" i="135"/>
  <c r="AF105" i="135" s="1"/>
  <c r="AM104" i="135"/>
  <c r="AL104" i="135"/>
  <c r="AK104" i="135"/>
  <c r="AJ104" i="135"/>
  <c r="AI104" i="135"/>
  <c r="AH104" i="135"/>
  <c r="AG104" i="135"/>
  <c r="AF104" i="135"/>
  <c r="AE104" i="135"/>
  <c r="AC104" i="135"/>
  <c r="AB104" i="135"/>
  <c r="AA104" i="135"/>
  <c r="Z104" i="135"/>
  <c r="Y104" i="135"/>
  <c r="X104" i="135"/>
  <c r="W104" i="135"/>
  <c r="C104" i="135"/>
  <c r="V104" i="135" s="1"/>
  <c r="AM103" i="135"/>
  <c r="AL103" i="135"/>
  <c r="AK103" i="135"/>
  <c r="AJ103" i="135"/>
  <c r="AI103" i="135"/>
  <c r="AH103" i="135"/>
  <c r="AG103" i="135"/>
  <c r="AE103" i="135"/>
  <c r="AC103" i="135"/>
  <c r="AB103" i="135"/>
  <c r="AA103" i="135"/>
  <c r="Z103" i="135"/>
  <c r="Y103" i="135"/>
  <c r="X103" i="135"/>
  <c r="C103" i="135"/>
  <c r="AF103" i="135" s="1"/>
  <c r="AM102" i="135"/>
  <c r="AL102" i="135"/>
  <c r="AK102" i="135"/>
  <c r="AJ102" i="135"/>
  <c r="AI102" i="135"/>
  <c r="AH102" i="135"/>
  <c r="AG102" i="135"/>
  <c r="AF102" i="135"/>
  <c r="AE102" i="135"/>
  <c r="AC102" i="135"/>
  <c r="AB102" i="135"/>
  <c r="AA102" i="135"/>
  <c r="Z102" i="135"/>
  <c r="Y102" i="135"/>
  <c r="X102" i="135"/>
  <c r="W102" i="135"/>
  <c r="C102" i="135"/>
  <c r="V102" i="135" s="1"/>
  <c r="AC101" i="135"/>
  <c r="AB101" i="135"/>
  <c r="AA101" i="135"/>
  <c r="Z101" i="135"/>
  <c r="Y101" i="135"/>
  <c r="X101" i="135"/>
  <c r="W101" i="135"/>
  <c r="V101" i="135"/>
  <c r="I98" i="135"/>
  <c r="AM89" i="135"/>
  <c r="AL89" i="135"/>
  <c r="AK89" i="135"/>
  <c r="AJ89" i="135"/>
  <c r="AI89" i="135"/>
  <c r="AH89" i="135"/>
  <c r="AG89" i="135"/>
  <c r="AE89" i="135"/>
  <c r="AC89" i="135"/>
  <c r="AB89" i="135"/>
  <c r="AA89" i="135"/>
  <c r="Z89" i="135"/>
  <c r="Y89" i="135"/>
  <c r="X89" i="135"/>
  <c r="V89" i="135"/>
  <c r="C89" i="135"/>
  <c r="AF89" i="135" s="1"/>
  <c r="AM88" i="135"/>
  <c r="AL88" i="135"/>
  <c r="AK88" i="135"/>
  <c r="AJ88" i="135"/>
  <c r="AI88" i="135"/>
  <c r="AH88" i="135"/>
  <c r="AG88" i="135"/>
  <c r="AE88" i="135"/>
  <c r="AC88" i="135"/>
  <c r="AB88" i="135"/>
  <c r="AA88" i="135"/>
  <c r="Z88" i="135"/>
  <c r="Y88" i="135"/>
  <c r="X88" i="135"/>
  <c r="V88" i="135"/>
  <c r="C88" i="135"/>
  <c r="AF88" i="135" s="1"/>
  <c r="AM87" i="135"/>
  <c r="AL87" i="135"/>
  <c r="AK87" i="135"/>
  <c r="AJ87" i="135"/>
  <c r="AI87" i="135"/>
  <c r="AH87" i="135"/>
  <c r="AG87" i="135"/>
  <c r="AE87" i="135"/>
  <c r="AC87" i="135"/>
  <c r="AB87" i="135"/>
  <c r="AA87" i="135"/>
  <c r="Z87" i="135"/>
  <c r="Y87" i="135"/>
  <c r="X87" i="135"/>
  <c r="V87" i="135"/>
  <c r="C87" i="135"/>
  <c r="AF87" i="135" s="1"/>
  <c r="AM86" i="135"/>
  <c r="AL86" i="135"/>
  <c r="AK86" i="135"/>
  <c r="AJ86" i="135"/>
  <c r="AI86" i="135"/>
  <c r="AH86" i="135"/>
  <c r="AG86" i="135"/>
  <c r="AE86" i="135"/>
  <c r="AC86" i="135"/>
  <c r="AB86" i="135"/>
  <c r="AA86" i="135"/>
  <c r="Z86" i="135"/>
  <c r="Y86" i="135"/>
  <c r="X86" i="135"/>
  <c r="V86" i="135"/>
  <c r="C86" i="135"/>
  <c r="AF86" i="135" s="1"/>
  <c r="AC85" i="135"/>
  <c r="AB85" i="135"/>
  <c r="AA85" i="135"/>
  <c r="Z85" i="135"/>
  <c r="Y85" i="135"/>
  <c r="X85" i="135"/>
  <c r="W85" i="135"/>
  <c r="V85" i="135"/>
  <c r="I82" i="135"/>
  <c r="AM73" i="135"/>
  <c r="AL73" i="135"/>
  <c r="AK73" i="135"/>
  <c r="AJ73" i="135"/>
  <c r="AI73" i="135"/>
  <c r="AH73" i="135"/>
  <c r="AG73" i="135"/>
  <c r="AE73" i="135"/>
  <c r="AC73" i="135"/>
  <c r="AB73" i="135"/>
  <c r="AA73" i="135"/>
  <c r="Z73" i="135"/>
  <c r="Y73" i="135"/>
  <c r="X73" i="135"/>
  <c r="W73" i="135"/>
  <c r="V73" i="135"/>
  <c r="C73" i="135"/>
  <c r="AM72" i="135"/>
  <c r="AL72" i="135"/>
  <c r="AK72" i="135"/>
  <c r="AJ72" i="135"/>
  <c r="AI72" i="135"/>
  <c r="AH72" i="135"/>
  <c r="AG72" i="135"/>
  <c r="AE72" i="135"/>
  <c r="AC72" i="135"/>
  <c r="AB72" i="135"/>
  <c r="AA72" i="135"/>
  <c r="Z72" i="135"/>
  <c r="Y72" i="135"/>
  <c r="X72" i="135"/>
  <c r="C72" i="135"/>
  <c r="AF72" i="135" s="1"/>
  <c r="AM71" i="135"/>
  <c r="AL71" i="135"/>
  <c r="AK71" i="135"/>
  <c r="AJ71" i="135"/>
  <c r="AI71" i="135"/>
  <c r="AH71" i="135"/>
  <c r="AG71" i="135"/>
  <c r="AE71" i="135"/>
  <c r="AC71" i="135"/>
  <c r="AB71" i="135"/>
  <c r="AA71" i="135"/>
  <c r="Z71" i="135"/>
  <c r="Y71" i="135"/>
  <c r="X71" i="135"/>
  <c r="W71" i="135"/>
  <c r="V71" i="135"/>
  <c r="C71" i="135"/>
  <c r="AM70" i="135"/>
  <c r="AL70" i="135"/>
  <c r="AK70" i="135"/>
  <c r="AJ70" i="135"/>
  <c r="AI70" i="135"/>
  <c r="AH70" i="135"/>
  <c r="AG70" i="135"/>
  <c r="AE70" i="135"/>
  <c r="AC70" i="135"/>
  <c r="AB70" i="135"/>
  <c r="AA70" i="135"/>
  <c r="Z70" i="135"/>
  <c r="Y70" i="135"/>
  <c r="X70" i="135"/>
  <c r="C70" i="135"/>
  <c r="AF70" i="135" s="1"/>
  <c r="AC69" i="135"/>
  <c r="AB69" i="135"/>
  <c r="AA69" i="135"/>
  <c r="Z69" i="135"/>
  <c r="Y69" i="135"/>
  <c r="X69" i="135"/>
  <c r="W69" i="135"/>
  <c r="V69" i="135"/>
  <c r="I66" i="135"/>
  <c r="AM58" i="135"/>
  <c r="AL58" i="135"/>
  <c r="AK58" i="135"/>
  <c r="AJ58" i="135"/>
  <c r="AI58" i="135"/>
  <c r="AH58" i="135"/>
  <c r="AG58" i="135"/>
  <c r="AF58" i="135"/>
  <c r="AE58" i="135"/>
  <c r="AM57" i="135"/>
  <c r="AL57" i="135"/>
  <c r="AK57" i="135"/>
  <c r="AJ57" i="135"/>
  <c r="AI57" i="135"/>
  <c r="AH57" i="135"/>
  <c r="AG57" i="135"/>
  <c r="AE57" i="135"/>
  <c r="AC57" i="135"/>
  <c r="AB57" i="135"/>
  <c r="AA57" i="135"/>
  <c r="Z57" i="135"/>
  <c r="Y57" i="135"/>
  <c r="X57" i="135"/>
  <c r="W57" i="135"/>
  <c r="V57" i="135"/>
  <c r="C57" i="135"/>
  <c r="AF73" i="135" s="1"/>
  <c r="AM56" i="135"/>
  <c r="AL56" i="135"/>
  <c r="AK56" i="135"/>
  <c r="AJ56" i="135"/>
  <c r="AI56" i="135"/>
  <c r="AH56" i="135"/>
  <c r="AG56" i="135"/>
  <c r="AE56" i="135"/>
  <c r="AC56" i="135"/>
  <c r="AB56" i="135"/>
  <c r="AA56" i="135"/>
  <c r="Z56" i="135"/>
  <c r="Y56" i="135"/>
  <c r="X56" i="135"/>
  <c r="C56" i="135"/>
  <c r="AF56" i="135" s="1"/>
  <c r="AM55" i="135"/>
  <c r="AL55" i="135"/>
  <c r="AK55" i="135"/>
  <c r="AJ55" i="135"/>
  <c r="AI55" i="135"/>
  <c r="AH55" i="135"/>
  <c r="AG55" i="135"/>
  <c r="AF55" i="135"/>
  <c r="AE55" i="135"/>
  <c r="AC55" i="135"/>
  <c r="AB55" i="135"/>
  <c r="AA55" i="135"/>
  <c r="Z55" i="135"/>
  <c r="Y55" i="135"/>
  <c r="X55" i="135"/>
  <c r="W55" i="135"/>
  <c r="V55" i="135"/>
  <c r="C55" i="135"/>
  <c r="AF71" i="135" s="1"/>
  <c r="AM54" i="135"/>
  <c r="AL54" i="135"/>
  <c r="AK54" i="135"/>
  <c r="AJ54" i="135"/>
  <c r="AI54" i="135"/>
  <c r="AH54" i="135"/>
  <c r="AG54" i="135"/>
  <c r="AE54" i="135"/>
  <c r="AC54" i="135"/>
  <c r="AB54" i="135"/>
  <c r="AA54" i="135"/>
  <c r="Z54" i="135"/>
  <c r="Y54" i="135"/>
  <c r="X54" i="135"/>
  <c r="C54" i="135"/>
  <c r="AF54" i="135" s="1"/>
  <c r="AC53" i="135"/>
  <c r="AB53" i="135"/>
  <c r="AA53" i="135"/>
  <c r="Z53" i="135"/>
  <c r="Y53" i="135"/>
  <c r="X53" i="135"/>
  <c r="W53" i="135"/>
  <c r="V53" i="135"/>
  <c r="I50" i="135"/>
  <c r="AM42" i="135"/>
  <c r="AL42" i="135"/>
  <c r="AK42" i="135"/>
  <c r="AJ42" i="135"/>
  <c r="AE42" i="135"/>
  <c r="AC42" i="135"/>
  <c r="AB42" i="135"/>
  <c r="AA42" i="135"/>
  <c r="Z42" i="135"/>
  <c r="Y42" i="135"/>
  <c r="X42" i="135"/>
  <c r="W42" i="135"/>
  <c r="V42" i="135"/>
  <c r="AM41" i="135"/>
  <c r="AL41" i="135"/>
  <c r="AK41" i="135"/>
  <c r="AJ41" i="135"/>
  <c r="AI41" i="135"/>
  <c r="AH41" i="135"/>
  <c r="AG41" i="135"/>
  <c r="AE41" i="135"/>
  <c r="AC41" i="135"/>
  <c r="AB41" i="135"/>
  <c r="AA41" i="135"/>
  <c r="Z41" i="135"/>
  <c r="Y41" i="135"/>
  <c r="X41" i="135"/>
  <c r="W41" i="135"/>
  <c r="V41" i="135"/>
  <c r="C41" i="135"/>
  <c r="AF57" i="135" s="1"/>
  <c r="AM40" i="135"/>
  <c r="AL40" i="135"/>
  <c r="AK40" i="135"/>
  <c r="AJ40" i="135"/>
  <c r="AI40" i="135"/>
  <c r="AH40" i="135"/>
  <c r="AG40" i="135"/>
  <c r="AE40" i="135"/>
  <c r="AC40" i="135"/>
  <c r="AB40" i="135"/>
  <c r="AA40" i="135"/>
  <c r="Z40" i="135"/>
  <c r="Y40" i="135"/>
  <c r="X40" i="135"/>
  <c r="C40" i="135"/>
  <c r="AF40" i="135" s="1"/>
  <c r="AM39" i="135"/>
  <c r="AL39" i="135"/>
  <c r="AK39" i="135"/>
  <c r="AJ39" i="135"/>
  <c r="AI39" i="135"/>
  <c r="AH39" i="135"/>
  <c r="AG39" i="135"/>
  <c r="AF39" i="135"/>
  <c r="AE39" i="135"/>
  <c r="AC39" i="135"/>
  <c r="AB39" i="135"/>
  <c r="AA39" i="135"/>
  <c r="Z39" i="135"/>
  <c r="Y39" i="135"/>
  <c r="X39" i="135"/>
  <c r="W39" i="135"/>
  <c r="V39" i="135"/>
  <c r="C39" i="135"/>
  <c r="AM38" i="135"/>
  <c r="AL38" i="135"/>
  <c r="AK38" i="135"/>
  <c r="AJ38" i="135"/>
  <c r="AI38" i="135"/>
  <c r="AH38" i="135"/>
  <c r="AG38" i="135"/>
  <c r="AE38" i="135"/>
  <c r="AC38" i="135"/>
  <c r="AB38" i="135"/>
  <c r="AA38" i="135"/>
  <c r="Z38" i="135"/>
  <c r="Y38" i="135"/>
  <c r="X38" i="135"/>
  <c r="C38" i="135"/>
  <c r="AF38" i="135" s="1"/>
  <c r="AC37" i="135"/>
  <c r="AB37" i="135"/>
  <c r="AA37" i="135"/>
  <c r="Z37" i="135"/>
  <c r="Y37" i="135"/>
  <c r="X37" i="135"/>
  <c r="W37" i="135"/>
  <c r="V37" i="135"/>
  <c r="I34" i="135"/>
  <c r="AN25" i="135"/>
  <c r="AM25" i="135"/>
  <c r="AL25" i="135"/>
  <c r="AK25" i="135"/>
  <c r="AJ25" i="135"/>
  <c r="AE25" i="135"/>
  <c r="AC25" i="135"/>
  <c r="AB25" i="135"/>
  <c r="AA25" i="135"/>
  <c r="C25" i="135"/>
  <c r="AF42" i="135" s="1"/>
  <c r="AN24" i="135"/>
  <c r="AM24" i="135"/>
  <c r="AL24" i="135"/>
  <c r="AK24" i="135"/>
  <c r="AJ24" i="135"/>
  <c r="AI24" i="135"/>
  <c r="AH24" i="135"/>
  <c r="AG24" i="135"/>
  <c r="AE24" i="135"/>
  <c r="AC24" i="135"/>
  <c r="AB24" i="135"/>
  <c r="AA24" i="135"/>
  <c r="Z24" i="135"/>
  <c r="Y24" i="135"/>
  <c r="X24" i="135"/>
  <c r="C24" i="135"/>
  <c r="AF24" i="135" s="1"/>
  <c r="AN23" i="135"/>
  <c r="AM23" i="135"/>
  <c r="AL23" i="135"/>
  <c r="AK23" i="135"/>
  <c r="AJ23" i="135"/>
  <c r="AI23" i="135"/>
  <c r="AH23" i="135"/>
  <c r="AG23" i="135"/>
  <c r="AF23" i="135"/>
  <c r="AE23" i="135"/>
  <c r="AC23" i="135"/>
  <c r="AB23" i="135"/>
  <c r="AA23" i="135"/>
  <c r="Z23" i="135"/>
  <c r="Y23" i="135"/>
  <c r="X23" i="135"/>
  <c r="W23" i="135"/>
  <c r="C23" i="135"/>
  <c r="V23" i="135" s="1"/>
  <c r="AN22" i="135"/>
  <c r="AM22" i="135"/>
  <c r="AL22" i="135"/>
  <c r="AK22" i="135"/>
  <c r="AJ22" i="135"/>
  <c r="AI22" i="135"/>
  <c r="AH22" i="135"/>
  <c r="AG22" i="135"/>
  <c r="AF22" i="135"/>
  <c r="AE22" i="135"/>
  <c r="AC22" i="135"/>
  <c r="AB22" i="135"/>
  <c r="AA22" i="135"/>
  <c r="Z22" i="135"/>
  <c r="Y22" i="135"/>
  <c r="X22" i="135"/>
  <c r="W22" i="135"/>
  <c r="V22" i="135"/>
  <c r="C22" i="135"/>
  <c r="AN21" i="135"/>
  <c r="AM21" i="135"/>
  <c r="AL21" i="135"/>
  <c r="AK21" i="135"/>
  <c r="AJ21" i="135"/>
  <c r="AI21" i="135"/>
  <c r="AH21" i="135"/>
  <c r="AG21" i="135"/>
  <c r="AE21" i="135"/>
  <c r="AC21" i="135"/>
  <c r="AB21" i="135"/>
  <c r="AA21" i="135"/>
  <c r="Z21" i="135"/>
  <c r="Y21" i="135"/>
  <c r="X21" i="135"/>
  <c r="C21" i="135"/>
  <c r="AF21" i="135" s="1"/>
  <c r="I18" i="135"/>
  <c r="AM9" i="135"/>
  <c r="AL9" i="135"/>
  <c r="AK9" i="135"/>
  <c r="AJ9" i="135"/>
  <c r="AE9" i="135"/>
  <c r="AC9" i="135"/>
  <c r="AB9" i="135"/>
  <c r="AA9" i="135"/>
  <c r="C9" i="135"/>
  <c r="AF9" i="135" s="1"/>
  <c r="AM8" i="135"/>
  <c r="AL8" i="135"/>
  <c r="AK8" i="135"/>
  <c r="AJ8" i="135"/>
  <c r="AI8" i="135"/>
  <c r="AH8" i="135"/>
  <c r="AG8" i="135"/>
  <c r="AE8" i="135"/>
  <c r="AC8" i="135"/>
  <c r="AB8" i="135"/>
  <c r="AA8" i="135"/>
  <c r="Z8" i="135"/>
  <c r="Y8" i="135"/>
  <c r="X8" i="135"/>
  <c r="W8" i="135"/>
  <c r="V8" i="135"/>
  <c r="C8" i="135"/>
  <c r="AM7" i="135"/>
  <c r="AL7" i="135"/>
  <c r="AK7" i="135"/>
  <c r="AJ7" i="135"/>
  <c r="AI7" i="135"/>
  <c r="AH7" i="135"/>
  <c r="AG7" i="135"/>
  <c r="AE7" i="135"/>
  <c r="AC7" i="135"/>
  <c r="AB7" i="135"/>
  <c r="AA7" i="135"/>
  <c r="Z7" i="135"/>
  <c r="Y7" i="135"/>
  <c r="X7" i="135"/>
  <c r="C7" i="135"/>
  <c r="AF7" i="135" s="1"/>
  <c r="AM6" i="135"/>
  <c r="AL6" i="135"/>
  <c r="AK6" i="135"/>
  <c r="AJ6" i="135"/>
  <c r="AI6" i="135"/>
  <c r="AH6" i="135"/>
  <c r="AG6" i="135"/>
  <c r="AE6" i="135"/>
  <c r="AC6" i="135"/>
  <c r="AB6" i="135"/>
  <c r="AA6" i="135"/>
  <c r="Z6" i="135"/>
  <c r="Y6" i="135"/>
  <c r="X6" i="135"/>
  <c r="W6" i="135"/>
  <c r="V6" i="135"/>
  <c r="C6" i="135"/>
  <c r="AM5" i="135"/>
  <c r="AL5" i="135"/>
  <c r="AK5" i="135"/>
  <c r="AJ5" i="135"/>
  <c r="AI5" i="135"/>
  <c r="AH5" i="135"/>
  <c r="AG5" i="135"/>
  <c r="AE5" i="135"/>
  <c r="AC5" i="135"/>
  <c r="AB5" i="135"/>
  <c r="AA5" i="135"/>
  <c r="Z5" i="135"/>
  <c r="Y5" i="135"/>
  <c r="X5" i="135"/>
  <c r="C5" i="135"/>
  <c r="AF5" i="135" s="1"/>
  <c r="A147" i="135"/>
  <c r="I2" i="135"/>
  <c r="L51" i="135" l="1"/>
  <c r="L99" i="135"/>
  <c r="L163" i="135"/>
  <c r="L35" i="135"/>
  <c r="L83" i="135"/>
  <c r="L147" i="135"/>
  <c r="L19" i="135"/>
  <c r="L131" i="135"/>
  <c r="L67" i="135"/>
  <c r="L115" i="135"/>
  <c r="L179" i="135"/>
  <c r="L3" i="135"/>
  <c r="V25" i="135"/>
  <c r="V21" i="135"/>
  <c r="D25" i="135"/>
  <c r="AF41" i="135"/>
  <c r="W86" i="135"/>
  <c r="W88" i="135"/>
  <c r="V103" i="135"/>
  <c r="V105" i="135"/>
  <c r="V119" i="135"/>
  <c r="V121" i="135"/>
  <c r="V135" i="135"/>
  <c r="V137" i="135"/>
  <c r="W151" i="135"/>
  <c r="W153" i="135"/>
  <c r="W167" i="135"/>
  <c r="E169" i="135"/>
  <c r="AG169" i="135"/>
  <c r="A179" i="135"/>
  <c r="V182" i="135"/>
  <c r="V184" i="135"/>
  <c r="AF6" i="135"/>
  <c r="AF8" i="135"/>
  <c r="V9" i="135"/>
  <c r="AF25" i="135"/>
  <c r="V5" i="135"/>
  <c r="V7" i="135"/>
  <c r="D9" i="135"/>
  <c r="W21" i="135"/>
  <c r="V24" i="135"/>
  <c r="V38" i="135"/>
  <c r="V40" i="135"/>
  <c r="V54" i="135"/>
  <c r="V56" i="135"/>
  <c r="V70" i="135"/>
  <c r="V72" i="135"/>
  <c r="A83" i="135"/>
  <c r="W103" i="135"/>
  <c r="W105" i="135"/>
  <c r="W119" i="135"/>
  <c r="W121" i="135"/>
  <c r="W135" i="135"/>
  <c r="W137" i="135"/>
  <c r="V150" i="135"/>
  <c r="V152" i="135"/>
  <c r="A163" i="135"/>
  <c r="W182" i="135"/>
  <c r="W184" i="135"/>
  <c r="V185" i="135"/>
  <c r="A99" i="135"/>
  <c r="W5" i="135"/>
  <c r="W7" i="135"/>
  <c r="A19" i="135"/>
  <c r="W24" i="135"/>
  <c r="A35" i="135"/>
  <c r="W38" i="135"/>
  <c r="W40" i="135"/>
  <c r="A51" i="135"/>
  <c r="W54" i="135"/>
  <c r="W56" i="135"/>
  <c r="A67" i="135"/>
  <c r="W70" i="135"/>
  <c r="W72" i="135"/>
  <c r="W87" i="135"/>
  <c r="W89" i="135"/>
  <c r="A115" i="135"/>
  <c r="A131" i="135"/>
  <c r="V134" i="135"/>
  <c r="D185" i="135"/>
  <c r="AG42" i="135" l="1"/>
  <c r="AG25" i="135"/>
  <c r="E25" i="135"/>
  <c r="W25" i="135"/>
  <c r="AG9" i="135"/>
  <c r="E9" i="135"/>
  <c r="W9" i="135"/>
  <c r="W185" i="135"/>
  <c r="AG185" i="135"/>
  <c r="E185" i="135"/>
  <c r="AH169" i="135"/>
  <c r="F169" i="135"/>
  <c r="X169" i="135"/>
  <c r="X9" i="135" l="1"/>
  <c r="AH9" i="135"/>
  <c r="F9" i="135"/>
  <c r="AI169" i="135"/>
  <c r="Z169" i="135"/>
  <c r="Y169" i="135"/>
  <c r="AH25" i="135"/>
  <c r="F25" i="135"/>
  <c r="X25" i="135"/>
  <c r="AH42" i="135"/>
  <c r="AH185" i="135"/>
  <c r="F185" i="135"/>
  <c r="X185" i="135"/>
  <c r="AI185" i="135" l="1"/>
  <c r="Z185" i="135"/>
  <c r="Y185" i="135"/>
  <c r="Z9" i="135"/>
  <c r="Y9" i="135"/>
  <c r="AI9" i="135"/>
  <c r="Y25" i="135"/>
  <c r="Z25" i="135"/>
  <c r="AI42" i="135"/>
  <c r="AI25" i="135"/>
  <c r="J179" i="134" l="1"/>
  <c r="F179" i="134" s="1"/>
  <c r="H179" i="134"/>
  <c r="E179" i="134" s="1"/>
  <c r="J163" i="134"/>
  <c r="F163" i="134" s="1"/>
  <c r="H163" i="134"/>
  <c r="E163" i="134" s="1"/>
  <c r="L163" i="134" s="1"/>
  <c r="J147" i="134"/>
  <c r="F147" i="134" s="1"/>
  <c r="H147" i="134"/>
  <c r="J131" i="134"/>
  <c r="F131" i="134" s="1"/>
  <c r="H131" i="134"/>
  <c r="E131" i="134" s="1"/>
  <c r="J115" i="134"/>
  <c r="F115" i="134" s="1"/>
  <c r="H115" i="134"/>
  <c r="E115" i="134" s="1"/>
  <c r="J99" i="134"/>
  <c r="H99" i="134"/>
  <c r="E99" i="134" s="1"/>
  <c r="F99" i="134"/>
  <c r="J83" i="134"/>
  <c r="F83" i="134" s="1"/>
  <c r="H83" i="134"/>
  <c r="J67" i="134"/>
  <c r="F67" i="134" s="1"/>
  <c r="H67" i="134"/>
  <c r="E67" i="134" s="1"/>
  <c r="J51" i="134"/>
  <c r="F51" i="134" s="1"/>
  <c r="H51" i="134"/>
  <c r="E51" i="134" s="1"/>
  <c r="J35" i="134"/>
  <c r="F35" i="134" s="1"/>
  <c r="H35" i="134"/>
  <c r="E35" i="134" s="1"/>
  <c r="J19" i="134"/>
  <c r="F19" i="134" s="1"/>
  <c r="H19" i="134"/>
  <c r="J3" i="134"/>
  <c r="F3" i="134" s="1"/>
  <c r="A3" i="134"/>
  <c r="U188" i="134"/>
  <c r="AM185" i="134"/>
  <c r="AL185" i="134"/>
  <c r="AK185" i="134"/>
  <c r="AJ185" i="134"/>
  <c r="AE185" i="134"/>
  <c r="AC185" i="134"/>
  <c r="AB185" i="134"/>
  <c r="AA185" i="134"/>
  <c r="C185" i="134"/>
  <c r="AF185" i="134" s="1"/>
  <c r="AM184" i="134"/>
  <c r="AL184" i="134"/>
  <c r="AK184" i="134"/>
  <c r="AJ184" i="134"/>
  <c r="AI184" i="134"/>
  <c r="AH184" i="134"/>
  <c r="AG184" i="134"/>
  <c r="AE184" i="134"/>
  <c r="AC184" i="134"/>
  <c r="AB184" i="134"/>
  <c r="AA184" i="134"/>
  <c r="Z184" i="134"/>
  <c r="Y184" i="134"/>
  <c r="X184" i="134"/>
  <c r="C184" i="134"/>
  <c r="AF184" i="134" s="1"/>
  <c r="AM183" i="134"/>
  <c r="AL183" i="134"/>
  <c r="AK183" i="134"/>
  <c r="AJ183" i="134"/>
  <c r="AI183" i="134"/>
  <c r="AH183" i="134"/>
  <c r="AG183" i="134"/>
  <c r="AE183" i="134"/>
  <c r="AC183" i="134"/>
  <c r="AB183" i="134"/>
  <c r="AA183" i="134"/>
  <c r="Z183" i="134"/>
  <c r="Y183" i="134"/>
  <c r="X183" i="134"/>
  <c r="W183" i="134"/>
  <c r="C183" i="134"/>
  <c r="V183" i="134" s="1"/>
  <c r="AM182" i="134"/>
  <c r="AL182" i="134"/>
  <c r="AK182" i="134"/>
  <c r="AJ182" i="134"/>
  <c r="AI182" i="134"/>
  <c r="AH182" i="134"/>
  <c r="AG182" i="134"/>
  <c r="AE182" i="134"/>
  <c r="AC182" i="134"/>
  <c r="AB182" i="134"/>
  <c r="AA182" i="134"/>
  <c r="Z182" i="134"/>
  <c r="Y182" i="134"/>
  <c r="X182" i="134"/>
  <c r="C182" i="134"/>
  <c r="AF182" i="134" s="1"/>
  <c r="AM181" i="134"/>
  <c r="AL181" i="134"/>
  <c r="AK181" i="134"/>
  <c r="AJ181" i="134"/>
  <c r="AI181" i="134"/>
  <c r="AH181" i="134"/>
  <c r="AG181" i="134"/>
  <c r="AF181" i="134"/>
  <c r="AE181" i="134"/>
  <c r="AC181" i="134"/>
  <c r="AB181" i="134"/>
  <c r="AA181" i="134"/>
  <c r="Z181" i="134"/>
  <c r="Y181" i="134"/>
  <c r="X181" i="134"/>
  <c r="W181" i="134"/>
  <c r="V181" i="134"/>
  <c r="I178" i="134"/>
  <c r="AM169" i="134"/>
  <c r="AL169" i="134"/>
  <c r="AK169" i="134"/>
  <c r="AJ169" i="134"/>
  <c r="AE169" i="134"/>
  <c r="AC169" i="134"/>
  <c r="AB169" i="134"/>
  <c r="AA169" i="134"/>
  <c r="C169" i="134"/>
  <c r="AF169" i="134" s="1"/>
  <c r="AM168" i="134"/>
  <c r="AL168" i="134"/>
  <c r="AK168" i="134"/>
  <c r="AJ168" i="134"/>
  <c r="AI168" i="134"/>
  <c r="AH168" i="134"/>
  <c r="AG168" i="134"/>
  <c r="AF168" i="134"/>
  <c r="AE168" i="134"/>
  <c r="AC168" i="134"/>
  <c r="AB168" i="134"/>
  <c r="AA168" i="134"/>
  <c r="Z168" i="134"/>
  <c r="Y168" i="134"/>
  <c r="X168" i="134"/>
  <c r="W168" i="134"/>
  <c r="V168" i="134"/>
  <c r="C168" i="134"/>
  <c r="AM167" i="134"/>
  <c r="AL167" i="134"/>
  <c r="AK167" i="134"/>
  <c r="AJ167" i="134"/>
  <c r="AI167" i="134"/>
  <c r="AH167" i="134"/>
  <c r="AG167" i="134"/>
  <c r="AE167" i="134"/>
  <c r="AC167" i="134"/>
  <c r="AB167" i="134"/>
  <c r="AA167" i="134"/>
  <c r="Z167" i="134"/>
  <c r="Y167" i="134"/>
  <c r="X167" i="134"/>
  <c r="C167" i="134"/>
  <c r="AF167" i="134" s="1"/>
  <c r="AM166" i="134"/>
  <c r="AL166" i="134"/>
  <c r="AK166" i="134"/>
  <c r="AJ166" i="134"/>
  <c r="AI166" i="134"/>
  <c r="AH166" i="134"/>
  <c r="AG166" i="134"/>
  <c r="AF166" i="134"/>
  <c r="AE166" i="134"/>
  <c r="AC166" i="134"/>
  <c r="AB166" i="134"/>
  <c r="AA166" i="134"/>
  <c r="Z166" i="134"/>
  <c r="Y166" i="134"/>
  <c r="X166" i="134"/>
  <c r="W166" i="134"/>
  <c r="V166" i="134"/>
  <c r="C166" i="134"/>
  <c r="AM165" i="134"/>
  <c r="AL165" i="134"/>
  <c r="AK165" i="134"/>
  <c r="AJ165" i="134"/>
  <c r="AI165" i="134"/>
  <c r="AH165" i="134"/>
  <c r="AG165" i="134"/>
  <c r="AF165" i="134"/>
  <c r="AE165" i="134"/>
  <c r="AC165" i="134"/>
  <c r="AB165" i="134"/>
  <c r="AA165" i="134"/>
  <c r="Z165" i="134"/>
  <c r="Y165" i="134"/>
  <c r="X165" i="134"/>
  <c r="W165" i="134"/>
  <c r="V165" i="134"/>
  <c r="I162" i="134"/>
  <c r="AM153" i="134"/>
  <c r="AL153" i="134"/>
  <c r="AK153" i="134"/>
  <c r="AJ153" i="134"/>
  <c r="AI153" i="134"/>
  <c r="AH153" i="134"/>
  <c r="AG153" i="134"/>
  <c r="AE153" i="134"/>
  <c r="AC153" i="134"/>
  <c r="AB153" i="134"/>
  <c r="AA153" i="134"/>
  <c r="Z153" i="134"/>
  <c r="Y153" i="134"/>
  <c r="X153" i="134"/>
  <c r="C153" i="134"/>
  <c r="AF153" i="134" s="1"/>
  <c r="AM152" i="134"/>
  <c r="AL152" i="134"/>
  <c r="AK152" i="134"/>
  <c r="AJ152" i="134"/>
  <c r="AI152" i="134"/>
  <c r="AH152" i="134"/>
  <c r="AG152" i="134"/>
  <c r="AF152" i="134"/>
  <c r="AE152" i="134"/>
  <c r="AC152" i="134"/>
  <c r="AB152" i="134"/>
  <c r="AA152" i="134"/>
  <c r="Z152" i="134"/>
  <c r="Y152" i="134"/>
  <c r="X152" i="134"/>
  <c r="W152" i="134"/>
  <c r="C152" i="134"/>
  <c r="V152" i="134" s="1"/>
  <c r="AM151" i="134"/>
  <c r="AL151" i="134"/>
  <c r="AK151" i="134"/>
  <c r="AJ151" i="134"/>
  <c r="AI151" i="134"/>
  <c r="AH151" i="134"/>
  <c r="AG151" i="134"/>
  <c r="AE151" i="134"/>
  <c r="AC151" i="134"/>
  <c r="AB151" i="134"/>
  <c r="AA151" i="134"/>
  <c r="Z151" i="134"/>
  <c r="Y151" i="134"/>
  <c r="X151" i="134"/>
  <c r="C151" i="134"/>
  <c r="AF151" i="134" s="1"/>
  <c r="AM150" i="134"/>
  <c r="AL150" i="134"/>
  <c r="AK150" i="134"/>
  <c r="AJ150" i="134"/>
  <c r="AI150" i="134"/>
  <c r="AH150" i="134"/>
  <c r="AG150" i="134"/>
  <c r="AF150" i="134"/>
  <c r="AE150" i="134"/>
  <c r="AC150" i="134"/>
  <c r="AB150" i="134"/>
  <c r="AA150" i="134"/>
  <c r="Z150" i="134"/>
  <c r="Y150" i="134"/>
  <c r="X150" i="134"/>
  <c r="W150" i="134"/>
  <c r="C150" i="134"/>
  <c r="V150" i="134" s="1"/>
  <c r="AM149" i="134"/>
  <c r="AL149" i="134"/>
  <c r="AK149" i="134"/>
  <c r="AJ149" i="134"/>
  <c r="AI149" i="134"/>
  <c r="AH149" i="134"/>
  <c r="AG149" i="134"/>
  <c r="AF149" i="134"/>
  <c r="AE149" i="134"/>
  <c r="AC149" i="134"/>
  <c r="AB149" i="134"/>
  <c r="AA149" i="134"/>
  <c r="Z149" i="134"/>
  <c r="Y149" i="134"/>
  <c r="X149" i="134"/>
  <c r="W149" i="134"/>
  <c r="V149" i="134"/>
  <c r="I146" i="134"/>
  <c r="AM137" i="134"/>
  <c r="AL137" i="134"/>
  <c r="AK137" i="134"/>
  <c r="AJ137" i="134"/>
  <c r="AI137" i="134"/>
  <c r="AH137" i="134"/>
  <c r="AG137" i="134"/>
  <c r="AF137" i="134"/>
  <c r="AE137" i="134"/>
  <c r="AC137" i="134"/>
  <c r="AB137" i="134"/>
  <c r="AA137" i="134"/>
  <c r="Z137" i="134"/>
  <c r="Y137" i="134"/>
  <c r="X137" i="134"/>
  <c r="W137" i="134"/>
  <c r="V137" i="134"/>
  <c r="C137" i="134"/>
  <c r="AM136" i="134"/>
  <c r="AL136" i="134"/>
  <c r="AK136" i="134"/>
  <c r="AJ136" i="134"/>
  <c r="AI136" i="134"/>
  <c r="AH136" i="134"/>
  <c r="AG136" i="134"/>
  <c r="AE136" i="134"/>
  <c r="AC136" i="134"/>
  <c r="AB136" i="134"/>
  <c r="AA136" i="134"/>
  <c r="Z136" i="134"/>
  <c r="Y136" i="134"/>
  <c r="X136" i="134"/>
  <c r="V136" i="134"/>
  <c r="C136" i="134"/>
  <c r="AF136" i="134" s="1"/>
  <c r="AM135" i="134"/>
  <c r="AL135" i="134"/>
  <c r="AK135" i="134"/>
  <c r="AJ135" i="134"/>
  <c r="AI135" i="134"/>
  <c r="AH135" i="134"/>
  <c r="AG135" i="134"/>
  <c r="AF135" i="134"/>
  <c r="AE135" i="134"/>
  <c r="AC135" i="134"/>
  <c r="AB135" i="134"/>
  <c r="AA135" i="134"/>
  <c r="Z135" i="134"/>
  <c r="Y135" i="134"/>
  <c r="X135" i="134"/>
  <c r="W135" i="134"/>
  <c r="V135" i="134"/>
  <c r="C135" i="134"/>
  <c r="AM134" i="134"/>
  <c r="AL134" i="134"/>
  <c r="AK134" i="134"/>
  <c r="AJ134" i="134"/>
  <c r="AI134" i="134"/>
  <c r="AH134" i="134"/>
  <c r="AG134" i="134"/>
  <c r="AE134" i="134"/>
  <c r="AC134" i="134"/>
  <c r="AB134" i="134"/>
  <c r="AA134" i="134"/>
  <c r="Z134" i="134"/>
  <c r="Y134" i="134"/>
  <c r="X134" i="134"/>
  <c r="V134" i="134"/>
  <c r="C134" i="134"/>
  <c r="AF134" i="134" s="1"/>
  <c r="AM133" i="134"/>
  <c r="AL133" i="134"/>
  <c r="AK133" i="134"/>
  <c r="AJ133" i="134"/>
  <c r="AI133" i="134"/>
  <c r="AH133" i="134"/>
  <c r="AG133" i="134"/>
  <c r="AF133" i="134"/>
  <c r="AE133" i="134"/>
  <c r="AC133" i="134"/>
  <c r="AB133" i="134"/>
  <c r="AA133" i="134"/>
  <c r="Z133" i="134"/>
  <c r="Y133" i="134"/>
  <c r="X133" i="134"/>
  <c r="W133" i="134"/>
  <c r="V133" i="134"/>
  <c r="I130" i="134"/>
  <c r="AM121" i="134"/>
  <c r="AL121" i="134"/>
  <c r="AK121" i="134"/>
  <c r="AJ121" i="134"/>
  <c r="AI121" i="134"/>
  <c r="AH121" i="134"/>
  <c r="AG121" i="134"/>
  <c r="AF121" i="134"/>
  <c r="AE121" i="134"/>
  <c r="AC121" i="134"/>
  <c r="AB121" i="134"/>
  <c r="AA121" i="134"/>
  <c r="Z121" i="134"/>
  <c r="Y121" i="134"/>
  <c r="X121" i="134"/>
  <c r="W121" i="134"/>
  <c r="V121" i="134"/>
  <c r="C121" i="134"/>
  <c r="AM120" i="134"/>
  <c r="AL120" i="134"/>
  <c r="AK120" i="134"/>
  <c r="AJ120" i="134"/>
  <c r="AI120" i="134"/>
  <c r="AH120" i="134"/>
  <c r="AG120" i="134"/>
  <c r="AE120" i="134"/>
  <c r="AC120" i="134"/>
  <c r="AB120" i="134"/>
  <c r="AA120" i="134"/>
  <c r="Z120" i="134"/>
  <c r="Y120" i="134"/>
  <c r="X120" i="134"/>
  <c r="V120" i="134"/>
  <c r="C120" i="134"/>
  <c r="AF120" i="134" s="1"/>
  <c r="AM119" i="134"/>
  <c r="AL119" i="134"/>
  <c r="AK119" i="134"/>
  <c r="AJ119" i="134"/>
  <c r="AI119" i="134"/>
  <c r="AH119" i="134"/>
  <c r="AG119" i="134"/>
  <c r="AF119" i="134"/>
  <c r="AE119" i="134"/>
  <c r="AC119" i="134"/>
  <c r="AB119" i="134"/>
  <c r="AA119" i="134"/>
  <c r="Z119" i="134"/>
  <c r="Y119" i="134"/>
  <c r="X119" i="134"/>
  <c r="W119" i="134"/>
  <c r="V119" i="134"/>
  <c r="C119" i="134"/>
  <c r="AM118" i="134"/>
  <c r="AL118" i="134"/>
  <c r="AK118" i="134"/>
  <c r="AJ118" i="134"/>
  <c r="AI118" i="134"/>
  <c r="AH118" i="134"/>
  <c r="AG118" i="134"/>
  <c r="AE118" i="134"/>
  <c r="AC118" i="134"/>
  <c r="AB118" i="134"/>
  <c r="AA118" i="134"/>
  <c r="Z118" i="134"/>
  <c r="Y118" i="134"/>
  <c r="X118" i="134"/>
  <c r="V118" i="134"/>
  <c r="C118" i="134"/>
  <c r="AF118" i="134" s="1"/>
  <c r="AM117" i="134"/>
  <c r="AL117" i="134"/>
  <c r="AK117" i="134"/>
  <c r="AJ117" i="134"/>
  <c r="AI117" i="134"/>
  <c r="AH117" i="134"/>
  <c r="AG117" i="134"/>
  <c r="AF117" i="134"/>
  <c r="AE117" i="134"/>
  <c r="AC117" i="134"/>
  <c r="AB117" i="134"/>
  <c r="AA117" i="134"/>
  <c r="Z117" i="134"/>
  <c r="Y117" i="134"/>
  <c r="X117" i="134"/>
  <c r="W117" i="134"/>
  <c r="V117" i="134"/>
  <c r="I114" i="134"/>
  <c r="AM105" i="134"/>
  <c r="AL105" i="134"/>
  <c r="AK105" i="134"/>
  <c r="AJ105" i="134"/>
  <c r="AI105" i="134"/>
  <c r="AH105" i="134"/>
  <c r="AG105" i="134"/>
  <c r="AF105" i="134"/>
  <c r="AE105" i="134"/>
  <c r="AC105" i="134"/>
  <c r="AB105" i="134"/>
  <c r="AA105" i="134"/>
  <c r="Z105" i="134"/>
  <c r="Y105" i="134"/>
  <c r="X105" i="134"/>
  <c r="W105" i="134"/>
  <c r="V105" i="134"/>
  <c r="C105" i="134"/>
  <c r="AM104" i="134"/>
  <c r="AL104" i="134"/>
  <c r="AK104" i="134"/>
  <c r="AJ104" i="134"/>
  <c r="AI104" i="134"/>
  <c r="AH104" i="134"/>
  <c r="AG104" i="134"/>
  <c r="AE104" i="134"/>
  <c r="AC104" i="134"/>
  <c r="AB104" i="134"/>
  <c r="AA104" i="134"/>
  <c r="Z104" i="134"/>
  <c r="Y104" i="134"/>
  <c r="X104" i="134"/>
  <c r="V104" i="134"/>
  <c r="C104" i="134"/>
  <c r="AF104" i="134" s="1"/>
  <c r="AM103" i="134"/>
  <c r="AL103" i="134"/>
  <c r="AK103" i="134"/>
  <c r="AJ103" i="134"/>
  <c r="AI103" i="134"/>
  <c r="AH103" i="134"/>
  <c r="AG103" i="134"/>
  <c r="AF103" i="134"/>
  <c r="AE103" i="134"/>
  <c r="AC103" i="134"/>
  <c r="AB103" i="134"/>
  <c r="AA103" i="134"/>
  <c r="Z103" i="134"/>
  <c r="Y103" i="134"/>
  <c r="X103" i="134"/>
  <c r="W103" i="134"/>
  <c r="V103" i="134"/>
  <c r="C103" i="134"/>
  <c r="AM102" i="134"/>
  <c r="AL102" i="134"/>
  <c r="AK102" i="134"/>
  <c r="AJ102" i="134"/>
  <c r="AI102" i="134"/>
  <c r="AH102" i="134"/>
  <c r="AG102" i="134"/>
  <c r="AE102" i="134"/>
  <c r="AC102" i="134"/>
  <c r="AB102" i="134"/>
  <c r="AA102" i="134"/>
  <c r="Z102" i="134"/>
  <c r="Y102" i="134"/>
  <c r="X102" i="134"/>
  <c r="V102" i="134"/>
  <c r="C102" i="134"/>
  <c r="AF102" i="134" s="1"/>
  <c r="AC101" i="134"/>
  <c r="AB101" i="134"/>
  <c r="AA101" i="134"/>
  <c r="Z101" i="134"/>
  <c r="Y101" i="134"/>
  <c r="X101" i="134"/>
  <c r="W101" i="134"/>
  <c r="V101" i="134"/>
  <c r="I98" i="134"/>
  <c r="AM89" i="134"/>
  <c r="AL89" i="134"/>
  <c r="AK89" i="134"/>
  <c r="AJ89" i="134"/>
  <c r="AI89" i="134"/>
  <c r="AH89" i="134"/>
  <c r="AG89" i="134"/>
  <c r="AE89" i="134"/>
  <c r="AC89" i="134"/>
  <c r="AB89" i="134"/>
  <c r="AA89" i="134"/>
  <c r="Z89" i="134"/>
  <c r="Y89" i="134"/>
  <c r="X89" i="134"/>
  <c r="W89" i="134"/>
  <c r="V89" i="134"/>
  <c r="C89" i="134"/>
  <c r="AM88" i="134"/>
  <c r="AL88" i="134"/>
  <c r="AK88" i="134"/>
  <c r="AJ88" i="134"/>
  <c r="AI88" i="134"/>
  <c r="AH88" i="134"/>
  <c r="AG88" i="134"/>
  <c r="AE88" i="134"/>
  <c r="AC88" i="134"/>
  <c r="AB88" i="134"/>
  <c r="AA88" i="134"/>
  <c r="Z88" i="134"/>
  <c r="Y88" i="134"/>
  <c r="X88" i="134"/>
  <c r="C88" i="134"/>
  <c r="AF88" i="134" s="1"/>
  <c r="AM87" i="134"/>
  <c r="AL87" i="134"/>
  <c r="AK87" i="134"/>
  <c r="AJ87" i="134"/>
  <c r="AI87" i="134"/>
  <c r="AH87" i="134"/>
  <c r="AG87" i="134"/>
  <c r="AE87" i="134"/>
  <c r="AC87" i="134"/>
  <c r="AB87" i="134"/>
  <c r="AA87" i="134"/>
  <c r="Z87" i="134"/>
  <c r="Y87" i="134"/>
  <c r="X87" i="134"/>
  <c r="W87" i="134"/>
  <c r="V87" i="134"/>
  <c r="C87" i="134"/>
  <c r="AM86" i="134"/>
  <c r="AL86" i="134"/>
  <c r="AK86" i="134"/>
  <c r="AJ86" i="134"/>
  <c r="AI86" i="134"/>
  <c r="AH86" i="134"/>
  <c r="AG86" i="134"/>
  <c r="AE86" i="134"/>
  <c r="AC86" i="134"/>
  <c r="AB86" i="134"/>
  <c r="AA86" i="134"/>
  <c r="Z86" i="134"/>
  <c r="Y86" i="134"/>
  <c r="X86" i="134"/>
  <c r="C86" i="134"/>
  <c r="AF86" i="134" s="1"/>
  <c r="AC85" i="134"/>
  <c r="AB85" i="134"/>
  <c r="AA85" i="134"/>
  <c r="Z85" i="134"/>
  <c r="Y85" i="134"/>
  <c r="X85" i="134"/>
  <c r="W85" i="134"/>
  <c r="V85" i="134"/>
  <c r="I82" i="134"/>
  <c r="AM73" i="134"/>
  <c r="AL73" i="134"/>
  <c r="AK73" i="134"/>
  <c r="AJ73" i="134"/>
  <c r="AI73" i="134"/>
  <c r="AH73" i="134"/>
  <c r="AG73" i="134"/>
  <c r="AE73" i="134"/>
  <c r="AC73" i="134"/>
  <c r="AB73" i="134"/>
  <c r="AA73" i="134"/>
  <c r="Z73" i="134"/>
  <c r="Y73" i="134"/>
  <c r="X73" i="134"/>
  <c r="C73" i="134"/>
  <c r="AF89" i="134" s="1"/>
  <c r="AM72" i="134"/>
  <c r="AL72" i="134"/>
  <c r="AK72" i="134"/>
  <c r="AJ72" i="134"/>
  <c r="AI72" i="134"/>
  <c r="AH72" i="134"/>
  <c r="AG72" i="134"/>
  <c r="AF72" i="134"/>
  <c r="AE72" i="134"/>
  <c r="AC72" i="134"/>
  <c r="AB72" i="134"/>
  <c r="AA72" i="134"/>
  <c r="Z72" i="134"/>
  <c r="Y72" i="134"/>
  <c r="X72" i="134"/>
  <c r="W72" i="134"/>
  <c r="V72" i="134"/>
  <c r="C72" i="134"/>
  <c r="AM71" i="134"/>
  <c r="AL71" i="134"/>
  <c r="AK71" i="134"/>
  <c r="AJ71" i="134"/>
  <c r="AI71" i="134"/>
  <c r="AH71" i="134"/>
  <c r="AG71" i="134"/>
  <c r="AE71" i="134"/>
  <c r="AC71" i="134"/>
  <c r="AB71" i="134"/>
  <c r="AA71" i="134"/>
  <c r="Z71" i="134"/>
  <c r="Y71" i="134"/>
  <c r="X71" i="134"/>
  <c r="C71" i="134"/>
  <c r="AF71" i="134" s="1"/>
  <c r="AM70" i="134"/>
  <c r="AL70" i="134"/>
  <c r="AK70" i="134"/>
  <c r="AJ70" i="134"/>
  <c r="AI70" i="134"/>
  <c r="AH70" i="134"/>
  <c r="AG70" i="134"/>
  <c r="AF70" i="134"/>
  <c r="AE70" i="134"/>
  <c r="AC70" i="134"/>
  <c r="AB70" i="134"/>
  <c r="AA70" i="134"/>
  <c r="Z70" i="134"/>
  <c r="Y70" i="134"/>
  <c r="X70" i="134"/>
  <c r="W70" i="134"/>
  <c r="V70" i="134"/>
  <c r="C70" i="134"/>
  <c r="AC69" i="134"/>
  <c r="AB69" i="134"/>
  <c r="AA69" i="134"/>
  <c r="Z69" i="134"/>
  <c r="Y69" i="134"/>
  <c r="X69" i="134"/>
  <c r="W69" i="134"/>
  <c r="V69" i="134"/>
  <c r="I66" i="134"/>
  <c r="AM58" i="134"/>
  <c r="AL58" i="134"/>
  <c r="AK58" i="134"/>
  <c r="AJ58" i="134"/>
  <c r="AI58" i="134"/>
  <c r="AH58" i="134"/>
  <c r="AG58" i="134"/>
  <c r="AF58" i="134"/>
  <c r="AE58" i="134"/>
  <c r="AM57" i="134"/>
  <c r="AL57" i="134"/>
  <c r="AK57" i="134"/>
  <c r="AJ57" i="134"/>
  <c r="AI57" i="134"/>
  <c r="AH57" i="134"/>
  <c r="AG57" i="134"/>
  <c r="AE57" i="134"/>
  <c r="AC57" i="134"/>
  <c r="AB57" i="134"/>
  <c r="AA57" i="134"/>
  <c r="Z57" i="134"/>
  <c r="Y57" i="134"/>
  <c r="X57" i="134"/>
  <c r="C57" i="134"/>
  <c r="AF57" i="134" s="1"/>
  <c r="AM56" i="134"/>
  <c r="AL56" i="134"/>
  <c r="AK56" i="134"/>
  <c r="AJ56" i="134"/>
  <c r="AI56" i="134"/>
  <c r="AH56" i="134"/>
  <c r="AG56" i="134"/>
  <c r="AF56" i="134"/>
  <c r="AE56" i="134"/>
  <c r="AC56" i="134"/>
  <c r="AB56" i="134"/>
  <c r="AA56" i="134"/>
  <c r="Z56" i="134"/>
  <c r="Y56" i="134"/>
  <c r="X56" i="134"/>
  <c r="W56" i="134"/>
  <c r="V56" i="134"/>
  <c r="C56" i="134"/>
  <c r="AM55" i="134"/>
  <c r="AL55" i="134"/>
  <c r="AK55" i="134"/>
  <c r="AJ55" i="134"/>
  <c r="AI55" i="134"/>
  <c r="AH55" i="134"/>
  <c r="AG55" i="134"/>
  <c r="AE55" i="134"/>
  <c r="AC55" i="134"/>
  <c r="AB55" i="134"/>
  <c r="AA55" i="134"/>
  <c r="Z55" i="134"/>
  <c r="Y55" i="134"/>
  <c r="X55" i="134"/>
  <c r="C55" i="134"/>
  <c r="AF55" i="134" s="1"/>
  <c r="AM54" i="134"/>
  <c r="AL54" i="134"/>
  <c r="AK54" i="134"/>
  <c r="AJ54" i="134"/>
  <c r="AI54" i="134"/>
  <c r="AH54" i="134"/>
  <c r="AG54" i="134"/>
  <c r="AF54" i="134"/>
  <c r="AE54" i="134"/>
  <c r="AC54" i="134"/>
  <c r="AB54" i="134"/>
  <c r="AA54" i="134"/>
  <c r="Z54" i="134"/>
  <c r="Y54" i="134"/>
  <c r="X54" i="134"/>
  <c r="W54" i="134"/>
  <c r="C54" i="134"/>
  <c r="V54" i="134" s="1"/>
  <c r="AC53" i="134"/>
  <c r="AB53" i="134"/>
  <c r="AA53" i="134"/>
  <c r="Z53" i="134"/>
  <c r="Y53" i="134"/>
  <c r="X53" i="134"/>
  <c r="W53" i="134"/>
  <c r="V53" i="134"/>
  <c r="I50" i="134"/>
  <c r="AM42" i="134"/>
  <c r="AL42" i="134"/>
  <c r="AK42" i="134"/>
  <c r="AJ42" i="134"/>
  <c r="AG42" i="134"/>
  <c r="AF42" i="134"/>
  <c r="AE42" i="134"/>
  <c r="AC42" i="134"/>
  <c r="AB42" i="134"/>
  <c r="AA42" i="134"/>
  <c r="Z42" i="134"/>
  <c r="Y42" i="134"/>
  <c r="X42" i="134"/>
  <c r="W42" i="134"/>
  <c r="V42" i="134"/>
  <c r="AM41" i="134"/>
  <c r="AL41" i="134"/>
  <c r="AK41" i="134"/>
  <c r="AJ41" i="134"/>
  <c r="AI41" i="134"/>
  <c r="AH41" i="134"/>
  <c r="AG41" i="134"/>
  <c r="AE41" i="134"/>
  <c r="AC41" i="134"/>
  <c r="AB41" i="134"/>
  <c r="AA41" i="134"/>
  <c r="Z41" i="134"/>
  <c r="Y41" i="134"/>
  <c r="X41" i="134"/>
  <c r="C41" i="134"/>
  <c r="AF41" i="134" s="1"/>
  <c r="AM40" i="134"/>
  <c r="AL40" i="134"/>
  <c r="AK40" i="134"/>
  <c r="AJ40" i="134"/>
  <c r="AI40" i="134"/>
  <c r="AH40" i="134"/>
  <c r="AG40" i="134"/>
  <c r="AF40" i="134"/>
  <c r="AE40" i="134"/>
  <c r="AC40" i="134"/>
  <c r="AB40" i="134"/>
  <c r="AA40" i="134"/>
  <c r="Z40" i="134"/>
  <c r="Y40" i="134"/>
  <c r="X40" i="134"/>
  <c r="W40" i="134"/>
  <c r="C40" i="134"/>
  <c r="V40" i="134" s="1"/>
  <c r="AM39" i="134"/>
  <c r="AL39" i="134"/>
  <c r="AK39" i="134"/>
  <c r="AJ39" i="134"/>
  <c r="AI39" i="134"/>
  <c r="AH39" i="134"/>
  <c r="AG39" i="134"/>
  <c r="AE39" i="134"/>
  <c r="AC39" i="134"/>
  <c r="AB39" i="134"/>
  <c r="AA39" i="134"/>
  <c r="Z39" i="134"/>
  <c r="Y39" i="134"/>
  <c r="X39" i="134"/>
  <c r="C39" i="134"/>
  <c r="AF39" i="134" s="1"/>
  <c r="AM38" i="134"/>
  <c r="AL38" i="134"/>
  <c r="AK38" i="134"/>
  <c r="AJ38" i="134"/>
  <c r="AI38" i="134"/>
  <c r="AH38" i="134"/>
  <c r="AG38" i="134"/>
  <c r="AF38" i="134"/>
  <c r="AE38" i="134"/>
  <c r="AC38" i="134"/>
  <c r="AB38" i="134"/>
  <c r="AA38" i="134"/>
  <c r="Z38" i="134"/>
  <c r="Y38" i="134"/>
  <c r="X38" i="134"/>
  <c r="W38" i="134"/>
  <c r="C38" i="134"/>
  <c r="V38" i="134" s="1"/>
  <c r="AC37" i="134"/>
  <c r="AB37" i="134"/>
  <c r="AA37" i="134"/>
  <c r="Z37" i="134"/>
  <c r="Y37" i="134"/>
  <c r="X37" i="134"/>
  <c r="W37" i="134"/>
  <c r="V37" i="134"/>
  <c r="I34" i="134"/>
  <c r="AN25" i="134"/>
  <c r="AM25" i="134"/>
  <c r="AL25" i="134"/>
  <c r="AK25" i="134"/>
  <c r="AJ25" i="134"/>
  <c r="AE25" i="134"/>
  <c r="AC25" i="134"/>
  <c r="AB25" i="134"/>
  <c r="AA25" i="134"/>
  <c r="D25" i="134"/>
  <c r="C25" i="134"/>
  <c r="V25" i="134" s="1"/>
  <c r="AN24" i="134"/>
  <c r="AM24" i="134"/>
  <c r="AL24" i="134"/>
  <c r="AK24" i="134"/>
  <c r="AJ24" i="134"/>
  <c r="AI24" i="134"/>
  <c r="AH24" i="134"/>
  <c r="AG24" i="134"/>
  <c r="AE24" i="134"/>
  <c r="AC24" i="134"/>
  <c r="AB24" i="134"/>
  <c r="AA24" i="134"/>
  <c r="Z24" i="134"/>
  <c r="Y24" i="134"/>
  <c r="X24" i="134"/>
  <c r="W24" i="134"/>
  <c r="C24" i="134"/>
  <c r="V24" i="134" s="1"/>
  <c r="AN23" i="134"/>
  <c r="AM23" i="134"/>
  <c r="AL23" i="134"/>
  <c r="AK23" i="134"/>
  <c r="AJ23" i="134"/>
  <c r="AI23" i="134"/>
  <c r="AH23" i="134"/>
  <c r="AG23" i="134"/>
  <c r="AE23" i="134"/>
  <c r="AC23" i="134"/>
  <c r="AB23" i="134"/>
  <c r="AA23" i="134"/>
  <c r="Z23" i="134"/>
  <c r="Y23" i="134"/>
  <c r="X23" i="134"/>
  <c r="V23" i="134"/>
  <c r="C23" i="134"/>
  <c r="AF23" i="134" s="1"/>
  <c r="AN22" i="134"/>
  <c r="AM22" i="134"/>
  <c r="AL22" i="134"/>
  <c r="AK22" i="134"/>
  <c r="AJ22" i="134"/>
  <c r="AI22" i="134"/>
  <c r="AH22" i="134"/>
  <c r="AG22" i="134"/>
  <c r="AE22" i="134"/>
  <c r="AC22" i="134"/>
  <c r="AB22" i="134"/>
  <c r="AA22" i="134"/>
  <c r="Z22" i="134"/>
  <c r="Y22" i="134"/>
  <c r="X22" i="134"/>
  <c r="C22" i="134"/>
  <c r="AF22" i="134" s="1"/>
  <c r="AN21" i="134"/>
  <c r="AM21" i="134"/>
  <c r="AL21" i="134"/>
  <c r="AK21" i="134"/>
  <c r="AJ21" i="134"/>
  <c r="AI21" i="134"/>
  <c r="AH21" i="134"/>
  <c r="AG21" i="134"/>
  <c r="AE21" i="134"/>
  <c r="AC21" i="134"/>
  <c r="AB21" i="134"/>
  <c r="AA21" i="134"/>
  <c r="Z21" i="134"/>
  <c r="Y21" i="134"/>
  <c r="X21" i="134"/>
  <c r="W21" i="134"/>
  <c r="V21" i="134"/>
  <c r="C21" i="134"/>
  <c r="I18" i="134"/>
  <c r="AM9" i="134"/>
  <c r="AL9" i="134"/>
  <c r="AK9" i="134"/>
  <c r="AJ9" i="134"/>
  <c r="AE9" i="134"/>
  <c r="AC9" i="134"/>
  <c r="AB9" i="134"/>
  <c r="AA9" i="134"/>
  <c r="C9" i="134"/>
  <c r="AF9" i="134" s="1"/>
  <c r="AM8" i="134"/>
  <c r="AL8" i="134"/>
  <c r="AK8" i="134"/>
  <c r="AJ8" i="134"/>
  <c r="AI8" i="134"/>
  <c r="AH8" i="134"/>
  <c r="AG8" i="134"/>
  <c r="AE8" i="134"/>
  <c r="AC8" i="134"/>
  <c r="AB8" i="134"/>
  <c r="AA8" i="134"/>
  <c r="Z8" i="134"/>
  <c r="Y8" i="134"/>
  <c r="X8" i="134"/>
  <c r="C8" i="134"/>
  <c r="AF8" i="134" s="1"/>
  <c r="AM7" i="134"/>
  <c r="AL7" i="134"/>
  <c r="AK7" i="134"/>
  <c r="AJ7" i="134"/>
  <c r="AI7" i="134"/>
  <c r="AH7" i="134"/>
  <c r="AG7" i="134"/>
  <c r="AF7" i="134"/>
  <c r="AE7" i="134"/>
  <c r="AC7" i="134"/>
  <c r="AB7" i="134"/>
  <c r="AA7" i="134"/>
  <c r="Z7" i="134"/>
  <c r="Y7" i="134"/>
  <c r="X7" i="134"/>
  <c r="W7" i="134"/>
  <c r="C7" i="134"/>
  <c r="V7" i="134" s="1"/>
  <c r="AM6" i="134"/>
  <c r="AL6" i="134"/>
  <c r="AK6" i="134"/>
  <c r="AJ6" i="134"/>
  <c r="AI6" i="134"/>
  <c r="AH6" i="134"/>
  <c r="AG6" i="134"/>
  <c r="AE6" i="134"/>
  <c r="AC6" i="134"/>
  <c r="AB6" i="134"/>
  <c r="AA6" i="134"/>
  <c r="Z6" i="134"/>
  <c r="Y6" i="134"/>
  <c r="X6" i="134"/>
  <c r="C6" i="134"/>
  <c r="W6" i="134" s="1"/>
  <c r="AM5" i="134"/>
  <c r="AL5" i="134"/>
  <c r="AK5" i="134"/>
  <c r="AJ5" i="134"/>
  <c r="AI5" i="134"/>
  <c r="AH5" i="134"/>
  <c r="AG5" i="134"/>
  <c r="AF5" i="134"/>
  <c r="AE5" i="134"/>
  <c r="AC5" i="134"/>
  <c r="AB5" i="134"/>
  <c r="AA5" i="134"/>
  <c r="Z5" i="134"/>
  <c r="Y5" i="134"/>
  <c r="X5" i="134"/>
  <c r="W5" i="134"/>
  <c r="C5" i="134"/>
  <c r="AF21" i="134" s="1"/>
  <c r="A163" i="134"/>
  <c r="I2" i="134"/>
  <c r="L131" i="134" l="1"/>
  <c r="L179" i="134"/>
  <c r="L51" i="134"/>
  <c r="L35" i="134"/>
  <c r="L115" i="134"/>
  <c r="L147" i="134"/>
  <c r="L67" i="134"/>
  <c r="L19" i="134"/>
  <c r="L99" i="134"/>
  <c r="L83" i="134"/>
  <c r="L3" i="134"/>
  <c r="A19" i="134"/>
  <c r="A115" i="134"/>
  <c r="A147" i="134"/>
  <c r="V169" i="134"/>
  <c r="AF183" i="134"/>
  <c r="V6" i="134"/>
  <c r="V8" i="134"/>
  <c r="V22" i="134"/>
  <c r="W23" i="134"/>
  <c r="V39" i="134"/>
  <c r="V41" i="134"/>
  <c r="V55" i="134"/>
  <c r="V57" i="134"/>
  <c r="V71" i="134"/>
  <c r="V73" i="134"/>
  <c r="V86" i="134"/>
  <c r="V88" i="134"/>
  <c r="A99" i="134"/>
  <c r="W102" i="134"/>
  <c r="W104" i="134"/>
  <c r="W118" i="134"/>
  <c r="W120" i="134"/>
  <c r="W134" i="134"/>
  <c r="W136" i="134"/>
  <c r="V151" i="134"/>
  <c r="V153" i="134"/>
  <c r="V167" i="134"/>
  <c r="D169" i="134"/>
  <c r="V182" i="134"/>
  <c r="V184" i="134"/>
  <c r="AF24" i="134"/>
  <c r="A35" i="134"/>
  <c r="A51" i="134"/>
  <c r="A67" i="134"/>
  <c r="AF87" i="134"/>
  <c r="AF6" i="134"/>
  <c r="W8" i="134"/>
  <c r="V9" i="134"/>
  <c r="W22" i="134"/>
  <c r="W25" i="134"/>
  <c r="AF25" i="134"/>
  <c r="W39" i="134"/>
  <c r="W41" i="134"/>
  <c r="W55" i="134"/>
  <c r="W57" i="134"/>
  <c r="W71" i="134"/>
  <c r="W73" i="134"/>
  <c r="AF73" i="134"/>
  <c r="W86" i="134"/>
  <c r="W88" i="134"/>
  <c r="W151" i="134"/>
  <c r="W153" i="134"/>
  <c r="W167" i="134"/>
  <c r="A179" i="134"/>
  <c r="W182" i="134"/>
  <c r="W184" i="134"/>
  <c r="V185" i="134"/>
  <c r="A131" i="134"/>
  <c r="V5" i="134"/>
  <c r="D9" i="134"/>
  <c r="AG25" i="134" s="1"/>
  <c r="E25" i="134"/>
  <c r="A83" i="134"/>
  <c r="D185" i="134"/>
  <c r="X25" i="134" l="1"/>
  <c r="F25" i="134"/>
  <c r="AH42" i="134"/>
  <c r="AG169" i="134"/>
  <c r="E169" i="134"/>
  <c r="W169" i="134"/>
  <c r="W9" i="134"/>
  <c r="AG9" i="134"/>
  <c r="E9" i="134"/>
  <c r="W185" i="134"/>
  <c r="AG185" i="134"/>
  <c r="E185" i="134"/>
  <c r="AI42" i="134" l="1"/>
  <c r="Z25" i="134"/>
  <c r="Y25" i="134"/>
  <c r="X9" i="134"/>
  <c r="AH9" i="134"/>
  <c r="F9" i="134"/>
  <c r="AH169" i="134"/>
  <c r="F169" i="134"/>
  <c r="X169" i="134"/>
  <c r="AH25" i="134"/>
  <c r="AH185" i="134"/>
  <c r="F185" i="134"/>
  <c r="X185" i="134"/>
  <c r="AI9" i="134" l="1"/>
  <c r="Z9" i="134"/>
  <c r="Y9" i="134"/>
  <c r="AI25" i="134"/>
  <c r="AI185" i="134"/>
  <c r="Z185" i="134"/>
  <c r="Y185" i="134"/>
  <c r="Y169" i="134"/>
  <c r="AI169" i="134"/>
  <c r="Z169" i="134"/>
  <c r="J179" i="133" l="1"/>
  <c r="F179" i="133" s="1"/>
  <c r="H179" i="133"/>
  <c r="J163" i="133"/>
  <c r="H163" i="133"/>
  <c r="E163" i="133" s="1"/>
  <c r="F163" i="133"/>
  <c r="J147" i="133"/>
  <c r="F147" i="133" s="1"/>
  <c r="H147" i="133"/>
  <c r="J131" i="133"/>
  <c r="F131" i="133" s="1"/>
  <c r="H131" i="133"/>
  <c r="E131" i="133" s="1"/>
  <c r="J115" i="133"/>
  <c r="F115" i="133" s="1"/>
  <c r="H115" i="133"/>
  <c r="E115" i="133" s="1"/>
  <c r="J99" i="133"/>
  <c r="F99" i="133" s="1"/>
  <c r="H99" i="133"/>
  <c r="E99" i="133" s="1"/>
  <c r="J83" i="133"/>
  <c r="F83" i="133" s="1"/>
  <c r="J67" i="133"/>
  <c r="F67" i="133" s="1"/>
  <c r="H67" i="133"/>
  <c r="E67" i="133" s="1"/>
  <c r="J51" i="133"/>
  <c r="F51" i="133" s="1"/>
  <c r="H51" i="133"/>
  <c r="E51" i="133" s="1"/>
  <c r="J35" i="133"/>
  <c r="F35" i="133" s="1"/>
  <c r="H35" i="133"/>
  <c r="E35" i="133" s="1"/>
  <c r="H19" i="133"/>
  <c r="J3" i="133"/>
  <c r="F3" i="133" s="1"/>
  <c r="H3" i="133"/>
  <c r="E3" i="133" s="1"/>
  <c r="A3" i="133"/>
  <c r="U188" i="133"/>
  <c r="AM185" i="133"/>
  <c r="AL185" i="133"/>
  <c r="AK185" i="133"/>
  <c r="AJ185" i="133"/>
  <c r="AE185" i="133"/>
  <c r="AC185" i="133"/>
  <c r="AB185" i="133"/>
  <c r="AA185" i="133"/>
  <c r="C185" i="133"/>
  <c r="AF185" i="133" s="1"/>
  <c r="AM184" i="133"/>
  <c r="AL184" i="133"/>
  <c r="AK184" i="133"/>
  <c r="AJ184" i="133"/>
  <c r="AI184" i="133"/>
  <c r="AH184" i="133"/>
  <c r="AG184" i="133"/>
  <c r="AE184" i="133"/>
  <c r="AC184" i="133"/>
  <c r="AB184" i="133"/>
  <c r="AA184" i="133"/>
  <c r="Z184" i="133"/>
  <c r="Y184" i="133"/>
  <c r="X184" i="133"/>
  <c r="C184" i="133"/>
  <c r="AF184" i="133" s="1"/>
  <c r="AM183" i="133"/>
  <c r="AL183" i="133"/>
  <c r="AK183" i="133"/>
  <c r="AJ183" i="133"/>
  <c r="AI183" i="133"/>
  <c r="AH183" i="133"/>
  <c r="AG183" i="133"/>
  <c r="AF183" i="133"/>
  <c r="AE183" i="133"/>
  <c r="AC183" i="133"/>
  <c r="AB183" i="133"/>
  <c r="AA183" i="133"/>
  <c r="Z183" i="133"/>
  <c r="Y183" i="133"/>
  <c r="X183" i="133"/>
  <c r="W183" i="133"/>
  <c r="C183" i="133"/>
  <c r="V183" i="133" s="1"/>
  <c r="AM182" i="133"/>
  <c r="AL182" i="133"/>
  <c r="AK182" i="133"/>
  <c r="AJ182" i="133"/>
  <c r="AI182" i="133"/>
  <c r="AH182" i="133"/>
  <c r="AG182" i="133"/>
  <c r="AE182" i="133"/>
  <c r="AC182" i="133"/>
  <c r="AB182" i="133"/>
  <c r="AA182" i="133"/>
  <c r="Z182" i="133"/>
  <c r="Y182" i="133"/>
  <c r="X182" i="133"/>
  <c r="C182" i="133"/>
  <c r="AF182" i="133" s="1"/>
  <c r="AM181" i="133"/>
  <c r="AL181" i="133"/>
  <c r="AK181" i="133"/>
  <c r="AJ181" i="133"/>
  <c r="AI181" i="133"/>
  <c r="AH181" i="133"/>
  <c r="AG181" i="133"/>
  <c r="AF181" i="133"/>
  <c r="AE181" i="133"/>
  <c r="AC181" i="133"/>
  <c r="AB181" i="133"/>
  <c r="AA181" i="133"/>
  <c r="Z181" i="133"/>
  <c r="Y181" i="133"/>
  <c r="X181" i="133"/>
  <c r="W181" i="133"/>
  <c r="V181" i="133"/>
  <c r="I178" i="133"/>
  <c r="AM169" i="133"/>
  <c r="AL169" i="133"/>
  <c r="AK169" i="133"/>
  <c r="AJ169" i="133"/>
  <c r="AE169" i="133"/>
  <c r="AC169" i="133"/>
  <c r="AB169" i="133"/>
  <c r="AA169" i="133"/>
  <c r="D169" i="133"/>
  <c r="W169" i="133" s="1"/>
  <c r="C169" i="133"/>
  <c r="V169" i="133" s="1"/>
  <c r="AM168" i="133"/>
  <c r="AL168" i="133"/>
  <c r="AK168" i="133"/>
  <c r="AJ168" i="133"/>
  <c r="AI168" i="133"/>
  <c r="AH168" i="133"/>
  <c r="AG168" i="133"/>
  <c r="AE168" i="133"/>
  <c r="AC168" i="133"/>
  <c r="AB168" i="133"/>
  <c r="AA168" i="133"/>
  <c r="Z168" i="133"/>
  <c r="Y168" i="133"/>
  <c r="X168" i="133"/>
  <c r="C168" i="133"/>
  <c r="AF168" i="133" s="1"/>
  <c r="AM167" i="133"/>
  <c r="AL167" i="133"/>
  <c r="AK167" i="133"/>
  <c r="AJ167" i="133"/>
  <c r="AI167" i="133"/>
  <c r="AH167" i="133"/>
  <c r="AG167" i="133"/>
  <c r="AE167" i="133"/>
  <c r="AC167" i="133"/>
  <c r="AB167" i="133"/>
  <c r="AA167" i="133"/>
  <c r="Z167" i="133"/>
  <c r="Y167" i="133"/>
  <c r="X167" i="133"/>
  <c r="W167" i="133"/>
  <c r="V167" i="133"/>
  <c r="C167" i="133"/>
  <c r="AM166" i="133"/>
  <c r="AL166" i="133"/>
  <c r="AK166" i="133"/>
  <c r="AJ166" i="133"/>
  <c r="AI166" i="133"/>
  <c r="AH166" i="133"/>
  <c r="AG166" i="133"/>
  <c r="AE166" i="133"/>
  <c r="AC166" i="133"/>
  <c r="AB166" i="133"/>
  <c r="AA166" i="133"/>
  <c r="Z166" i="133"/>
  <c r="Y166" i="133"/>
  <c r="X166" i="133"/>
  <c r="C166" i="133"/>
  <c r="AF166" i="133" s="1"/>
  <c r="AM165" i="133"/>
  <c r="AL165" i="133"/>
  <c r="AK165" i="133"/>
  <c r="AJ165" i="133"/>
  <c r="AI165" i="133"/>
  <c r="AH165" i="133"/>
  <c r="AG165" i="133"/>
  <c r="AF165" i="133"/>
  <c r="AE165" i="133"/>
  <c r="AC165" i="133"/>
  <c r="AB165" i="133"/>
  <c r="AA165" i="133"/>
  <c r="Z165" i="133"/>
  <c r="Y165" i="133"/>
  <c r="X165" i="133"/>
  <c r="W165" i="133"/>
  <c r="V165" i="133"/>
  <c r="I162" i="133"/>
  <c r="AM153" i="133"/>
  <c r="AL153" i="133"/>
  <c r="AK153" i="133"/>
  <c r="AJ153" i="133"/>
  <c r="AI153" i="133"/>
  <c r="AH153" i="133"/>
  <c r="AG153" i="133"/>
  <c r="AE153" i="133"/>
  <c r="AC153" i="133"/>
  <c r="AB153" i="133"/>
  <c r="AA153" i="133"/>
  <c r="Z153" i="133"/>
  <c r="Y153" i="133"/>
  <c r="X153" i="133"/>
  <c r="C153" i="133"/>
  <c r="AF153" i="133" s="1"/>
  <c r="AM152" i="133"/>
  <c r="AL152" i="133"/>
  <c r="AK152" i="133"/>
  <c r="AJ152" i="133"/>
  <c r="AI152" i="133"/>
  <c r="AH152" i="133"/>
  <c r="AG152" i="133"/>
  <c r="AF152" i="133"/>
  <c r="AE152" i="133"/>
  <c r="AC152" i="133"/>
  <c r="AB152" i="133"/>
  <c r="AA152" i="133"/>
  <c r="Z152" i="133"/>
  <c r="Y152" i="133"/>
  <c r="X152" i="133"/>
  <c r="W152" i="133"/>
  <c r="C152" i="133"/>
  <c r="V152" i="133" s="1"/>
  <c r="AM151" i="133"/>
  <c r="AL151" i="133"/>
  <c r="AK151" i="133"/>
  <c r="AJ151" i="133"/>
  <c r="AI151" i="133"/>
  <c r="AH151" i="133"/>
  <c r="AG151" i="133"/>
  <c r="AE151" i="133"/>
  <c r="AC151" i="133"/>
  <c r="AB151" i="133"/>
  <c r="AA151" i="133"/>
  <c r="Z151" i="133"/>
  <c r="Y151" i="133"/>
  <c r="X151" i="133"/>
  <c r="C151" i="133"/>
  <c r="AF151" i="133" s="1"/>
  <c r="AM150" i="133"/>
  <c r="AL150" i="133"/>
  <c r="AK150" i="133"/>
  <c r="AJ150" i="133"/>
  <c r="AI150" i="133"/>
  <c r="AH150" i="133"/>
  <c r="AG150" i="133"/>
  <c r="AF150" i="133"/>
  <c r="AE150" i="133"/>
  <c r="AC150" i="133"/>
  <c r="AB150" i="133"/>
  <c r="AA150" i="133"/>
  <c r="Z150" i="133"/>
  <c r="Y150" i="133"/>
  <c r="X150" i="133"/>
  <c r="W150" i="133"/>
  <c r="C150" i="133"/>
  <c r="V150" i="133" s="1"/>
  <c r="AM149" i="133"/>
  <c r="AL149" i="133"/>
  <c r="AK149" i="133"/>
  <c r="AJ149" i="133"/>
  <c r="AI149" i="133"/>
  <c r="AH149" i="133"/>
  <c r="AG149" i="133"/>
  <c r="AF149" i="133"/>
  <c r="AE149" i="133"/>
  <c r="AC149" i="133"/>
  <c r="AB149" i="133"/>
  <c r="AA149" i="133"/>
  <c r="Z149" i="133"/>
  <c r="Y149" i="133"/>
  <c r="X149" i="133"/>
  <c r="W149" i="133"/>
  <c r="V149" i="133"/>
  <c r="I146" i="133"/>
  <c r="AM137" i="133"/>
  <c r="AL137" i="133"/>
  <c r="AK137" i="133"/>
  <c r="AJ137" i="133"/>
  <c r="AI137" i="133"/>
  <c r="AH137" i="133"/>
  <c r="AG137" i="133"/>
  <c r="AE137" i="133"/>
  <c r="AC137" i="133"/>
  <c r="AB137" i="133"/>
  <c r="AA137" i="133"/>
  <c r="Z137" i="133"/>
  <c r="Y137" i="133"/>
  <c r="X137" i="133"/>
  <c r="C137" i="133"/>
  <c r="AF137" i="133" s="1"/>
  <c r="AM136" i="133"/>
  <c r="AL136" i="133"/>
  <c r="AK136" i="133"/>
  <c r="AJ136" i="133"/>
  <c r="AI136" i="133"/>
  <c r="AH136" i="133"/>
  <c r="AG136" i="133"/>
  <c r="AF136" i="133"/>
  <c r="AE136" i="133"/>
  <c r="AC136" i="133"/>
  <c r="AB136" i="133"/>
  <c r="AA136" i="133"/>
  <c r="Z136" i="133"/>
  <c r="Y136" i="133"/>
  <c r="X136" i="133"/>
  <c r="W136" i="133"/>
  <c r="C136" i="133"/>
  <c r="V136" i="133" s="1"/>
  <c r="AM135" i="133"/>
  <c r="AL135" i="133"/>
  <c r="AK135" i="133"/>
  <c r="AJ135" i="133"/>
  <c r="AI135" i="133"/>
  <c r="AH135" i="133"/>
  <c r="AG135" i="133"/>
  <c r="AE135" i="133"/>
  <c r="AC135" i="133"/>
  <c r="AB135" i="133"/>
  <c r="AA135" i="133"/>
  <c r="Z135" i="133"/>
  <c r="Y135" i="133"/>
  <c r="X135" i="133"/>
  <c r="C135" i="133"/>
  <c r="AF135" i="133" s="1"/>
  <c r="AM134" i="133"/>
  <c r="AL134" i="133"/>
  <c r="AK134" i="133"/>
  <c r="AJ134" i="133"/>
  <c r="AI134" i="133"/>
  <c r="AH134" i="133"/>
  <c r="AG134" i="133"/>
  <c r="AF134" i="133"/>
  <c r="AE134" i="133"/>
  <c r="AC134" i="133"/>
  <c r="AB134" i="133"/>
  <c r="AA134" i="133"/>
  <c r="Z134" i="133"/>
  <c r="Y134" i="133"/>
  <c r="X134" i="133"/>
  <c r="W134" i="133"/>
  <c r="C134" i="133"/>
  <c r="V134" i="133" s="1"/>
  <c r="AM133" i="133"/>
  <c r="AL133" i="133"/>
  <c r="AK133" i="133"/>
  <c r="AJ133" i="133"/>
  <c r="AI133" i="133"/>
  <c r="AH133" i="133"/>
  <c r="AG133" i="133"/>
  <c r="AF133" i="133"/>
  <c r="AE133" i="133"/>
  <c r="AC133" i="133"/>
  <c r="AB133" i="133"/>
  <c r="AA133" i="133"/>
  <c r="Z133" i="133"/>
  <c r="Y133" i="133"/>
  <c r="X133" i="133"/>
  <c r="W133" i="133"/>
  <c r="V133" i="133"/>
  <c r="I130" i="133"/>
  <c r="AM121" i="133"/>
  <c r="AL121" i="133"/>
  <c r="AK121" i="133"/>
  <c r="AJ121" i="133"/>
  <c r="AI121" i="133"/>
  <c r="AH121" i="133"/>
  <c r="AG121" i="133"/>
  <c r="AE121" i="133"/>
  <c r="AC121" i="133"/>
  <c r="AB121" i="133"/>
  <c r="AA121" i="133"/>
  <c r="Z121" i="133"/>
  <c r="Y121" i="133"/>
  <c r="X121" i="133"/>
  <c r="C121" i="133"/>
  <c r="AF121" i="133" s="1"/>
  <c r="AM120" i="133"/>
  <c r="AL120" i="133"/>
  <c r="AK120" i="133"/>
  <c r="AJ120" i="133"/>
  <c r="AI120" i="133"/>
  <c r="AH120" i="133"/>
  <c r="AG120" i="133"/>
  <c r="AF120" i="133"/>
  <c r="AE120" i="133"/>
  <c r="AC120" i="133"/>
  <c r="AB120" i="133"/>
  <c r="AA120" i="133"/>
  <c r="Z120" i="133"/>
  <c r="Y120" i="133"/>
  <c r="X120" i="133"/>
  <c r="W120" i="133"/>
  <c r="V120" i="133"/>
  <c r="C120" i="133"/>
  <c r="AM119" i="133"/>
  <c r="AL119" i="133"/>
  <c r="AK119" i="133"/>
  <c r="AJ119" i="133"/>
  <c r="AI119" i="133"/>
  <c r="AH119" i="133"/>
  <c r="AG119" i="133"/>
  <c r="AE119" i="133"/>
  <c r="AC119" i="133"/>
  <c r="AB119" i="133"/>
  <c r="AA119" i="133"/>
  <c r="Z119" i="133"/>
  <c r="Y119" i="133"/>
  <c r="X119" i="133"/>
  <c r="C119" i="133"/>
  <c r="AF119" i="133" s="1"/>
  <c r="AM118" i="133"/>
  <c r="AL118" i="133"/>
  <c r="AK118" i="133"/>
  <c r="AJ118" i="133"/>
  <c r="AI118" i="133"/>
  <c r="AH118" i="133"/>
  <c r="AG118" i="133"/>
  <c r="AF118" i="133"/>
  <c r="AE118" i="133"/>
  <c r="AC118" i="133"/>
  <c r="AB118" i="133"/>
  <c r="AA118" i="133"/>
  <c r="Z118" i="133"/>
  <c r="Y118" i="133"/>
  <c r="X118" i="133"/>
  <c r="W118" i="133"/>
  <c r="V118" i="133"/>
  <c r="C118" i="133"/>
  <c r="AM117" i="133"/>
  <c r="AL117" i="133"/>
  <c r="AK117" i="133"/>
  <c r="AJ117" i="133"/>
  <c r="AI117" i="133"/>
  <c r="AH117" i="133"/>
  <c r="AG117" i="133"/>
  <c r="AF117" i="133"/>
  <c r="AE117" i="133"/>
  <c r="AC117" i="133"/>
  <c r="AB117" i="133"/>
  <c r="AA117" i="133"/>
  <c r="Z117" i="133"/>
  <c r="Y117" i="133"/>
  <c r="X117" i="133"/>
  <c r="W117" i="133"/>
  <c r="V117" i="133"/>
  <c r="I114" i="133"/>
  <c r="AM105" i="133"/>
  <c r="AL105" i="133"/>
  <c r="AK105" i="133"/>
  <c r="AJ105" i="133"/>
  <c r="AI105" i="133"/>
  <c r="AH105" i="133"/>
  <c r="AG105" i="133"/>
  <c r="AE105" i="133"/>
  <c r="AC105" i="133"/>
  <c r="AB105" i="133"/>
  <c r="AA105" i="133"/>
  <c r="Z105" i="133"/>
  <c r="Y105" i="133"/>
  <c r="X105" i="133"/>
  <c r="C105" i="133"/>
  <c r="AF105" i="133" s="1"/>
  <c r="AM104" i="133"/>
  <c r="AL104" i="133"/>
  <c r="AK104" i="133"/>
  <c r="AJ104" i="133"/>
  <c r="AI104" i="133"/>
  <c r="AH104" i="133"/>
  <c r="AG104" i="133"/>
  <c r="AE104" i="133"/>
  <c r="AC104" i="133"/>
  <c r="AB104" i="133"/>
  <c r="AA104" i="133"/>
  <c r="Z104" i="133"/>
  <c r="Y104" i="133"/>
  <c r="X104" i="133"/>
  <c r="W104" i="133"/>
  <c r="V104" i="133"/>
  <c r="C104" i="133"/>
  <c r="AM103" i="133"/>
  <c r="AL103" i="133"/>
  <c r="AK103" i="133"/>
  <c r="AJ103" i="133"/>
  <c r="AI103" i="133"/>
  <c r="AH103" i="133"/>
  <c r="AG103" i="133"/>
  <c r="AE103" i="133"/>
  <c r="AC103" i="133"/>
  <c r="AB103" i="133"/>
  <c r="AA103" i="133"/>
  <c r="Z103" i="133"/>
  <c r="Y103" i="133"/>
  <c r="X103" i="133"/>
  <c r="C103" i="133"/>
  <c r="AF103" i="133" s="1"/>
  <c r="AM102" i="133"/>
  <c r="AL102" i="133"/>
  <c r="AK102" i="133"/>
  <c r="AJ102" i="133"/>
  <c r="AI102" i="133"/>
  <c r="AH102" i="133"/>
  <c r="AG102" i="133"/>
  <c r="AE102" i="133"/>
  <c r="AC102" i="133"/>
  <c r="AB102" i="133"/>
  <c r="AA102" i="133"/>
  <c r="Z102" i="133"/>
  <c r="Y102" i="133"/>
  <c r="X102" i="133"/>
  <c r="W102" i="133"/>
  <c r="V102" i="133"/>
  <c r="C102" i="133"/>
  <c r="AC101" i="133"/>
  <c r="AB101" i="133"/>
  <c r="AA101" i="133"/>
  <c r="Z101" i="133"/>
  <c r="Y101" i="133"/>
  <c r="X101" i="133"/>
  <c r="W101" i="133"/>
  <c r="V101" i="133"/>
  <c r="I98" i="133"/>
  <c r="AM89" i="133"/>
  <c r="AL89" i="133"/>
  <c r="AK89" i="133"/>
  <c r="AJ89" i="133"/>
  <c r="AI89" i="133"/>
  <c r="AH89" i="133"/>
  <c r="AG89" i="133"/>
  <c r="AF89" i="133"/>
  <c r="AE89" i="133"/>
  <c r="AC89" i="133"/>
  <c r="AB89" i="133"/>
  <c r="AA89" i="133"/>
  <c r="Z89" i="133"/>
  <c r="Y89" i="133"/>
  <c r="X89" i="133"/>
  <c r="W89" i="133"/>
  <c r="C89" i="133"/>
  <c r="V89" i="133" s="1"/>
  <c r="AM88" i="133"/>
  <c r="AL88" i="133"/>
  <c r="AK88" i="133"/>
  <c r="AJ88" i="133"/>
  <c r="AI88" i="133"/>
  <c r="AH88" i="133"/>
  <c r="AG88" i="133"/>
  <c r="AE88" i="133"/>
  <c r="AC88" i="133"/>
  <c r="AB88" i="133"/>
  <c r="AA88" i="133"/>
  <c r="Z88" i="133"/>
  <c r="Y88" i="133"/>
  <c r="X88" i="133"/>
  <c r="C88" i="133"/>
  <c r="AF88" i="133" s="1"/>
  <c r="AM87" i="133"/>
  <c r="AL87" i="133"/>
  <c r="AK87" i="133"/>
  <c r="AJ87" i="133"/>
  <c r="AI87" i="133"/>
  <c r="AH87" i="133"/>
  <c r="AG87" i="133"/>
  <c r="AF87" i="133"/>
  <c r="AE87" i="133"/>
  <c r="AC87" i="133"/>
  <c r="AB87" i="133"/>
  <c r="AA87" i="133"/>
  <c r="Z87" i="133"/>
  <c r="Y87" i="133"/>
  <c r="X87" i="133"/>
  <c r="W87" i="133"/>
  <c r="C87" i="133"/>
  <c r="V87" i="133" s="1"/>
  <c r="AM86" i="133"/>
  <c r="AL86" i="133"/>
  <c r="AK86" i="133"/>
  <c r="AJ86" i="133"/>
  <c r="AI86" i="133"/>
  <c r="AH86" i="133"/>
  <c r="AG86" i="133"/>
  <c r="AE86" i="133"/>
  <c r="AC86" i="133"/>
  <c r="AB86" i="133"/>
  <c r="AA86" i="133"/>
  <c r="Z86" i="133"/>
  <c r="Y86" i="133"/>
  <c r="X86" i="133"/>
  <c r="C86" i="133"/>
  <c r="AF86" i="133" s="1"/>
  <c r="AC85" i="133"/>
  <c r="AB85" i="133"/>
  <c r="AA85" i="133"/>
  <c r="Z85" i="133"/>
  <c r="Y85" i="133"/>
  <c r="X85" i="133"/>
  <c r="W85" i="133"/>
  <c r="V85" i="133"/>
  <c r="I82" i="133"/>
  <c r="AM73" i="133"/>
  <c r="AL73" i="133"/>
  <c r="AK73" i="133"/>
  <c r="AJ73" i="133"/>
  <c r="AI73" i="133"/>
  <c r="AH73" i="133"/>
  <c r="AG73" i="133"/>
  <c r="AE73" i="133"/>
  <c r="AC73" i="133"/>
  <c r="AB73" i="133"/>
  <c r="AA73" i="133"/>
  <c r="Z73" i="133"/>
  <c r="Y73" i="133"/>
  <c r="X73" i="133"/>
  <c r="W73" i="133"/>
  <c r="V73" i="133"/>
  <c r="C73" i="133"/>
  <c r="AM72" i="133"/>
  <c r="AL72" i="133"/>
  <c r="AK72" i="133"/>
  <c r="AJ72" i="133"/>
  <c r="AI72" i="133"/>
  <c r="AH72" i="133"/>
  <c r="AG72" i="133"/>
  <c r="AE72" i="133"/>
  <c r="AC72" i="133"/>
  <c r="AB72" i="133"/>
  <c r="AA72" i="133"/>
  <c r="Z72" i="133"/>
  <c r="Y72" i="133"/>
  <c r="X72" i="133"/>
  <c r="C72" i="133"/>
  <c r="AF72" i="133" s="1"/>
  <c r="AM71" i="133"/>
  <c r="AL71" i="133"/>
  <c r="AK71" i="133"/>
  <c r="AJ71" i="133"/>
  <c r="AI71" i="133"/>
  <c r="AH71" i="133"/>
  <c r="AG71" i="133"/>
  <c r="AE71" i="133"/>
  <c r="AC71" i="133"/>
  <c r="AB71" i="133"/>
  <c r="AA71" i="133"/>
  <c r="Z71" i="133"/>
  <c r="Y71" i="133"/>
  <c r="X71" i="133"/>
  <c r="W71" i="133"/>
  <c r="V71" i="133"/>
  <c r="C71" i="133"/>
  <c r="AM70" i="133"/>
  <c r="AL70" i="133"/>
  <c r="AK70" i="133"/>
  <c r="AJ70" i="133"/>
  <c r="AI70" i="133"/>
  <c r="AH70" i="133"/>
  <c r="AG70" i="133"/>
  <c r="AE70" i="133"/>
  <c r="AC70" i="133"/>
  <c r="AB70" i="133"/>
  <c r="AA70" i="133"/>
  <c r="Z70" i="133"/>
  <c r="Y70" i="133"/>
  <c r="X70" i="133"/>
  <c r="C70" i="133"/>
  <c r="AF70" i="133" s="1"/>
  <c r="AC69" i="133"/>
  <c r="AB69" i="133"/>
  <c r="AA69" i="133"/>
  <c r="Z69" i="133"/>
  <c r="Y69" i="133"/>
  <c r="X69" i="133"/>
  <c r="W69" i="133"/>
  <c r="V69" i="133"/>
  <c r="I66" i="133"/>
  <c r="AM58" i="133"/>
  <c r="AL58" i="133"/>
  <c r="AK58" i="133"/>
  <c r="AJ58" i="133"/>
  <c r="AI58" i="133"/>
  <c r="AH58" i="133"/>
  <c r="AG58" i="133"/>
  <c r="AF58" i="133"/>
  <c r="AE58" i="133"/>
  <c r="AM57" i="133"/>
  <c r="AL57" i="133"/>
  <c r="AK57" i="133"/>
  <c r="AJ57" i="133"/>
  <c r="AI57" i="133"/>
  <c r="AH57" i="133"/>
  <c r="AG57" i="133"/>
  <c r="AE57" i="133"/>
  <c r="AC57" i="133"/>
  <c r="AB57" i="133"/>
  <c r="AA57" i="133"/>
  <c r="Z57" i="133"/>
  <c r="Y57" i="133"/>
  <c r="X57" i="133"/>
  <c r="C57" i="133"/>
  <c r="AF57" i="133" s="1"/>
  <c r="AM56" i="133"/>
  <c r="AL56" i="133"/>
  <c r="AK56" i="133"/>
  <c r="AJ56" i="133"/>
  <c r="AI56" i="133"/>
  <c r="AH56" i="133"/>
  <c r="AG56" i="133"/>
  <c r="AF56" i="133"/>
  <c r="AE56" i="133"/>
  <c r="AC56" i="133"/>
  <c r="AB56" i="133"/>
  <c r="AA56" i="133"/>
  <c r="Z56" i="133"/>
  <c r="Y56" i="133"/>
  <c r="X56" i="133"/>
  <c r="W56" i="133"/>
  <c r="C56" i="133"/>
  <c r="V56" i="133" s="1"/>
  <c r="AM55" i="133"/>
  <c r="AL55" i="133"/>
  <c r="AK55" i="133"/>
  <c r="AJ55" i="133"/>
  <c r="AI55" i="133"/>
  <c r="AH55" i="133"/>
  <c r="AG55" i="133"/>
  <c r="AE55" i="133"/>
  <c r="AC55" i="133"/>
  <c r="AB55" i="133"/>
  <c r="AA55" i="133"/>
  <c r="Z55" i="133"/>
  <c r="Y55" i="133"/>
  <c r="X55" i="133"/>
  <c r="C55" i="133"/>
  <c r="AF55" i="133" s="1"/>
  <c r="AM54" i="133"/>
  <c r="AL54" i="133"/>
  <c r="AK54" i="133"/>
  <c r="AJ54" i="133"/>
  <c r="AI54" i="133"/>
  <c r="AH54" i="133"/>
  <c r="AG54" i="133"/>
  <c r="AF54" i="133"/>
  <c r="AE54" i="133"/>
  <c r="AC54" i="133"/>
  <c r="AB54" i="133"/>
  <c r="AA54" i="133"/>
  <c r="Z54" i="133"/>
  <c r="Y54" i="133"/>
  <c r="X54" i="133"/>
  <c r="W54" i="133"/>
  <c r="C54" i="133"/>
  <c r="V54" i="133" s="1"/>
  <c r="AC53" i="133"/>
  <c r="AB53" i="133"/>
  <c r="AA53" i="133"/>
  <c r="Z53" i="133"/>
  <c r="Y53" i="133"/>
  <c r="X53" i="133"/>
  <c r="W53" i="133"/>
  <c r="V53" i="133"/>
  <c r="I50" i="133"/>
  <c r="AM42" i="133"/>
  <c r="AL42" i="133"/>
  <c r="AK42" i="133"/>
  <c r="AJ42" i="133"/>
  <c r="AE42" i="133"/>
  <c r="AC42" i="133"/>
  <c r="AB42" i="133"/>
  <c r="AA42" i="133"/>
  <c r="Z42" i="133"/>
  <c r="Y42" i="133"/>
  <c r="X42" i="133"/>
  <c r="W42" i="133"/>
  <c r="V42" i="133"/>
  <c r="AM41" i="133"/>
  <c r="AL41" i="133"/>
  <c r="AK41" i="133"/>
  <c r="AJ41" i="133"/>
  <c r="AI41" i="133"/>
  <c r="AH41" i="133"/>
  <c r="AG41" i="133"/>
  <c r="AE41" i="133"/>
  <c r="AC41" i="133"/>
  <c r="AB41" i="133"/>
  <c r="AA41" i="133"/>
  <c r="Z41" i="133"/>
  <c r="Y41" i="133"/>
  <c r="X41" i="133"/>
  <c r="C41" i="133"/>
  <c r="AF41" i="133" s="1"/>
  <c r="AM40" i="133"/>
  <c r="AL40" i="133"/>
  <c r="AK40" i="133"/>
  <c r="AJ40" i="133"/>
  <c r="AI40" i="133"/>
  <c r="AH40" i="133"/>
  <c r="AG40" i="133"/>
  <c r="AF40" i="133"/>
  <c r="AE40" i="133"/>
  <c r="AC40" i="133"/>
  <c r="AB40" i="133"/>
  <c r="AA40" i="133"/>
  <c r="Z40" i="133"/>
  <c r="Y40" i="133"/>
  <c r="X40" i="133"/>
  <c r="W40" i="133"/>
  <c r="C40" i="133"/>
  <c r="V40" i="133" s="1"/>
  <c r="AM39" i="133"/>
  <c r="AL39" i="133"/>
  <c r="AK39" i="133"/>
  <c r="AJ39" i="133"/>
  <c r="AI39" i="133"/>
  <c r="AH39" i="133"/>
  <c r="AG39" i="133"/>
  <c r="AE39" i="133"/>
  <c r="AC39" i="133"/>
  <c r="AB39" i="133"/>
  <c r="AA39" i="133"/>
  <c r="Z39" i="133"/>
  <c r="Y39" i="133"/>
  <c r="X39" i="133"/>
  <c r="C39" i="133"/>
  <c r="AF39" i="133" s="1"/>
  <c r="AM38" i="133"/>
  <c r="AL38" i="133"/>
  <c r="AK38" i="133"/>
  <c r="AJ38" i="133"/>
  <c r="AI38" i="133"/>
  <c r="AH38" i="133"/>
  <c r="AG38" i="133"/>
  <c r="AF38" i="133"/>
  <c r="AE38" i="133"/>
  <c r="AC38" i="133"/>
  <c r="AB38" i="133"/>
  <c r="AA38" i="133"/>
  <c r="Z38" i="133"/>
  <c r="Y38" i="133"/>
  <c r="X38" i="133"/>
  <c r="W38" i="133"/>
  <c r="C38" i="133"/>
  <c r="V38" i="133" s="1"/>
  <c r="AC37" i="133"/>
  <c r="AB37" i="133"/>
  <c r="AA37" i="133"/>
  <c r="Z37" i="133"/>
  <c r="Y37" i="133"/>
  <c r="X37" i="133"/>
  <c r="W37" i="133"/>
  <c r="V37" i="133"/>
  <c r="I34" i="133"/>
  <c r="AN25" i="133"/>
  <c r="AM25" i="133"/>
  <c r="AL25" i="133"/>
  <c r="AK25" i="133"/>
  <c r="AJ25" i="133"/>
  <c r="AE25" i="133"/>
  <c r="AC25" i="133"/>
  <c r="AB25" i="133"/>
  <c r="AA25" i="133"/>
  <c r="C25" i="133"/>
  <c r="AF42" i="133" s="1"/>
  <c r="AN24" i="133"/>
  <c r="AM24" i="133"/>
  <c r="AL24" i="133"/>
  <c r="AK24" i="133"/>
  <c r="AJ24" i="133"/>
  <c r="AI24" i="133"/>
  <c r="AH24" i="133"/>
  <c r="AG24" i="133"/>
  <c r="AF24" i="133"/>
  <c r="AE24" i="133"/>
  <c r="AC24" i="133"/>
  <c r="AB24" i="133"/>
  <c r="AA24" i="133"/>
  <c r="Z24" i="133"/>
  <c r="Y24" i="133"/>
  <c r="X24" i="133"/>
  <c r="W24" i="133"/>
  <c r="C24" i="133"/>
  <c r="V24" i="133" s="1"/>
  <c r="AN23" i="133"/>
  <c r="AM23" i="133"/>
  <c r="AL23" i="133"/>
  <c r="AK23" i="133"/>
  <c r="AJ23" i="133"/>
  <c r="AI23" i="133"/>
  <c r="AH23" i="133"/>
  <c r="AG23" i="133"/>
  <c r="AE23" i="133"/>
  <c r="AC23" i="133"/>
  <c r="AB23" i="133"/>
  <c r="AA23" i="133"/>
  <c r="Z23" i="133"/>
  <c r="Y23" i="133"/>
  <c r="X23" i="133"/>
  <c r="W23" i="133"/>
  <c r="V23" i="133"/>
  <c r="C23" i="133"/>
  <c r="AN22" i="133"/>
  <c r="AM22" i="133"/>
  <c r="AL22" i="133"/>
  <c r="AK22" i="133"/>
  <c r="AJ22" i="133"/>
  <c r="AI22" i="133"/>
  <c r="AH22" i="133"/>
  <c r="AG22" i="133"/>
  <c r="AE22" i="133"/>
  <c r="AC22" i="133"/>
  <c r="AB22" i="133"/>
  <c r="AA22" i="133"/>
  <c r="Z22" i="133"/>
  <c r="Y22" i="133"/>
  <c r="X22" i="133"/>
  <c r="C22" i="133"/>
  <c r="AF22" i="133" s="1"/>
  <c r="AN21" i="133"/>
  <c r="AM21" i="133"/>
  <c r="AL21" i="133"/>
  <c r="AK21" i="133"/>
  <c r="AJ21" i="133"/>
  <c r="AI21" i="133"/>
  <c r="AH21" i="133"/>
  <c r="AG21" i="133"/>
  <c r="AE21" i="133"/>
  <c r="AC21" i="133"/>
  <c r="AB21" i="133"/>
  <c r="AA21" i="133"/>
  <c r="Z21" i="133"/>
  <c r="Y21" i="133"/>
  <c r="X21" i="133"/>
  <c r="C21" i="133"/>
  <c r="AF21" i="133" s="1"/>
  <c r="I18" i="133"/>
  <c r="AM9" i="133"/>
  <c r="AL9" i="133"/>
  <c r="AK9" i="133"/>
  <c r="AJ9" i="133"/>
  <c r="AE9" i="133"/>
  <c r="AC9" i="133"/>
  <c r="AB9" i="133"/>
  <c r="AA9" i="133"/>
  <c r="C9" i="133"/>
  <c r="AF9" i="133" s="1"/>
  <c r="AM8" i="133"/>
  <c r="AL8" i="133"/>
  <c r="AK8" i="133"/>
  <c r="AJ8" i="133"/>
  <c r="AI8" i="133"/>
  <c r="AH8" i="133"/>
  <c r="AG8" i="133"/>
  <c r="AE8" i="133"/>
  <c r="AC8" i="133"/>
  <c r="AB8" i="133"/>
  <c r="AA8" i="133"/>
  <c r="Z8" i="133"/>
  <c r="Y8" i="133"/>
  <c r="X8" i="133"/>
  <c r="W8" i="133"/>
  <c r="V8" i="133"/>
  <c r="C8" i="133"/>
  <c r="AM7" i="133"/>
  <c r="AL7" i="133"/>
  <c r="AK7" i="133"/>
  <c r="AJ7" i="133"/>
  <c r="AI7" i="133"/>
  <c r="AH7" i="133"/>
  <c r="AG7" i="133"/>
  <c r="AE7" i="133"/>
  <c r="AC7" i="133"/>
  <c r="AB7" i="133"/>
  <c r="AA7" i="133"/>
  <c r="Z7" i="133"/>
  <c r="Y7" i="133"/>
  <c r="X7" i="133"/>
  <c r="C7" i="133"/>
  <c r="AF7" i="133" s="1"/>
  <c r="AM6" i="133"/>
  <c r="AL6" i="133"/>
  <c r="AK6" i="133"/>
  <c r="AJ6" i="133"/>
  <c r="AI6" i="133"/>
  <c r="AH6" i="133"/>
  <c r="AG6" i="133"/>
  <c r="AE6" i="133"/>
  <c r="AC6" i="133"/>
  <c r="AB6" i="133"/>
  <c r="AA6" i="133"/>
  <c r="Z6" i="133"/>
  <c r="Y6" i="133"/>
  <c r="X6" i="133"/>
  <c r="W6" i="133"/>
  <c r="V6" i="133"/>
  <c r="C6" i="133"/>
  <c r="AM5" i="133"/>
  <c r="AL5" i="133"/>
  <c r="AK5" i="133"/>
  <c r="AJ5" i="133"/>
  <c r="AI5" i="133"/>
  <c r="AH5" i="133"/>
  <c r="AG5" i="133"/>
  <c r="AE5" i="133"/>
  <c r="AC5" i="133"/>
  <c r="AB5" i="133"/>
  <c r="AA5" i="133"/>
  <c r="Z5" i="133"/>
  <c r="Y5" i="133"/>
  <c r="X5" i="133"/>
  <c r="C5" i="133"/>
  <c r="AF5" i="133" s="1"/>
  <c r="A163" i="133"/>
  <c r="I2" i="133"/>
  <c r="J147" i="132"/>
  <c r="F147" i="132" s="1"/>
  <c r="H147" i="132"/>
  <c r="J131" i="132"/>
  <c r="F131" i="132" s="1"/>
  <c r="H131" i="132"/>
  <c r="E131" i="132" s="1"/>
  <c r="J115" i="132"/>
  <c r="F115" i="132" s="1"/>
  <c r="H115" i="132"/>
  <c r="E115" i="132" s="1"/>
  <c r="J99" i="132"/>
  <c r="H99" i="132"/>
  <c r="E99" i="132" s="1"/>
  <c r="F99" i="132"/>
  <c r="J83" i="132"/>
  <c r="F83" i="132" s="1"/>
  <c r="H83" i="132"/>
  <c r="E83" i="132" s="1"/>
  <c r="J67" i="132"/>
  <c r="F67" i="132" s="1"/>
  <c r="H67" i="132"/>
  <c r="E67" i="132" s="1"/>
  <c r="J51" i="132"/>
  <c r="F51" i="132" s="1"/>
  <c r="H51" i="132"/>
  <c r="J35" i="132"/>
  <c r="F35" i="132" s="1"/>
  <c r="H35" i="132"/>
  <c r="E35" i="132" s="1"/>
  <c r="J19" i="132"/>
  <c r="H19" i="132"/>
  <c r="F19" i="132"/>
  <c r="J3" i="132"/>
  <c r="F3" i="132" s="1"/>
  <c r="H3" i="132"/>
  <c r="E3" i="132" s="1"/>
  <c r="A3" i="132"/>
  <c r="A99" i="132" s="1"/>
  <c r="AL153" i="132"/>
  <c r="AK153" i="132"/>
  <c r="AJ153" i="132"/>
  <c r="AI153" i="132"/>
  <c r="AH153" i="132"/>
  <c r="AD153" i="132"/>
  <c r="AB153" i="132"/>
  <c r="AA153" i="132"/>
  <c r="Z153" i="132"/>
  <c r="Y153" i="132"/>
  <c r="C153" i="132"/>
  <c r="U153" i="132" s="1"/>
  <c r="AL152" i="132"/>
  <c r="AK152" i="132"/>
  <c r="AJ152" i="132"/>
  <c r="AI152" i="132"/>
  <c r="AH152" i="132"/>
  <c r="AG152" i="132"/>
  <c r="AF152" i="132"/>
  <c r="AE152" i="132"/>
  <c r="AD152" i="132"/>
  <c r="AB152" i="132"/>
  <c r="AA152" i="132"/>
  <c r="Z152" i="132"/>
  <c r="Y152" i="132"/>
  <c r="X152" i="132"/>
  <c r="W152" i="132"/>
  <c r="V152" i="132"/>
  <c r="C152" i="132"/>
  <c r="U152" i="132" s="1"/>
  <c r="AL151" i="132"/>
  <c r="AK151" i="132"/>
  <c r="AJ151" i="132"/>
  <c r="AI151" i="132"/>
  <c r="AH151" i="132"/>
  <c r="AG151" i="132"/>
  <c r="AF151" i="132"/>
  <c r="AD151" i="132"/>
  <c r="AB151" i="132"/>
  <c r="AA151" i="132"/>
  <c r="Z151" i="132"/>
  <c r="Y151" i="132"/>
  <c r="X151" i="132"/>
  <c r="W151" i="132"/>
  <c r="C151" i="132"/>
  <c r="U151" i="132" s="1"/>
  <c r="AL150" i="132"/>
  <c r="AK150" i="132"/>
  <c r="AJ150" i="132"/>
  <c r="AI150" i="132"/>
  <c r="AH150" i="132"/>
  <c r="AG150" i="132"/>
  <c r="AF150" i="132"/>
  <c r="AE150" i="132"/>
  <c r="AD150" i="132"/>
  <c r="AB150" i="132"/>
  <c r="AA150" i="132"/>
  <c r="Z150" i="132"/>
  <c r="Y150" i="132"/>
  <c r="X150" i="132"/>
  <c r="W150" i="132"/>
  <c r="V150" i="132"/>
  <c r="C150" i="132"/>
  <c r="U150" i="132" s="1"/>
  <c r="AB149" i="132"/>
  <c r="AA149" i="132"/>
  <c r="Z149" i="132"/>
  <c r="Y149" i="132"/>
  <c r="X149" i="132"/>
  <c r="W149" i="132"/>
  <c r="V149" i="132"/>
  <c r="U149" i="132"/>
  <c r="I146" i="132"/>
  <c r="AL137" i="132"/>
  <c r="AK137" i="132"/>
  <c r="AJ137" i="132"/>
  <c r="AI137" i="132"/>
  <c r="AH137" i="132"/>
  <c r="AD137" i="132"/>
  <c r="AB137" i="132"/>
  <c r="AA137" i="132"/>
  <c r="Z137" i="132"/>
  <c r="Y137" i="132"/>
  <c r="C137" i="132"/>
  <c r="U137" i="132" s="1"/>
  <c r="AL136" i="132"/>
  <c r="AK136" i="132"/>
  <c r="AJ136" i="132"/>
  <c r="AI136" i="132"/>
  <c r="AH136" i="132"/>
  <c r="AG136" i="132"/>
  <c r="AF136" i="132"/>
  <c r="AE136" i="132"/>
  <c r="AD136" i="132"/>
  <c r="AB136" i="132"/>
  <c r="AA136" i="132"/>
  <c r="Z136" i="132"/>
  <c r="Y136" i="132"/>
  <c r="X136" i="132"/>
  <c r="W136" i="132"/>
  <c r="V136" i="132"/>
  <c r="C136" i="132"/>
  <c r="U136" i="132" s="1"/>
  <c r="AL135" i="132"/>
  <c r="AK135" i="132"/>
  <c r="AJ135" i="132"/>
  <c r="AI135" i="132"/>
  <c r="AH135" i="132"/>
  <c r="AG135" i="132"/>
  <c r="AF135" i="132"/>
  <c r="AD135" i="132"/>
  <c r="AB135" i="132"/>
  <c r="AA135" i="132"/>
  <c r="Z135" i="132"/>
  <c r="Y135" i="132"/>
  <c r="X135" i="132"/>
  <c r="W135" i="132"/>
  <c r="C135" i="132"/>
  <c r="U135" i="132" s="1"/>
  <c r="AL134" i="132"/>
  <c r="AK134" i="132"/>
  <c r="AJ134" i="132"/>
  <c r="AI134" i="132"/>
  <c r="AH134" i="132"/>
  <c r="AG134" i="132"/>
  <c r="AF134" i="132"/>
  <c r="AE134" i="132"/>
  <c r="AD134" i="132"/>
  <c r="AB134" i="132"/>
  <c r="AA134" i="132"/>
  <c r="Z134" i="132"/>
  <c r="Y134" i="132"/>
  <c r="X134" i="132"/>
  <c r="W134" i="132"/>
  <c r="V134" i="132"/>
  <c r="C134" i="132"/>
  <c r="U134" i="132" s="1"/>
  <c r="AB133" i="132"/>
  <c r="AA133" i="132"/>
  <c r="Z133" i="132"/>
  <c r="Y133" i="132"/>
  <c r="X133" i="132"/>
  <c r="W133" i="132"/>
  <c r="V133" i="132"/>
  <c r="U133" i="132"/>
  <c r="A131" i="132"/>
  <c r="I130" i="132"/>
  <c r="AL121" i="132"/>
  <c r="AK121" i="132"/>
  <c r="AJ121" i="132"/>
  <c r="AI121" i="132"/>
  <c r="AH121" i="132"/>
  <c r="AD121" i="132"/>
  <c r="AB121" i="132"/>
  <c r="AA121" i="132"/>
  <c r="Z121" i="132"/>
  <c r="Y121" i="132"/>
  <c r="U121" i="132"/>
  <c r="D121" i="132"/>
  <c r="V121" i="132" s="1"/>
  <c r="C121" i="132"/>
  <c r="AE121" i="132" s="1"/>
  <c r="AL120" i="132"/>
  <c r="AK120" i="132"/>
  <c r="AJ120" i="132"/>
  <c r="AI120" i="132"/>
  <c r="AH120" i="132"/>
  <c r="AG120" i="132"/>
  <c r="AF120" i="132"/>
  <c r="AD120" i="132"/>
  <c r="AB120" i="132"/>
  <c r="AA120" i="132"/>
  <c r="Z120" i="132"/>
  <c r="Y120" i="132"/>
  <c r="X120" i="132"/>
  <c r="W120" i="132"/>
  <c r="C120" i="132"/>
  <c r="AE120" i="132" s="1"/>
  <c r="AL119" i="132"/>
  <c r="AK119" i="132"/>
  <c r="AJ119" i="132"/>
  <c r="AI119" i="132"/>
  <c r="AH119" i="132"/>
  <c r="AG119" i="132"/>
  <c r="AF119" i="132"/>
  <c r="AD119" i="132"/>
  <c r="AB119" i="132"/>
  <c r="AA119" i="132"/>
  <c r="Z119" i="132"/>
  <c r="Y119" i="132"/>
  <c r="X119" i="132"/>
  <c r="W119" i="132"/>
  <c r="V119" i="132"/>
  <c r="U119" i="132"/>
  <c r="C119" i="132"/>
  <c r="AL118" i="132"/>
  <c r="AK118" i="132"/>
  <c r="AJ118" i="132"/>
  <c r="AI118" i="132"/>
  <c r="AH118" i="132"/>
  <c r="AG118" i="132"/>
  <c r="AF118" i="132"/>
  <c r="AD118" i="132"/>
  <c r="AB118" i="132"/>
  <c r="AA118" i="132"/>
  <c r="Z118" i="132"/>
  <c r="Y118" i="132"/>
  <c r="X118" i="132"/>
  <c r="W118" i="132"/>
  <c r="C118" i="132"/>
  <c r="AE118" i="132" s="1"/>
  <c r="AB117" i="132"/>
  <c r="AA117" i="132"/>
  <c r="Z117" i="132"/>
  <c r="Y117" i="132"/>
  <c r="X117" i="132"/>
  <c r="W117" i="132"/>
  <c r="V117" i="132"/>
  <c r="U117" i="132"/>
  <c r="I114" i="132"/>
  <c r="AL105" i="132"/>
  <c r="AK105" i="132"/>
  <c r="AJ105" i="132"/>
  <c r="AI105" i="132"/>
  <c r="AH105" i="132"/>
  <c r="AG105" i="132"/>
  <c r="AF105" i="132"/>
  <c r="AD105" i="132"/>
  <c r="AB105" i="132"/>
  <c r="AA105" i="132"/>
  <c r="Z105" i="132"/>
  <c r="Y105" i="132"/>
  <c r="X105" i="132"/>
  <c r="W105" i="132"/>
  <c r="C105" i="132"/>
  <c r="AE105" i="132" s="1"/>
  <c r="AL104" i="132"/>
  <c r="AK104" i="132"/>
  <c r="AJ104" i="132"/>
  <c r="AI104" i="132"/>
  <c r="AH104" i="132"/>
  <c r="AG104" i="132"/>
  <c r="AF104" i="132"/>
  <c r="AE104" i="132"/>
  <c r="AD104" i="132"/>
  <c r="AB104" i="132"/>
  <c r="AA104" i="132"/>
  <c r="Z104" i="132"/>
  <c r="Y104" i="132"/>
  <c r="X104" i="132"/>
  <c r="W104" i="132"/>
  <c r="V104" i="132"/>
  <c r="C104" i="132"/>
  <c r="U104" i="132" s="1"/>
  <c r="AL103" i="132"/>
  <c r="AK103" i="132"/>
  <c r="AJ103" i="132"/>
  <c r="AI103" i="132"/>
  <c r="AH103" i="132"/>
  <c r="AG103" i="132"/>
  <c r="AF103" i="132"/>
  <c r="AD103" i="132"/>
  <c r="AB103" i="132"/>
  <c r="AA103" i="132"/>
  <c r="Z103" i="132"/>
  <c r="Y103" i="132"/>
  <c r="X103" i="132"/>
  <c r="W103" i="132"/>
  <c r="C103" i="132"/>
  <c r="AE103" i="132" s="1"/>
  <c r="AL102" i="132"/>
  <c r="AK102" i="132"/>
  <c r="AJ102" i="132"/>
  <c r="AI102" i="132"/>
  <c r="AH102" i="132"/>
  <c r="AG102" i="132"/>
  <c r="AF102" i="132"/>
  <c r="AE102" i="132"/>
  <c r="AD102" i="132"/>
  <c r="AB102" i="132"/>
  <c r="AA102" i="132"/>
  <c r="Z102" i="132"/>
  <c r="Y102" i="132"/>
  <c r="X102" i="132"/>
  <c r="W102" i="132"/>
  <c r="V102" i="132"/>
  <c r="C102" i="132"/>
  <c r="U102" i="132" s="1"/>
  <c r="AB101" i="132"/>
  <c r="AA101" i="132"/>
  <c r="Z101" i="132"/>
  <c r="Y101" i="132"/>
  <c r="X101" i="132"/>
  <c r="W101" i="132"/>
  <c r="V101" i="132"/>
  <c r="U101" i="132"/>
  <c r="I98" i="132"/>
  <c r="AL89" i="132"/>
  <c r="AK89" i="132"/>
  <c r="AJ89" i="132"/>
  <c r="AI89" i="132"/>
  <c r="AH89" i="132"/>
  <c r="AG89" i="132"/>
  <c r="AF89" i="132"/>
  <c r="AD89" i="132"/>
  <c r="AB89" i="132"/>
  <c r="AA89" i="132"/>
  <c r="Z89" i="132"/>
  <c r="Y89" i="132"/>
  <c r="X89" i="132"/>
  <c r="W89" i="132"/>
  <c r="C89" i="132"/>
  <c r="AE89" i="132" s="1"/>
  <c r="AL88" i="132"/>
  <c r="AK88" i="132"/>
  <c r="AJ88" i="132"/>
  <c r="AI88" i="132"/>
  <c r="AH88" i="132"/>
  <c r="AG88" i="132"/>
  <c r="AF88" i="132"/>
  <c r="AD88" i="132"/>
  <c r="AB88" i="132"/>
  <c r="AA88" i="132"/>
  <c r="Z88" i="132"/>
  <c r="Y88" i="132"/>
  <c r="X88" i="132"/>
  <c r="W88" i="132"/>
  <c r="V88" i="132"/>
  <c r="U88" i="132"/>
  <c r="C88" i="132"/>
  <c r="AL87" i="132"/>
  <c r="AK87" i="132"/>
  <c r="AJ87" i="132"/>
  <c r="AI87" i="132"/>
  <c r="AH87" i="132"/>
  <c r="AG87" i="132"/>
  <c r="AF87" i="132"/>
  <c r="AD87" i="132"/>
  <c r="AB87" i="132"/>
  <c r="AA87" i="132"/>
  <c r="Z87" i="132"/>
  <c r="Y87" i="132"/>
  <c r="X87" i="132"/>
  <c r="W87" i="132"/>
  <c r="C87" i="132"/>
  <c r="AE87" i="132" s="1"/>
  <c r="AL86" i="132"/>
  <c r="AK86" i="132"/>
  <c r="AJ86" i="132"/>
  <c r="AI86" i="132"/>
  <c r="AH86" i="132"/>
  <c r="AG86" i="132"/>
  <c r="AF86" i="132"/>
  <c r="AD86" i="132"/>
  <c r="AB86" i="132"/>
  <c r="AA86" i="132"/>
  <c r="Z86" i="132"/>
  <c r="Y86" i="132"/>
  <c r="X86" i="132"/>
  <c r="W86" i="132"/>
  <c r="V86" i="132"/>
  <c r="U86" i="132"/>
  <c r="C86" i="132"/>
  <c r="AB85" i="132"/>
  <c r="AA85" i="132"/>
  <c r="Z85" i="132"/>
  <c r="Y85" i="132"/>
  <c r="X85" i="132"/>
  <c r="W85" i="132"/>
  <c r="V85" i="132"/>
  <c r="U85" i="132"/>
  <c r="I82" i="132"/>
  <c r="AL73" i="132"/>
  <c r="AK73" i="132"/>
  <c r="AJ73" i="132"/>
  <c r="AI73" i="132"/>
  <c r="AH73" i="132"/>
  <c r="AG73" i="132"/>
  <c r="AF73" i="132"/>
  <c r="AE73" i="132"/>
  <c r="AD73" i="132"/>
  <c r="AB73" i="132"/>
  <c r="AA73" i="132"/>
  <c r="Z73" i="132"/>
  <c r="Y73" i="132"/>
  <c r="X73" i="132"/>
  <c r="W73" i="132"/>
  <c r="V73" i="132"/>
  <c r="U73" i="132"/>
  <c r="C73" i="132"/>
  <c r="AL72" i="132"/>
  <c r="AK72" i="132"/>
  <c r="AJ72" i="132"/>
  <c r="AI72" i="132"/>
  <c r="AH72" i="132"/>
  <c r="AG72" i="132"/>
  <c r="AF72" i="132"/>
  <c r="AD72" i="132"/>
  <c r="AB72" i="132"/>
  <c r="AA72" i="132"/>
  <c r="Z72" i="132"/>
  <c r="Y72" i="132"/>
  <c r="X72" i="132"/>
  <c r="W72" i="132"/>
  <c r="C72" i="132"/>
  <c r="AE72" i="132" s="1"/>
  <c r="AL71" i="132"/>
  <c r="AK71" i="132"/>
  <c r="AJ71" i="132"/>
  <c r="AI71" i="132"/>
  <c r="AH71" i="132"/>
  <c r="AG71" i="132"/>
  <c r="AF71" i="132"/>
  <c r="AE71" i="132"/>
  <c r="AD71" i="132"/>
  <c r="AB71" i="132"/>
  <c r="AA71" i="132"/>
  <c r="Z71" i="132"/>
  <c r="Y71" i="132"/>
  <c r="X71" i="132"/>
  <c r="W71" i="132"/>
  <c r="V71" i="132"/>
  <c r="U71" i="132"/>
  <c r="C71" i="132"/>
  <c r="AL70" i="132"/>
  <c r="AK70" i="132"/>
  <c r="AJ70" i="132"/>
  <c r="AI70" i="132"/>
  <c r="AH70" i="132"/>
  <c r="AG70" i="132"/>
  <c r="AF70" i="132"/>
  <c r="AD70" i="132"/>
  <c r="AB70" i="132"/>
  <c r="AA70" i="132"/>
  <c r="Z70" i="132"/>
  <c r="Y70" i="132"/>
  <c r="X70" i="132"/>
  <c r="W70" i="132"/>
  <c r="C70" i="132"/>
  <c r="AE70" i="132" s="1"/>
  <c r="AB69" i="132"/>
  <c r="AA69" i="132"/>
  <c r="Z69" i="132"/>
  <c r="Y69" i="132"/>
  <c r="X69" i="132"/>
  <c r="W69" i="132"/>
  <c r="V69" i="132"/>
  <c r="U69" i="132"/>
  <c r="I66" i="132"/>
  <c r="AL58" i="132"/>
  <c r="AK58" i="132"/>
  <c r="AJ58" i="132"/>
  <c r="AI58" i="132"/>
  <c r="AG58" i="132"/>
  <c r="AD58" i="132"/>
  <c r="AB58" i="132"/>
  <c r="AA58" i="132"/>
  <c r="Z58" i="132"/>
  <c r="Y58" i="132"/>
  <c r="X58" i="132"/>
  <c r="W58" i="132"/>
  <c r="V58" i="132"/>
  <c r="U58" i="132"/>
  <c r="AL57" i="132"/>
  <c r="AK57" i="132"/>
  <c r="AJ57" i="132"/>
  <c r="AI57" i="132"/>
  <c r="AH57" i="132"/>
  <c r="AG57" i="132"/>
  <c r="AF57" i="132"/>
  <c r="AD57" i="132"/>
  <c r="AB57" i="132"/>
  <c r="AA57" i="132"/>
  <c r="Z57" i="132"/>
  <c r="Y57" i="132"/>
  <c r="X57" i="132"/>
  <c r="W57" i="132"/>
  <c r="V57" i="132"/>
  <c r="U57" i="132"/>
  <c r="C57" i="132"/>
  <c r="AL56" i="132"/>
  <c r="AK56" i="132"/>
  <c r="AJ56" i="132"/>
  <c r="AI56" i="132"/>
  <c r="AH56" i="132"/>
  <c r="AG56" i="132"/>
  <c r="AF56" i="132"/>
  <c r="AD56" i="132"/>
  <c r="AB56" i="132"/>
  <c r="AA56" i="132"/>
  <c r="Z56" i="132"/>
  <c r="Y56" i="132"/>
  <c r="X56" i="132"/>
  <c r="W56" i="132"/>
  <c r="C56" i="132"/>
  <c r="AE56" i="132" s="1"/>
  <c r="AL55" i="132"/>
  <c r="AK55" i="132"/>
  <c r="AJ55" i="132"/>
  <c r="AI55" i="132"/>
  <c r="AH55" i="132"/>
  <c r="AG55" i="132"/>
  <c r="AF55" i="132"/>
  <c r="AD55" i="132"/>
  <c r="AB55" i="132"/>
  <c r="AA55" i="132"/>
  <c r="Z55" i="132"/>
  <c r="Y55" i="132"/>
  <c r="X55" i="132"/>
  <c r="W55" i="132"/>
  <c r="V55" i="132"/>
  <c r="U55" i="132"/>
  <c r="C55" i="132"/>
  <c r="AL54" i="132"/>
  <c r="AK54" i="132"/>
  <c r="AJ54" i="132"/>
  <c r="AI54" i="132"/>
  <c r="AH54" i="132"/>
  <c r="AG54" i="132"/>
  <c r="AF54" i="132"/>
  <c r="AD54" i="132"/>
  <c r="AB54" i="132"/>
  <c r="AA54" i="132"/>
  <c r="Z54" i="132"/>
  <c r="Y54" i="132"/>
  <c r="X54" i="132"/>
  <c r="W54" i="132"/>
  <c r="C54" i="132"/>
  <c r="AE54" i="132" s="1"/>
  <c r="AB53" i="132"/>
  <c r="AA53" i="132"/>
  <c r="Z53" i="132"/>
  <c r="Y53" i="132"/>
  <c r="X53" i="132"/>
  <c r="W53" i="132"/>
  <c r="V53" i="132"/>
  <c r="U53" i="132"/>
  <c r="I50" i="132"/>
  <c r="AL41" i="132"/>
  <c r="AK41" i="132"/>
  <c r="AJ41" i="132"/>
  <c r="AI41" i="132"/>
  <c r="AG41" i="132"/>
  <c r="AD41" i="132"/>
  <c r="AB41" i="132"/>
  <c r="AA41" i="132"/>
  <c r="Z41" i="132"/>
  <c r="U41" i="132"/>
  <c r="C41" i="132"/>
  <c r="D41" i="132" s="1"/>
  <c r="AL40" i="132"/>
  <c r="AK40" i="132"/>
  <c r="AJ40" i="132"/>
  <c r="AI40" i="132"/>
  <c r="AH40" i="132"/>
  <c r="AG40" i="132"/>
  <c r="AF40" i="132"/>
  <c r="AD40" i="132"/>
  <c r="AB40" i="132"/>
  <c r="AA40" i="132"/>
  <c r="Z40" i="132"/>
  <c r="Y40" i="132"/>
  <c r="X40" i="132"/>
  <c r="W40" i="132"/>
  <c r="C40" i="132"/>
  <c r="AE57" i="132" s="1"/>
  <c r="AL39" i="132"/>
  <c r="AK39" i="132"/>
  <c r="AJ39" i="132"/>
  <c r="AI39" i="132"/>
  <c r="AH39" i="132"/>
  <c r="AG39" i="132"/>
  <c r="AF39" i="132"/>
  <c r="AE39" i="132"/>
  <c r="AD39" i="132"/>
  <c r="AB39" i="132"/>
  <c r="AA39" i="132"/>
  <c r="Z39" i="132"/>
  <c r="Y39" i="132"/>
  <c r="X39" i="132"/>
  <c r="W39" i="132"/>
  <c r="V39" i="132"/>
  <c r="C39" i="132"/>
  <c r="U39" i="132" s="1"/>
  <c r="AL38" i="132"/>
  <c r="AK38" i="132"/>
  <c r="AJ38" i="132"/>
  <c r="AI38" i="132"/>
  <c r="AH38" i="132"/>
  <c r="AG38" i="132"/>
  <c r="AF38" i="132"/>
  <c r="AD38" i="132"/>
  <c r="AB38" i="132"/>
  <c r="AA38" i="132"/>
  <c r="Z38" i="132"/>
  <c r="Y38" i="132"/>
  <c r="X38" i="132"/>
  <c r="W38" i="132"/>
  <c r="C38" i="132"/>
  <c r="AE55" i="132" s="1"/>
  <c r="AL37" i="132"/>
  <c r="AK37" i="132"/>
  <c r="AJ37" i="132"/>
  <c r="AI37" i="132"/>
  <c r="AH37" i="132"/>
  <c r="AG37" i="132"/>
  <c r="AF37" i="132"/>
  <c r="AE37" i="132"/>
  <c r="AD37" i="132"/>
  <c r="AB37" i="132"/>
  <c r="AA37" i="132"/>
  <c r="Z37" i="132"/>
  <c r="Y37" i="132"/>
  <c r="X37" i="132"/>
  <c r="W37" i="132"/>
  <c r="V37" i="132"/>
  <c r="C37" i="132"/>
  <c r="U37" i="132" s="1"/>
  <c r="A35" i="132"/>
  <c r="I34" i="132"/>
  <c r="AL25" i="132"/>
  <c r="AK25" i="132"/>
  <c r="AJ25" i="132"/>
  <c r="AI25" i="132"/>
  <c r="AG25" i="132"/>
  <c r="AD25" i="132"/>
  <c r="AB25" i="132"/>
  <c r="AA25" i="132"/>
  <c r="Z25" i="132"/>
  <c r="D25" i="132"/>
  <c r="V25" i="132" s="1"/>
  <c r="C25" i="132"/>
  <c r="AE25" i="132" s="1"/>
  <c r="AL24" i="132"/>
  <c r="AK24" i="132"/>
  <c r="AJ24" i="132"/>
  <c r="AI24" i="132"/>
  <c r="AH24" i="132"/>
  <c r="AG24" i="132"/>
  <c r="AF24" i="132"/>
  <c r="AD24" i="132"/>
  <c r="AB24" i="132"/>
  <c r="AA24" i="132"/>
  <c r="Z24" i="132"/>
  <c r="Y24" i="132"/>
  <c r="X24" i="132"/>
  <c r="W24" i="132"/>
  <c r="C24" i="132"/>
  <c r="AE24" i="132" s="1"/>
  <c r="AL23" i="132"/>
  <c r="AK23" i="132"/>
  <c r="AJ23" i="132"/>
  <c r="AI23" i="132"/>
  <c r="AH23" i="132"/>
  <c r="AG23" i="132"/>
  <c r="AF23" i="132"/>
  <c r="AD23" i="132"/>
  <c r="AB23" i="132"/>
  <c r="AA23" i="132"/>
  <c r="Z23" i="132"/>
  <c r="Y23" i="132"/>
  <c r="X23" i="132"/>
  <c r="W23" i="132"/>
  <c r="V23" i="132"/>
  <c r="U23" i="132"/>
  <c r="C23" i="132"/>
  <c r="AL22" i="132"/>
  <c r="AK22" i="132"/>
  <c r="AJ22" i="132"/>
  <c r="AI22" i="132"/>
  <c r="AH22" i="132"/>
  <c r="AG22" i="132"/>
  <c r="AF22" i="132"/>
  <c r="AD22" i="132"/>
  <c r="AB22" i="132"/>
  <c r="AA22" i="132"/>
  <c r="Z22" i="132"/>
  <c r="Y22" i="132"/>
  <c r="X22" i="132"/>
  <c r="W22" i="132"/>
  <c r="C22" i="132"/>
  <c r="AE22" i="132" s="1"/>
  <c r="AL21" i="132"/>
  <c r="AK21" i="132"/>
  <c r="AJ21" i="132"/>
  <c r="AI21" i="132"/>
  <c r="AH21" i="132"/>
  <c r="AG21" i="132"/>
  <c r="AF21" i="132"/>
  <c r="AE21" i="132"/>
  <c r="AD21" i="132"/>
  <c r="AB21" i="132"/>
  <c r="AA21" i="132"/>
  <c r="Z21" i="132"/>
  <c r="Y21" i="132"/>
  <c r="X21" i="132"/>
  <c r="W21" i="132"/>
  <c r="V21" i="132"/>
  <c r="U21" i="132"/>
  <c r="C21" i="132"/>
  <c r="A19" i="132"/>
  <c r="I18" i="132"/>
  <c r="AL9" i="132"/>
  <c r="AK9" i="132"/>
  <c r="AJ9" i="132"/>
  <c r="AI9" i="132"/>
  <c r="AE9" i="132"/>
  <c r="AD9" i="132"/>
  <c r="AB9" i="132"/>
  <c r="AA9" i="132"/>
  <c r="Z9" i="132"/>
  <c r="C9" i="132"/>
  <c r="U9" i="132" s="1"/>
  <c r="AL8" i="132"/>
  <c r="AK8" i="132"/>
  <c r="AJ8" i="132"/>
  <c r="AI8" i="132"/>
  <c r="AH8" i="132"/>
  <c r="AG8" i="132"/>
  <c r="AF8" i="132"/>
  <c r="AE8" i="132"/>
  <c r="AD8" i="132"/>
  <c r="AB8" i="132"/>
  <c r="AA8" i="132"/>
  <c r="Z8" i="132"/>
  <c r="Y8" i="132"/>
  <c r="X8" i="132"/>
  <c r="W8" i="132"/>
  <c r="V8" i="132"/>
  <c r="C8" i="132"/>
  <c r="U8" i="132" s="1"/>
  <c r="AL7" i="132"/>
  <c r="AK7" i="132"/>
  <c r="AJ7" i="132"/>
  <c r="AI7" i="132"/>
  <c r="AH7" i="132"/>
  <c r="AG7" i="132"/>
  <c r="AF7" i="132"/>
  <c r="AD7" i="132"/>
  <c r="AB7" i="132"/>
  <c r="AA7" i="132"/>
  <c r="Z7" i="132"/>
  <c r="Y7" i="132"/>
  <c r="X7" i="132"/>
  <c r="W7" i="132"/>
  <c r="C7" i="132"/>
  <c r="AE23" i="132" s="1"/>
  <c r="AL6" i="132"/>
  <c r="AK6" i="132"/>
  <c r="AJ6" i="132"/>
  <c r="AI6" i="132"/>
  <c r="AH6" i="132"/>
  <c r="AG6" i="132"/>
  <c r="AF6" i="132"/>
  <c r="AE6" i="132"/>
  <c r="AD6" i="132"/>
  <c r="AB6" i="132"/>
  <c r="AA6" i="132"/>
  <c r="Z6" i="132"/>
  <c r="Y6" i="132"/>
  <c r="X6" i="132"/>
  <c r="W6" i="132"/>
  <c r="V6" i="132"/>
  <c r="C6" i="132"/>
  <c r="U6" i="132" s="1"/>
  <c r="AL5" i="132"/>
  <c r="AK5" i="132"/>
  <c r="AJ5" i="132"/>
  <c r="AI5" i="132"/>
  <c r="AH5" i="132"/>
  <c r="AG5" i="132"/>
  <c r="AF5" i="132"/>
  <c r="AE5" i="132"/>
  <c r="AD5" i="132"/>
  <c r="AB5" i="132"/>
  <c r="AA5" i="132"/>
  <c r="Z5" i="132"/>
  <c r="Y5" i="132"/>
  <c r="X5" i="132"/>
  <c r="W5" i="132"/>
  <c r="V5" i="132"/>
  <c r="U5" i="132"/>
  <c r="A115" i="132"/>
  <c r="I2" i="132"/>
  <c r="J147" i="131"/>
  <c r="F147" i="131" s="1"/>
  <c r="H147" i="131"/>
  <c r="J131" i="131"/>
  <c r="F131" i="131" s="1"/>
  <c r="H131" i="131"/>
  <c r="E131" i="131" s="1"/>
  <c r="J115" i="131"/>
  <c r="F115" i="131" s="1"/>
  <c r="H115" i="131"/>
  <c r="E115" i="131" s="1"/>
  <c r="J99" i="131"/>
  <c r="H99" i="131"/>
  <c r="E99" i="131" s="1"/>
  <c r="F99" i="131"/>
  <c r="J83" i="131"/>
  <c r="F83" i="131" s="1"/>
  <c r="H83" i="131"/>
  <c r="J67" i="131"/>
  <c r="F67" i="131" s="1"/>
  <c r="H67" i="131"/>
  <c r="E67" i="131" s="1"/>
  <c r="J51" i="131"/>
  <c r="H51" i="131"/>
  <c r="E51" i="131" s="1"/>
  <c r="F51" i="131"/>
  <c r="J35" i="131"/>
  <c r="F35" i="131" s="1"/>
  <c r="H35" i="131"/>
  <c r="E35" i="131" s="1"/>
  <c r="J19" i="131"/>
  <c r="F19" i="131" s="1"/>
  <c r="H19" i="131"/>
  <c r="E19" i="131" s="1"/>
  <c r="J3" i="131"/>
  <c r="F3" i="131" s="1"/>
  <c r="H3" i="131"/>
  <c r="E3" i="131" s="1"/>
  <c r="A3" i="131"/>
  <c r="A131" i="131" s="1"/>
  <c r="AL153" i="131"/>
  <c r="AK153" i="131"/>
  <c r="AJ153" i="131"/>
  <c r="AI153" i="131"/>
  <c r="AH153" i="131"/>
  <c r="AD153" i="131"/>
  <c r="AB153" i="131"/>
  <c r="AA153" i="131"/>
  <c r="Z153" i="131"/>
  <c r="Y153" i="131"/>
  <c r="C153" i="131"/>
  <c r="U153" i="131" s="1"/>
  <c r="AL152" i="131"/>
  <c r="AK152" i="131"/>
  <c r="AJ152" i="131"/>
  <c r="AI152" i="131"/>
  <c r="AH152" i="131"/>
  <c r="AG152" i="131"/>
  <c r="AF152" i="131"/>
  <c r="AE152" i="131"/>
  <c r="AD152" i="131"/>
  <c r="AB152" i="131"/>
  <c r="AA152" i="131"/>
  <c r="Z152" i="131"/>
  <c r="Y152" i="131"/>
  <c r="X152" i="131"/>
  <c r="W152" i="131"/>
  <c r="V152" i="131"/>
  <c r="C152" i="131"/>
  <c r="U152" i="131" s="1"/>
  <c r="AL151" i="131"/>
  <c r="AK151" i="131"/>
  <c r="AJ151" i="131"/>
  <c r="AI151" i="131"/>
  <c r="AH151" i="131"/>
  <c r="AG151" i="131"/>
  <c r="AF151" i="131"/>
  <c r="AD151" i="131"/>
  <c r="AB151" i="131"/>
  <c r="AA151" i="131"/>
  <c r="Z151" i="131"/>
  <c r="Y151" i="131"/>
  <c r="X151" i="131"/>
  <c r="W151" i="131"/>
  <c r="C151" i="131"/>
  <c r="AE151" i="131" s="1"/>
  <c r="AL150" i="131"/>
  <c r="AK150" i="131"/>
  <c r="AJ150" i="131"/>
  <c r="AI150" i="131"/>
  <c r="AH150" i="131"/>
  <c r="AG150" i="131"/>
  <c r="AF150" i="131"/>
  <c r="AE150" i="131"/>
  <c r="AD150" i="131"/>
  <c r="AB150" i="131"/>
  <c r="AA150" i="131"/>
  <c r="Z150" i="131"/>
  <c r="Y150" i="131"/>
  <c r="X150" i="131"/>
  <c r="W150" i="131"/>
  <c r="V150" i="131"/>
  <c r="C150" i="131"/>
  <c r="U150" i="131" s="1"/>
  <c r="AB149" i="131"/>
  <c r="AA149" i="131"/>
  <c r="Z149" i="131"/>
  <c r="Y149" i="131"/>
  <c r="X149" i="131"/>
  <c r="W149" i="131"/>
  <c r="V149" i="131"/>
  <c r="U149" i="131"/>
  <c r="I146" i="131"/>
  <c r="AL137" i="131"/>
  <c r="AK137" i="131"/>
  <c r="AJ137" i="131"/>
  <c r="AI137" i="131"/>
  <c r="AH137" i="131"/>
  <c r="AD137" i="131"/>
  <c r="AB137" i="131"/>
  <c r="AA137" i="131"/>
  <c r="Z137" i="131"/>
  <c r="Y137" i="131"/>
  <c r="D137" i="131"/>
  <c r="V137" i="131" s="1"/>
  <c r="C137" i="131"/>
  <c r="AE137" i="131" s="1"/>
  <c r="AL136" i="131"/>
  <c r="AK136" i="131"/>
  <c r="AJ136" i="131"/>
  <c r="AI136" i="131"/>
  <c r="AH136" i="131"/>
  <c r="AG136" i="131"/>
  <c r="AF136" i="131"/>
  <c r="AD136" i="131"/>
  <c r="AB136" i="131"/>
  <c r="AA136" i="131"/>
  <c r="Z136" i="131"/>
  <c r="Y136" i="131"/>
  <c r="X136" i="131"/>
  <c r="W136" i="131"/>
  <c r="V136" i="131"/>
  <c r="U136" i="131"/>
  <c r="C136" i="131"/>
  <c r="AL135" i="131"/>
  <c r="AK135" i="131"/>
  <c r="AJ135" i="131"/>
  <c r="AI135" i="131"/>
  <c r="AH135" i="131"/>
  <c r="AG135" i="131"/>
  <c r="AF135" i="131"/>
  <c r="AD135" i="131"/>
  <c r="AB135" i="131"/>
  <c r="AA135" i="131"/>
  <c r="Z135" i="131"/>
  <c r="Y135" i="131"/>
  <c r="X135" i="131"/>
  <c r="W135" i="131"/>
  <c r="U135" i="131"/>
  <c r="C135" i="131"/>
  <c r="AE135" i="131" s="1"/>
  <c r="AL134" i="131"/>
  <c r="AK134" i="131"/>
  <c r="AJ134" i="131"/>
  <c r="AI134" i="131"/>
  <c r="AH134" i="131"/>
  <c r="AG134" i="131"/>
  <c r="AF134" i="131"/>
  <c r="AD134" i="131"/>
  <c r="AB134" i="131"/>
  <c r="AA134" i="131"/>
  <c r="Z134" i="131"/>
  <c r="Y134" i="131"/>
  <c r="X134" i="131"/>
  <c r="W134" i="131"/>
  <c r="V134" i="131"/>
  <c r="U134" i="131"/>
  <c r="C134" i="131"/>
  <c r="AB133" i="131"/>
  <c r="AA133" i="131"/>
  <c r="Z133" i="131"/>
  <c r="Y133" i="131"/>
  <c r="X133" i="131"/>
  <c r="W133" i="131"/>
  <c r="V133" i="131"/>
  <c r="U133" i="131"/>
  <c r="I130" i="131"/>
  <c r="AL121" i="131"/>
  <c r="AK121" i="131"/>
  <c r="AJ121" i="131"/>
  <c r="AI121" i="131"/>
  <c r="AH121" i="131"/>
  <c r="AD121" i="131"/>
  <c r="AB121" i="131"/>
  <c r="AA121" i="131"/>
  <c r="Z121" i="131"/>
  <c r="Y121" i="131"/>
  <c r="U121" i="131"/>
  <c r="D121" i="131"/>
  <c r="V121" i="131" s="1"/>
  <c r="C121" i="131"/>
  <c r="AE121" i="131" s="1"/>
  <c r="AL120" i="131"/>
  <c r="AK120" i="131"/>
  <c r="AJ120" i="131"/>
  <c r="AI120" i="131"/>
  <c r="AH120" i="131"/>
  <c r="AG120" i="131"/>
  <c r="AF120" i="131"/>
  <c r="AD120" i="131"/>
  <c r="AB120" i="131"/>
  <c r="AA120" i="131"/>
  <c r="Z120" i="131"/>
  <c r="Y120" i="131"/>
  <c r="X120" i="131"/>
  <c r="W120" i="131"/>
  <c r="V120" i="131"/>
  <c r="U120" i="131"/>
  <c r="C120" i="131"/>
  <c r="AE136" i="131" s="1"/>
  <c r="AL119" i="131"/>
  <c r="AK119" i="131"/>
  <c r="AJ119" i="131"/>
  <c r="AI119" i="131"/>
  <c r="AH119" i="131"/>
  <c r="AG119" i="131"/>
  <c r="AF119" i="131"/>
  <c r="AD119" i="131"/>
  <c r="AB119" i="131"/>
  <c r="AA119" i="131"/>
  <c r="Z119" i="131"/>
  <c r="Y119" i="131"/>
  <c r="X119" i="131"/>
  <c r="W119" i="131"/>
  <c r="U119" i="131"/>
  <c r="C119" i="131"/>
  <c r="AE119" i="131" s="1"/>
  <c r="AL118" i="131"/>
  <c r="AK118" i="131"/>
  <c r="AJ118" i="131"/>
  <c r="AI118" i="131"/>
  <c r="AH118" i="131"/>
  <c r="AG118" i="131"/>
  <c r="AF118" i="131"/>
  <c r="AD118" i="131"/>
  <c r="AB118" i="131"/>
  <c r="AA118" i="131"/>
  <c r="Z118" i="131"/>
  <c r="Y118" i="131"/>
  <c r="X118" i="131"/>
  <c r="W118" i="131"/>
  <c r="V118" i="131"/>
  <c r="U118" i="131"/>
  <c r="C118" i="131"/>
  <c r="AE134" i="131" s="1"/>
  <c r="AB117" i="131"/>
  <c r="AA117" i="131"/>
  <c r="Z117" i="131"/>
  <c r="Y117" i="131"/>
  <c r="X117" i="131"/>
  <c r="W117" i="131"/>
  <c r="V117" i="131"/>
  <c r="U117" i="131"/>
  <c r="I114" i="131"/>
  <c r="AL105" i="131"/>
  <c r="AK105" i="131"/>
  <c r="AJ105" i="131"/>
  <c r="AI105" i="131"/>
  <c r="AH105" i="131"/>
  <c r="AG105" i="131"/>
  <c r="AF105" i="131"/>
  <c r="AD105" i="131"/>
  <c r="AB105" i="131"/>
  <c r="AA105" i="131"/>
  <c r="Z105" i="131"/>
  <c r="Y105" i="131"/>
  <c r="X105" i="131"/>
  <c r="W105" i="131"/>
  <c r="C105" i="131"/>
  <c r="AE105" i="131" s="1"/>
  <c r="AL104" i="131"/>
  <c r="AK104" i="131"/>
  <c r="AJ104" i="131"/>
  <c r="AI104" i="131"/>
  <c r="AH104" i="131"/>
  <c r="AG104" i="131"/>
  <c r="AF104" i="131"/>
  <c r="AE104" i="131"/>
  <c r="AD104" i="131"/>
  <c r="AB104" i="131"/>
  <c r="AA104" i="131"/>
  <c r="Z104" i="131"/>
  <c r="Y104" i="131"/>
  <c r="X104" i="131"/>
  <c r="W104" i="131"/>
  <c r="V104" i="131"/>
  <c r="C104" i="131"/>
  <c r="AE120" i="131" s="1"/>
  <c r="AL103" i="131"/>
  <c r="AK103" i="131"/>
  <c r="AJ103" i="131"/>
  <c r="AI103" i="131"/>
  <c r="AH103" i="131"/>
  <c r="AG103" i="131"/>
  <c r="AF103" i="131"/>
  <c r="AD103" i="131"/>
  <c r="AB103" i="131"/>
  <c r="AA103" i="131"/>
  <c r="Z103" i="131"/>
  <c r="Y103" i="131"/>
  <c r="X103" i="131"/>
  <c r="W103" i="131"/>
  <c r="C103" i="131"/>
  <c r="AE103" i="131" s="1"/>
  <c r="AL102" i="131"/>
  <c r="AK102" i="131"/>
  <c r="AJ102" i="131"/>
  <c r="AI102" i="131"/>
  <c r="AH102" i="131"/>
  <c r="AG102" i="131"/>
  <c r="AF102" i="131"/>
  <c r="AE102" i="131"/>
  <c r="AD102" i="131"/>
  <c r="AB102" i="131"/>
  <c r="AA102" i="131"/>
  <c r="Z102" i="131"/>
  <c r="Y102" i="131"/>
  <c r="X102" i="131"/>
  <c r="W102" i="131"/>
  <c r="V102" i="131"/>
  <c r="C102" i="131"/>
  <c r="AE118" i="131" s="1"/>
  <c r="AB101" i="131"/>
  <c r="AA101" i="131"/>
  <c r="Z101" i="131"/>
  <c r="Y101" i="131"/>
  <c r="X101" i="131"/>
  <c r="W101" i="131"/>
  <c r="V101" i="131"/>
  <c r="U101" i="131"/>
  <c r="A99" i="131"/>
  <c r="I98" i="131"/>
  <c r="AL89" i="131"/>
  <c r="AK89" i="131"/>
  <c r="AJ89" i="131"/>
  <c r="AI89" i="131"/>
  <c r="AH89" i="131"/>
  <c r="AG89" i="131"/>
  <c r="AF89" i="131"/>
  <c r="AD89" i="131"/>
  <c r="AB89" i="131"/>
  <c r="AA89" i="131"/>
  <c r="Z89" i="131"/>
  <c r="Y89" i="131"/>
  <c r="X89" i="131"/>
  <c r="W89" i="131"/>
  <c r="V89" i="131"/>
  <c r="U89" i="131"/>
  <c r="C89" i="131"/>
  <c r="AL88" i="131"/>
  <c r="AK88" i="131"/>
  <c r="AJ88" i="131"/>
  <c r="AI88" i="131"/>
  <c r="AH88" i="131"/>
  <c r="AG88" i="131"/>
  <c r="AF88" i="131"/>
  <c r="AD88" i="131"/>
  <c r="AB88" i="131"/>
  <c r="AA88" i="131"/>
  <c r="Z88" i="131"/>
  <c r="Y88" i="131"/>
  <c r="X88" i="131"/>
  <c r="W88" i="131"/>
  <c r="U88" i="131"/>
  <c r="C88" i="131"/>
  <c r="AE88" i="131" s="1"/>
  <c r="AL87" i="131"/>
  <c r="AK87" i="131"/>
  <c r="AJ87" i="131"/>
  <c r="AI87" i="131"/>
  <c r="AH87" i="131"/>
  <c r="AG87" i="131"/>
  <c r="AF87" i="131"/>
  <c r="AD87" i="131"/>
  <c r="AB87" i="131"/>
  <c r="AA87" i="131"/>
  <c r="Z87" i="131"/>
  <c r="Y87" i="131"/>
  <c r="X87" i="131"/>
  <c r="W87" i="131"/>
  <c r="V87" i="131"/>
  <c r="U87" i="131"/>
  <c r="C87" i="131"/>
  <c r="AL86" i="131"/>
  <c r="AK86" i="131"/>
  <c r="AJ86" i="131"/>
  <c r="AI86" i="131"/>
  <c r="AH86" i="131"/>
  <c r="AG86" i="131"/>
  <c r="AF86" i="131"/>
  <c r="AD86" i="131"/>
  <c r="AB86" i="131"/>
  <c r="AA86" i="131"/>
  <c r="Z86" i="131"/>
  <c r="Y86" i="131"/>
  <c r="X86" i="131"/>
  <c r="W86" i="131"/>
  <c r="U86" i="131"/>
  <c r="C86" i="131"/>
  <c r="AE86" i="131" s="1"/>
  <c r="AB85" i="131"/>
  <c r="AA85" i="131"/>
  <c r="Z85" i="131"/>
  <c r="Y85" i="131"/>
  <c r="X85" i="131"/>
  <c r="W85" i="131"/>
  <c r="V85" i="131"/>
  <c r="U85" i="131"/>
  <c r="I82" i="131"/>
  <c r="AL73" i="131"/>
  <c r="AK73" i="131"/>
  <c r="AJ73" i="131"/>
  <c r="AI73" i="131"/>
  <c r="AH73" i="131"/>
  <c r="AG73" i="131"/>
  <c r="AF73" i="131"/>
  <c r="AE73" i="131"/>
  <c r="AD73" i="131"/>
  <c r="AB73" i="131"/>
  <c r="AA73" i="131"/>
  <c r="Z73" i="131"/>
  <c r="Y73" i="131"/>
  <c r="X73" i="131"/>
  <c r="W73" i="131"/>
  <c r="V73" i="131"/>
  <c r="C73" i="131"/>
  <c r="AE89" i="131" s="1"/>
  <c r="AL72" i="131"/>
  <c r="AK72" i="131"/>
  <c r="AJ72" i="131"/>
  <c r="AI72" i="131"/>
  <c r="AH72" i="131"/>
  <c r="AG72" i="131"/>
  <c r="AF72" i="131"/>
  <c r="AD72" i="131"/>
  <c r="AB72" i="131"/>
  <c r="AA72" i="131"/>
  <c r="Z72" i="131"/>
  <c r="Y72" i="131"/>
  <c r="X72" i="131"/>
  <c r="W72" i="131"/>
  <c r="C72" i="131"/>
  <c r="AE72" i="131" s="1"/>
  <c r="AL71" i="131"/>
  <c r="AK71" i="131"/>
  <c r="AJ71" i="131"/>
  <c r="AI71" i="131"/>
  <c r="AH71" i="131"/>
  <c r="AG71" i="131"/>
  <c r="AF71" i="131"/>
  <c r="AE71" i="131"/>
  <c r="AD71" i="131"/>
  <c r="AB71" i="131"/>
  <c r="AA71" i="131"/>
  <c r="Z71" i="131"/>
  <c r="Y71" i="131"/>
  <c r="X71" i="131"/>
  <c r="W71" i="131"/>
  <c r="V71" i="131"/>
  <c r="C71" i="131"/>
  <c r="AE87" i="131" s="1"/>
  <c r="AL70" i="131"/>
  <c r="AK70" i="131"/>
  <c r="AJ70" i="131"/>
  <c r="AI70" i="131"/>
  <c r="AH70" i="131"/>
  <c r="AG70" i="131"/>
  <c r="AF70" i="131"/>
  <c r="AD70" i="131"/>
  <c r="AB70" i="131"/>
  <c r="AA70" i="131"/>
  <c r="Z70" i="131"/>
  <c r="Y70" i="131"/>
  <c r="X70" i="131"/>
  <c r="W70" i="131"/>
  <c r="C70" i="131"/>
  <c r="AE70" i="131" s="1"/>
  <c r="AB69" i="131"/>
  <c r="AA69" i="131"/>
  <c r="Z69" i="131"/>
  <c r="Y69" i="131"/>
  <c r="X69" i="131"/>
  <c r="W69" i="131"/>
  <c r="V69" i="131"/>
  <c r="U69" i="131"/>
  <c r="I66" i="131"/>
  <c r="AL58" i="131"/>
  <c r="AK58" i="131"/>
  <c r="AJ58" i="131"/>
  <c r="AI58" i="131"/>
  <c r="AG58" i="131"/>
  <c r="AD58" i="131"/>
  <c r="AB58" i="131"/>
  <c r="AA58" i="131"/>
  <c r="Z58" i="131"/>
  <c r="Y58" i="131"/>
  <c r="X58" i="131"/>
  <c r="W58" i="131"/>
  <c r="V58" i="131"/>
  <c r="U58" i="131"/>
  <c r="AL57" i="131"/>
  <c r="AK57" i="131"/>
  <c r="AJ57" i="131"/>
  <c r="AI57" i="131"/>
  <c r="AH57" i="131"/>
  <c r="AG57" i="131"/>
  <c r="AF57" i="131"/>
  <c r="AE57" i="131"/>
  <c r="AD57" i="131"/>
  <c r="AB57" i="131"/>
  <c r="AA57" i="131"/>
  <c r="Z57" i="131"/>
  <c r="Y57" i="131"/>
  <c r="X57" i="131"/>
  <c r="W57" i="131"/>
  <c r="V57" i="131"/>
  <c r="C57" i="131"/>
  <c r="U57" i="131" s="1"/>
  <c r="AL56" i="131"/>
  <c r="AK56" i="131"/>
  <c r="AJ56" i="131"/>
  <c r="AI56" i="131"/>
  <c r="AH56" i="131"/>
  <c r="AG56" i="131"/>
  <c r="AF56" i="131"/>
  <c r="AD56" i="131"/>
  <c r="AB56" i="131"/>
  <c r="AA56" i="131"/>
  <c r="Z56" i="131"/>
  <c r="Y56" i="131"/>
  <c r="X56" i="131"/>
  <c r="W56" i="131"/>
  <c r="C56" i="131"/>
  <c r="AE56" i="131" s="1"/>
  <c r="AL55" i="131"/>
  <c r="AK55" i="131"/>
  <c r="AJ55" i="131"/>
  <c r="AI55" i="131"/>
  <c r="AH55" i="131"/>
  <c r="AG55" i="131"/>
  <c r="AF55" i="131"/>
  <c r="AE55" i="131"/>
  <c r="AD55" i="131"/>
  <c r="AB55" i="131"/>
  <c r="AA55" i="131"/>
  <c r="Z55" i="131"/>
  <c r="Y55" i="131"/>
  <c r="X55" i="131"/>
  <c r="W55" i="131"/>
  <c r="V55" i="131"/>
  <c r="C55" i="131"/>
  <c r="U55" i="131" s="1"/>
  <c r="AL54" i="131"/>
  <c r="AK54" i="131"/>
  <c r="AJ54" i="131"/>
  <c r="AI54" i="131"/>
  <c r="AH54" i="131"/>
  <c r="AG54" i="131"/>
  <c r="AF54" i="131"/>
  <c r="AD54" i="131"/>
  <c r="AB54" i="131"/>
  <c r="AA54" i="131"/>
  <c r="Z54" i="131"/>
  <c r="Y54" i="131"/>
  <c r="X54" i="131"/>
  <c r="W54" i="131"/>
  <c r="C54" i="131"/>
  <c r="AE54" i="131" s="1"/>
  <c r="AB53" i="131"/>
  <c r="AA53" i="131"/>
  <c r="Z53" i="131"/>
  <c r="Y53" i="131"/>
  <c r="X53" i="131"/>
  <c r="W53" i="131"/>
  <c r="V53" i="131"/>
  <c r="U53" i="131"/>
  <c r="I50" i="131"/>
  <c r="AL41" i="131"/>
  <c r="AK41" i="131"/>
  <c r="AJ41" i="131"/>
  <c r="AI41" i="131"/>
  <c r="AG41" i="131"/>
  <c r="AD41" i="131"/>
  <c r="AB41" i="131"/>
  <c r="AA41" i="131"/>
  <c r="Z41" i="131"/>
  <c r="U41" i="131"/>
  <c r="D41" i="131"/>
  <c r="F41" i="131" s="1"/>
  <c r="C41" i="131"/>
  <c r="AE58" i="131" s="1"/>
  <c r="AL40" i="131"/>
  <c r="AK40" i="131"/>
  <c r="AJ40" i="131"/>
  <c r="AI40" i="131"/>
  <c r="AH40" i="131"/>
  <c r="AG40" i="131"/>
  <c r="AF40" i="131"/>
  <c r="AD40" i="131"/>
  <c r="AB40" i="131"/>
  <c r="AA40" i="131"/>
  <c r="Z40" i="131"/>
  <c r="Y40" i="131"/>
  <c r="X40" i="131"/>
  <c r="W40" i="131"/>
  <c r="V40" i="131"/>
  <c r="U40" i="131"/>
  <c r="C40" i="131"/>
  <c r="AL39" i="131"/>
  <c r="AK39" i="131"/>
  <c r="AJ39" i="131"/>
  <c r="AI39" i="131"/>
  <c r="AH39" i="131"/>
  <c r="AG39" i="131"/>
  <c r="AF39" i="131"/>
  <c r="AD39" i="131"/>
  <c r="AB39" i="131"/>
  <c r="AA39" i="131"/>
  <c r="Z39" i="131"/>
  <c r="Y39" i="131"/>
  <c r="X39" i="131"/>
  <c r="W39" i="131"/>
  <c r="U39" i="131"/>
  <c r="C39" i="131"/>
  <c r="AE39" i="131" s="1"/>
  <c r="AL38" i="131"/>
  <c r="AK38" i="131"/>
  <c r="AJ38" i="131"/>
  <c r="AI38" i="131"/>
  <c r="AH38" i="131"/>
  <c r="AG38" i="131"/>
  <c r="AF38" i="131"/>
  <c r="AD38" i="131"/>
  <c r="AB38" i="131"/>
  <c r="AA38" i="131"/>
  <c r="Z38" i="131"/>
  <c r="Y38" i="131"/>
  <c r="X38" i="131"/>
  <c r="W38" i="131"/>
  <c r="V38" i="131"/>
  <c r="U38" i="131"/>
  <c r="C38" i="131"/>
  <c r="AL37" i="131"/>
  <c r="AK37" i="131"/>
  <c r="AJ37" i="131"/>
  <c r="AI37" i="131"/>
  <c r="AH37" i="131"/>
  <c r="AG37" i="131"/>
  <c r="AF37" i="131"/>
  <c r="AD37" i="131"/>
  <c r="AB37" i="131"/>
  <c r="AA37" i="131"/>
  <c r="Z37" i="131"/>
  <c r="Y37" i="131"/>
  <c r="X37" i="131"/>
  <c r="W37" i="131"/>
  <c r="U37" i="131"/>
  <c r="C37" i="131"/>
  <c r="AE37" i="131" s="1"/>
  <c r="I34" i="131"/>
  <c r="AL25" i="131"/>
  <c r="AK25" i="131"/>
  <c r="AJ25" i="131"/>
  <c r="AI25" i="131"/>
  <c r="AG25" i="131"/>
  <c r="AD25" i="131"/>
  <c r="AB25" i="131"/>
  <c r="AA25" i="131"/>
  <c r="Z25" i="131"/>
  <c r="C25" i="131"/>
  <c r="D25" i="131" s="1"/>
  <c r="AL24" i="131"/>
  <c r="AK24" i="131"/>
  <c r="AJ24" i="131"/>
  <c r="AI24" i="131"/>
  <c r="AH24" i="131"/>
  <c r="AG24" i="131"/>
  <c r="AF24" i="131"/>
  <c r="AD24" i="131"/>
  <c r="AB24" i="131"/>
  <c r="AA24" i="131"/>
  <c r="Z24" i="131"/>
  <c r="Y24" i="131"/>
  <c r="X24" i="131"/>
  <c r="W24" i="131"/>
  <c r="C24" i="131"/>
  <c r="AE24" i="131" s="1"/>
  <c r="AL23" i="131"/>
  <c r="AK23" i="131"/>
  <c r="AJ23" i="131"/>
  <c r="AI23" i="131"/>
  <c r="AH23" i="131"/>
  <c r="AG23" i="131"/>
  <c r="AF23" i="131"/>
  <c r="AE23" i="131"/>
  <c r="AD23" i="131"/>
  <c r="AB23" i="131"/>
  <c r="AA23" i="131"/>
  <c r="Z23" i="131"/>
  <c r="Y23" i="131"/>
  <c r="X23" i="131"/>
  <c r="W23" i="131"/>
  <c r="V23" i="131"/>
  <c r="C23" i="131"/>
  <c r="U23" i="131" s="1"/>
  <c r="AL22" i="131"/>
  <c r="AK22" i="131"/>
  <c r="AJ22" i="131"/>
  <c r="AI22" i="131"/>
  <c r="AH22" i="131"/>
  <c r="AG22" i="131"/>
  <c r="AF22" i="131"/>
  <c r="AD22" i="131"/>
  <c r="AB22" i="131"/>
  <c r="AA22" i="131"/>
  <c r="Z22" i="131"/>
  <c r="Y22" i="131"/>
  <c r="X22" i="131"/>
  <c r="W22" i="131"/>
  <c r="C22" i="131"/>
  <c r="AE22" i="131" s="1"/>
  <c r="AL21" i="131"/>
  <c r="AK21" i="131"/>
  <c r="AJ21" i="131"/>
  <c r="AI21" i="131"/>
  <c r="AH21" i="131"/>
  <c r="AG21" i="131"/>
  <c r="AF21" i="131"/>
  <c r="AE21" i="131"/>
  <c r="AD21" i="131"/>
  <c r="AB21" i="131"/>
  <c r="AA21" i="131"/>
  <c r="Z21" i="131"/>
  <c r="Y21" i="131"/>
  <c r="X21" i="131"/>
  <c r="W21" i="131"/>
  <c r="V21" i="131"/>
  <c r="C21" i="131"/>
  <c r="U21" i="131" s="1"/>
  <c r="A19" i="131"/>
  <c r="I18" i="131"/>
  <c r="AL9" i="131"/>
  <c r="AK9" i="131"/>
  <c r="AJ9" i="131"/>
  <c r="AI9" i="131"/>
  <c r="AD9" i="131"/>
  <c r="AB9" i="131"/>
  <c r="AA9" i="131"/>
  <c r="Z9" i="131"/>
  <c r="U9" i="131"/>
  <c r="D9" i="131"/>
  <c r="V9" i="131" s="1"/>
  <c r="C9" i="131"/>
  <c r="AE9" i="131" s="1"/>
  <c r="AL8" i="131"/>
  <c r="AK8" i="131"/>
  <c r="AJ8" i="131"/>
  <c r="AI8" i="131"/>
  <c r="AH8" i="131"/>
  <c r="AG8" i="131"/>
  <c r="AF8" i="131"/>
  <c r="AD8" i="131"/>
  <c r="AB8" i="131"/>
  <c r="AA8" i="131"/>
  <c r="Z8" i="131"/>
  <c r="Y8" i="131"/>
  <c r="X8" i="131"/>
  <c r="W8" i="131"/>
  <c r="U8" i="131"/>
  <c r="C8" i="131"/>
  <c r="AE8" i="131" s="1"/>
  <c r="AL7" i="131"/>
  <c r="AK7" i="131"/>
  <c r="AJ7" i="131"/>
  <c r="AI7" i="131"/>
  <c r="AH7" i="131"/>
  <c r="AG7" i="131"/>
  <c r="AF7" i="131"/>
  <c r="AD7" i="131"/>
  <c r="AB7" i="131"/>
  <c r="AA7" i="131"/>
  <c r="Z7" i="131"/>
  <c r="Y7" i="131"/>
  <c r="X7" i="131"/>
  <c r="W7" i="131"/>
  <c r="V7" i="131"/>
  <c r="U7" i="131"/>
  <c r="C7" i="131"/>
  <c r="AL6" i="131"/>
  <c r="AK6" i="131"/>
  <c r="AJ6" i="131"/>
  <c r="AI6" i="131"/>
  <c r="AH6" i="131"/>
  <c r="AG6" i="131"/>
  <c r="AF6" i="131"/>
  <c r="AD6" i="131"/>
  <c r="AB6" i="131"/>
  <c r="AA6" i="131"/>
  <c r="Z6" i="131"/>
  <c r="Y6" i="131"/>
  <c r="X6" i="131"/>
  <c r="W6" i="131"/>
  <c r="U6" i="131"/>
  <c r="C6" i="131"/>
  <c r="AE6" i="131" s="1"/>
  <c r="AL5" i="131"/>
  <c r="AK5" i="131"/>
  <c r="AJ5" i="131"/>
  <c r="AI5" i="131"/>
  <c r="AH5" i="131"/>
  <c r="AG5" i="131"/>
  <c r="AF5" i="131"/>
  <c r="AE5" i="131"/>
  <c r="AD5" i="131"/>
  <c r="AB5" i="131"/>
  <c r="AA5" i="131"/>
  <c r="Z5" i="131"/>
  <c r="Y5" i="131"/>
  <c r="X5" i="131"/>
  <c r="W5" i="131"/>
  <c r="V5" i="131"/>
  <c r="U5" i="131"/>
  <c r="A115" i="131"/>
  <c r="I2" i="131"/>
  <c r="L19" i="132" l="1"/>
  <c r="L115" i="132"/>
  <c r="L147" i="132"/>
  <c r="L51" i="131"/>
  <c r="L35" i="131"/>
  <c r="L83" i="131"/>
  <c r="L51" i="132"/>
  <c r="L99" i="132"/>
  <c r="L19" i="131"/>
  <c r="L131" i="131"/>
  <c r="L35" i="132"/>
  <c r="L83" i="132"/>
  <c r="L131" i="132"/>
  <c r="L67" i="131"/>
  <c r="L115" i="131"/>
  <c r="L99" i="131"/>
  <c r="L67" i="132"/>
  <c r="L115" i="133"/>
  <c r="L131" i="133"/>
  <c r="L51" i="133"/>
  <c r="L147" i="133"/>
  <c r="L99" i="133"/>
  <c r="L179" i="133"/>
  <c r="L67" i="133"/>
  <c r="L163" i="133"/>
  <c r="L35" i="133"/>
  <c r="L3" i="133"/>
  <c r="A35" i="133"/>
  <c r="A51" i="133"/>
  <c r="A131" i="133"/>
  <c r="AF6" i="133"/>
  <c r="AF8" i="133"/>
  <c r="V9" i="133"/>
  <c r="V22" i="133"/>
  <c r="AF23" i="133"/>
  <c r="V25" i="133"/>
  <c r="V39" i="133"/>
  <c r="V41" i="133"/>
  <c r="V55" i="133"/>
  <c r="V57" i="133"/>
  <c r="AF71" i="133"/>
  <c r="AF73" i="133"/>
  <c r="V86" i="133"/>
  <c r="V88" i="133"/>
  <c r="A99" i="133"/>
  <c r="AF102" i="133"/>
  <c r="AF104" i="133"/>
  <c r="V135" i="133"/>
  <c r="V137" i="133"/>
  <c r="V151" i="133"/>
  <c r="V153" i="133"/>
  <c r="AF167" i="133"/>
  <c r="E169" i="133"/>
  <c r="AG169" i="133"/>
  <c r="A179" i="133"/>
  <c r="V182" i="133"/>
  <c r="V184" i="133"/>
  <c r="A115" i="133"/>
  <c r="AF169" i="133"/>
  <c r="V5" i="133"/>
  <c r="V7" i="133"/>
  <c r="D9" i="133"/>
  <c r="V21" i="133"/>
  <c r="W22" i="133"/>
  <c r="D25" i="133"/>
  <c r="AF25" i="133"/>
  <c r="W39" i="133"/>
  <c r="W41" i="133"/>
  <c r="W55" i="133"/>
  <c r="W57" i="133"/>
  <c r="V70" i="133"/>
  <c r="V72" i="133"/>
  <c r="A83" i="133"/>
  <c r="W86" i="133"/>
  <c r="W88" i="133"/>
  <c r="V103" i="133"/>
  <c r="V105" i="133"/>
  <c r="V119" i="133"/>
  <c r="V121" i="133"/>
  <c r="W135" i="133"/>
  <c r="W137" i="133"/>
  <c r="W151" i="133"/>
  <c r="W153" i="133"/>
  <c r="V166" i="133"/>
  <c r="V168" i="133"/>
  <c r="W182" i="133"/>
  <c r="W184" i="133"/>
  <c r="V185" i="133"/>
  <c r="A67" i="133"/>
  <c r="W5" i="133"/>
  <c r="W7" i="133"/>
  <c r="A19" i="133"/>
  <c r="W21" i="133"/>
  <c r="W70" i="133"/>
  <c r="W72" i="133"/>
  <c r="W103" i="133"/>
  <c r="W105" i="133"/>
  <c r="W119" i="133"/>
  <c r="W121" i="133"/>
  <c r="A147" i="133"/>
  <c r="W166" i="133"/>
  <c r="W168" i="133"/>
  <c r="D185" i="133"/>
  <c r="L3" i="132"/>
  <c r="A147" i="132"/>
  <c r="AF58" i="132"/>
  <c r="AF41" i="132"/>
  <c r="W41" i="132"/>
  <c r="F41" i="132"/>
  <c r="V41" i="132"/>
  <c r="U40" i="132"/>
  <c r="U103" i="132"/>
  <c r="U105" i="132"/>
  <c r="AE119" i="132"/>
  <c r="E121" i="132"/>
  <c r="D137" i="132"/>
  <c r="V7" i="132"/>
  <c r="AE7" i="132"/>
  <c r="U22" i="132"/>
  <c r="U24" i="132"/>
  <c r="U25" i="132"/>
  <c r="V38" i="132"/>
  <c r="AE38" i="132"/>
  <c r="V40" i="132"/>
  <c r="AE40" i="132"/>
  <c r="AE41" i="132"/>
  <c r="U54" i="132"/>
  <c r="U56" i="132"/>
  <c r="AE58" i="132"/>
  <c r="U70" i="132"/>
  <c r="U72" i="132"/>
  <c r="A83" i="132"/>
  <c r="U87" i="132"/>
  <c r="U89" i="132"/>
  <c r="V103" i="132"/>
  <c r="V105" i="132"/>
  <c r="U118" i="132"/>
  <c r="U120" i="132"/>
  <c r="V135" i="132"/>
  <c r="AE135" i="132"/>
  <c r="V151" i="132"/>
  <c r="AE151" i="132"/>
  <c r="W25" i="132"/>
  <c r="AF121" i="132"/>
  <c r="AE137" i="132"/>
  <c r="AE153" i="132"/>
  <c r="U7" i="132"/>
  <c r="D9" i="132"/>
  <c r="F25" i="132"/>
  <c r="U38" i="132"/>
  <c r="AE86" i="132"/>
  <c r="AE88" i="132"/>
  <c r="D153" i="132"/>
  <c r="V22" i="132"/>
  <c r="V24" i="132"/>
  <c r="A51" i="132"/>
  <c r="V54" i="132"/>
  <c r="V56" i="132"/>
  <c r="A67" i="132"/>
  <c r="V70" i="132"/>
  <c r="V72" i="132"/>
  <c r="V87" i="132"/>
  <c r="V89" i="132"/>
  <c r="V118" i="132"/>
  <c r="V120" i="132"/>
  <c r="L147" i="131"/>
  <c r="L3" i="131"/>
  <c r="A147" i="131"/>
  <c r="X41" i="131"/>
  <c r="AH58" i="131"/>
  <c r="Y41" i="131"/>
  <c r="AF25" i="131"/>
  <c r="W25" i="131"/>
  <c r="V25" i="131"/>
  <c r="F25" i="131"/>
  <c r="AH41" i="131" s="1"/>
  <c r="W9" i="131"/>
  <c r="AF137" i="131"/>
  <c r="AE7" i="131"/>
  <c r="F9" i="131"/>
  <c r="U22" i="131"/>
  <c r="U24" i="131"/>
  <c r="U25" i="131"/>
  <c r="AE38" i="131"/>
  <c r="AE40" i="131"/>
  <c r="V41" i="131"/>
  <c r="AE41" i="131"/>
  <c r="U54" i="131"/>
  <c r="U56" i="131"/>
  <c r="U70" i="131"/>
  <c r="U72" i="131"/>
  <c r="A83" i="131"/>
  <c r="V86" i="131"/>
  <c r="V88" i="131"/>
  <c r="U103" i="131"/>
  <c r="U105" i="131"/>
  <c r="V119" i="131"/>
  <c r="E121" i="131"/>
  <c r="V135" i="131"/>
  <c r="E137" i="131"/>
  <c r="U151" i="131"/>
  <c r="D153" i="131"/>
  <c r="V24" i="131"/>
  <c r="W41" i="131"/>
  <c r="AF41" i="131"/>
  <c r="A51" i="131"/>
  <c r="V54" i="131"/>
  <c r="V56" i="131"/>
  <c r="AF58" i="131"/>
  <c r="A67" i="131"/>
  <c r="V70" i="131"/>
  <c r="V72" i="131"/>
  <c r="V103" i="131"/>
  <c r="V105" i="131"/>
  <c r="U137" i="131"/>
  <c r="V151" i="131"/>
  <c r="AF121" i="131"/>
  <c r="AE153" i="131"/>
  <c r="V22" i="131"/>
  <c r="AE25" i="131"/>
  <c r="V6" i="131"/>
  <c r="V8" i="131"/>
  <c r="A35" i="131"/>
  <c r="V37" i="131"/>
  <c r="V39" i="131"/>
  <c r="U71" i="131"/>
  <c r="U73" i="131"/>
  <c r="U102" i="131"/>
  <c r="U104" i="131"/>
  <c r="AG25" i="133" l="1"/>
  <c r="E25" i="133"/>
  <c r="W25" i="133"/>
  <c r="AG42" i="133"/>
  <c r="AH169" i="133"/>
  <c r="F169" i="133"/>
  <c r="X169" i="133"/>
  <c r="W185" i="133"/>
  <c r="AG185" i="133"/>
  <c r="E185" i="133"/>
  <c r="AG9" i="133"/>
  <c r="E9" i="133"/>
  <c r="W9" i="133"/>
  <c r="X25" i="132"/>
  <c r="Y25" i="132"/>
  <c r="AH58" i="132"/>
  <c r="AH41" i="132"/>
  <c r="Y41" i="132"/>
  <c r="X41" i="132"/>
  <c r="AF137" i="132"/>
  <c r="V137" i="132"/>
  <c r="E137" i="132"/>
  <c r="AF153" i="132"/>
  <c r="V153" i="132"/>
  <c r="E153" i="132"/>
  <c r="AF9" i="132"/>
  <c r="W9" i="132"/>
  <c r="V9" i="132"/>
  <c r="F9" i="132"/>
  <c r="AH25" i="132" s="1"/>
  <c r="AF25" i="132"/>
  <c r="W121" i="132"/>
  <c r="AG121" i="132"/>
  <c r="X121" i="132"/>
  <c r="W121" i="131"/>
  <c r="AG121" i="131"/>
  <c r="X121" i="131"/>
  <c r="E153" i="131"/>
  <c r="AF153" i="131"/>
  <c r="V153" i="131"/>
  <c r="AF9" i="131"/>
  <c r="AG137" i="131"/>
  <c r="X137" i="131"/>
  <c r="W137" i="131"/>
  <c r="Y9" i="131"/>
  <c r="AH9" i="131"/>
  <c r="X9" i="131"/>
  <c r="X25" i="131"/>
  <c r="AH25" i="131"/>
  <c r="Y25" i="131"/>
  <c r="X9" i="133" l="1"/>
  <c r="AH9" i="133"/>
  <c r="F9" i="133"/>
  <c r="X185" i="133"/>
  <c r="AH185" i="133"/>
  <c r="F185" i="133"/>
  <c r="AI169" i="133"/>
  <c r="Z169" i="133"/>
  <c r="Y169" i="133"/>
  <c r="X25" i="133"/>
  <c r="AH42" i="133"/>
  <c r="AH25" i="133"/>
  <c r="F25" i="133"/>
  <c r="AG137" i="132"/>
  <c r="X137" i="132"/>
  <c r="W137" i="132"/>
  <c r="AH9" i="132"/>
  <c r="Y9" i="132"/>
  <c r="X9" i="132"/>
  <c r="W153" i="132"/>
  <c r="AG153" i="132"/>
  <c r="X153" i="132"/>
  <c r="AG9" i="132"/>
  <c r="AG153" i="131"/>
  <c r="X153" i="131"/>
  <c r="W153" i="131"/>
  <c r="AG9" i="131"/>
  <c r="Y9" i="133" l="1"/>
  <c r="AI9" i="133"/>
  <c r="Z9" i="133"/>
  <c r="AI185" i="133"/>
  <c r="Z185" i="133"/>
  <c r="Y185" i="133"/>
  <c r="AI42" i="133"/>
  <c r="Y25" i="133"/>
  <c r="AI25" i="133"/>
  <c r="Z25" i="133"/>
  <c r="J179" i="130" l="1"/>
  <c r="F179" i="130" s="1"/>
  <c r="H179" i="130"/>
  <c r="E179" i="130" s="1"/>
  <c r="J163" i="130"/>
  <c r="F163" i="130" s="1"/>
  <c r="L163" i="130" s="1"/>
  <c r="H163" i="130"/>
  <c r="J147" i="130"/>
  <c r="F147" i="130" s="1"/>
  <c r="H147" i="130"/>
  <c r="E147" i="130" s="1"/>
  <c r="J131" i="130"/>
  <c r="F131" i="130" s="1"/>
  <c r="L131" i="130" s="1"/>
  <c r="H131" i="130"/>
  <c r="J115" i="130"/>
  <c r="F115" i="130" s="1"/>
  <c r="H115" i="130"/>
  <c r="E115" i="130" s="1"/>
  <c r="J99" i="130"/>
  <c r="F99" i="130" s="1"/>
  <c r="H99" i="130"/>
  <c r="E99" i="130" s="1"/>
  <c r="J83" i="130"/>
  <c r="F83" i="130" s="1"/>
  <c r="H83" i="130"/>
  <c r="E83" i="130" s="1"/>
  <c r="J67" i="130"/>
  <c r="F67" i="130" s="1"/>
  <c r="L67" i="130" s="1"/>
  <c r="H67" i="130"/>
  <c r="H51" i="130"/>
  <c r="E51" i="130" s="1"/>
  <c r="J35" i="130"/>
  <c r="F35" i="130" s="1"/>
  <c r="H35" i="130"/>
  <c r="E35" i="130" s="1"/>
  <c r="J19" i="130"/>
  <c r="F19" i="130" s="1"/>
  <c r="H19" i="130"/>
  <c r="E19" i="130" s="1"/>
  <c r="J3" i="130"/>
  <c r="H3" i="130"/>
  <c r="A3" i="130"/>
  <c r="U188" i="130"/>
  <c r="AM185" i="130"/>
  <c r="AL185" i="130"/>
  <c r="AK185" i="130"/>
  <c r="AJ185" i="130"/>
  <c r="AE185" i="130"/>
  <c r="AC185" i="130"/>
  <c r="AB185" i="130"/>
  <c r="AA185" i="130"/>
  <c r="C185" i="130"/>
  <c r="AM184" i="130"/>
  <c r="AL184" i="130"/>
  <c r="AK184" i="130"/>
  <c r="AJ184" i="130"/>
  <c r="AI184" i="130"/>
  <c r="AH184" i="130"/>
  <c r="AG184" i="130"/>
  <c r="AE184" i="130"/>
  <c r="AC184" i="130"/>
  <c r="AB184" i="130"/>
  <c r="AA184" i="130"/>
  <c r="Z184" i="130"/>
  <c r="Y184" i="130"/>
  <c r="X184" i="130"/>
  <c r="C184" i="130"/>
  <c r="AM183" i="130"/>
  <c r="AL183" i="130"/>
  <c r="AK183" i="130"/>
  <c r="AJ183" i="130"/>
  <c r="AI183" i="130"/>
  <c r="AH183" i="130"/>
  <c r="AG183" i="130"/>
  <c r="AE183" i="130"/>
  <c r="AC183" i="130"/>
  <c r="AB183" i="130"/>
  <c r="AA183" i="130"/>
  <c r="Z183" i="130"/>
  <c r="Y183" i="130"/>
  <c r="X183" i="130"/>
  <c r="C183" i="130"/>
  <c r="AM182" i="130"/>
  <c r="AL182" i="130"/>
  <c r="AK182" i="130"/>
  <c r="AJ182" i="130"/>
  <c r="AI182" i="130"/>
  <c r="AH182" i="130"/>
  <c r="AG182" i="130"/>
  <c r="AE182" i="130"/>
  <c r="AC182" i="130"/>
  <c r="AB182" i="130"/>
  <c r="AA182" i="130"/>
  <c r="Z182" i="130"/>
  <c r="Y182" i="130"/>
  <c r="X182" i="130"/>
  <c r="C182" i="130"/>
  <c r="AM181" i="130"/>
  <c r="AL181" i="130"/>
  <c r="AK181" i="130"/>
  <c r="AJ181" i="130"/>
  <c r="AI181" i="130"/>
  <c r="AH181" i="130"/>
  <c r="AG181" i="130"/>
  <c r="AF181" i="130"/>
  <c r="AE181" i="130"/>
  <c r="AC181" i="130"/>
  <c r="AB181" i="130"/>
  <c r="AA181" i="130"/>
  <c r="Z181" i="130"/>
  <c r="Y181" i="130"/>
  <c r="X181" i="130"/>
  <c r="W181" i="130"/>
  <c r="V181" i="130"/>
  <c r="I178" i="130"/>
  <c r="AM169" i="130"/>
  <c r="AL169" i="130"/>
  <c r="AK169" i="130"/>
  <c r="AJ169" i="130"/>
  <c r="AE169" i="130"/>
  <c r="AC169" i="130"/>
  <c r="AB169" i="130"/>
  <c r="AA169" i="130"/>
  <c r="C169" i="130"/>
  <c r="AM168" i="130"/>
  <c r="AL168" i="130"/>
  <c r="AK168" i="130"/>
  <c r="AJ168" i="130"/>
  <c r="AI168" i="130"/>
  <c r="AH168" i="130"/>
  <c r="AG168" i="130"/>
  <c r="AE168" i="130"/>
  <c r="AC168" i="130"/>
  <c r="AB168" i="130"/>
  <c r="AA168" i="130"/>
  <c r="Z168" i="130"/>
  <c r="Y168" i="130"/>
  <c r="X168" i="130"/>
  <c r="C168" i="130"/>
  <c r="AM167" i="130"/>
  <c r="AL167" i="130"/>
  <c r="AK167" i="130"/>
  <c r="AJ167" i="130"/>
  <c r="AI167" i="130"/>
  <c r="AH167" i="130"/>
  <c r="AG167" i="130"/>
  <c r="AE167" i="130"/>
  <c r="AC167" i="130"/>
  <c r="AB167" i="130"/>
  <c r="AA167" i="130"/>
  <c r="Z167" i="130"/>
  <c r="Y167" i="130"/>
  <c r="X167" i="130"/>
  <c r="C167" i="130"/>
  <c r="AM166" i="130"/>
  <c r="AL166" i="130"/>
  <c r="AK166" i="130"/>
  <c r="AJ166" i="130"/>
  <c r="AI166" i="130"/>
  <c r="AH166" i="130"/>
  <c r="AG166" i="130"/>
  <c r="AE166" i="130"/>
  <c r="AC166" i="130"/>
  <c r="AB166" i="130"/>
  <c r="AA166" i="130"/>
  <c r="Z166" i="130"/>
  <c r="Y166" i="130"/>
  <c r="X166" i="130"/>
  <c r="C166" i="130"/>
  <c r="AM165" i="130"/>
  <c r="AL165" i="130"/>
  <c r="AK165" i="130"/>
  <c r="AJ165" i="130"/>
  <c r="AI165" i="130"/>
  <c r="AH165" i="130"/>
  <c r="AG165" i="130"/>
  <c r="AF165" i="130"/>
  <c r="AE165" i="130"/>
  <c r="AC165" i="130"/>
  <c r="AB165" i="130"/>
  <c r="AA165" i="130"/>
  <c r="Z165" i="130"/>
  <c r="Y165" i="130"/>
  <c r="X165" i="130"/>
  <c r="W165" i="130"/>
  <c r="V165" i="130"/>
  <c r="I162" i="130"/>
  <c r="AM153" i="130"/>
  <c r="AL153" i="130"/>
  <c r="AK153" i="130"/>
  <c r="AJ153" i="130"/>
  <c r="AI153" i="130"/>
  <c r="AH153" i="130"/>
  <c r="AG153" i="130"/>
  <c r="AE153" i="130"/>
  <c r="AC153" i="130"/>
  <c r="AB153" i="130"/>
  <c r="AA153" i="130"/>
  <c r="Z153" i="130"/>
  <c r="Y153" i="130"/>
  <c r="X153" i="130"/>
  <c r="C153" i="130"/>
  <c r="AM152" i="130"/>
  <c r="AL152" i="130"/>
  <c r="AK152" i="130"/>
  <c r="AJ152" i="130"/>
  <c r="AI152" i="130"/>
  <c r="AH152" i="130"/>
  <c r="AG152" i="130"/>
  <c r="AE152" i="130"/>
  <c r="AC152" i="130"/>
  <c r="AB152" i="130"/>
  <c r="AA152" i="130"/>
  <c r="Z152" i="130"/>
  <c r="Y152" i="130"/>
  <c r="X152" i="130"/>
  <c r="C152" i="130"/>
  <c r="AM151" i="130"/>
  <c r="AL151" i="130"/>
  <c r="AK151" i="130"/>
  <c r="AJ151" i="130"/>
  <c r="AI151" i="130"/>
  <c r="AH151" i="130"/>
  <c r="AG151" i="130"/>
  <c r="AE151" i="130"/>
  <c r="AC151" i="130"/>
  <c r="AB151" i="130"/>
  <c r="AA151" i="130"/>
  <c r="Z151" i="130"/>
  <c r="Y151" i="130"/>
  <c r="X151" i="130"/>
  <c r="C151" i="130"/>
  <c r="AM150" i="130"/>
  <c r="AL150" i="130"/>
  <c r="AK150" i="130"/>
  <c r="AJ150" i="130"/>
  <c r="AI150" i="130"/>
  <c r="AH150" i="130"/>
  <c r="AG150" i="130"/>
  <c r="AE150" i="130"/>
  <c r="AC150" i="130"/>
  <c r="AB150" i="130"/>
  <c r="AA150" i="130"/>
  <c r="Z150" i="130"/>
  <c r="Y150" i="130"/>
  <c r="X150" i="130"/>
  <c r="C150" i="130"/>
  <c r="AM149" i="130"/>
  <c r="AL149" i="130"/>
  <c r="AK149" i="130"/>
  <c r="AJ149" i="130"/>
  <c r="AI149" i="130"/>
  <c r="AH149" i="130"/>
  <c r="AG149" i="130"/>
  <c r="AF149" i="130"/>
  <c r="AE149" i="130"/>
  <c r="AC149" i="130"/>
  <c r="AB149" i="130"/>
  <c r="AA149" i="130"/>
  <c r="Z149" i="130"/>
  <c r="Y149" i="130"/>
  <c r="X149" i="130"/>
  <c r="W149" i="130"/>
  <c r="V149" i="130"/>
  <c r="I146" i="130"/>
  <c r="AM137" i="130"/>
  <c r="AL137" i="130"/>
  <c r="AK137" i="130"/>
  <c r="AJ137" i="130"/>
  <c r="AI137" i="130"/>
  <c r="AH137" i="130"/>
  <c r="AG137" i="130"/>
  <c r="AE137" i="130"/>
  <c r="AC137" i="130"/>
  <c r="AB137" i="130"/>
  <c r="AA137" i="130"/>
  <c r="Z137" i="130"/>
  <c r="Y137" i="130"/>
  <c r="X137" i="130"/>
  <c r="C137" i="130"/>
  <c r="AM136" i="130"/>
  <c r="AL136" i="130"/>
  <c r="AK136" i="130"/>
  <c r="AJ136" i="130"/>
  <c r="AI136" i="130"/>
  <c r="AH136" i="130"/>
  <c r="AG136" i="130"/>
  <c r="AE136" i="130"/>
  <c r="AC136" i="130"/>
  <c r="AB136" i="130"/>
  <c r="AA136" i="130"/>
  <c r="Z136" i="130"/>
  <c r="Y136" i="130"/>
  <c r="X136" i="130"/>
  <c r="C136" i="130"/>
  <c r="AM135" i="130"/>
  <c r="AL135" i="130"/>
  <c r="AK135" i="130"/>
  <c r="AJ135" i="130"/>
  <c r="AI135" i="130"/>
  <c r="AH135" i="130"/>
  <c r="AG135" i="130"/>
  <c r="AE135" i="130"/>
  <c r="AC135" i="130"/>
  <c r="AB135" i="130"/>
  <c r="AA135" i="130"/>
  <c r="Z135" i="130"/>
  <c r="Y135" i="130"/>
  <c r="X135" i="130"/>
  <c r="C135" i="130"/>
  <c r="AM134" i="130"/>
  <c r="AL134" i="130"/>
  <c r="AK134" i="130"/>
  <c r="AJ134" i="130"/>
  <c r="AI134" i="130"/>
  <c r="AH134" i="130"/>
  <c r="AG134" i="130"/>
  <c r="AE134" i="130"/>
  <c r="AC134" i="130"/>
  <c r="AB134" i="130"/>
  <c r="AA134" i="130"/>
  <c r="Z134" i="130"/>
  <c r="Y134" i="130"/>
  <c r="X134" i="130"/>
  <c r="C134" i="130"/>
  <c r="AM133" i="130"/>
  <c r="AL133" i="130"/>
  <c r="AK133" i="130"/>
  <c r="AJ133" i="130"/>
  <c r="AI133" i="130"/>
  <c r="AH133" i="130"/>
  <c r="AG133" i="130"/>
  <c r="AF133" i="130"/>
  <c r="AE133" i="130"/>
  <c r="AC133" i="130"/>
  <c r="AB133" i="130"/>
  <c r="AA133" i="130"/>
  <c r="Z133" i="130"/>
  <c r="Y133" i="130"/>
  <c r="X133" i="130"/>
  <c r="W133" i="130"/>
  <c r="V133" i="130"/>
  <c r="I130" i="130"/>
  <c r="AM121" i="130"/>
  <c r="AL121" i="130"/>
  <c r="AK121" i="130"/>
  <c r="AJ121" i="130"/>
  <c r="AI121" i="130"/>
  <c r="AH121" i="130"/>
  <c r="AG121" i="130"/>
  <c r="AE121" i="130"/>
  <c r="AC121" i="130"/>
  <c r="AB121" i="130"/>
  <c r="AA121" i="130"/>
  <c r="Z121" i="130"/>
  <c r="Y121" i="130"/>
  <c r="X121" i="130"/>
  <c r="C121" i="130"/>
  <c r="AM120" i="130"/>
  <c r="AL120" i="130"/>
  <c r="AK120" i="130"/>
  <c r="AJ120" i="130"/>
  <c r="AI120" i="130"/>
  <c r="AH120" i="130"/>
  <c r="AG120" i="130"/>
  <c r="AE120" i="130"/>
  <c r="AC120" i="130"/>
  <c r="AB120" i="130"/>
  <c r="AA120" i="130"/>
  <c r="Z120" i="130"/>
  <c r="Y120" i="130"/>
  <c r="X120" i="130"/>
  <c r="C120" i="130"/>
  <c r="AM119" i="130"/>
  <c r="AL119" i="130"/>
  <c r="AK119" i="130"/>
  <c r="AJ119" i="130"/>
  <c r="AI119" i="130"/>
  <c r="AH119" i="130"/>
  <c r="AG119" i="130"/>
  <c r="AE119" i="130"/>
  <c r="AC119" i="130"/>
  <c r="AB119" i="130"/>
  <c r="AA119" i="130"/>
  <c r="Z119" i="130"/>
  <c r="Y119" i="130"/>
  <c r="X119" i="130"/>
  <c r="C119" i="130"/>
  <c r="AM118" i="130"/>
  <c r="AL118" i="130"/>
  <c r="AK118" i="130"/>
  <c r="AJ118" i="130"/>
  <c r="AI118" i="130"/>
  <c r="AH118" i="130"/>
  <c r="AG118" i="130"/>
  <c r="AE118" i="130"/>
  <c r="AC118" i="130"/>
  <c r="AB118" i="130"/>
  <c r="AA118" i="130"/>
  <c r="Z118" i="130"/>
  <c r="Y118" i="130"/>
  <c r="X118" i="130"/>
  <c r="C118" i="130"/>
  <c r="AM117" i="130"/>
  <c r="AL117" i="130"/>
  <c r="AK117" i="130"/>
  <c r="AJ117" i="130"/>
  <c r="AI117" i="130"/>
  <c r="AH117" i="130"/>
  <c r="AG117" i="130"/>
  <c r="AF117" i="130"/>
  <c r="AE117" i="130"/>
  <c r="AC117" i="130"/>
  <c r="AB117" i="130"/>
  <c r="AA117" i="130"/>
  <c r="Z117" i="130"/>
  <c r="Y117" i="130"/>
  <c r="X117" i="130"/>
  <c r="W117" i="130"/>
  <c r="V117" i="130"/>
  <c r="I114" i="130"/>
  <c r="AM105" i="130"/>
  <c r="AL105" i="130"/>
  <c r="AK105" i="130"/>
  <c r="AJ105" i="130"/>
  <c r="AI105" i="130"/>
  <c r="AH105" i="130"/>
  <c r="AG105" i="130"/>
  <c r="AE105" i="130"/>
  <c r="AC105" i="130"/>
  <c r="AB105" i="130"/>
  <c r="AA105" i="130"/>
  <c r="Z105" i="130"/>
  <c r="Y105" i="130"/>
  <c r="X105" i="130"/>
  <c r="C105" i="130"/>
  <c r="AM104" i="130"/>
  <c r="AL104" i="130"/>
  <c r="AK104" i="130"/>
  <c r="AJ104" i="130"/>
  <c r="AI104" i="130"/>
  <c r="AH104" i="130"/>
  <c r="AG104" i="130"/>
  <c r="AE104" i="130"/>
  <c r="AC104" i="130"/>
  <c r="AB104" i="130"/>
  <c r="AA104" i="130"/>
  <c r="Z104" i="130"/>
  <c r="Y104" i="130"/>
  <c r="X104" i="130"/>
  <c r="C104" i="130"/>
  <c r="AM103" i="130"/>
  <c r="AL103" i="130"/>
  <c r="AK103" i="130"/>
  <c r="AJ103" i="130"/>
  <c r="AI103" i="130"/>
  <c r="AH103" i="130"/>
  <c r="AG103" i="130"/>
  <c r="AE103" i="130"/>
  <c r="AC103" i="130"/>
  <c r="AB103" i="130"/>
  <c r="AA103" i="130"/>
  <c r="Z103" i="130"/>
  <c r="Y103" i="130"/>
  <c r="X103" i="130"/>
  <c r="C103" i="130"/>
  <c r="AM102" i="130"/>
  <c r="AL102" i="130"/>
  <c r="AK102" i="130"/>
  <c r="AJ102" i="130"/>
  <c r="AI102" i="130"/>
  <c r="AH102" i="130"/>
  <c r="AG102" i="130"/>
  <c r="AE102" i="130"/>
  <c r="AC102" i="130"/>
  <c r="AB102" i="130"/>
  <c r="AA102" i="130"/>
  <c r="Z102" i="130"/>
  <c r="Y102" i="130"/>
  <c r="X102" i="130"/>
  <c r="C102" i="130"/>
  <c r="AC101" i="130"/>
  <c r="AB101" i="130"/>
  <c r="AA101" i="130"/>
  <c r="Z101" i="130"/>
  <c r="Y101" i="130"/>
  <c r="X101" i="130"/>
  <c r="W101" i="130"/>
  <c r="V101" i="130"/>
  <c r="I98" i="130"/>
  <c r="AM89" i="130"/>
  <c r="AL89" i="130"/>
  <c r="AK89" i="130"/>
  <c r="AJ89" i="130"/>
  <c r="AI89" i="130"/>
  <c r="AH89" i="130"/>
  <c r="AG89" i="130"/>
  <c r="AE89" i="130"/>
  <c r="AC89" i="130"/>
  <c r="AB89" i="130"/>
  <c r="AA89" i="130"/>
  <c r="Z89" i="130"/>
  <c r="Y89" i="130"/>
  <c r="X89" i="130"/>
  <c r="C89" i="130"/>
  <c r="AM88" i="130"/>
  <c r="AL88" i="130"/>
  <c r="AK88" i="130"/>
  <c r="AJ88" i="130"/>
  <c r="AI88" i="130"/>
  <c r="AH88" i="130"/>
  <c r="AG88" i="130"/>
  <c r="AE88" i="130"/>
  <c r="AC88" i="130"/>
  <c r="AB88" i="130"/>
  <c r="AA88" i="130"/>
  <c r="Z88" i="130"/>
  <c r="Y88" i="130"/>
  <c r="X88" i="130"/>
  <c r="C88" i="130"/>
  <c r="AM87" i="130"/>
  <c r="AL87" i="130"/>
  <c r="AK87" i="130"/>
  <c r="AJ87" i="130"/>
  <c r="AI87" i="130"/>
  <c r="AH87" i="130"/>
  <c r="AG87" i="130"/>
  <c r="AE87" i="130"/>
  <c r="AC87" i="130"/>
  <c r="AB87" i="130"/>
  <c r="AA87" i="130"/>
  <c r="Z87" i="130"/>
  <c r="Y87" i="130"/>
  <c r="X87" i="130"/>
  <c r="C87" i="130"/>
  <c r="AM86" i="130"/>
  <c r="AL86" i="130"/>
  <c r="AK86" i="130"/>
  <c r="AJ86" i="130"/>
  <c r="AI86" i="130"/>
  <c r="AH86" i="130"/>
  <c r="AG86" i="130"/>
  <c r="AE86" i="130"/>
  <c r="AC86" i="130"/>
  <c r="AB86" i="130"/>
  <c r="AA86" i="130"/>
  <c r="Z86" i="130"/>
  <c r="Y86" i="130"/>
  <c r="X86" i="130"/>
  <c r="C86" i="130"/>
  <c r="AC85" i="130"/>
  <c r="AB85" i="130"/>
  <c r="AA85" i="130"/>
  <c r="Z85" i="130"/>
  <c r="Y85" i="130"/>
  <c r="X85" i="130"/>
  <c r="W85" i="130"/>
  <c r="V85" i="130"/>
  <c r="I82" i="130"/>
  <c r="AM73" i="130"/>
  <c r="AL73" i="130"/>
  <c r="AK73" i="130"/>
  <c r="AJ73" i="130"/>
  <c r="AI73" i="130"/>
  <c r="AH73" i="130"/>
  <c r="AG73" i="130"/>
  <c r="AE73" i="130"/>
  <c r="AC73" i="130"/>
  <c r="AB73" i="130"/>
  <c r="AA73" i="130"/>
  <c r="Z73" i="130"/>
  <c r="Y73" i="130"/>
  <c r="X73" i="130"/>
  <c r="C73" i="130"/>
  <c r="AM72" i="130"/>
  <c r="AL72" i="130"/>
  <c r="AK72" i="130"/>
  <c r="AJ72" i="130"/>
  <c r="AI72" i="130"/>
  <c r="AH72" i="130"/>
  <c r="AG72" i="130"/>
  <c r="AE72" i="130"/>
  <c r="AC72" i="130"/>
  <c r="AB72" i="130"/>
  <c r="AA72" i="130"/>
  <c r="Z72" i="130"/>
  <c r="Y72" i="130"/>
  <c r="X72" i="130"/>
  <c r="C72" i="130"/>
  <c r="AM71" i="130"/>
  <c r="AL71" i="130"/>
  <c r="AK71" i="130"/>
  <c r="AJ71" i="130"/>
  <c r="AI71" i="130"/>
  <c r="AH71" i="130"/>
  <c r="AG71" i="130"/>
  <c r="AE71" i="130"/>
  <c r="AC71" i="130"/>
  <c r="AB71" i="130"/>
  <c r="AA71" i="130"/>
  <c r="Z71" i="130"/>
  <c r="Y71" i="130"/>
  <c r="X71" i="130"/>
  <c r="C71" i="130"/>
  <c r="AM70" i="130"/>
  <c r="AL70" i="130"/>
  <c r="AK70" i="130"/>
  <c r="AJ70" i="130"/>
  <c r="AI70" i="130"/>
  <c r="AH70" i="130"/>
  <c r="AG70" i="130"/>
  <c r="AE70" i="130"/>
  <c r="AC70" i="130"/>
  <c r="AB70" i="130"/>
  <c r="AA70" i="130"/>
  <c r="Z70" i="130"/>
  <c r="Y70" i="130"/>
  <c r="X70" i="130"/>
  <c r="C70" i="130"/>
  <c r="AC69" i="130"/>
  <c r="AB69" i="130"/>
  <c r="AA69" i="130"/>
  <c r="Z69" i="130"/>
  <c r="Y69" i="130"/>
  <c r="X69" i="130"/>
  <c r="W69" i="130"/>
  <c r="V69" i="130"/>
  <c r="I66" i="130"/>
  <c r="AM58" i="130"/>
  <c r="AL58" i="130"/>
  <c r="AK58" i="130"/>
  <c r="AJ58" i="130"/>
  <c r="AI58" i="130"/>
  <c r="AH58" i="130"/>
  <c r="AG58" i="130"/>
  <c r="AF58" i="130"/>
  <c r="AE58" i="130"/>
  <c r="AM57" i="130"/>
  <c r="AL57" i="130"/>
  <c r="AK57" i="130"/>
  <c r="AJ57" i="130"/>
  <c r="AI57" i="130"/>
  <c r="AH57" i="130"/>
  <c r="AG57" i="130"/>
  <c r="AE57" i="130"/>
  <c r="AC57" i="130"/>
  <c r="AB57" i="130"/>
  <c r="AA57" i="130"/>
  <c r="Z57" i="130"/>
  <c r="Y57" i="130"/>
  <c r="X57" i="130"/>
  <c r="C57" i="130"/>
  <c r="AM56" i="130"/>
  <c r="AL56" i="130"/>
  <c r="AK56" i="130"/>
  <c r="AJ56" i="130"/>
  <c r="AI56" i="130"/>
  <c r="AH56" i="130"/>
  <c r="AG56" i="130"/>
  <c r="AE56" i="130"/>
  <c r="AC56" i="130"/>
  <c r="AB56" i="130"/>
  <c r="AA56" i="130"/>
  <c r="Z56" i="130"/>
  <c r="Y56" i="130"/>
  <c r="X56" i="130"/>
  <c r="C56" i="130"/>
  <c r="AM55" i="130"/>
  <c r="AL55" i="130"/>
  <c r="AK55" i="130"/>
  <c r="AJ55" i="130"/>
  <c r="AI55" i="130"/>
  <c r="AH55" i="130"/>
  <c r="AG55" i="130"/>
  <c r="AE55" i="130"/>
  <c r="AC55" i="130"/>
  <c r="AB55" i="130"/>
  <c r="AA55" i="130"/>
  <c r="Z55" i="130"/>
  <c r="Y55" i="130"/>
  <c r="X55" i="130"/>
  <c r="C55" i="130"/>
  <c r="AM54" i="130"/>
  <c r="AL54" i="130"/>
  <c r="AK54" i="130"/>
  <c r="AJ54" i="130"/>
  <c r="AI54" i="130"/>
  <c r="AH54" i="130"/>
  <c r="AG54" i="130"/>
  <c r="AE54" i="130"/>
  <c r="AC54" i="130"/>
  <c r="AB54" i="130"/>
  <c r="AA54" i="130"/>
  <c r="Z54" i="130"/>
  <c r="Y54" i="130"/>
  <c r="X54" i="130"/>
  <c r="C54" i="130"/>
  <c r="AC53" i="130"/>
  <c r="AB53" i="130"/>
  <c r="AA53" i="130"/>
  <c r="Z53" i="130"/>
  <c r="Y53" i="130"/>
  <c r="X53" i="130"/>
  <c r="W53" i="130"/>
  <c r="V53" i="130"/>
  <c r="I50" i="130"/>
  <c r="AM42" i="130"/>
  <c r="AL42" i="130"/>
  <c r="AK42" i="130"/>
  <c r="AJ42" i="130"/>
  <c r="AE42" i="130"/>
  <c r="AC42" i="130"/>
  <c r="AB42" i="130"/>
  <c r="AA42" i="130"/>
  <c r="Z42" i="130"/>
  <c r="Y42" i="130"/>
  <c r="X42" i="130"/>
  <c r="W42" i="130"/>
  <c r="V42" i="130"/>
  <c r="AM41" i="130"/>
  <c r="AL41" i="130"/>
  <c r="AK41" i="130"/>
  <c r="AJ41" i="130"/>
  <c r="AI41" i="130"/>
  <c r="AH41" i="130"/>
  <c r="AG41" i="130"/>
  <c r="AE41" i="130"/>
  <c r="AC41" i="130"/>
  <c r="AB41" i="130"/>
  <c r="AA41" i="130"/>
  <c r="Z41" i="130"/>
  <c r="Y41" i="130"/>
  <c r="X41" i="130"/>
  <c r="C41" i="130"/>
  <c r="AM40" i="130"/>
  <c r="AL40" i="130"/>
  <c r="AK40" i="130"/>
  <c r="AJ40" i="130"/>
  <c r="AI40" i="130"/>
  <c r="AH40" i="130"/>
  <c r="AG40" i="130"/>
  <c r="AE40" i="130"/>
  <c r="AC40" i="130"/>
  <c r="AB40" i="130"/>
  <c r="AA40" i="130"/>
  <c r="Z40" i="130"/>
  <c r="Y40" i="130"/>
  <c r="X40" i="130"/>
  <c r="C40" i="130"/>
  <c r="AM39" i="130"/>
  <c r="AL39" i="130"/>
  <c r="AK39" i="130"/>
  <c r="AJ39" i="130"/>
  <c r="AI39" i="130"/>
  <c r="AH39" i="130"/>
  <c r="AG39" i="130"/>
  <c r="AE39" i="130"/>
  <c r="AC39" i="130"/>
  <c r="AB39" i="130"/>
  <c r="AA39" i="130"/>
  <c r="Z39" i="130"/>
  <c r="Y39" i="130"/>
  <c r="X39" i="130"/>
  <c r="C39" i="130"/>
  <c r="AM38" i="130"/>
  <c r="AL38" i="130"/>
  <c r="AK38" i="130"/>
  <c r="AJ38" i="130"/>
  <c r="AI38" i="130"/>
  <c r="AH38" i="130"/>
  <c r="AG38" i="130"/>
  <c r="AE38" i="130"/>
  <c r="AC38" i="130"/>
  <c r="AB38" i="130"/>
  <c r="AA38" i="130"/>
  <c r="Z38" i="130"/>
  <c r="Y38" i="130"/>
  <c r="X38" i="130"/>
  <c r="C38" i="130"/>
  <c r="AC37" i="130"/>
  <c r="AB37" i="130"/>
  <c r="AA37" i="130"/>
  <c r="Z37" i="130"/>
  <c r="Y37" i="130"/>
  <c r="X37" i="130"/>
  <c r="W37" i="130"/>
  <c r="V37" i="130"/>
  <c r="I34" i="130"/>
  <c r="AN25" i="130"/>
  <c r="AM25" i="130"/>
  <c r="AL25" i="130"/>
  <c r="AK25" i="130"/>
  <c r="AJ25" i="130"/>
  <c r="AE25" i="130"/>
  <c r="AC25" i="130"/>
  <c r="AB25" i="130"/>
  <c r="AA25" i="130"/>
  <c r="C25" i="130"/>
  <c r="AN24" i="130"/>
  <c r="AM24" i="130"/>
  <c r="AL24" i="130"/>
  <c r="AK24" i="130"/>
  <c r="AJ24" i="130"/>
  <c r="AI24" i="130"/>
  <c r="AH24" i="130"/>
  <c r="AG24" i="130"/>
  <c r="AE24" i="130"/>
  <c r="AC24" i="130"/>
  <c r="AB24" i="130"/>
  <c r="AA24" i="130"/>
  <c r="Z24" i="130"/>
  <c r="Y24" i="130"/>
  <c r="X24" i="130"/>
  <c r="C24" i="130"/>
  <c r="AN23" i="130"/>
  <c r="AM23" i="130"/>
  <c r="AL23" i="130"/>
  <c r="AK23" i="130"/>
  <c r="AJ23" i="130"/>
  <c r="AI23" i="130"/>
  <c r="AH23" i="130"/>
  <c r="AG23" i="130"/>
  <c r="AE23" i="130"/>
  <c r="AC23" i="130"/>
  <c r="AB23" i="130"/>
  <c r="AA23" i="130"/>
  <c r="Z23" i="130"/>
  <c r="Y23" i="130"/>
  <c r="X23" i="130"/>
  <c r="C23" i="130"/>
  <c r="AN22" i="130"/>
  <c r="AM22" i="130"/>
  <c r="AL22" i="130"/>
  <c r="AK22" i="130"/>
  <c r="AJ22" i="130"/>
  <c r="AI22" i="130"/>
  <c r="AH22" i="130"/>
  <c r="AG22" i="130"/>
  <c r="AE22" i="130"/>
  <c r="AC22" i="130"/>
  <c r="AB22" i="130"/>
  <c r="AA22" i="130"/>
  <c r="Z22" i="130"/>
  <c r="Y22" i="130"/>
  <c r="X22" i="130"/>
  <c r="C22" i="130"/>
  <c r="AN21" i="130"/>
  <c r="AM21" i="130"/>
  <c r="AL21" i="130"/>
  <c r="AK21" i="130"/>
  <c r="AJ21" i="130"/>
  <c r="AI21" i="130"/>
  <c r="AH21" i="130"/>
  <c r="AG21" i="130"/>
  <c r="AE21" i="130"/>
  <c r="AC21" i="130"/>
  <c r="AB21" i="130"/>
  <c r="AA21" i="130"/>
  <c r="Z21" i="130"/>
  <c r="Y21" i="130"/>
  <c r="X21" i="130"/>
  <c r="C21" i="130"/>
  <c r="I18" i="130"/>
  <c r="AM9" i="130"/>
  <c r="AL9" i="130"/>
  <c r="AK9" i="130"/>
  <c r="AJ9" i="130"/>
  <c r="AE9" i="130"/>
  <c r="AC9" i="130"/>
  <c r="AB9" i="130"/>
  <c r="AA9" i="130"/>
  <c r="C9" i="130"/>
  <c r="AM8" i="130"/>
  <c r="AL8" i="130"/>
  <c r="AK8" i="130"/>
  <c r="AJ8" i="130"/>
  <c r="AI8" i="130"/>
  <c r="AH8" i="130"/>
  <c r="AG8" i="130"/>
  <c r="AE8" i="130"/>
  <c r="AC8" i="130"/>
  <c r="AB8" i="130"/>
  <c r="AA8" i="130"/>
  <c r="Z8" i="130"/>
  <c r="Y8" i="130"/>
  <c r="X8" i="130"/>
  <c r="C8" i="130"/>
  <c r="AM7" i="130"/>
  <c r="AL7" i="130"/>
  <c r="AK7" i="130"/>
  <c r="AJ7" i="130"/>
  <c r="AI7" i="130"/>
  <c r="AH7" i="130"/>
  <c r="AG7" i="130"/>
  <c r="AE7" i="130"/>
  <c r="AC7" i="130"/>
  <c r="AB7" i="130"/>
  <c r="AA7" i="130"/>
  <c r="Z7" i="130"/>
  <c r="Y7" i="130"/>
  <c r="X7" i="130"/>
  <c r="C7" i="130"/>
  <c r="AM6" i="130"/>
  <c r="AL6" i="130"/>
  <c r="AK6" i="130"/>
  <c r="AJ6" i="130"/>
  <c r="AI6" i="130"/>
  <c r="AH6" i="130"/>
  <c r="AG6" i="130"/>
  <c r="AE6" i="130"/>
  <c r="AC6" i="130"/>
  <c r="AB6" i="130"/>
  <c r="AA6" i="130"/>
  <c r="Z6" i="130"/>
  <c r="Y6" i="130"/>
  <c r="X6" i="130"/>
  <c r="C6" i="130"/>
  <c r="AM5" i="130"/>
  <c r="AL5" i="130"/>
  <c r="AK5" i="130"/>
  <c r="AJ5" i="130"/>
  <c r="AI5" i="130"/>
  <c r="AH5" i="130"/>
  <c r="AG5" i="130"/>
  <c r="AE5" i="130"/>
  <c r="AC5" i="130"/>
  <c r="AB5" i="130"/>
  <c r="AA5" i="130"/>
  <c r="Z5" i="130"/>
  <c r="Y5" i="130"/>
  <c r="X5" i="130"/>
  <c r="C5" i="130"/>
  <c r="F3" i="130"/>
  <c r="L3" i="130" s="1"/>
  <c r="I2" i="130"/>
  <c r="J179" i="129"/>
  <c r="F179" i="129" s="1"/>
  <c r="H179" i="129"/>
  <c r="E179" i="129" s="1"/>
  <c r="J163" i="129"/>
  <c r="F163" i="129" s="1"/>
  <c r="H163" i="129"/>
  <c r="E163" i="129" s="1"/>
  <c r="J147" i="129"/>
  <c r="F147" i="129" s="1"/>
  <c r="H147" i="129"/>
  <c r="E147" i="129" s="1"/>
  <c r="J131" i="129"/>
  <c r="F131" i="129" s="1"/>
  <c r="H131" i="129"/>
  <c r="J115" i="129"/>
  <c r="F115" i="129" s="1"/>
  <c r="H115" i="129"/>
  <c r="E115" i="129" s="1"/>
  <c r="J99" i="129"/>
  <c r="F99" i="129" s="1"/>
  <c r="H99" i="129"/>
  <c r="E99" i="129" s="1"/>
  <c r="H83" i="129"/>
  <c r="E83" i="129" s="1"/>
  <c r="J67" i="129"/>
  <c r="F67" i="129" s="1"/>
  <c r="H67" i="129"/>
  <c r="J51" i="129"/>
  <c r="F51" i="129" s="1"/>
  <c r="H51" i="129"/>
  <c r="E51" i="129" s="1"/>
  <c r="H35" i="129"/>
  <c r="E35" i="129" s="1"/>
  <c r="J19" i="129"/>
  <c r="F19" i="129" s="1"/>
  <c r="H19" i="129"/>
  <c r="E19" i="129" s="1"/>
  <c r="J3" i="129"/>
  <c r="F3" i="129" s="1"/>
  <c r="H3" i="129"/>
  <c r="A3" i="129"/>
  <c r="U188" i="129"/>
  <c r="AM185" i="129"/>
  <c r="AL185" i="129"/>
  <c r="AK185" i="129"/>
  <c r="AJ185" i="129"/>
  <c r="AE185" i="129"/>
  <c r="AC185" i="129"/>
  <c r="AB185" i="129"/>
  <c r="AA185" i="129"/>
  <c r="C185" i="129"/>
  <c r="AF185" i="129" s="1"/>
  <c r="AM184" i="129"/>
  <c r="AL184" i="129"/>
  <c r="AK184" i="129"/>
  <c r="AJ184" i="129"/>
  <c r="AI184" i="129"/>
  <c r="AH184" i="129"/>
  <c r="AG184" i="129"/>
  <c r="AE184" i="129"/>
  <c r="AC184" i="129"/>
  <c r="AB184" i="129"/>
  <c r="AA184" i="129"/>
  <c r="Z184" i="129"/>
  <c r="Y184" i="129"/>
  <c r="X184" i="129"/>
  <c r="W184" i="129"/>
  <c r="C184" i="129"/>
  <c r="V184" i="129" s="1"/>
  <c r="AM183" i="129"/>
  <c r="AL183" i="129"/>
  <c r="AK183" i="129"/>
  <c r="AJ183" i="129"/>
  <c r="AI183" i="129"/>
  <c r="AH183" i="129"/>
  <c r="AG183" i="129"/>
  <c r="AE183" i="129"/>
  <c r="AC183" i="129"/>
  <c r="AB183" i="129"/>
  <c r="AA183" i="129"/>
  <c r="Z183" i="129"/>
  <c r="Y183" i="129"/>
  <c r="X183" i="129"/>
  <c r="C183" i="129"/>
  <c r="V183" i="129" s="1"/>
  <c r="AM182" i="129"/>
  <c r="AL182" i="129"/>
  <c r="AK182" i="129"/>
  <c r="AJ182" i="129"/>
  <c r="AI182" i="129"/>
  <c r="AH182" i="129"/>
  <c r="AG182" i="129"/>
  <c r="AE182" i="129"/>
  <c r="AC182" i="129"/>
  <c r="AB182" i="129"/>
  <c r="AA182" i="129"/>
  <c r="Z182" i="129"/>
  <c r="Y182" i="129"/>
  <c r="X182" i="129"/>
  <c r="W182" i="129"/>
  <c r="C182" i="129"/>
  <c r="V182" i="129" s="1"/>
  <c r="AM181" i="129"/>
  <c r="AL181" i="129"/>
  <c r="AK181" i="129"/>
  <c r="AJ181" i="129"/>
  <c r="AI181" i="129"/>
  <c r="AH181" i="129"/>
  <c r="AG181" i="129"/>
  <c r="AF181" i="129"/>
  <c r="AE181" i="129"/>
  <c r="AC181" i="129"/>
  <c r="AB181" i="129"/>
  <c r="AA181" i="129"/>
  <c r="Z181" i="129"/>
  <c r="Y181" i="129"/>
  <c r="X181" i="129"/>
  <c r="W181" i="129"/>
  <c r="V181" i="129"/>
  <c r="I178" i="129"/>
  <c r="AM169" i="129"/>
  <c r="AL169" i="129"/>
  <c r="AK169" i="129"/>
  <c r="AJ169" i="129"/>
  <c r="AE169" i="129"/>
  <c r="AC169" i="129"/>
  <c r="AB169" i="129"/>
  <c r="AA169" i="129"/>
  <c r="D169" i="129"/>
  <c r="AG169" i="129" s="1"/>
  <c r="C169" i="129"/>
  <c r="V169" i="129" s="1"/>
  <c r="AM168" i="129"/>
  <c r="AL168" i="129"/>
  <c r="AK168" i="129"/>
  <c r="AJ168" i="129"/>
  <c r="AI168" i="129"/>
  <c r="AH168" i="129"/>
  <c r="AG168" i="129"/>
  <c r="AE168" i="129"/>
  <c r="AC168" i="129"/>
  <c r="AB168" i="129"/>
  <c r="AA168" i="129"/>
  <c r="Z168" i="129"/>
  <c r="Y168" i="129"/>
  <c r="X168" i="129"/>
  <c r="C168" i="129"/>
  <c r="AF168" i="129" s="1"/>
  <c r="AM167" i="129"/>
  <c r="AL167" i="129"/>
  <c r="AK167" i="129"/>
  <c r="AJ167" i="129"/>
  <c r="AI167" i="129"/>
  <c r="AH167" i="129"/>
  <c r="AG167" i="129"/>
  <c r="AF167" i="129"/>
  <c r="AE167" i="129"/>
  <c r="AC167" i="129"/>
  <c r="AB167" i="129"/>
  <c r="AA167" i="129"/>
  <c r="Z167" i="129"/>
  <c r="Y167" i="129"/>
  <c r="X167" i="129"/>
  <c r="W167" i="129"/>
  <c r="V167" i="129"/>
  <c r="C167" i="129"/>
  <c r="AM166" i="129"/>
  <c r="AL166" i="129"/>
  <c r="AK166" i="129"/>
  <c r="AJ166" i="129"/>
  <c r="AI166" i="129"/>
  <c r="AH166" i="129"/>
  <c r="AG166" i="129"/>
  <c r="AE166" i="129"/>
  <c r="AC166" i="129"/>
  <c r="AB166" i="129"/>
  <c r="AA166" i="129"/>
  <c r="Z166" i="129"/>
  <c r="Y166" i="129"/>
  <c r="X166" i="129"/>
  <c r="C166" i="129"/>
  <c r="AF166" i="129" s="1"/>
  <c r="AM165" i="129"/>
  <c r="AL165" i="129"/>
  <c r="AK165" i="129"/>
  <c r="AJ165" i="129"/>
  <c r="AI165" i="129"/>
  <c r="AH165" i="129"/>
  <c r="AG165" i="129"/>
  <c r="AF165" i="129"/>
  <c r="AE165" i="129"/>
  <c r="AC165" i="129"/>
  <c r="AB165" i="129"/>
  <c r="AA165" i="129"/>
  <c r="Z165" i="129"/>
  <c r="Y165" i="129"/>
  <c r="X165" i="129"/>
  <c r="W165" i="129"/>
  <c r="V165" i="129"/>
  <c r="I162" i="129"/>
  <c r="AM153" i="129"/>
  <c r="AL153" i="129"/>
  <c r="AK153" i="129"/>
  <c r="AJ153" i="129"/>
  <c r="AI153" i="129"/>
  <c r="AH153" i="129"/>
  <c r="AG153" i="129"/>
  <c r="AF153" i="129"/>
  <c r="AE153" i="129"/>
  <c r="AC153" i="129"/>
  <c r="AB153" i="129"/>
  <c r="AA153" i="129"/>
  <c r="Z153" i="129"/>
  <c r="Y153" i="129"/>
  <c r="X153" i="129"/>
  <c r="W153" i="129"/>
  <c r="V153" i="129"/>
  <c r="C153" i="129"/>
  <c r="AF169" i="129" s="1"/>
  <c r="AM152" i="129"/>
  <c r="AL152" i="129"/>
  <c r="AK152" i="129"/>
  <c r="AJ152" i="129"/>
  <c r="AI152" i="129"/>
  <c r="AH152" i="129"/>
  <c r="AG152" i="129"/>
  <c r="AE152" i="129"/>
  <c r="AC152" i="129"/>
  <c r="AB152" i="129"/>
  <c r="AA152" i="129"/>
  <c r="Z152" i="129"/>
  <c r="Y152" i="129"/>
  <c r="X152" i="129"/>
  <c r="C152" i="129"/>
  <c r="AF152" i="129" s="1"/>
  <c r="AM151" i="129"/>
  <c r="AL151" i="129"/>
  <c r="AK151" i="129"/>
  <c r="AJ151" i="129"/>
  <c r="AI151" i="129"/>
  <c r="AH151" i="129"/>
  <c r="AG151" i="129"/>
  <c r="AF151" i="129"/>
  <c r="AE151" i="129"/>
  <c r="AC151" i="129"/>
  <c r="AB151" i="129"/>
  <c r="AA151" i="129"/>
  <c r="Z151" i="129"/>
  <c r="Y151" i="129"/>
  <c r="X151" i="129"/>
  <c r="W151" i="129"/>
  <c r="V151" i="129"/>
  <c r="C151" i="129"/>
  <c r="AM150" i="129"/>
  <c r="AL150" i="129"/>
  <c r="AK150" i="129"/>
  <c r="AJ150" i="129"/>
  <c r="AI150" i="129"/>
  <c r="AH150" i="129"/>
  <c r="AG150" i="129"/>
  <c r="AE150" i="129"/>
  <c r="AC150" i="129"/>
  <c r="AB150" i="129"/>
  <c r="AA150" i="129"/>
  <c r="Z150" i="129"/>
  <c r="Y150" i="129"/>
  <c r="X150" i="129"/>
  <c r="C150" i="129"/>
  <c r="AF150" i="129" s="1"/>
  <c r="AM149" i="129"/>
  <c r="AL149" i="129"/>
  <c r="AK149" i="129"/>
  <c r="AJ149" i="129"/>
  <c r="AI149" i="129"/>
  <c r="AH149" i="129"/>
  <c r="AG149" i="129"/>
  <c r="AF149" i="129"/>
  <c r="AE149" i="129"/>
  <c r="AC149" i="129"/>
  <c r="AB149" i="129"/>
  <c r="AA149" i="129"/>
  <c r="Z149" i="129"/>
  <c r="Y149" i="129"/>
  <c r="X149" i="129"/>
  <c r="W149" i="129"/>
  <c r="V149" i="129"/>
  <c r="I146" i="129"/>
  <c r="AM137" i="129"/>
  <c r="AL137" i="129"/>
  <c r="AK137" i="129"/>
  <c r="AJ137" i="129"/>
  <c r="AI137" i="129"/>
  <c r="AH137" i="129"/>
  <c r="AG137" i="129"/>
  <c r="AE137" i="129"/>
  <c r="AC137" i="129"/>
  <c r="AB137" i="129"/>
  <c r="AA137" i="129"/>
  <c r="Z137" i="129"/>
  <c r="Y137" i="129"/>
  <c r="X137" i="129"/>
  <c r="W137" i="129"/>
  <c r="V137" i="129"/>
  <c r="C137" i="129"/>
  <c r="AM136" i="129"/>
  <c r="AL136" i="129"/>
  <c r="AK136" i="129"/>
  <c r="AJ136" i="129"/>
  <c r="AI136" i="129"/>
  <c r="AH136" i="129"/>
  <c r="AG136" i="129"/>
  <c r="AE136" i="129"/>
  <c r="AC136" i="129"/>
  <c r="AB136" i="129"/>
  <c r="AA136" i="129"/>
  <c r="Z136" i="129"/>
  <c r="Y136" i="129"/>
  <c r="X136" i="129"/>
  <c r="C136" i="129"/>
  <c r="AF136" i="129" s="1"/>
  <c r="AM135" i="129"/>
  <c r="AL135" i="129"/>
  <c r="AK135" i="129"/>
  <c r="AJ135" i="129"/>
  <c r="AI135" i="129"/>
  <c r="AH135" i="129"/>
  <c r="AG135" i="129"/>
  <c r="AE135" i="129"/>
  <c r="AC135" i="129"/>
  <c r="AB135" i="129"/>
  <c r="AA135" i="129"/>
  <c r="Z135" i="129"/>
  <c r="Y135" i="129"/>
  <c r="X135" i="129"/>
  <c r="W135" i="129"/>
  <c r="V135" i="129"/>
  <c r="C135" i="129"/>
  <c r="AM134" i="129"/>
  <c r="AL134" i="129"/>
  <c r="AK134" i="129"/>
  <c r="AJ134" i="129"/>
  <c r="AI134" i="129"/>
  <c r="AH134" i="129"/>
  <c r="AG134" i="129"/>
  <c r="AE134" i="129"/>
  <c r="AC134" i="129"/>
  <c r="AB134" i="129"/>
  <c r="AA134" i="129"/>
  <c r="Z134" i="129"/>
  <c r="Y134" i="129"/>
  <c r="X134" i="129"/>
  <c r="C134" i="129"/>
  <c r="AF134" i="129" s="1"/>
  <c r="AM133" i="129"/>
  <c r="AL133" i="129"/>
  <c r="AK133" i="129"/>
  <c r="AJ133" i="129"/>
  <c r="AI133" i="129"/>
  <c r="AH133" i="129"/>
  <c r="AG133" i="129"/>
  <c r="AF133" i="129"/>
  <c r="AE133" i="129"/>
  <c r="AC133" i="129"/>
  <c r="AB133" i="129"/>
  <c r="AA133" i="129"/>
  <c r="Z133" i="129"/>
  <c r="Y133" i="129"/>
  <c r="X133" i="129"/>
  <c r="W133" i="129"/>
  <c r="V133" i="129"/>
  <c r="I130" i="129"/>
  <c r="AM121" i="129"/>
  <c r="AL121" i="129"/>
  <c r="AK121" i="129"/>
  <c r="AJ121" i="129"/>
  <c r="AI121" i="129"/>
  <c r="AH121" i="129"/>
  <c r="AG121" i="129"/>
  <c r="AE121" i="129"/>
  <c r="AC121" i="129"/>
  <c r="AB121" i="129"/>
  <c r="AA121" i="129"/>
  <c r="Z121" i="129"/>
  <c r="Y121" i="129"/>
  <c r="X121" i="129"/>
  <c r="C121" i="129"/>
  <c r="AF121" i="129" s="1"/>
  <c r="AM120" i="129"/>
  <c r="AL120" i="129"/>
  <c r="AK120" i="129"/>
  <c r="AJ120" i="129"/>
  <c r="AI120" i="129"/>
  <c r="AH120" i="129"/>
  <c r="AG120" i="129"/>
  <c r="AE120" i="129"/>
  <c r="AC120" i="129"/>
  <c r="AB120" i="129"/>
  <c r="AA120" i="129"/>
  <c r="Z120" i="129"/>
  <c r="Y120" i="129"/>
  <c r="X120" i="129"/>
  <c r="W120" i="129"/>
  <c r="C120" i="129"/>
  <c r="V120" i="129" s="1"/>
  <c r="AM119" i="129"/>
  <c r="AL119" i="129"/>
  <c r="AK119" i="129"/>
  <c r="AJ119" i="129"/>
  <c r="AI119" i="129"/>
  <c r="AH119" i="129"/>
  <c r="AG119" i="129"/>
  <c r="AE119" i="129"/>
  <c r="AC119" i="129"/>
  <c r="AB119" i="129"/>
  <c r="AA119" i="129"/>
  <c r="Z119" i="129"/>
  <c r="Y119" i="129"/>
  <c r="X119" i="129"/>
  <c r="C119" i="129"/>
  <c r="AF119" i="129" s="1"/>
  <c r="AM118" i="129"/>
  <c r="AL118" i="129"/>
  <c r="AK118" i="129"/>
  <c r="AJ118" i="129"/>
  <c r="AI118" i="129"/>
  <c r="AH118" i="129"/>
  <c r="AG118" i="129"/>
  <c r="AE118" i="129"/>
  <c r="AC118" i="129"/>
  <c r="AB118" i="129"/>
  <c r="AA118" i="129"/>
  <c r="Z118" i="129"/>
  <c r="Y118" i="129"/>
  <c r="X118" i="129"/>
  <c r="W118" i="129"/>
  <c r="C118" i="129"/>
  <c r="V118" i="129" s="1"/>
  <c r="AM117" i="129"/>
  <c r="AL117" i="129"/>
  <c r="AK117" i="129"/>
  <c r="AJ117" i="129"/>
  <c r="AI117" i="129"/>
  <c r="AH117" i="129"/>
  <c r="AG117" i="129"/>
  <c r="AF117" i="129"/>
  <c r="AE117" i="129"/>
  <c r="AC117" i="129"/>
  <c r="AB117" i="129"/>
  <c r="AA117" i="129"/>
  <c r="Z117" i="129"/>
  <c r="Y117" i="129"/>
  <c r="X117" i="129"/>
  <c r="W117" i="129"/>
  <c r="V117" i="129"/>
  <c r="I114" i="129"/>
  <c r="AM105" i="129"/>
  <c r="AL105" i="129"/>
  <c r="AK105" i="129"/>
  <c r="AJ105" i="129"/>
  <c r="AI105" i="129"/>
  <c r="AH105" i="129"/>
  <c r="AG105" i="129"/>
  <c r="AE105" i="129"/>
  <c r="AC105" i="129"/>
  <c r="AB105" i="129"/>
  <c r="AA105" i="129"/>
  <c r="Z105" i="129"/>
  <c r="Y105" i="129"/>
  <c r="X105" i="129"/>
  <c r="C105" i="129"/>
  <c r="AF105" i="129" s="1"/>
  <c r="AM104" i="129"/>
  <c r="AL104" i="129"/>
  <c r="AK104" i="129"/>
  <c r="AJ104" i="129"/>
  <c r="AI104" i="129"/>
  <c r="AH104" i="129"/>
  <c r="AG104" i="129"/>
  <c r="AF104" i="129"/>
  <c r="AE104" i="129"/>
  <c r="AC104" i="129"/>
  <c r="AB104" i="129"/>
  <c r="AA104" i="129"/>
  <c r="Z104" i="129"/>
  <c r="Y104" i="129"/>
  <c r="X104" i="129"/>
  <c r="W104" i="129"/>
  <c r="C104" i="129"/>
  <c r="V104" i="129" s="1"/>
  <c r="AM103" i="129"/>
  <c r="AL103" i="129"/>
  <c r="AK103" i="129"/>
  <c r="AJ103" i="129"/>
  <c r="AI103" i="129"/>
  <c r="AH103" i="129"/>
  <c r="AG103" i="129"/>
  <c r="AE103" i="129"/>
  <c r="AC103" i="129"/>
  <c r="AB103" i="129"/>
  <c r="AA103" i="129"/>
  <c r="Z103" i="129"/>
  <c r="Y103" i="129"/>
  <c r="X103" i="129"/>
  <c r="C103" i="129"/>
  <c r="AF103" i="129" s="1"/>
  <c r="AM102" i="129"/>
  <c r="AL102" i="129"/>
  <c r="AK102" i="129"/>
  <c r="AJ102" i="129"/>
  <c r="AI102" i="129"/>
  <c r="AH102" i="129"/>
  <c r="AG102" i="129"/>
  <c r="AF102" i="129"/>
  <c r="AE102" i="129"/>
  <c r="AC102" i="129"/>
  <c r="AB102" i="129"/>
  <c r="AA102" i="129"/>
  <c r="Z102" i="129"/>
  <c r="Y102" i="129"/>
  <c r="X102" i="129"/>
  <c r="W102" i="129"/>
  <c r="C102" i="129"/>
  <c r="V102" i="129" s="1"/>
  <c r="AC101" i="129"/>
  <c r="AB101" i="129"/>
  <c r="AA101" i="129"/>
  <c r="Z101" i="129"/>
  <c r="Y101" i="129"/>
  <c r="X101" i="129"/>
  <c r="W101" i="129"/>
  <c r="V101" i="129"/>
  <c r="I98" i="129"/>
  <c r="AM89" i="129"/>
  <c r="AL89" i="129"/>
  <c r="AK89" i="129"/>
  <c r="AJ89" i="129"/>
  <c r="AI89" i="129"/>
  <c r="AH89" i="129"/>
  <c r="AG89" i="129"/>
  <c r="AE89" i="129"/>
  <c r="AC89" i="129"/>
  <c r="AB89" i="129"/>
  <c r="AA89" i="129"/>
  <c r="Z89" i="129"/>
  <c r="Y89" i="129"/>
  <c r="X89" i="129"/>
  <c r="C89" i="129"/>
  <c r="AF89" i="129" s="1"/>
  <c r="AM88" i="129"/>
  <c r="AL88" i="129"/>
  <c r="AK88" i="129"/>
  <c r="AJ88" i="129"/>
  <c r="AI88" i="129"/>
  <c r="AH88" i="129"/>
  <c r="AG88" i="129"/>
  <c r="AE88" i="129"/>
  <c r="AC88" i="129"/>
  <c r="AB88" i="129"/>
  <c r="AA88" i="129"/>
  <c r="Z88" i="129"/>
  <c r="Y88" i="129"/>
  <c r="X88" i="129"/>
  <c r="W88" i="129"/>
  <c r="V88" i="129"/>
  <c r="C88" i="129"/>
  <c r="AM87" i="129"/>
  <c r="AL87" i="129"/>
  <c r="AK87" i="129"/>
  <c r="AJ87" i="129"/>
  <c r="AI87" i="129"/>
  <c r="AH87" i="129"/>
  <c r="AG87" i="129"/>
  <c r="AE87" i="129"/>
  <c r="AC87" i="129"/>
  <c r="AB87" i="129"/>
  <c r="AA87" i="129"/>
  <c r="Z87" i="129"/>
  <c r="Y87" i="129"/>
  <c r="X87" i="129"/>
  <c r="C87" i="129"/>
  <c r="AF87" i="129" s="1"/>
  <c r="AM86" i="129"/>
  <c r="AL86" i="129"/>
  <c r="AK86" i="129"/>
  <c r="AJ86" i="129"/>
  <c r="AI86" i="129"/>
  <c r="AH86" i="129"/>
  <c r="AG86" i="129"/>
  <c r="AE86" i="129"/>
  <c r="AC86" i="129"/>
  <c r="AB86" i="129"/>
  <c r="AA86" i="129"/>
  <c r="Z86" i="129"/>
  <c r="Y86" i="129"/>
  <c r="X86" i="129"/>
  <c r="W86" i="129"/>
  <c r="V86" i="129"/>
  <c r="C86" i="129"/>
  <c r="AC85" i="129"/>
  <c r="AB85" i="129"/>
  <c r="AA85" i="129"/>
  <c r="Z85" i="129"/>
  <c r="Y85" i="129"/>
  <c r="X85" i="129"/>
  <c r="W85" i="129"/>
  <c r="V85" i="129"/>
  <c r="I82" i="129"/>
  <c r="AM73" i="129"/>
  <c r="AL73" i="129"/>
  <c r="AK73" i="129"/>
  <c r="AJ73" i="129"/>
  <c r="AI73" i="129"/>
  <c r="AH73" i="129"/>
  <c r="AG73" i="129"/>
  <c r="AF73" i="129"/>
  <c r="AE73" i="129"/>
  <c r="AC73" i="129"/>
  <c r="AB73" i="129"/>
  <c r="AA73" i="129"/>
  <c r="Z73" i="129"/>
  <c r="Y73" i="129"/>
  <c r="X73" i="129"/>
  <c r="W73" i="129"/>
  <c r="C73" i="129"/>
  <c r="V73" i="129" s="1"/>
  <c r="AM72" i="129"/>
  <c r="AL72" i="129"/>
  <c r="AK72" i="129"/>
  <c r="AJ72" i="129"/>
  <c r="AI72" i="129"/>
  <c r="AH72" i="129"/>
  <c r="AG72" i="129"/>
  <c r="AE72" i="129"/>
  <c r="AC72" i="129"/>
  <c r="AB72" i="129"/>
  <c r="AA72" i="129"/>
  <c r="Z72" i="129"/>
  <c r="Y72" i="129"/>
  <c r="X72" i="129"/>
  <c r="C72" i="129"/>
  <c r="AF72" i="129" s="1"/>
  <c r="AM71" i="129"/>
  <c r="AL71" i="129"/>
  <c r="AK71" i="129"/>
  <c r="AJ71" i="129"/>
  <c r="AI71" i="129"/>
  <c r="AH71" i="129"/>
  <c r="AG71" i="129"/>
  <c r="AF71" i="129"/>
  <c r="AE71" i="129"/>
  <c r="AC71" i="129"/>
  <c r="AB71" i="129"/>
  <c r="AA71" i="129"/>
  <c r="Z71" i="129"/>
  <c r="Y71" i="129"/>
  <c r="X71" i="129"/>
  <c r="W71" i="129"/>
  <c r="C71" i="129"/>
  <c r="V71" i="129" s="1"/>
  <c r="AM70" i="129"/>
  <c r="AL70" i="129"/>
  <c r="AK70" i="129"/>
  <c r="AJ70" i="129"/>
  <c r="AI70" i="129"/>
  <c r="AH70" i="129"/>
  <c r="AG70" i="129"/>
  <c r="AE70" i="129"/>
  <c r="AC70" i="129"/>
  <c r="AB70" i="129"/>
  <c r="AA70" i="129"/>
  <c r="Z70" i="129"/>
  <c r="Y70" i="129"/>
  <c r="X70" i="129"/>
  <c r="C70" i="129"/>
  <c r="AF70" i="129" s="1"/>
  <c r="AC69" i="129"/>
  <c r="AB69" i="129"/>
  <c r="AA69" i="129"/>
  <c r="Z69" i="129"/>
  <c r="Y69" i="129"/>
  <c r="X69" i="129"/>
  <c r="W69" i="129"/>
  <c r="V69" i="129"/>
  <c r="I66" i="129"/>
  <c r="AM58" i="129"/>
  <c r="AL58" i="129"/>
  <c r="AK58" i="129"/>
  <c r="AJ58" i="129"/>
  <c r="AI58" i="129"/>
  <c r="AH58" i="129"/>
  <c r="AG58" i="129"/>
  <c r="AF58" i="129"/>
  <c r="AE58" i="129"/>
  <c r="AM57" i="129"/>
  <c r="AL57" i="129"/>
  <c r="AK57" i="129"/>
  <c r="AJ57" i="129"/>
  <c r="AI57" i="129"/>
  <c r="AH57" i="129"/>
  <c r="AG57" i="129"/>
  <c r="AF57" i="129"/>
  <c r="AE57" i="129"/>
  <c r="AC57" i="129"/>
  <c r="AB57" i="129"/>
  <c r="AA57" i="129"/>
  <c r="Z57" i="129"/>
  <c r="Y57" i="129"/>
  <c r="X57" i="129"/>
  <c r="W57" i="129"/>
  <c r="V57" i="129"/>
  <c r="C57" i="129"/>
  <c r="AM56" i="129"/>
  <c r="AL56" i="129"/>
  <c r="AK56" i="129"/>
  <c r="AJ56" i="129"/>
  <c r="AI56" i="129"/>
  <c r="AH56" i="129"/>
  <c r="AG56" i="129"/>
  <c r="AE56" i="129"/>
  <c r="AC56" i="129"/>
  <c r="AB56" i="129"/>
  <c r="AA56" i="129"/>
  <c r="Z56" i="129"/>
  <c r="Y56" i="129"/>
  <c r="X56" i="129"/>
  <c r="C56" i="129"/>
  <c r="AF56" i="129" s="1"/>
  <c r="AM55" i="129"/>
  <c r="AL55" i="129"/>
  <c r="AK55" i="129"/>
  <c r="AJ55" i="129"/>
  <c r="AI55" i="129"/>
  <c r="AH55" i="129"/>
  <c r="AG55" i="129"/>
  <c r="AF55" i="129"/>
  <c r="AE55" i="129"/>
  <c r="AC55" i="129"/>
  <c r="AB55" i="129"/>
  <c r="AA55" i="129"/>
  <c r="Z55" i="129"/>
  <c r="Y55" i="129"/>
  <c r="X55" i="129"/>
  <c r="W55" i="129"/>
  <c r="V55" i="129"/>
  <c r="C55" i="129"/>
  <c r="AM54" i="129"/>
  <c r="AL54" i="129"/>
  <c r="AK54" i="129"/>
  <c r="AJ54" i="129"/>
  <c r="AI54" i="129"/>
  <c r="AH54" i="129"/>
  <c r="AG54" i="129"/>
  <c r="AE54" i="129"/>
  <c r="AC54" i="129"/>
  <c r="AB54" i="129"/>
  <c r="AA54" i="129"/>
  <c r="Z54" i="129"/>
  <c r="Y54" i="129"/>
  <c r="X54" i="129"/>
  <c r="C54" i="129"/>
  <c r="AF54" i="129" s="1"/>
  <c r="AC53" i="129"/>
  <c r="AB53" i="129"/>
  <c r="AA53" i="129"/>
  <c r="Z53" i="129"/>
  <c r="Y53" i="129"/>
  <c r="X53" i="129"/>
  <c r="W53" i="129"/>
  <c r="V53" i="129"/>
  <c r="I50" i="129"/>
  <c r="AM42" i="129"/>
  <c r="AL42" i="129"/>
  <c r="AK42" i="129"/>
  <c r="AJ42" i="129"/>
  <c r="AE42" i="129"/>
  <c r="AC42" i="129"/>
  <c r="AB42" i="129"/>
  <c r="AA42" i="129"/>
  <c r="Z42" i="129"/>
  <c r="Y42" i="129"/>
  <c r="X42" i="129"/>
  <c r="W42" i="129"/>
  <c r="V42" i="129"/>
  <c r="AM41" i="129"/>
  <c r="AL41" i="129"/>
  <c r="AK41" i="129"/>
  <c r="AJ41" i="129"/>
  <c r="AI41" i="129"/>
  <c r="AH41" i="129"/>
  <c r="AG41" i="129"/>
  <c r="AE41" i="129"/>
  <c r="AC41" i="129"/>
  <c r="AB41" i="129"/>
  <c r="AA41" i="129"/>
  <c r="Z41" i="129"/>
  <c r="Y41" i="129"/>
  <c r="X41" i="129"/>
  <c r="W41" i="129"/>
  <c r="V41" i="129"/>
  <c r="C41" i="129"/>
  <c r="AM40" i="129"/>
  <c r="AL40" i="129"/>
  <c r="AK40" i="129"/>
  <c r="AJ40" i="129"/>
  <c r="AI40" i="129"/>
  <c r="AH40" i="129"/>
  <c r="AG40" i="129"/>
  <c r="AE40" i="129"/>
  <c r="AC40" i="129"/>
  <c r="AB40" i="129"/>
  <c r="AA40" i="129"/>
  <c r="Z40" i="129"/>
  <c r="Y40" i="129"/>
  <c r="X40" i="129"/>
  <c r="C40" i="129"/>
  <c r="AF40" i="129" s="1"/>
  <c r="AM39" i="129"/>
  <c r="AL39" i="129"/>
  <c r="AK39" i="129"/>
  <c r="AJ39" i="129"/>
  <c r="AI39" i="129"/>
  <c r="AH39" i="129"/>
  <c r="AG39" i="129"/>
  <c r="AF39" i="129"/>
  <c r="AE39" i="129"/>
  <c r="AC39" i="129"/>
  <c r="AB39" i="129"/>
  <c r="AA39" i="129"/>
  <c r="Z39" i="129"/>
  <c r="Y39" i="129"/>
  <c r="X39" i="129"/>
  <c r="W39" i="129"/>
  <c r="V39" i="129"/>
  <c r="C39" i="129"/>
  <c r="AM38" i="129"/>
  <c r="AL38" i="129"/>
  <c r="AK38" i="129"/>
  <c r="AJ38" i="129"/>
  <c r="AI38" i="129"/>
  <c r="AH38" i="129"/>
  <c r="AG38" i="129"/>
  <c r="AE38" i="129"/>
  <c r="AC38" i="129"/>
  <c r="AB38" i="129"/>
  <c r="AA38" i="129"/>
  <c r="Z38" i="129"/>
  <c r="Y38" i="129"/>
  <c r="X38" i="129"/>
  <c r="C38" i="129"/>
  <c r="AF38" i="129" s="1"/>
  <c r="AC37" i="129"/>
  <c r="AB37" i="129"/>
  <c r="AA37" i="129"/>
  <c r="Z37" i="129"/>
  <c r="Y37" i="129"/>
  <c r="X37" i="129"/>
  <c r="W37" i="129"/>
  <c r="V37" i="129"/>
  <c r="I34" i="129"/>
  <c r="AN25" i="129"/>
  <c r="AM25" i="129"/>
  <c r="AL25" i="129"/>
  <c r="AK25" i="129"/>
  <c r="AJ25" i="129"/>
  <c r="AE25" i="129"/>
  <c r="AC25" i="129"/>
  <c r="AB25" i="129"/>
  <c r="AA25" i="129"/>
  <c r="C25" i="129"/>
  <c r="AF42" i="129" s="1"/>
  <c r="AN24" i="129"/>
  <c r="AM24" i="129"/>
  <c r="AL24" i="129"/>
  <c r="AK24" i="129"/>
  <c r="AJ24" i="129"/>
  <c r="AI24" i="129"/>
  <c r="AH24" i="129"/>
  <c r="AG24" i="129"/>
  <c r="AE24" i="129"/>
  <c r="AC24" i="129"/>
  <c r="AB24" i="129"/>
  <c r="AA24" i="129"/>
  <c r="Z24" i="129"/>
  <c r="Y24" i="129"/>
  <c r="X24" i="129"/>
  <c r="C24" i="129"/>
  <c r="AF24" i="129" s="1"/>
  <c r="AN23" i="129"/>
  <c r="AM23" i="129"/>
  <c r="AL23" i="129"/>
  <c r="AK23" i="129"/>
  <c r="AJ23" i="129"/>
  <c r="AI23" i="129"/>
  <c r="AH23" i="129"/>
  <c r="AG23" i="129"/>
  <c r="AE23" i="129"/>
  <c r="AC23" i="129"/>
  <c r="AB23" i="129"/>
  <c r="AA23" i="129"/>
  <c r="Z23" i="129"/>
  <c r="Y23" i="129"/>
  <c r="X23" i="129"/>
  <c r="W23" i="129"/>
  <c r="C23" i="129"/>
  <c r="V23" i="129" s="1"/>
  <c r="AN22" i="129"/>
  <c r="AM22" i="129"/>
  <c r="AL22" i="129"/>
  <c r="AK22" i="129"/>
  <c r="AJ22" i="129"/>
  <c r="AI22" i="129"/>
  <c r="AH22" i="129"/>
  <c r="AG22" i="129"/>
  <c r="AF22" i="129"/>
  <c r="AE22" i="129"/>
  <c r="AC22" i="129"/>
  <c r="AB22" i="129"/>
  <c r="AA22" i="129"/>
  <c r="Z22" i="129"/>
  <c r="Y22" i="129"/>
  <c r="X22" i="129"/>
  <c r="W22" i="129"/>
  <c r="V22" i="129"/>
  <c r="C22" i="129"/>
  <c r="AN21" i="129"/>
  <c r="AM21" i="129"/>
  <c r="AL21" i="129"/>
  <c r="AK21" i="129"/>
  <c r="AJ21" i="129"/>
  <c r="AI21" i="129"/>
  <c r="AH21" i="129"/>
  <c r="AG21" i="129"/>
  <c r="AE21" i="129"/>
  <c r="AC21" i="129"/>
  <c r="AB21" i="129"/>
  <c r="AA21" i="129"/>
  <c r="Z21" i="129"/>
  <c r="Y21" i="129"/>
  <c r="X21" i="129"/>
  <c r="C21" i="129"/>
  <c r="AF21" i="129" s="1"/>
  <c r="A19" i="129"/>
  <c r="I18" i="129"/>
  <c r="AM9" i="129"/>
  <c r="AL9" i="129"/>
  <c r="AK9" i="129"/>
  <c r="AJ9" i="129"/>
  <c r="AE9" i="129"/>
  <c r="AC9" i="129"/>
  <c r="AB9" i="129"/>
  <c r="AA9" i="129"/>
  <c r="C9" i="129"/>
  <c r="V9" i="129" s="1"/>
  <c r="AM8" i="129"/>
  <c r="AL8" i="129"/>
  <c r="AK8" i="129"/>
  <c r="AJ8" i="129"/>
  <c r="AI8" i="129"/>
  <c r="AH8" i="129"/>
  <c r="AG8" i="129"/>
  <c r="AF8" i="129"/>
  <c r="AE8" i="129"/>
  <c r="AC8" i="129"/>
  <c r="AB8" i="129"/>
  <c r="AA8" i="129"/>
  <c r="Z8" i="129"/>
  <c r="Y8" i="129"/>
  <c r="X8" i="129"/>
  <c r="W8" i="129"/>
  <c r="C8" i="129"/>
  <c r="V8" i="129" s="1"/>
  <c r="AM7" i="129"/>
  <c r="AL7" i="129"/>
  <c r="AK7" i="129"/>
  <c r="AJ7" i="129"/>
  <c r="AI7" i="129"/>
  <c r="AH7" i="129"/>
  <c r="AG7" i="129"/>
  <c r="AE7" i="129"/>
  <c r="AC7" i="129"/>
  <c r="AB7" i="129"/>
  <c r="AA7" i="129"/>
  <c r="Z7" i="129"/>
  <c r="Y7" i="129"/>
  <c r="X7" i="129"/>
  <c r="C7" i="129"/>
  <c r="AF23" i="129" s="1"/>
  <c r="AM6" i="129"/>
  <c r="AL6" i="129"/>
  <c r="AK6" i="129"/>
  <c r="AJ6" i="129"/>
  <c r="AI6" i="129"/>
  <c r="AH6" i="129"/>
  <c r="AG6" i="129"/>
  <c r="AF6" i="129"/>
  <c r="AE6" i="129"/>
  <c r="AC6" i="129"/>
  <c r="AB6" i="129"/>
  <c r="AA6" i="129"/>
  <c r="Z6" i="129"/>
  <c r="Y6" i="129"/>
  <c r="X6" i="129"/>
  <c r="W6" i="129"/>
  <c r="C6" i="129"/>
  <c r="V6" i="129" s="1"/>
  <c r="AM5" i="129"/>
  <c r="AL5" i="129"/>
  <c r="AK5" i="129"/>
  <c r="AJ5" i="129"/>
  <c r="AI5" i="129"/>
  <c r="AH5" i="129"/>
  <c r="AG5" i="129"/>
  <c r="AE5" i="129"/>
  <c r="AC5" i="129"/>
  <c r="AB5" i="129"/>
  <c r="AA5" i="129"/>
  <c r="Z5" i="129"/>
  <c r="Y5" i="129"/>
  <c r="X5" i="129"/>
  <c r="C5" i="129"/>
  <c r="AF5" i="129" s="1"/>
  <c r="A131" i="129"/>
  <c r="I2" i="129"/>
  <c r="J179" i="128"/>
  <c r="F179" i="128" s="1"/>
  <c r="H179" i="128"/>
  <c r="E179" i="128" s="1"/>
  <c r="J163" i="128"/>
  <c r="F163" i="128" s="1"/>
  <c r="H163" i="128"/>
  <c r="E163" i="128" s="1"/>
  <c r="J147" i="128"/>
  <c r="F147" i="128" s="1"/>
  <c r="H147" i="128"/>
  <c r="E147" i="128" s="1"/>
  <c r="J131" i="128"/>
  <c r="F131" i="128" s="1"/>
  <c r="H131" i="128"/>
  <c r="J115" i="128"/>
  <c r="F115" i="128" s="1"/>
  <c r="H115" i="128"/>
  <c r="E115" i="128" s="1"/>
  <c r="J99" i="128"/>
  <c r="F99" i="128" s="1"/>
  <c r="H99" i="128"/>
  <c r="E99" i="128" s="1"/>
  <c r="J83" i="128"/>
  <c r="F83" i="128" s="1"/>
  <c r="H83" i="128"/>
  <c r="E83" i="128" s="1"/>
  <c r="J67" i="128"/>
  <c r="F67" i="128" s="1"/>
  <c r="H67" i="128"/>
  <c r="J51" i="128"/>
  <c r="F51" i="128" s="1"/>
  <c r="H51" i="128"/>
  <c r="E51" i="128" s="1"/>
  <c r="J35" i="128"/>
  <c r="F35" i="128" s="1"/>
  <c r="H35" i="128"/>
  <c r="E35" i="128" s="1"/>
  <c r="H19" i="128"/>
  <c r="E19" i="128" s="1"/>
  <c r="H3" i="128"/>
  <c r="A3" i="128"/>
  <c r="U188" i="128"/>
  <c r="AM185" i="128"/>
  <c r="AL185" i="128"/>
  <c r="AK185" i="128"/>
  <c r="AJ185" i="128"/>
  <c r="AE185" i="128"/>
  <c r="AC185" i="128"/>
  <c r="AB185" i="128"/>
  <c r="AA185" i="128"/>
  <c r="C185" i="128"/>
  <c r="AF185" i="128" s="1"/>
  <c r="AM184" i="128"/>
  <c r="AL184" i="128"/>
  <c r="AK184" i="128"/>
  <c r="AJ184" i="128"/>
  <c r="AI184" i="128"/>
  <c r="AH184" i="128"/>
  <c r="AG184" i="128"/>
  <c r="AE184" i="128"/>
  <c r="AC184" i="128"/>
  <c r="AB184" i="128"/>
  <c r="AA184" i="128"/>
  <c r="Z184" i="128"/>
  <c r="Y184" i="128"/>
  <c r="X184" i="128"/>
  <c r="W184" i="128"/>
  <c r="C184" i="128"/>
  <c r="V184" i="128" s="1"/>
  <c r="AM183" i="128"/>
  <c r="AL183" i="128"/>
  <c r="AK183" i="128"/>
  <c r="AJ183" i="128"/>
  <c r="AI183" i="128"/>
  <c r="AH183" i="128"/>
  <c r="AG183" i="128"/>
  <c r="AE183" i="128"/>
  <c r="AC183" i="128"/>
  <c r="AB183" i="128"/>
  <c r="AA183" i="128"/>
  <c r="Z183" i="128"/>
  <c r="Y183" i="128"/>
  <c r="X183" i="128"/>
  <c r="C183" i="128"/>
  <c r="V183" i="128" s="1"/>
  <c r="AM182" i="128"/>
  <c r="AL182" i="128"/>
  <c r="AK182" i="128"/>
  <c r="AJ182" i="128"/>
  <c r="AI182" i="128"/>
  <c r="AH182" i="128"/>
  <c r="AG182" i="128"/>
  <c r="AE182" i="128"/>
  <c r="AC182" i="128"/>
  <c r="AB182" i="128"/>
  <c r="AA182" i="128"/>
  <c r="Z182" i="128"/>
  <c r="Y182" i="128"/>
  <c r="X182" i="128"/>
  <c r="W182" i="128"/>
  <c r="C182" i="128"/>
  <c r="V182" i="128" s="1"/>
  <c r="AM181" i="128"/>
  <c r="AL181" i="128"/>
  <c r="AK181" i="128"/>
  <c r="AJ181" i="128"/>
  <c r="AI181" i="128"/>
  <c r="AH181" i="128"/>
  <c r="AG181" i="128"/>
  <c r="AF181" i="128"/>
  <c r="AE181" i="128"/>
  <c r="AC181" i="128"/>
  <c r="AB181" i="128"/>
  <c r="AA181" i="128"/>
  <c r="Z181" i="128"/>
  <c r="Y181" i="128"/>
  <c r="X181" i="128"/>
  <c r="W181" i="128"/>
  <c r="V181" i="128"/>
  <c r="I178" i="128"/>
  <c r="AM169" i="128"/>
  <c r="AL169" i="128"/>
  <c r="AK169" i="128"/>
  <c r="AJ169" i="128"/>
  <c r="AE169" i="128"/>
  <c r="AC169" i="128"/>
  <c r="AB169" i="128"/>
  <c r="AA169" i="128"/>
  <c r="C169" i="128"/>
  <c r="AF169" i="128" s="1"/>
  <c r="AM168" i="128"/>
  <c r="AL168" i="128"/>
  <c r="AK168" i="128"/>
  <c r="AJ168" i="128"/>
  <c r="AI168" i="128"/>
  <c r="AH168" i="128"/>
  <c r="AG168" i="128"/>
  <c r="AE168" i="128"/>
  <c r="AC168" i="128"/>
  <c r="AB168" i="128"/>
  <c r="AA168" i="128"/>
  <c r="Z168" i="128"/>
  <c r="Y168" i="128"/>
  <c r="X168" i="128"/>
  <c r="W168" i="128"/>
  <c r="C168" i="128"/>
  <c r="V168" i="128" s="1"/>
  <c r="AM167" i="128"/>
  <c r="AL167" i="128"/>
  <c r="AK167" i="128"/>
  <c r="AJ167" i="128"/>
  <c r="AI167" i="128"/>
  <c r="AH167" i="128"/>
  <c r="AG167" i="128"/>
  <c r="AE167" i="128"/>
  <c r="AC167" i="128"/>
  <c r="AB167" i="128"/>
  <c r="AA167" i="128"/>
  <c r="Z167" i="128"/>
  <c r="Y167" i="128"/>
  <c r="X167" i="128"/>
  <c r="C167" i="128"/>
  <c r="AF167" i="128" s="1"/>
  <c r="AM166" i="128"/>
  <c r="AL166" i="128"/>
  <c r="AK166" i="128"/>
  <c r="AJ166" i="128"/>
  <c r="AI166" i="128"/>
  <c r="AH166" i="128"/>
  <c r="AG166" i="128"/>
  <c r="AE166" i="128"/>
  <c r="AC166" i="128"/>
  <c r="AB166" i="128"/>
  <c r="AA166" i="128"/>
  <c r="Z166" i="128"/>
  <c r="Y166" i="128"/>
  <c r="X166" i="128"/>
  <c r="W166" i="128"/>
  <c r="C166" i="128"/>
  <c r="V166" i="128" s="1"/>
  <c r="AM165" i="128"/>
  <c r="AL165" i="128"/>
  <c r="AK165" i="128"/>
  <c r="AJ165" i="128"/>
  <c r="AI165" i="128"/>
  <c r="AH165" i="128"/>
  <c r="AG165" i="128"/>
  <c r="AF165" i="128"/>
  <c r="AE165" i="128"/>
  <c r="AC165" i="128"/>
  <c r="AB165" i="128"/>
  <c r="AA165" i="128"/>
  <c r="Z165" i="128"/>
  <c r="Y165" i="128"/>
  <c r="X165" i="128"/>
  <c r="W165" i="128"/>
  <c r="V165" i="128"/>
  <c r="I162" i="128"/>
  <c r="AM153" i="128"/>
  <c r="AL153" i="128"/>
  <c r="AK153" i="128"/>
  <c r="AJ153" i="128"/>
  <c r="AI153" i="128"/>
  <c r="AH153" i="128"/>
  <c r="AG153" i="128"/>
  <c r="AE153" i="128"/>
  <c r="AC153" i="128"/>
  <c r="AB153" i="128"/>
  <c r="AA153" i="128"/>
  <c r="Z153" i="128"/>
  <c r="Y153" i="128"/>
  <c r="X153" i="128"/>
  <c r="C153" i="128"/>
  <c r="AF153" i="128" s="1"/>
  <c r="AM152" i="128"/>
  <c r="AL152" i="128"/>
  <c r="AK152" i="128"/>
  <c r="AJ152" i="128"/>
  <c r="AI152" i="128"/>
  <c r="AH152" i="128"/>
  <c r="AG152" i="128"/>
  <c r="AE152" i="128"/>
  <c r="AC152" i="128"/>
  <c r="AB152" i="128"/>
  <c r="AA152" i="128"/>
  <c r="Z152" i="128"/>
  <c r="Y152" i="128"/>
  <c r="X152" i="128"/>
  <c r="W152" i="128"/>
  <c r="C152" i="128"/>
  <c r="V152" i="128" s="1"/>
  <c r="AM151" i="128"/>
  <c r="AL151" i="128"/>
  <c r="AK151" i="128"/>
  <c r="AJ151" i="128"/>
  <c r="AI151" i="128"/>
  <c r="AH151" i="128"/>
  <c r="AG151" i="128"/>
  <c r="AE151" i="128"/>
  <c r="AC151" i="128"/>
  <c r="AB151" i="128"/>
  <c r="AA151" i="128"/>
  <c r="Z151" i="128"/>
  <c r="Y151" i="128"/>
  <c r="X151" i="128"/>
  <c r="C151" i="128"/>
  <c r="AF151" i="128" s="1"/>
  <c r="AM150" i="128"/>
  <c r="AL150" i="128"/>
  <c r="AK150" i="128"/>
  <c r="AJ150" i="128"/>
  <c r="AI150" i="128"/>
  <c r="AH150" i="128"/>
  <c r="AG150" i="128"/>
  <c r="AE150" i="128"/>
  <c r="AC150" i="128"/>
  <c r="AB150" i="128"/>
  <c r="AA150" i="128"/>
  <c r="Z150" i="128"/>
  <c r="Y150" i="128"/>
  <c r="X150" i="128"/>
  <c r="W150" i="128"/>
  <c r="C150" i="128"/>
  <c r="V150" i="128" s="1"/>
  <c r="AM149" i="128"/>
  <c r="AL149" i="128"/>
  <c r="AK149" i="128"/>
  <c r="AJ149" i="128"/>
  <c r="AI149" i="128"/>
  <c r="AH149" i="128"/>
  <c r="AG149" i="128"/>
  <c r="AF149" i="128"/>
  <c r="AE149" i="128"/>
  <c r="AC149" i="128"/>
  <c r="AB149" i="128"/>
  <c r="AA149" i="128"/>
  <c r="Z149" i="128"/>
  <c r="Y149" i="128"/>
  <c r="X149" i="128"/>
  <c r="W149" i="128"/>
  <c r="V149" i="128"/>
  <c r="I146" i="128"/>
  <c r="AM137" i="128"/>
  <c r="AL137" i="128"/>
  <c r="AK137" i="128"/>
  <c r="AJ137" i="128"/>
  <c r="AI137" i="128"/>
  <c r="AH137" i="128"/>
  <c r="AG137" i="128"/>
  <c r="AE137" i="128"/>
  <c r="AC137" i="128"/>
  <c r="AB137" i="128"/>
  <c r="AA137" i="128"/>
  <c r="Z137" i="128"/>
  <c r="Y137" i="128"/>
  <c r="X137" i="128"/>
  <c r="C137" i="128"/>
  <c r="AF137" i="128" s="1"/>
  <c r="AM136" i="128"/>
  <c r="AL136" i="128"/>
  <c r="AK136" i="128"/>
  <c r="AJ136" i="128"/>
  <c r="AI136" i="128"/>
  <c r="AH136" i="128"/>
  <c r="AG136" i="128"/>
  <c r="AE136" i="128"/>
  <c r="AC136" i="128"/>
  <c r="AB136" i="128"/>
  <c r="AA136" i="128"/>
  <c r="Z136" i="128"/>
  <c r="Y136" i="128"/>
  <c r="X136" i="128"/>
  <c r="W136" i="128"/>
  <c r="C136" i="128"/>
  <c r="V136" i="128" s="1"/>
  <c r="AM135" i="128"/>
  <c r="AL135" i="128"/>
  <c r="AK135" i="128"/>
  <c r="AJ135" i="128"/>
  <c r="AI135" i="128"/>
  <c r="AH135" i="128"/>
  <c r="AG135" i="128"/>
  <c r="AE135" i="128"/>
  <c r="AC135" i="128"/>
  <c r="AB135" i="128"/>
  <c r="AA135" i="128"/>
  <c r="Z135" i="128"/>
  <c r="Y135" i="128"/>
  <c r="X135" i="128"/>
  <c r="C135" i="128"/>
  <c r="AF135" i="128" s="1"/>
  <c r="AM134" i="128"/>
  <c r="AL134" i="128"/>
  <c r="AK134" i="128"/>
  <c r="AJ134" i="128"/>
  <c r="AI134" i="128"/>
  <c r="AH134" i="128"/>
  <c r="AG134" i="128"/>
  <c r="AE134" i="128"/>
  <c r="AC134" i="128"/>
  <c r="AB134" i="128"/>
  <c r="AA134" i="128"/>
  <c r="Z134" i="128"/>
  <c r="Y134" i="128"/>
  <c r="X134" i="128"/>
  <c r="W134" i="128"/>
  <c r="C134" i="128"/>
  <c r="V134" i="128" s="1"/>
  <c r="AM133" i="128"/>
  <c r="AL133" i="128"/>
  <c r="AK133" i="128"/>
  <c r="AJ133" i="128"/>
  <c r="AI133" i="128"/>
  <c r="AH133" i="128"/>
  <c r="AG133" i="128"/>
  <c r="AF133" i="128"/>
  <c r="AE133" i="128"/>
  <c r="AC133" i="128"/>
  <c r="AB133" i="128"/>
  <c r="AA133" i="128"/>
  <c r="Z133" i="128"/>
  <c r="Y133" i="128"/>
  <c r="X133" i="128"/>
  <c r="W133" i="128"/>
  <c r="V133" i="128"/>
  <c r="I130" i="128"/>
  <c r="AM121" i="128"/>
  <c r="AL121" i="128"/>
  <c r="AK121" i="128"/>
  <c r="AJ121" i="128"/>
  <c r="AI121" i="128"/>
  <c r="AH121" i="128"/>
  <c r="AG121" i="128"/>
  <c r="AE121" i="128"/>
  <c r="AC121" i="128"/>
  <c r="AB121" i="128"/>
  <c r="AA121" i="128"/>
  <c r="Z121" i="128"/>
  <c r="Y121" i="128"/>
  <c r="X121" i="128"/>
  <c r="C121" i="128"/>
  <c r="AF121" i="128" s="1"/>
  <c r="AM120" i="128"/>
  <c r="AL120" i="128"/>
  <c r="AK120" i="128"/>
  <c r="AJ120" i="128"/>
  <c r="AI120" i="128"/>
  <c r="AH120" i="128"/>
  <c r="AG120" i="128"/>
  <c r="AE120" i="128"/>
  <c r="AC120" i="128"/>
  <c r="AB120" i="128"/>
  <c r="AA120" i="128"/>
  <c r="Z120" i="128"/>
  <c r="Y120" i="128"/>
  <c r="X120" i="128"/>
  <c r="W120" i="128"/>
  <c r="C120" i="128"/>
  <c r="V120" i="128" s="1"/>
  <c r="AM119" i="128"/>
  <c r="AL119" i="128"/>
  <c r="AK119" i="128"/>
  <c r="AJ119" i="128"/>
  <c r="AI119" i="128"/>
  <c r="AH119" i="128"/>
  <c r="AG119" i="128"/>
  <c r="AE119" i="128"/>
  <c r="AC119" i="128"/>
  <c r="AB119" i="128"/>
  <c r="AA119" i="128"/>
  <c r="Z119" i="128"/>
  <c r="Y119" i="128"/>
  <c r="X119" i="128"/>
  <c r="V119" i="128"/>
  <c r="C119" i="128"/>
  <c r="AF119" i="128" s="1"/>
  <c r="AM118" i="128"/>
  <c r="AL118" i="128"/>
  <c r="AK118" i="128"/>
  <c r="AJ118" i="128"/>
  <c r="AI118" i="128"/>
  <c r="AH118" i="128"/>
  <c r="AG118" i="128"/>
  <c r="AE118" i="128"/>
  <c r="AC118" i="128"/>
  <c r="AB118" i="128"/>
  <c r="AA118" i="128"/>
  <c r="Z118" i="128"/>
  <c r="Y118" i="128"/>
  <c r="X118" i="128"/>
  <c r="W118" i="128"/>
  <c r="C118" i="128"/>
  <c r="V118" i="128" s="1"/>
  <c r="AM117" i="128"/>
  <c r="AL117" i="128"/>
  <c r="AK117" i="128"/>
  <c r="AJ117" i="128"/>
  <c r="AI117" i="128"/>
  <c r="AH117" i="128"/>
  <c r="AG117" i="128"/>
  <c r="AF117" i="128"/>
  <c r="AE117" i="128"/>
  <c r="AC117" i="128"/>
  <c r="AB117" i="128"/>
  <c r="AA117" i="128"/>
  <c r="Z117" i="128"/>
  <c r="Y117" i="128"/>
  <c r="X117" i="128"/>
  <c r="W117" i="128"/>
  <c r="V117" i="128"/>
  <c r="I114" i="128"/>
  <c r="AM105" i="128"/>
  <c r="AL105" i="128"/>
  <c r="AK105" i="128"/>
  <c r="AJ105" i="128"/>
  <c r="AI105" i="128"/>
  <c r="AH105" i="128"/>
  <c r="AG105" i="128"/>
  <c r="AE105" i="128"/>
  <c r="AC105" i="128"/>
  <c r="AB105" i="128"/>
  <c r="AA105" i="128"/>
  <c r="Z105" i="128"/>
  <c r="Y105" i="128"/>
  <c r="X105" i="128"/>
  <c r="C105" i="128"/>
  <c r="AF105" i="128" s="1"/>
  <c r="AM104" i="128"/>
  <c r="AL104" i="128"/>
  <c r="AK104" i="128"/>
  <c r="AJ104" i="128"/>
  <c r="AI104" i="128"/>
  <c r="AH104" i="128"/>
  <c r="AG104" i="128"/>
  <c r="AE104" i="128"/>
  <c r="AC104" i="128"/>
  <c r="AB104" i="128"/>
  <c r="AA104" i="128"/>
  <c r="Z104" i="128"/>
  <c r="Y104" i="128"/>
  <c r="X104" i="128"/>
  <c r="C104" i="128"/>
  <c r="AF104" i="128" s="1"/>
  <c r="AM103" i="128"/>
  <c r="AL103" i="128"/>
  <c r="AK103" i="128"/>
  <c r="AJ103" i="128"/>
  <c r="AI103" i="128"/>
  <c r="AH103" i="128"/>
  <c r="AG103" i="128"/>
  <c r="AF103" i="128"/>
  <c r="AE103" i="128"/>
  <c r="AC103" i="128"/>
  <c r="AB103" i="128"/>
  <c r="AA103" i="128"/>
  <c r="Z103" i="128"/>
  <c r="Y103" i="128"/>
  <c r="X103" i="128"/>
  <c r="W103" i="128"/>
  <c r="C103" i="128"/>
  <c r="V103" i="128" s="1"/>
  <c r="AM102" i="128"/>
  <c r="AL102" i="128"/>
  <c r="AK102" i="128"/>
  <c r="AJ102" i="128"/>
  <c r="AI102" i="128"/>
  <c r="AH102" i="128"/>
  <c r="AG102" i="128"/>
  <c r="AE102" i="128"/>
  <c r="AC102" i="128"/>
  <c r="AB102" i="128"/>
  <c r="AA102" i="128"/>
  <c r="Z102" i="128"/>
  <c r="Y102" i="128"/>
  <c r="X102" i="128"/>
  <c r="C102" i="128"/>
  <c r="AF102" i="128" s="1"/>
  <c r="AC101" i="128"/>
  <c r="AB101" i="128"/>
  <c r="AA101" i="128"/>
  <c r="Z101" i="128"/>
  <c r="Y101" i="128"/>
  <c r="X101" i="128"/>
  <c r="W101" i="128"/>
  <c r="V101" i="128"/>
  <c r="I98" i="128"/>
  <c r="AM89" i="128"/>
  <c r="AL89" i="128"/>
  <c r="AK89" i="128"/>
  <c r="AJ89" i="128"/>
  <c r="AI89" i="128"/>
  <c r="AH89" i="128"/>
  <c r="AG89" i="128"/>
  <c r="AE89" i="128"/>
  <c r="AC89" i="128"/>
  <c r="AB89" i="128"/>
  <c r="AA89" i="128"/>
  <c r="Z89" i="128"/>
  <c r="Y89" i="128"/>
  <c r="X89" i="128"/>
  <c r="W89" i="128"/>
  <c r="V89" i="128"/>
  <c r="C89" i="128"/>
  <c r="AM88" i="128"/>
  <c r="AL88" i="128"/>
  <c r="AK88" i="128"/>
  <c r="AJ88" i="128"/>
  <c r="AI88" i="128"/>
  <c r="AH88" i="128"/>
  <c r="AG88" i="128"/>
  <c r="AE88" i="128"/>
  <c r="AC88" i="128"/>
  <c r="AB88" i="128"/>
  <c r="AA88" i="128"/>
  <c r="Z88" i="128"/>
  <c r="Y88" i="128"/>
  <c r="X88" i="128"/>
  <c r="V88" i="128"/>
  <c r="C88" i="128"/>
  <c r="AF88" i="128" s="1"/>
  <c r="AM87" i="128"/>
  <c r="AL87" i="128"/>
  <c r="AK87" i="128"/>
  <c r="AJ87" i="128"/>
  <c r="AI87" i="128"/>
  <c r="AH87" i="128"/>
  <c r="AG87" i="128"/>
  <c r="AE87" i="128"/>
  <c r="AC87" i="128"/>
  <c r="AB87" i="128"/>
  <c r="AA87" i="128"/>
  <c r="Z87" i="128"/>
  <c r="Y87" i="128"/>
  <c r="X87" i="128"/>
  <c r="W87" i="128"/>
  <c r="V87" i="128"/>
  <c r="C87" i="128"/>
  <c r="AM86" i="128"/>
  <c r="AL86" i="128"/>
  <c r="AK86" i="128"/>
  <c r="AJ86" i="128"/>
  <c r="AI86" i="128"/>
  <c r="AH86" i="128"/>
  <c r="AG86" i="128"/>
  <c r="AE86" i="128"/>
  <c r="AC86" i="128"/>
  <c r="AB86" i="128"/>
  <c r="AA86" i="128"/>
  <c r="Z86" i="128"/>
  <c r="Y86" i="128"/>
  <c r="X86" i="128"/>
  <c r="V86" i="128"/>
  <c r="C86" i="128"/>
  <c r="AF86" i="128" s="1"/>
  <c r="AC85" i="128"/>
  <c r="AB85" i="128"/>
  <c r="AA85" i="128"/>
  <c r="Z85" i="128"/>
  <c r="Y85" i="128"/>
  <c r="X85" i="128"/>
  <c r="W85" i="128"/>
  <c r="V85" i="128"/>
  <c r="I82" i="128"/>
  <c r="AM73" i="128"/>
  <c r="AL73" i="128"/>
  <c r="AK73" i="128"/>
  <c r="AJ73" i="128"/>
  <c r="AI73" i="128"/>
  <c r="AH73" i="128"/>
  <c r="AG73" i="128"/>
  <c r="AE73" i="128"/>
  <c r="AC73" i="128"/>
  <c r="AB73" i="128"/>
  <c r="AA73" i="128"/>
  <c r="Z73" i="128"/>
  <c r="Y73" i="128"/>
  <c r="X73" i="128"/>
  <c r="C73" i="128"/>
  <c r="AF73" i="128" s="1"/>
  <c r="AM72" i="128"/>
  <c r="AL72" i="128"/>
  <c r="AK72" i="128"/>
  <c r="AJ72" i="128"/>
  <c r="AI72" i="128"/>
  <c r="AH72" i="128"/>
  <c r="AG72" i="128"/>
  <c r="AF72" i="128"/>
  <c r="AE72" i="128"/>
  <c r="AC72" i="128"/>
  <c r="AB72" i="128"/>
  <c r="AA72" i="128"/>
  <c r="Z72" i="128"/>
  <c r="Y72" i="128"/>
  <c r="X72" i="128"/>
  <c r="W72" i="128"/>
  <c r="C72" i="128"/>
  <c r="V72" i="128" s="1"/>
  <c r="AM71" i="128"/>
  <c r="AL71" i="128"/>
  <c r="AK71" i="128"/>
  <c r="AJ71" i="128"/>
  <c r="AI71" i="128"/>
  <c r="AH71" i="128"/>
  <c r="AG71" i="128"/>
  <c r="AE71" i="128"/>
  <c r="AC71" i="128"/>
  <c r="AB71" i="128"/>
  <c r="AA71" i="128"/>
  <c r="Z71" i="128"/>
  <c r="Y71" i="128"/>
  <c r="X71" i="128"/>
  <c r="C71" i="128"/>
  <c r="AF71" i="128" s="1"/>
  <c r="AM70" i="128"/>
  <c r="AL70" i="128"/>
  <c r="AK70" i="128"/>
  <c r="AJ70" i="128"/>
  <c r="AI70" i="128"/>
  <c r="AH70" i="128"/>
  <c r="AG70" i="128"/>
  <c r="AF70" i="128"/>
  <c r="AE70" i="128"/>
  <c r="AC70" i="128"/>
  <c r="AB70" i="128"/>
  <c r="AA70" i="128"/>
  <c r="Z70" i="128"/>
  <c r="Y70" i="128"/>
  <c r="X70" i="128"/>
  <c r="W70" i="128"/>
  <c r="C70" i="128"/>
  <c r="V70" i="128" s="1"/>
  <c r="AC69" i="128"/>
  <c r="AB69" i="128"/>
  <c r="AA69" i="128"/>
  <c r="Z69" i="128"/>
  <c r="Y69" i="128"/>
  <c r="X69" i="128"/>
  <c r="W69" i="128"/>
  <c r="V69" i="128"/>
  <c r="I66" i="128"/>
  <c r="AM58" i="128"/>
  <c r="AL58" i="128"/>
  <c r="AK58" i="128"/>
  <c r="AJ58" i="128"/>
  <c r="AI58" i="128"/>
  <c r="AH58" i="128"/>
  <c r="AG58" i="128"/>
  <c r="AF58" i="128"/>
  <c r="AE58" i="128"/>
  <c r="AM57" i="128"/>
  <c r="AL57" i="128"/>
  <c r="AK57" i="128"/>
  <c r="AJ57" i="128"/>
  <c r="AI57" i="128"/>
  <c r="AH57" i="128"/>
  <c r="AG57" i="128"/>
  <c r="AE57" i="128"/>
  <c r="AC57" i="128"/>
  <c r="AB57" i="128"/>
  <c r="AA57" i="128"/>
  <c r="Z57" i="128"/>
  <c r="Y57" i="128"/>
  <c r="X57" i="128"/>
  <c r="C57" i="128"/>
  <c r="AF57" i="128" s="1"/>
  <c r="AM56" i="128"/>
  <c r="AL56" i="128"/>
  <c r="AK56" i="128"/>
  <c r="AJ56" i="128"/>
  <c r="AI56" i="128"/>
  <c r="AH56" i="128"/>
  <c r="AG56" i="128"/>
  <c r="AF56" i="128"/>
  <c r="AE56" i="128"/>
  <c r="AC56" i="128"/>
  <c r="AB56" i="128"/>
  <c r="AA56" i="128"/>
  <c r="Z56" i="128"/>
  <c r="Y56" i="128"/>
  <c r="X56" i="128"/>
  <c r="W56" i="128"/>
  <c r="C56" i="128"/>
  <c r="V56" i="128" s="1"/>
  <c r="AM55" i="128"/>
  <c r="AL55" i="128"/>
  <c r="AK55" i="128"/>
  <c r="AJ55" i="128"/>
  <c r="AI55" i="128"/>
  <c r="AH55" i="128"/>
  <c r="AG55" i="128"/>
  <c r="AE55" i="128"/>
  <c r="AC55" i="128"/>
  <c r="AB55" i="128"/>
  <c r="AA55" i="128"/>
  <c r="Z55" i="128"/>
  <c r="Y55" i="128"/>
  <c r="X55" i="128"/>
  <c r="C55" i="128"/>
  <c r="AF55" i="128" s="1"/>
  <c r="AM54" i="128"/>
  <c r="AL54" i="128"/>
  <c r="AK54" i="128"/>
  <c r="AJ54" i="128"/>
  <c r="AI54" i="128"/>
  <c r="AH54" i="128"/>
  <c r="AG54" i="128"/>
  <c r="AF54" i="128"/>
  <c r="AE54" i="128"/>
  <c r="AC54" i="128"/>
  <c r="AB54" i="128"/>
  <c r="AA54" i="128"/>
  <c r="Z54" i="128"/>
  <c r="Y54" i="128"/>
  <c r="X54" i="128"/>
  <c r="W54" i="128"/>
  <c r="C54" i="128"/>
  <c r="V54" i="128" s="1"/>
  <c r="AC53" i="128"/>
  <c r="AB53" i="128"/>
  <c r="AA53" i="128"/>
  <c r="Z53" i="128"/>
  <c r="Y53" i="128"/>
  <c r="X53" i="128"/>
  <c r="W53" i="128"/>
  <c r="V53" i="128"/>
  <c r="I50" i="128"/>
  <c r="AM42" i="128"/>
  <c r="AL42" i="128"/>
  <c r="AK42" i="128"/>
  <c r="AJ42" i="128"/>
  <c r="AF42" i="128"/>
  <c r="AE42" i="128"/>
  <c r="AC42" i="128"/>
  <c r="AB42" i="128"/>
  <c r="AA42" i="128"/>
  <c r="Z42" i="128"/>
  <c r="Y42" i="128"/>
  <c r="X42" i="128"/>
  <c r="W42" i="128"/>
  <c r="V42" i="128"/>
  <c r="AM41" i="128"/>
  <c r="AL41" i="128"/>
  <c r="AK41" i="128"/>
  <c r="AJ41" i="128"/>
  <c r="AI41" i="128"/>
  <c r="AH41" i="128"/>
  <c r="AG41" i="128"/>
  <c r="AE41" i="128"/>
  <c r="AC41" i="128"/>
  <c r="AB41" i="128"/>
  <c r="AA41" i="128"/>
  <c r="Z41" i="128"/>
  <c r="Y41" i="128"/>
  <c r="X41" i="128"/>
  <c r="V41" i="128"/>
  <c r="C41" i="128"/>
  <c r="AF41" i="128" s="1"/>
  <c r="AM40" i="128"/>
  <c r="AL40" i="128"/>
  <c r="AK40" i="128"/>
  <c r="AJ40" i="128"/>
  <c r="AI40" i="128"/>
  <c r="AH40" i="128"/>
  <c r="AG40" i="128"/>
  <c r="AE40" i="128"/>
  <c r="AC40" i="128"/>
  <c r="AB40" i="128"/>
  <c r="AA40" i="128"/>
  <c r="Z40" i="128"/>
  <c r="Y40" i="128"/>
  <c r="X40" i="128"/>
  <c r="W40" i="128"/>
  <c r="V40" i="128"/>
  <c r="C40" i="128"/>
  <c r="AM39" i="128"/>
  <c r="AL39" i="128"/>
  <c r="AK39" i="128"/>
  <c r="AJ39" i="128"/>
  <c r="AI39" i="128"/>
  <c r="AH39" i="128"/>
  <c r="AG39" i="128"/>
  <c r="AE39" i="128"/>
  <c r="AC39" i="128"/>
  <c r="AB39" i="128"/>
  <c r="AA39" i="128"/>
  <c r="Z39" i="128"/>
  <c r="Y39" i="128"/>
  <c r="X39" i="128"/>
  <c r="V39" i="128"/>
  <c r="C39" i="128"/>
  <c r="AF39" i="128" s="1"/>
  <c r="AM38" i="128"/>
  <c r="AL38" i="128"/>
  <c r="AK38" i="128"/>
  <c r="AJ38" i="128"/>
  <c r="AI38" i="128"/>
  <c r="AH38" i="128"/>
  <c r="AG38" i="128"/>
  <c r="AE38" i="128"/>
  <c r="AC38" i="128"/>
  <c r="AB38" i="128"/>
  <c r="AA38" i="128"/>
  <c r="Z38" i="128"/>
  <c r="Y38" i="128"/>
  <c r="X38" i="128"/>
  <c r="W38" i="128"/>
  <c r="V38" i="128"/>
  <c r="C38" i="128"/>
  <c r="AC37" i="128"/>
  <c r="AB37" i="128"/>
  <c r="AA37" i="128"/>
  <c r="Z37" i="128"/>
  <c r="Y37" i="128"/>
  <c r="X37" i="128"/>
  <c r="W37" i="128"/>
  <c r="V37" i="128"/>
  <c r="I34" i="128"/>
  <c r="AN25" i="128"/>
  <c r="AM25" i="128"/>
  <c r="AL25" i="128"/>
  <c r="AK25" i="128"/>
  <c r="AJ25" i="128"/>
  <c r="AE25" i="128"/>
  <c r="AC25" i="128"/>
  <c r="AB25" i="128"/>
  <c r="AA25" i="128"/>
  <c r="C25" i="128"/>
  <c r="AF25" i="128" s="1"/>
  <c r="AN24" i="128"/>
  <c r="AM24" i="128"/>
  <c r="AL24" i="128"/>
  <c r="AK24" i="128"/>
  <c r="AJ24" i="128"/>
  <c r="AI24" i="128"/>
  <c r="AH24" i="128"/>
  <c r="AG24" i="128"/>
  <c r="AE24" i="128"/>
  <c r="AC24" i="128"/>
  <c r="AB24" i="128"/>
  <c r="AA24" i="128"/>
  <c r="Z24" i="128"/>
  <c r="Y24" i="128"/>
  <c r="X24" i="128"/>
  <c r="W24" i="128"/>
  <c r="V24" i="128"/>
  <c r="C24" i="128"/>
  <c r="AN23" i="128"/>
  <c r="AM23" i="128"/>
  <c r="AL23" i="128"/>
  <c r="AK23" i="128"/>
  <c r="AJ23" i="128"/>
  <c r="AI23" i="128"/>
  <c r="AH23" i="128"/>
  <c r="AG23" i="128"/>
  <c r="AE23" i="128"/>
  <c r="AC23" i="128"/>
  <c r="AB23" i="128"/>
  <c r="AA23" i="128"/>
  <c r="Z23" i="128"/>
  <c r="Y23" i="128"/>
  <c r="X23" i="128"/>
  <c r="C23" i="128"/>
  <c r="AF23" i="128" s="1"/>
  <c r="AN22" i="128"/>
  <c r="AM22" i="128"/>
  <c r="AL22" i="128"/>
  <c r="AK22" i="128"/>
  <c r="AJ22" i="128"/>
  <c r="AI22" i="128"/>
  <c r="AH22" i="128"/>
  <c r="AG22" i="128"/>
  <c r="AE22" i="128"/>
  <c r="AC22" i="128"/>
  <c r="AB22" i="128"/>
  <c r="AA22" i="128"/>
  <c r="Z22" i="128"/>
  <c r="Y22" i="128"/>
  <c r="X22" i="128"/>
  <c r="V22" i="128"/>
  <c r="C22" i="128"/>
  <c r="AF22" i="128" s="1"/>
  <c r="AN21" i="128"/>
  <c r="AM21" i="128"/>
  <c r="AL21" i="128"/>
  <c r="AK21" i="128"/>
  <c r="AJ21" i="128"/>
  <c r="AI21" i="128"/>
  <c r="AH21" i="128"/>
  <c r="AG21" i="128"/>
  <c r="AF21" i="128"/>
  <c r="AE21" i="128"/>
  <c r="AC21" i="128"/>
  <c r="AB21" i="128"/>
  <c r="AA21" i="128"/>
  <c r="Z21" i="128"/>
  <c r="Y21" i="128"/>
  <c r="X21" i="128"/>
  <c r="W21" i="128"/>
  <c r="C21" i="128"/>
  <c r="V21" i="128" s="1"/>
  <c r="I18" i="128"/>
  <c r="AM9" i="128"/>
  <c r="AL9" i="128"/>
  <c r="AK9" i="128"/>
  <c r="AJ9" i="128"/>
  <c r="AE9" i="128"/>
  <c r="AC9" i="128"/>
  <c r="AB9" i="128"/>
  <c r="AA9" i="128"/>
  <c r="C9" i="128"/>
  <c r="AF9" i="128" s="1"/>
  <c r="AM8" i="128"/>
  <c r="AL8" i="128"/>
  <c r="AK8" i="128"/>
  <c r="AJ8" i="128"/>
  <c r="AI8" i="128"/>
  <c r="AH8" i="128"/>
  <c r="AG8" i="128"/>
  <c r="AE8" i="128"/>
  <c r="AC8" i="128"/>
  <c r="AB8" i="128"/>
  <c r="AA8" i="128"/>
  <c r="Z8" i="128"/>
  <c r="Y8" i="128"/>
  <c r="X8" i="128"/>
  <c r="C8" i="128"/>
  <c r="AF8" i="128" s="1"/>
  <c r="AM7" i="128"/>
  <c r="AL7" i="128"/>
  <c r="AK7" i="128"/>
  <c r="AJ7" i="128"/>
  <c r="AI7" i="128"/>
  <c r="AH7" i="128"/>
  <c r="AG7" i="128"/>
  <c r="AF7" i="128"/>
  <c r="AE7" i="128"/>
  <c r="AC7" i="128"/>
  <c r="AB7" i="128"/>
  <c r="AA7" i="128"/>
  <c r="Z7" i="128"/>
  <c r="Y7" i="128"/>
  <c r="X7" i="128"/>
  <c r="W7" i="128"/>
  <c r="C7" i="128"/>
  <c r="V7" i="128" s="1"/>
  <c r="AM6" i="128"/>
  <c r="AL6" i="128"/>
  <c r="AK6" i="128"/>
  <c r="AJ6" i="128"/>
  <c r="AI6" i="128"/>
  <c r="AH6" i="128"/>
  <c r="AG6" i="128"/>
  <c r="AE6" i="128"/>
  <c r="AC6" i="128"/>
  <c r="AB6" i="128"/>
  <c r="AA6" i="128"/>
  <c r="Z6" i="128"/>
  <c r="Y6" i="128"/>
  <c r="X6" i="128"/>
  <c r="C6" i="128"/>
  <c r="AF6" i="128" s="1"/>
  <c r="AM5" i="128"/>
  <c r="AL5" i="128"/>
  <c r="AK5" i="128"/>
  <c r="AJ5" i="128"/>
  <c r="AI5" i="128"/>
  <c r="AH5" i="128"/>
  <c r="AG5" i="128"/>
  <c r="AF5" i="128"/>
  <c r="AE5" i="128"/>
  <c r="AC5" i="128"/>
  <c r="AB5" i="128"/>
  <c r="AA5" i="128"/>
  <c r="Z5" i="128"/>
  <c r="Y5" i="128"/>
  <c r="X5" i="128"/>
  <c r="W5" i="128"/>
  <c r="C5" i="128"/>
  <c r="V5" i="128" s="1"/>
  <c r="A163" i="128"/>
  <c r="I2" i="128"/>
  <c r="J147" i="127"/>
  <c r="F147" i="127" s="1"/>
  <c r="H147" i="127"/>
  <c r="E147" i="127" s="1"/>
  <c r="H131" i="127"/>
  <c r="J115" i="127"/>
  <c r="F115" i="127" s="1"/>
  <c r="H115" i="127"/>
  <c r="E115" i="127" s="1"/>
  <c r="J99" i="127"/>
  <c r="F99" i="127" s="1"/>
  <c r="H99" i="127"/>
  <c r="E99" i="127" s="1"/>
  <c r="J83" i="127"/>
  <c r="F83" i="127" s="1"/>
  <c r="H83" i="127"/>
  <c r="E83" i="127" s="1"/>
  <c r="J67" i="127"/>
  <c r="F67" i="127" s="1"/>
  <c r="H67" i="127"/>
  <c r="E67" i="127" s="1"/>
  <c r="J51" i="127"/>
  <c r="F51" i="127" s="1"/>
  <c r="H51" i="127"/>
  <c r="E51" i="127" s="1"/>
  <c r="J35" i="127"/>
  <c r="F35" i="127" s="1"/>
  <c r="H35" i="127"/>
  <c r="E35" i="127" s="1"/>
  <c r="J19" i="127"/>
  <c r="F19" i="127" s="1"/>
  <c r="H19" i="127"/>
  <c r="E19" i="127" s="1"/>
  <c r="J3" i="127"/>
  <c r="F3" i="127" s="1"/>
  <c r="H3" i="127"/>
  <c r="E3" i="127" s="1"/>
  <c r="A3" i="127"/>
  <c r="AL153" i="127"/>
  <c r="AK153" i="127"/>
  <c r="AJ153" i="127"/>
  <c r="AI153" i="127"/>
  <c r="AH153" i="127"/>
  <c r="AD153" i="127"/>
  <c r="AB153" i="127"/>
  <c r="AA153" i="127"/>
  <c r="Z153" i="127"/>
  <c r="Y153" i="127"/>
  <c r="C153" i="127"/>
  <c r="U153" i="127" s="1"/>
  <c r="AL152" i="127"/>
  <c r="AK152" i="127"/>
  <c r="AJ152" i="127"/>
  <c r="AI152" i="127"/>
  <c r="AH152" i="127"/>
  <c r="AG152" i="127"/>
  <c r="AF152" i="127"/>
  <c r="AE152" i="127"/>
  <c r="AD152" i="127"/>
  <c r="AB152" i="127"/>
  <c r="AA152" i="127"/>
  <c r="Z152" i="127"/>
  <c r="Y152" i="127"/>
  <c r="X152" i="127"/>
  <c r="W152" i="127"/>
  <c r="V152" i="127"/>
  <c r="C152" i="127"/>
  <c r="U152" i="127" s="1"/>
  <c r="AL151" i="127"/>
  <c r="AK151" i="127"/>
  <c r="AJ151" i="127"/>
  <c r="AI151" i="127"/>
  <c r="AH151" i="127"/>
  <c r="AG151" i="127"/>
  <c r="AF151" i="127"/>
  <c r="AD151" i="127"/>
  <c r="AB151" i="127"/>
  <c r="AA151" i="127"/>
  <c r="Z151" i="127"/>
  <c r="Y151" i="127"/>
  <c r="X151" i="127"/>
  <c r="W151" i="127"/>
  <c r="C151" i="127"/>
  <c r="AE151" i="127" s="1"/>
  <c r="AL150" i="127"/>
  <c r="AK150" i="127"/>
  <c r="AJ150" i="127"/>
  <c r="AI150" i="127"/>
  <c r="AH150" i="127"/>
  <c r="AG150" i="127"/>
  <c r="AF150" i="127"/>
  <c r="AE150" i="127"/>
  <c r="AD150" i="127"/>
  <c r="AB150" i="127"/>
  <c r="AA150" i="127"/>
  <c r="Z150" i="127"/>
  <c r="Y150" i="127"/>
  <c r="X150" i="127"/>
  <c r="W150" i="127"/>
  <c r="V150" i="127"/>
  <c r="C150" i="127"/>
  <c r="U150" i="127" s="1"/>
  <c r="AB149" i="127"/>
  <c r="AA149" i="127"/>
  <c r="Z149" i="127"/>
  <c r="Y149" i="127"/>
  <c r="X149" i="127"/>
  <c r="W149" i="127"/>
  <c r="V149" i="127"/>
  <c r="U149" i="127"/>
  <c r="A147" i="127"/>
  <c r="I146" i="127"/>
  <c r="AL137" i="127"/>
  <c r="AK137" i="127"/>
  <c r="AJ137" i="127"/>
  <c r="AI137" i="127"/>
  <c r="AH137" i="127"/>
  <c r="AD137" i="127"/>
  <c r="AB137" i="127"/>
  <c r="AA137" i="127"/>
  <c r="Z137" i="127"/>
  <c r="Y137" i="127"/>
  <c r="D137" i="127"/>
  <c r="V137" i="127" s="1"/>
  <c r="C137" i="127"/>
  <c r="AE137" i="127" s="1"/>
  <c r="AL136" i="127"/>
  <c r="AK136" i="127"/>
  <c r="AJ136" i="127"/>
  <c r="AI136" i="127"/>
  <c r="AH136" i="127"/>
  <c r="AG136" i="127"/>
  <c r="AF136" i="127"/>
  <c r="AD136" i="127"/>
  <c r="AB136" i="127"/>
  <c r="AA136" i="127"/>
  <c r="Z136" i="127"/>
  <c r="Y136" i="127"/>
  <c r="X136" i="127"/>
  <c r="W136" i="127"/>
  <c r="V136" i="127"/>
  <c r="U136" i="127"/>
  <c r="C136" i="127"/>
  <c r="AL135" i="127"/>
  <c r="AK135" i="127"/>
  <c r="AJ135" i="127"/>
  <c r="AI135" i="127"/>
  <c r="AH135" i="127"/>
  <c r="AG135" i="127"/>
  <c r="AF135" i="127"/>
  <c r="AD135" i="127"/>
  <c r="AB135" i="127"/>
  <c r="AA135" i="127"/>
  <c r="Z135" i="127"/>
  <c r="Y135" i="127"/>
  <c r="X135" i="127"/>
  <c r="W135" i="127"/>
  <c r="U135" i="127"/>
  <c r="C135" i="127"/>
  <c r="AE135" i="127" s="1"/>
  <c r="AL134" i="127"/>
  <c r="AK134" i="127"/>
  <c r="AJ134" i="127"/>
  <c r="AI134" i="127"/>
  <c r="AH134" i="127"/>
  <c r="AG134" i="127"/>
  <c r="AF134" i="127"/>
  <c r="AD134" i="127"/>
  <c r="AB134" i="127"/>
  <c r="AA134" i="127"/>
  <c r="Z134" i="127"/>
  <c r="Y134" i="127"/>
  <c r="X134" i="127"/>
  <c r="W134" i="127"/>
  <c r="V134" i="127"/>
  <c r="U134" i="127"/>
  <c r="C134" i="127"/>
  <c r="AB133" i="127"/>
  <c r="AA133" i="127"/>
  <c r="Z133" i="127"/>
  <c r="Y133" i="127"/>
  <c r="X133" i="127"/>
  <c r="W133" i="127"/>
  <c r="V133" i="127"/>
  <c r="U133" i="127"/>
  <c r="I130" i="127"/>
  <c r="AL121" i="127"/>
  <c r="AK121" i="127"/>
  <c r="AJ121" i="127"/>
  <c r="AI121" i="127"/>
  <c r="AH121" i="127"/>
  <c r="AD121" i="127"/>
  <c r="AB121" i="127"/>
  <c r="AA121" i="127"/>
  <c r="Z121" i="127"/>
  <c r="Y121" i="127"/>
  <c r="C121" i="127"/>
  <c r="D121" i="127" s="1"/>
  <c r="AL120" i="127"/>
  <c r="AK120" i="127"/>
  <c r="AJ120" i="127"/>
  <c r="AI120" i="127"/>
  <c r="AH120" i="127"/>
  <c r="AG120" i="127"/>
  <c r="AF120" i="127"/>
  <c r="AD120" i="127"/>
  <c r="AB120" i="127"/>
  <c r="AA120" i="127"/>
  <c r="Z120" i="127"/>
  <c r="Y120" i="127"/>
  <c r="X120" i="127"/>
  <c r="W120" i="127"/>
  <c r="C120" i="127"/>
  <c r="AE136" i="127" s="1"/>
  <c r="AL119" i="127"/>
  <c r="AK119" i="127"/>
  <c r="AJ119" i="127"/>
  <c r="AI119" i="127"/>
  <c r="AH119" i="127"/>
  <c r="AG119" i="127"/>
  <c r="AF119" i="127"/>
  <c r="AD119" i="127"/>
  <c r="AB119" i="127"/>
  <c r="AA119" i="127"/>
  <c r="Z119" i="127"/>
  <c r="Y119" i="127"/>
  <c r="X119" i="127"/>
  <c r="W119" i="127"/>
  <c r="V119" i="127"/>
  <c r="C119" i="127"/>
  <c r="U119" i="127" s="1"/>
  <c r="AL118" i="127"/>
  <c r="AK118" i="127"/>
  <c r="AJ118" i="127"/>
  <c r="AI118" i="127"/>
  <c r="AH118" i="127"/>
  <c r="AG118" i="127"/>
  <c r="AF118" i="127"/>
  <c r="AD118" i="127"/>
  <c r="AB118" i="127"/>
  <c r="AA118" i="127"/>
  <c r="Z118" i="127"/>
  <c r="Y118" i="127"/>
  <c r="X118" i="127"/>
  <c r="W118" i="127"/>
  <c r="C118" i="127"/>
  <c r="AE134" i="127" s="1"/>
  <c r="AB117" i="127"/>
  <c r="AA117" i="127"/>
  <c r="Z117" i="127"/>
  <c r="Y117" i="127"/>
  <c r="X117" i="127"/>
  <c r="W117" i="127"/>
  <c r="V117" i="127"/>
  <c r="U117" i="127"/>
  <c r="I114" i="127"/>
  <c r="AL105" i="127"/>
  <c r="AK105" i="127"/>
  <c r="AJ105" i="127"/>
  <c r="AI105" i="127"/>
  <c r="AH105" i="127"/>
  <c r="AG105" i="127"/>
  <c r="AF105" i="127"/>
  <c r="AD105" i="127"/>
  <c r="AB105" i="127"/>
  <c r="AA105" i="127"/>
  <c r="Z105" i="127"/>
  <c r="Y105" i="127"/>
  <c r="X105" i="127"/>
  <c r="W105" i="127"/>
  <c r="C105" i="127"/>
  <c r="AE105" i="127" s="1"/>
  <c r="AL104" i="127"/>
  <c r="AK104" i="127"/>
  <c r="AJ104" i="127"/>
  <c r="AI104" i="127"/>
  <c r="AH104" i="127"/>
  <c r="AG104" i="127"/>
  <c r="AF104" i="127"/>
  <c r="AE104" i="127"/>
  <c r="AD104" i="127"/>
  <c r="AB104" i="127"/>
  <c r="AA104" i="127"/>
  <c r="Z104" i="127"/>
  <c r="Y104" i="127"/>
  <c r="X104" i="127"/>
  <c r="W104" i="127"/>
  <c r="V104" i="127"/>
  <c r="C104" i="127"/>
  <c r="U104" i="127" s="1"/>
  <c r="AL103" i="127"/>
  <c r="AK103" i="127"/>
  <c r="AJ103" i="127"/>
  <c r="AI103" i="127"/>
  <c r="AH103" i="127"/>
  <c r="AG103" i="127"/>
  <c r="AF103" i="127"/>
  <c r="AD103" i="127"/>
  <c r="AB103" i="127"/>
  <c r="AA103" i="127"/>
  <c r="Z103" i="127"/>
  <c r="Y103" i="127"/>
  <c r="X103" i="127"/>
  <c r="W103" i="127"/>
  <c r="C103" i="127"/>
  <c r="AE103" i="127" s="1"/>
  <c r="AL102" i="127"/>
  <c r="AK102" i="127"/>
  <c r="AJ102" i="127"/>
  <c r="AI102" i="127"/>
  <c r="AH102" i="127"/>
  <c r="AG102" i="127"/>
  <c r="AF102" i="127"/>
  <c r="AE102" i="127"/>
  <c r="AD102" i="127"/>
  <c r="AB102" i="127"/>
  <c r="AA102" i="127"/>
  <c r="Z102" i="127"/>
  <c r="Y102" i="127"/>
  <c r="X102" i="127"/>
  <c r="W102" i="127"/>
  <c r="V102" i="127"/>
  <c r="C102" i="127"/>
  <c r="U102" i="127" s="1"/>
  <c r="AB101" i="127"/>
  <c r="AA101" i="127"/>
  <c r="Z101" i="127"/>
  <c r="Y101" i="127"/>
  <c r="X101" i="127"/>
  <c r="W101" i="127"/>
  <c r="V101" i="127"/>
  <c r="U101" i="127"/>
  <c r="A99" i="127"/>
  <c r="I98" i="127"/>
  <c r="AL89" i="127"/>
  <c r="AK89" i="127"/>
  <c r="AJ89" i="127"/>
  <c r="AI89" i="127"/>
  <c r="AH89" i="127"/>
  <c r="AG89" i="127"/>
  <c r="AF89" i="127"/>
  <c r="AD89" i="127"/>
  <c r="AB89" i="127"/>
  <c r="AA89" i="127"/>
  <c r="Z89" i="127"/>
  <c r="Y89" i="127"/>
  <c r="X89" i="127"/>
  <c r="W89" i="127"/>
  <c r="C89" i="127"/>
  <c r="AE89" i="127" s="1"/>
  <c r="AL88" i="127"/>
  <c r="AK88" i="127"/>
  <c r="AJ88" i="127"/>
  <c r="AI88" i="127"/>
  <c r="AH88" i="127"/>
  <c r="AG88" i="127"/>
  <c r="AF88" i="127"/>
  <c r="AD88" i="127"/>
  <c r="AB88" i="127"/>
  <c r="AA88" i="127"/>
  <c r="Z88" i="127"/>
  <c r="Y88" i="127"/>
  <c r="X88" i="127"/>
  <c r="W88" i="127"/>
  <c r="V88" i="127"/>
  <c r="U88" i="127"/>
  <c r="C88" i="127"/>
  <c r="AL87" i="127"/>
  <c r="AK87" i="127"/>
  <c r="AJ87" i="127"/>
  <c r="AI87" i="127"/>
  <c r="AH87" i="127"/>
  <c r="AG87" i="127"/>
  <c r="AF87" i="127"/>
  <c r="AD87" i="127"/>
  <c r="AB87" i="127"/>
  <c r="AA87" i="127"/>
  <c r="Z87" i="127"/>
  <c r="Y87" i="127"/>
  <c r="X87" i="127"/>
  <c r="W87" i="127"/>
  <c r="C87" i="127"/>
  <c r="AE87" i="127" s="1"/>
  <c r="AL86" i="127"/>
  <c r="AK86" i="127"/>
  <c r="AJ86" i="127"/>
  <c r="AI86" i="127"/>
  <c r="AH86" i="127"/>
  <c r="AG86" i="127"/>
  <c r="AF86" i="127"/>
  <c r="AD86" i="127"/>
  <c r="AB86" i="127"/>
  <c r="AA86" i="127"/>
  <c r="Z86" i="127"/>
  <c r="Y86" i="127"/>
  <c r="X86" i="127"/>
  <c r="W86" i="127"/>
  <c r="V86" i="127"/>
  <c r="U86" i="127"/>
  <c r="C86" i="127"/>
  <c r="AB85" i="127"/>
  <c r="AA85" i="127"/>
  <c r="Z85" i="127"/>
  <c r="Y85" i="127"/>
  <c r="X85" i="127"/>
  <c r="W85" i="127"/>
  <c r="V85" i="127"/>
  <c r="U85" i="127"/>
  <c r="I82" i="127"/>
  <c r="AL73" i="127"/>
  <c r="AK73" i="127"/>
  <c r="AJ73" i="127"/>
  <c r="AI73" i="127"/>
  <c r="AH73" i="127"/>
  <c r="AG73" i="127"/>
  <c r="AF73" i="127"/>
  <c r="AE73" i="127"/>
  <c r="AD73" i="127"/>
  <c r="AB73" i="127"/>
  <c r="AA73" i="127"/>
  <c r="Z73" i="127"/>
  <c r="Y73" i="127"/>
  <c r="X73" i="127"/>
  <c r="W73" i="127"/>
  <c r="V73" i="127"/>
  <c r="C73" i="127"/>
  <c r="U73" i="127" s="1"/>
  <c r="AL72" i="127"/>
  <c r="AK72" i="127"/>
  <c r="AJ72" i="127"/>
  <c r="AI72" i="127"/>
  <c r="AH72" i="127"/>
  <c r="AG72" i="127"/>
  <c r="AF72" i="127"/>
  <c r="AD72" i="127"/>
  <c r="AB72" i="127"/>
  <c r="AA72" i="127"/>
  <c r="Z72" i="127"/>
  <c r="Y72" i="127"/>
  <c r="X72" i="127"/>
  <c r="W72" i="127"/>
  <c r="C72" i="127"/>
  <c r="AE72" i="127" s="1"/>
  <c r="AL71" i="127"/>
  <c r="AK71" i="127"/>
  <c r="AJ71" i="127"/>
  <c r="AI71" i="127"/>
  <c r="AH71" i="127"/>
  <c r="AG71" i="127"/>
  <c r="AF71" i="127"/>
  <c r="AE71" i="127"/>
  <c r="AD71" i="127"/>
  <c r="AB71" i="127"/>
  <c r="AA71" i="127"/>
  <c r="Z71" i="127"/>
  <c r="Y71" i="127"/>
  <c r="X71" i="127"/>
  <c r="W71" i="127"/>
  <c r="V71" i="127"/>
  <c r="C71" i="127"/>
  <c r="U71" i="127" s="1"/>
  <c r="AL70" i="127"/>
  <c r="AK70" i="127"/>
  <c r="AJ70" i="127"/>
  <c r="AI70" i="127"/>
  <c r="AH70" i="127"/>
  <c r="AG70" i="127"/>
  <c r="AF70" i="127"/>
  <c r="AD70" i="127"/>
  <c r="AB70" i="127"/>
  <c r="AA70" i="127"/>
  <c r="Z70" i="127"/>
  <c r="Y70" i="127"/>
  <c r="X70" i="127"/>
  <c r="W70" i="127"/>
  <c r="C70" i="127"/>
  <c r="AE70" i="127" s="1"/>
  <c r="AB69" i="127"/>
  <c r="AA69" i="127"/>
  <c r="Z69" i="127"/>
  <c r="Y69" i="127"/>
  <c r="X69" i="127"/>
  <c r="W69" i="127"/>
  <c r="V69" i="127"/>
  <c r="U69" i="127"/>
  <c r="I66" i="127"/>
  <c r="AL58" i="127"/>
  <c r="AK58" i="127"/>
  <c r="AJ58" i="127"/>
  <c r="AI58" i="127"/>
  <c r="AG58" i="127"/>
  <c r="AD58" i="127"/>
  <c r="AB58" i="127"/>
  <c r="AA58" i="127"/>
  <c r="Z58" i="127"/>
  <c r="Y58" i="127"/>
  <c r="X58" i="127"/>
  <c r="W58" i="127"/>
  <c r="V58" i="127"/>
  <c r="U58" i="127"/>
  <c r="AL57" i="127"/>
  <c r="AK57" i="127"/>
  <c r="AJ57" i="127"/>
  <c r="AI57" i="127"/>
  <c r="AH57" i="127"/>
  <c r="AG57" i="127"/>
  <c r="AF57" i="127"/>
  <c r="AD57" i="127"/>
  <c r="AB57" i="127"/>
  <c r="AA57" i="127"/>
  <c r="Z57" i="127"/>
  <c r="Y57" i="127"/>
  <c r="X57" i="127"/>
  <c r="W57" i="127"/>
  <c r="V57" i="127"/>
  <c r="U57" i="127"/>
  <c r="C57" i="127"/>
  <c r="AL56" i="127"/>
  <c r="AK56" i="127"/>
  <c r="AJ56" i="127"/>
  <c r="AI56" i="127"/>
  <c r="AH56" i="127"/>
  <c r="AG56" i="127"/>
  <c r="AF56" i="127"/>
  <c r="AD56" i="127"/>
  <c r="AB56" i="127"/>
  <c r="AA56" i="127"/>
  <c r="Z56" i="127"/>
  <c r="Y56" i="127"/>
  <c r="X56" i="127"/>
  <c r="W56" i="127"/>
  <c r="C56" i="127"/>
  <c r="AE56" i="127" s="1"/>
  <c r="AL55" i="127"/>
  <c r="AK55" i="127"/>
  <c r="AJ55" i="127"/>
  <c r="AI55" i="127"/>
  <c r="AH55" i="127"/>
  <c r="AG55" i="127"/>
  <c r="AF55" i="127"/>
  <c r="AD55" i="127"/>
  <c r="AB55" i="127"/>
  <c r="AA55" i="127"/>
  <c r="Z55" i="127"/>
  <c r="Y55" i="127"/>
  <c r="X55" i="127"/>
  <c r="W55" i="127"/>
  <c r="V55" i="127"/>
  <c r="U55" i="127"/>
  <c r="C55" i="127"/>
  <c r="AL54" i="127"/>
  <c r="AK54" i="127"/>
  <c r="AJ54" i="127"/>
  <c r="AI54" i="127"/>
  <c r="AH54" i="127"/>
  <c r="AG54" i="127"/>
  <c r="AF54" i="127"/>
  <c r="AD54" i="127"/>
  <c r="AB54" i="127"/>
  <c r="AA54" i="127"/>
  <c r="Z54" i="127"/>
  <c r="Y54" i="127"/>
  <c r="X54" i="127"/>
  <c r="W54" i="127"/>
  <c r="C54" i="127"/>
  <c r="AE54" i="127" s="1"/>
  <c r="AB53" i="127"/>
  <c r="AA53" i="127"/>
  <c r="Z53" i="127"/>
  <c r="Y53" i="127"/>
  <c r="X53" i="127"/>
  <c r="W53" i="127"/>
  <c r="V53" i="127"/>
  <c r="U53" i="127"/>
  <c r="I50" i="127"/>
  <c r="AL41" i="127"/>
  <c r="AK41" i="127"/>
  <c r="AJ41" i="127"/>
  <c r="AI41" i="127"/>
  <c r="AG41" i="127"/>
  <c r="AD41" i="127"/>
  <c r="AB41" i="127"/>
  <c r="AA41" i="127"/>
  <c r="Z41" i="127"/>
  <c r="U41" i="127"/>
  <c r="C41" i="127"/>
  <c r="D41" i="127" s="1"/>
  <c r="AL40" i="127"/>
  <c r="AK40" i="127"/>
  <c r="AJ40" i="127"/>
  <c r="AI40" i="127"/>
  <c r="AH40" i="127"/>
  <c r="AG40" i="127"/>
  <c r="AF40" i="127"/>
  <c r="AD40" i="127"/>
  <c r="AB40" i="127"/>
  <c r="AA40" i="127"/>
  <c r="Z40" i="127"/>
  <c r="Y40" i="127"/>
  <c r="X40" i="127"/>
  <c r="W40" i="127"/>
  <c r="C40" i="127"/>
  <c r="AE40" i="127" s="1"/>
  <c r="AL39" i="127"/>
  <c r="AK39" i="127"/>
  <c r="AJ39" i="127"/>
  <c r="AI39" i="127"/>
  <c r="AH39" i="127"/>
  <c r="AG39" i="127"/>
  <c r="AF39" i="127"/>
  <c r="AE39" i="127"/>
  <c r="AD39" i="127"/>
  <c r="AB39" i="127"/>
  <c r="AA39" i="127"/>
  <c r="Z39" i="127"/>
  <c r="Y39" i="127"/>
  <c r="X39" i="127"/>
  <c r="W39" i="127"/>
  <c r="V39" i="127"/>
  <c r="C39" i="127"/>
  <c r="U39" i="127" s="1"/>
  <c r="AL38" i="127"/>
  <c r="AK38" i="127"/>
  <c r="AJ38" i="127"/>
  <c r="AI38" i="127"/>
  <c r="AH38" i="127"/>
  <c r="AG38" i="127"/>
  <c r="AF38" i="127"/>
  <c r="AD38" i="127"/>
  <c r="AB38" i="127"/>
  <c r="AA38" i="127"/>
  <c r="Z38" i="127"/>
  <c r="Y38" i="127"/>
  <c r="X38" i="127"/>
  <c r="W38" i="127"/>
  <c r="C38" i="127"/>
  <c r="AE38" i="127" s="1"/>
  <c r="AL37" i="127"/>
  <c r="AK37" i="127"/>
  <c r="AJ37" i="127"/>
  <c r="AI37" i="127"/>
  <c r="AH37" i="127"/>
  <c r="AG37" i="127"/>
  <c r="AF37" i="127"/>
  <c r="AE37" i="127"/>
  <c r="AD37" i="127"/>
  <c r="AB37" i="127"/>
  <c r="AA37" i="127"/>
  <c r="Z37" i="127"/>
  <c r="Y37" i="127"/>
  <c r="X37" i="127"/>
  <c r="W37" i="127"/>
  <c r="V37" i="127"/>
  <c r="C37" i="127"/>
  <c r="U37" i="127" s="1"/>
  <c r="A35" i="127"/>
  <c r="I34" i="127"/>
  <c r="AL25" i="127"/>
  <c r="AK25" i="127"/>
  <c r="AJ25" i="127"/>
  <c r="AI25" i="127"/>
  <c r="AG25" i="127"/>
  <c r="AD25" i="127"/>
  <c r="AB25" i="127"/>
  <c r="AA25" i="127"/>
  <c r="Z25" i="127"/>
  <c r="D25" i="127"/>
  <c r="V25" i="127" s="1"/>
  <c r="C25" i="127"/>
  <c r="AE25" i="127" s="1"/>
  <c r="AL24" i="127"/>
  <c r="AK24" i="127"/>
  <c r="AJ24" i="127"/>
  <c r="AI24" i="127"/>
  <c r="AH24" i="127"/>
  <c r="AG24" i="127"/>
  <c r="AF24" i="127"/>
  <c r="AD24" i="127"/>
  <c r="AB24" i="127"/>
  <c r="AA24" i="127"/>
  <c r="Z24" i="127"/>
  <c r="Y24" i="127"/>
  <c r="X24" i="127"/>
  <c r="W24" i="127"/>
  <c r="C24" i="127"/>
  <c r="AE24" i="127" s="1"/>
  <c r="AL23" i="127"/>
  <c r="AK23" i="127"/>
  <c r="AJ23" i="127"/>
  <c r="AI23" i="127"/>
  <c r="AH23" i="127"/>
  <c r="AG23" i="127"/>
  <c r="AF23" i="127"/>
  <c r="AD23" i="127"/>
  <c r="AB23" i="127"/>
  <c r="AA23" i="127"/>
  <c r="Z23" i="127"/>
  <c r="Y23" i="127"/>
  <c r="X23" i="127"/>
  <c r="W23" i="127"/>
  <c r="V23" i="127"/>
  <c r="U23" i="127"/>
  <c r="C23" i="127"/>
  <c r="AL22" i="127"/>
  <c r="AK22" i="127"/>
  <c r="AJ22" i="127"/>
  <c r="AI22" i="127"/>
  <c r="AH22" i="127"/>
  <c r="AG22" i="127"/>
  <c r="AF22" i="127"/>
  <c r="AD22" i="127"/>
  <c r="AB22" i="127"/>
  <c r="AA22" i="127"/>
  <c r="Z22" i="127"/>
  <c r="Y22" i="127"/>
  <c r="X22" i="127"/>
  <c r="W22" i="127"/>
  <c r="C22" i="127"/>
  <c r="AE22" i="127" s="1"/>
  <c r="AL21" i="127"/>
  <c r="AK21" i="127"/>
  <c r="AJ21" i="127"/>
  <c r="AI21" i="127"/>
  <c r="AH21" i="127"/>
  <c r="AG21" i="127"/>
  <c r="AF21" i="127"/>
  <c r="AE21" i="127"/>
  <c r="AD21" i="127"/>
  <c r="AB21" i="127"/>
  <c r="AA21" i="127"/>
  <c r="Z21" i="127"/>
  <c r="Y21" i="127"/>
  <c r="X21" i="127"/>
  <c r="W21" i="127"/>
  <c r="V21" i="127"/>
  <c r="U21" i="127"/>
  <c r="C21" i="127"/>
  <c r="A19" i="127"/>
  <c r="I18" i="127"/>
  <c r="AL9" i="127"/>
  <c r="AK9" i="127"/>
  <c r="AJ9" i="127"/>
  <c r="AI9" i="127"/>
  <c r="AD9" i="127"/>
  <c r="AB9" i="127"/>
  <c r="AA9" i="127"/>
  <c r="Z9" i="127"/>
  <c r="C9" i="127"/>
  <c r="U9" i="127" s="1"/>
  <c r="AL8" i="127"/>
  <c r="AK8" i="127"/>
  <c r="AJ8" i="127"/>
  <c r="AI8" i="127"/>
  <c r="AH8" i="127"/>
  <c r="AG8" i="127"/>
  <c r="AF8" i="127"/>
  <c r="AE8" i="127"/>
  <c r="AD8" i="127"/>
  <c r="AB8" i="127"/>
  <c r="AA8" i="127"/>
  <c r="Z8" i="127"/>
  <c r="Y8" i="127"/>
  <c r="X8" i="127"/>
  <c r="W8" i="127"/>
  <c r="V8" i="127"/>
  <c r="U8" i="127"/>
  <c r="C8" i="127"/>
  <c r="AL7" i="127"/>
  <c r="AK7" i="127"/>
  <c r="AJ7" i="127"/>
  <c r="AI7" i="127"/>
  <c r="AH7" i="127"/>
  <c r="AG7" i="127"/>
  <c r="AF7" i="127"/>
  <c r="AD7" i="127"/>
  <c r="AB7" i="127"/>
  <c r="AA7" i="127"/>
  <c r="Z7" i="127"/>
  <c r="Y7" i="127"/>
  <c r="X7" i="127"/>
  <c r="W7" i="127"/>
  <c r="C7" i="127"/>
  <c r="AE7" i="127" s="1"/>
  <c r="AL6" i="127"/>
  <c r="AK6" i="127"/>
  <c r="AJ6" i="127"/>
  <c r="AI6" i="127"/>
  <c r="AH6" i="127"/>
  <c r="AG6" i="127"/>
  <c r="AF6" i="127"/>
  <c r="AE6" i="127"/>
  <c r="AD6" i="127"/>
  <c r="AB6" i="127"/>
  <c r="AA6" i="127"/>
  <c r="Z6" i="127"/>
  <c r="Y6" i="127"/>
  <c r="X6" i="127"/>
  <c r="W6" i="127"/>
  <c r="V6" i="127"/>
  <c r="U6" i="127"/>
  <c r="C6" i="127"/>
  <c r="AL5" i="127"/>
  <c r="AK5" i="127"/>
  <c r="AJ5" i="127"/>
  <c r="AI5" i="127"/>
  <c r="AH5" i="127"/>
  <c r="AG5" i="127"/>
  <c r="AF5" i="127"/>
  <c r="AE5" i="127"/>
  <c r="AD5" i="127"/>
  <c r="AB5" i="127"/>
  <c r="AA5" i="127"/>
  <c r="Z5" i="127"/>
  <c r="Y5" i="127"/>
  <c r="X5" i="127"/>
  <c r="W5" i="127"/>
  <c r="V5" i="127"/>
  <c r="U5" i="127"/>
  <c r="A131" i="127"/>
  <c r="I2" i="127"/>
  <c r="L19" i="130" l="1"/>
  <c r="L83" i="130"/>
  <c r="L99" i="130"/>
  <c r="L115" i="130"/>
  <c r="L147" i="130"/>
  <c r="L179" i="130"/>
  <c r="L35" i="130"/>
  <c r="A179" i="130"/>
  <c r="A163" i="130"/>
  <c r="A147" i="130"/>
  <c r="A131" i="130"/>
  <c r="A115" i="130"/>
  <c r="A99" i="130"/>
  <c r="A83" i="130"/>
  <c r="A67" i="130"/>
  <c r="A51" i="130"/>
  <c r="A35" i="130"/>
  <c r="A19" i="130"/>
  <c r="AF5" i="130"/>
  <c r="W5" i="130"/>
  <c r="V5" i="130"/>
  <c r="AF6" i="130"/>
  <c r="W6" i="130"/>
  <c r="V6" i="130"/>
  <c r="AF7" i="130"/>
  <c r="W7" i="130"/>
  <c r="V7" i="130"/>
  <c r="AF8" i="130"/>
  <c r="W8" i="130"/>
  <c r="V8" i="130"/>
  <c r="AF9" i="130"/>
  <c r="V9" i="130"/>
  <c r="D9" i="130"/>
  <c r="AF21" i="130"/>
  <c r="W21" i="130"/>
  <c r="V21" i="130"/>
  <c r="AF22" i="130"/>
  <c r="W22" i="130"/>
  <c r="V22" i="130"/>
  <c r="AF23" i="130"/>
  <c r="W23" i="130"/>
  <c r="V23" i="130"/>
  <c r="AF24" i="130"/>
  <c r="W24" i="130"/>
  <c r="V24" i="130"/>
  <c r="AF42" i="130"/>
  <c r="AF25" i="130"/>
  <c r="V25" i="130"/>
  <c r="D25" i="130"/>
  <c r="AF38" i="130"/>
  <c r="W38" i="130"/>
  <c r="V38" i="130"/>
  <c r="AF39" i="130"/>
  <c r="W39" i="130"/>
  <c r="V39" i="130"/>
  <c r="AF40" i="130"/>
  <c r="W40" i="130"/>
  <c r="V40" i="130"/>
  <c r="AF41" i="130"/>
  <c r="W41" i="130"/>
  <c r="V41" i="130"/>
  <c r="AF54" i="130"/>
  <c r="W54" i="130"/>
  <c r="V54" i="130"/>
  <c r="AF55" i="130"/>
  <c r="W55" i="130"/>
  <c r="V55" i="130"/>
  <c r="AF56" i="130"/>
  <c r="W56" i="130"/>
  <c r="V56" i="130"/>
  <c r="AF57" i="130"/>
  <c r="W57" i="130"/>
  <c r="V57" i="130"/>
  <c r="AF70" i="130"/>
  <c r="W70" i="130"/>
  <c r="V70" i="130"/>
  <c r="AF71" i="130"/>
  <c r="W71" i="130"/>
  <c r="V71" i="130"/>
  <c r="AF72" i="130"/>
  <c r="W72" i="130"/>
  <c r="V72" i="130"/>
  <c r="AF73" i="130"/>
  <c r="W73" i="130"/>
  <c r="V73" i="130"/>
  <c r="AF86" i="130"/>
  <c r="W86" i="130"/>
  <c r="V86" i="130"/>
  <c r="AF87" i="130"/>
  <c r="W87" i="130"/>
  <c r="V87" i="130"/>
  <c r="AF88" i="130"/>
  <c r="W88" i="130"/>
  <c r="V88" i="130"/>
  <c r="AF89" i="130"/>
  <c r="W89" i="130"/>
  <c r="V89" i="130"/>
  <c r="AF102" i="130"/>
  <c r="W102" i="130"/>
  <c r="V102" i="130"/>
  <c r="AF103" i="130"/>
  <c r="W103" i="130"/>
  <c r="V103" i="130"/>
  <c r="AF104" i="130"/>
  <c r="W104" i="130"/>
  <c r="V104" i="130"/>
  <c r="AF105" i="130"/>
  <c r="W105" i="130"/>
  <c r="V105" i="130"/>
  <c r="AF118" i="130"/>
  <c r="W118" i="130"/>
  <c r="V118" i="130"/>
  <c r="AF119" i="130"/>
  <c r="W119" i="130"/>
  <c r="V119" i="130"/>
  <c r="AF120" i="130"/>
  <c r="W120" i="130"/>
  <c r="V120" i="130"/>
  <c r="AF121" i="130"/>
  <c r="W121" i="130"/>
  <c r="V121" i="130"/>
  <c r="AF134" i="130"/>
  <c r="W134" i="130"/>
  <c r="V134" i="130"/>
  <c r="AF135" i="130"/>
  <c r="W135" i="130"/>
  <c r="V135" i="130"/>
  <c r="AF136" i="130"/>
  <c r="W136" i="130"/>
  <c r="V136" i="130"/>
  <c r="AF137" i="130"/>
  <c r="W137" i="130"/>
  <c r="V137" i="130"/>
  <c r="AF150" i="130"/>
  <c r="W150" i="130"/>
  <c r="V150" i="130"/>
  <c r="AF151" i="130"/>
  <c r="W151" i="130"/>
  <c r="V151" i="130"/>
  <c r="AF152" i="130"/>
  <c r="W152" i="130"/>
  <c r="V152" i="130"/>
  <c r="AF153" i="130"/>
  <c r="W153" i="130"/>
  <c r="V153" i="130"/>
  <c r="AF166" i="130"/>
  <c r="W166" i="130"/>
  <c r="V166" i="130"/>
  <c r="AF167" i="130"/>
  <c r="W167" i="130"/>
  <c r="V167" i="130"/>
  <c r="AF168" i="130"/>
  <c r="W168" i="130"/>
  <c r="V168" i="130"/>
  <c r="AF169" i="130"/>
  <c r="V169" i="130"/>
  <c r="D169" i="130"/>
  <c r="AF182" i="130"/>
  <c r="W182" i="130"/>
  <c r="V182" i="130"/>
  <c r="AF183" i="130"/>
  <c r="W183" i="130"/>
  <c r="V183" i="130"/>
  <c r="AF184" i="130"/>
  <c r="W184" i="130"/>
  <c r="V184" i="130"/>
  <c r="AF185" i="130"/>
  <c r="V185" i="130"/>
  <c r="D185" i="130"/>
  <c r="L163" i="129"/>
  <c r="L99" i="129"/>
  <c r="L147" i="129"/>
  <c r="L19" i="129"/>
  <c r="L67" i="129"/>
  <c r="L131" i="129"/>
  <c r="L51" i="129"/>
  <c r="L115" i="129"/>
  <c r="L179" i="129"/>
  <c r="L3" i="129"/>
  <c r="A99" i="129"/>
  <c r="AF118" i="129"/>
  <c r="AF120" i="129"/>
  <c r="W169" i="129"/>
  <c r="W183" i="129"/>
  <c r="AF183" i="129"/>
  <c r="V5" i="129"/>
  <c r="V7" i="129"/>
  <c r="D9" i="129"/>
  <c r="AF9" i="129"/>
  <c r="V21" i="129"/>
  <c r="D25" i="129"/>
  <c r="AF25" i="129"/>
  <c r="AF41" i="129"/>
  <c r="V70" i="129"/>
  <c r="V72" i="129"/>
  <c r="A83" i="129"/>
  <c r="AF86" i="129"/>
  <c r="AF88" i="129"/>
  <c r="V103" i="129"/>
  <c r="V105" i="129"/>
  <c r="V119" i="129"/>
  <c r="V121" i="129"/>
  <c r="AF135" i="129"/>
  <c r="AF137" i="129"/>
  <c r="E169" i="129"/>
  <c r="A179" i="129"/>
  <c r="V25" i="129"/>
  <c r="W5" i="129"/>
  <c r="W7" i="129"/>
  <c r="AF7" i="129"/>
  <c r="W21" i="129"/>
  <c r="V24" i="129"/>
  <c r="V38" i="129"/>
  <c r="V40" i="129"/>
  <c r="V54" i="129"/>
  <c r="V56" i="129"/>
  <c r="W70" i="129"/>
  <c r="W72" i="129"/>
  <c r="V87" i="129"/>
  <c r="V89" i="129"/>
  <c r="W103" i="129"/>
  <c r="W105" i="129"/>
  <c r="W119" i="129"/>
  <c r="W121" i="129"/>
  <c r="V134" i="129"/>
  <c r="V136" i="129"/>
  <c r="A147" i="129"/>
  <c r="V150" i="129"/>
  <c r="V152" i="129"/>
  <c r="A163" i="129"/>
  <c r="V166" i="129"/>
  <c r="V168" i="129"/>
  <c r="AF182" i="129"/>
  <c r="AF184" i="129"/>
  <c r="V185" i="129"/>
  <c r="W24" i="129"/>
  <c r="A35" i="129"/>
  <c r="W38" i="129"/>
  <c r="W40" i="129"/>
  <c r="A51" i="129"/>
  <c r="W54" i="129"/>
  <c r="W56" i="129"/>
  <c r="A67" i="129"/>
  <c r="W87" i="129"/>
  <c r="W89" i="129"/>
  <c r="A115" i="129"/>
  <c r="W134" i="129"/>
  <c r="W136" i="129"/>
  <c r="W150" i="129"/>
  <c r="W152" i="129"/>
  <c r="W166" i="129"/>
  <c r="W168" i="129"/>
  <c r="D185" i="129"/>
  <c r="L35" i="127"/>
  <c r="L99" i="127"/>
  <c r="L19" i="127"/>
  <c r="L83" i="127"/>
  <c r="L147" i="127"/>
  <c r="L67" i="127"/>
  <c r="L51" i="127"/>
  <c r="L115" i="127"/>
  <c r="L51" i="128"/>
  <c r="L179" i="128"/>
  <c r="L35" i="128"/>
  <c r="L99" i="128"/>
  <c r="L163" i="128"/>
  <c r="L83" i="128"/>
  <c r="L147" i="128"/>
  <c r="L115" i="128"/>
  <c r="L67" i="128"/>
  <c r="L131" i="128"/>
  <c r="A67" i="128"/>
  <c r="V6" i="128"/>
  <c r="V8" i="128"/>
  <c r="V23" i="128"/>
  <c r="AF24" i="128"/>
  <c r="A35" i="128"/>
  <c r="AF38" i="128"/>
  <c r="AF40" i="128"/>
  <c r="A51" i="128"/>
  <c r="V55" i="128"/>
  <c r="V57" i="128"/>
  <c r="V71" i="128"/>
  <c r="V73" i="128"/>
  <c r="AF87" i="128"/>
  <c r="AF89" i="128"/>
  <c r="V102" i="128"/>
  <c r="V104" i="128"/>
  <c r="A115" i="128"/>
  <c r="AF118" i="128"/>
  <c r="AF120" i="128"/>
  <c r="AF134" i="128"/>
  <c r="AF136" i="128"/>
  <c r="AF150" i="128"/>
  <c r="AF152" i="128"/>
  <c r="AF166" i="128"/>
  <c r="AF168" i="128"/>
  <c r="V169" i="128"/>
  <c r="W183" i="128"/>
  <c r="AF183" i="128"/>
  <c r="A19" i="128"/>
  <c r="W6" i="128"/>
  <c r="W8" i="128"/>
  <c r="V9" i="128"/>
  <c r="W23" i="128"/>
  <c r="V25" i="128"/>
  <c r="W55" i="128"/>
  <c r="W57" i="128"/>
  <c r="W71" i="128"/>
  <c r="W73" i="128"/>
  <c r="A99" i="128"/>
  <c r="W102" i="128"/>
  <c r="W104" i="128"/>
  <c r="V121" i="128"/>
  <c r="V135" i="128"/>
  <c r="V137" i="128"/>
  <c r="V151" i="128"/>
  <c r="V153" i="128"/>
  <c r="V167" i="128"/>
  <c r="D169" i="128"/>
  <c r="D9" i="128"/>
  <c r="W22" i="128"/>
  <c r="D25" i="128"/>
  <c r="W39" i="128"/>
  <c r="W41" i="128"/>
  <c r="A83" i="128"/>
  <c r="W86" i="128"/>
  <c r="W88" i="128"/>
  <c r="V105" i="128"/>
  <c r="W119" i="128"/>
  <c r="W121" i="128"/>
  <c r="W135" i="128"/>
  <c r="W137" i="128"/>
  <c r="W151" i="128"/>
  <c r="W153" i="128"/>
  <c r="W167" i="128"/>
  <c r="A179" i="128"/>
  <c r="AF182" i="128"/>
  <c r="AF184" i="128"/>
  <c r="V185" i="128"/>
  <c r="W105" i="128"/>
  <c r="A131" i="128"/>
  <c r="A147" i="128"/>
  <c r="D185" i="128"/>
  <c r="L3" i="127"/>
  <c r="AF58" i="127"/>
  <c r="AF41" i="127"/>
  <c r="W41" i="127"/>
  <c r="F41" i="127"/>
  <c r="V41" i="127"/>
  <c r="AF121" i="127"/>
  <c r="E121" i="127"/>
  <c r="V121" i="127"/>
  <c r="AE9" i="127"/>
  <c r="AE119" i="127"/>
  <c r="AF137" i="127"/>
  <c r="D9" i="127"/>
  <c r="AE23" i="127"/>
  <c r="F25" i="127"/>
  <c r="U38" i="127"/>
  <c r="U40" i="127"/>
  <c r="AE55" i="127"/>
  <c r="AE57" i="127"/>
  <c r="U70" i="127"/>
  <c r="U72" i="127"/>
  <c r="A83" i="127"/>
  <c r="AE86" i="127"/>
  <c r="AE88" i="127"/>
  <c r="U103" i="127"/>
  <c r="U105" i="127"/>
  <c r="U118" i="127"/>
  <c r="U120" i="127"/>
  <c r="U121" i="127"/>
  <c r="V135" i="127"/>
  <c r="E137" i="127"/>
  <c r="U151" i="127"/>
  <c r="D153" i="127"/>
  <c r="W25" i="127"/>
  <c r="U7" i="127"/>
  <c r="V7" i="127"/>
  <c r="U22" i="127"/>
  <c r="U24" i="127"/>
  <c r="U25" i="127"/>
  <c r="V38" i="127"/>
  <c r="V40" i="127"/>
  <c r="AE41" i="127"/>
  <c r="U54" i="127"/>
  <c r="U56" i="127"/>
  <c r="AE58" i="127"/>
  <c r="V70" i="127"/>
  <c r="V72" i="127"/>
  <c r="U87" i="127"/>
  <c r="U89" i="127"/>
  <c r="V103" i="127"/>
  <c r="V105" i="127"/>
  <c r="V118" i="127"/>
  <c r="AE118" i="127"/>
  <c r="V120" i="127"/>
  <c r="AE120" i="127"/>
  <c r="AE121" i="127"/>
  <c r="U137" i="127"/>
  <c r="V151" i="127"/>
  <c r="AE153" i="127"/>
  <c r="V22" i="127"/>
  <c r="V24" i="127"/>
  <c r="A51" i="127"/>
  <c r="V54" i="127"/>
  <c r="V56" i="127"/>
  <c r="A67" i="127"/>
  <c r="V87" i="127"/>
  <c r="V89" i="127"/>
  <c r="A115" i="127"/>
  <c r="AG185" i="130" l="1"/>
  <c r="W185" i="130"/>
  <c r="E185" i="130"/>
  <c r="AG169" i="130"/>
  <c r="W169" i="130"/>
  <c r="E169" i="130"/>
  <c r="AG42" i="130"/>
  <c r="AG25" i="130"/>
  <c r="W25" i="130"/>
  <c r="E25" i="130"/>
  <c r="AG9" i="130"/>
  <c r="W9" i="130"/>
  <c r="E9" i="130"/>
  <c r="W185" i="129"/>
  <c r="AG185" i="129"/>
  <c r="E185" i="129"/>
  <c r="AH169" i="129"/>
  <c r="F169" i="129"/>
  <c r="X169" i="129"/>
  <c r="AG9" i="129"/>
  <c r="E9" i="129"/>
  <c r="W9" i="129"/>
  <c r="AG42" i="129"/>
  <c r="AG25" i="129"/>
  <c r="E25" i="129"/>
  <c r="W25" i="129"/>
  <c r="AG169" i="128"/>
  <c r="E169" i="128"/>
  <c r="W169" i="128"/>
  <c r="W9" i="128"/>
  <c r="AG9" i="128"/>
  <c r="E9" i="128"/>
  <c r="W25" i="128"/>
  <c r="E25" i="128"/>
  <c r="AG42" i="128"/>
  <c r="AG25" i="128"/>
  <c r="W185" i="128"/>
  <c r="AG185" i="128"/>
  <c r="E185" i="128"/>
  <c r="E153" i="127"/>
  <c r="AF153" i="127"/>
  <c r="V153" i="127"/>
  <c r="X41" i="127"/>
  <c r="AH58" i="127"/>
  <c r="AH41" i="127"/>
  <c r="Y41" i="127"/>
  <c r="W137" i="127"/>
  <c r="AG137" i="127"/>
  <c r="X137" i="127"/>
  <c r="Y25" i="127"/>
  <c r="X25" i="127"/>
  <c r="W121" i="127"/>
  <c r="AG121" i="127"/>
  <c r="X121" i="127"/>
  <c r="V9" i="127"/>
  <c r="F9" i="127"/>
  <c r="AH25" i="127" s="1"/>
  <c r="AF9" i="127"/>
  <c r="W9" i="127"/>
  <c r="AF25" i="127"/>
  <c r="AH9" i="130" l="1"/>
  <c r="X9" i="130"/>
  <c r="F9" i="130"/>
  <c r="AH42" i="130"/>
  <c r="AH25" i="130"/>
  <c r="X25" i="130"/>
  <c r="F25" i="130"/>
  <c r="AH169" i="130"/>
  <c r="X169" i="130"/>
  <c r="F169" i="130"/>
  <c r="AH185" i="130"/>
  <c r="X185" i="130"/>
  <c r="F185" i="130"/>
  <c r="AH25" i="129"/>
  <c r="F25" i="129"/>
  <c r="X25" i="129"/>
  <c r="AH42" i="129"/>
  <c r="AH185" i="129"/>
  <c r="F185" i="129"/>
  <c r="X185" i="129"/>
  <c r="AH9" i="129"/>
  <c r="F9" i="129"/>
  <c r="X9" i="129"/>
  <c r="AI169" i="129"/>
  <c r="Z169" i="129"/>
  <c r="Y169" i="129"/>
  <c r="X25" i="128"/>
  <c r="AH42" i="128"/>
  <c r="AH25" i="128"/>
  <c r="F25" i="128"/>
  <c r="X9" i="128"/>
  <c r="AH9" i="128"/>
  <c r="F9" i="128"/>
  <c r="AH169" i="128"/>
  <c r="F169" i="128"/>
  <c r="X169" i="128"/>
  <c r="AH185" i="128"/>
  <c r="F185" i="128"/>
  <c r="X185" i="128"/>
  <c r="AH9" i="127"/>
  <c r="Y9" i="127"/>
  <c r="X9" i="127"/>
  <c r="AG153" i="127"/>
  <c r="X153" i="127"/>
  <c r="AG9" i="127"/>
  <c r="W153" i="127"/>
  <c r="AI185" i="130" l="1"/>
  <c r="Z185" i="130"/>
  <c r="Y185" i="130"/>
  <c r="AI169" i="130"/>
  <c r="Z169" i="130"/>
  <c r="Y169" i="130"/>
  <c r="AI42" i="130"/>
  <c r="AI25" i="130"/>
  <c r="Z25" i="130"/>
  <c r="Y25" i="130"/>
  <c r="AI9" i="130"/>
  <c r="Z9" i="130"/>
  <c r="Y9" i="130"/>
  <c r="AI185" i="129"/>
  <c r="Z185" i="129"/>
  <c r="Y185" i="129"/>
  <c r="Y25" i="129"/>
  <c r="AI25" i="129"/>
  <c r="Z25" i="129"/>
  <c r="AI42" i="129"/>
  <c r="Y9" i="129"/>
  <c r="AI9" i="129"/>
  <c r="Z9" i="129"/>
  <c r="AI42" i="128"/>
  <c r="AI25" i="128"/>
  <c r="Z25" i="128"/>
  <c r="Y25" i="128"/>
  <c r="AI9" i="128"/>
  <c r="Z9" i="128"/>
  <c r="Y9" i="128"/>
  <c r="AI185" i="128"/>
  <c r="Z185" i="128"/>
  <c r="Y185" i="128"/>
  <c r="Y169" i="128"/>
  <c r="AI169" i="128"/>
  <c r="Z169" i="128"/>
  <c r="J179" i="126" l="1"/>
  <c r="F179" i="126" s="1"/>
  <c r="H179" i="126"/>
  <c r="J163" i="126"/>
  <c r="H163" i="126"/>
  <c r="E163" i="126" s="1"/>
  <c r="F163" i="126"/>
  <c r="J147" i="126"/>
  <c r="F147" i="126" s="1"/>
  <c r="H147" i="126"/>
  <c r="E147" i="126" s="1"/>
  <c r="J131" i="126"/>
  <c r="F131" i="126" s="1"/>
  <c r="H131" i="126"/>
  <c r="E131" i="126" s="1"/>
  <c r="J115" i="126"/>
  <c r="F115" i="126" s="1"/>
  <c r="H115" i="126"/>
  <c r="J99" i="126"/>
  <c r="F99" i="126" s="1"/>
  <c r="H99" i="126"/>
  <c r="E99" i="126" s="1"/>
  <c r="J83" i="126"/>
  <c r="F83" i="126" s="1"/>
  <c r="H83" i="126"/>
  <c r="E83" i="126" s="1"/>
  <c r="J67" i="126"/>
  <c r="F67" i="126" s="1"/>
  <c r="H67" i="126"/>
  <c r="E67" i="126" s="1"/>
  <c r="J51" i="126"/>
  <c r="F51" i="126" s="1"/>
  <c r="H51" i="126"/>
  <c r="J35" i="126"/>
  <c r="F35" i="126" s="1"/>
  <c r="H35" i="126"/>
  <c r="E35" i="126" s="1"/>
  <c r="J19" i="126"/>
  <c r="F19" i="126" s="1"/>
  <c r="H19" i="126"/>
  <c r="E19" i="126" s="1"/>
  <c r="J147" i="125"/>
  <c r="F147" i="125" s="1"/>
  <c r="H147" i="125"/>
  <c r="E147" i="125" s="1"/>
  <c r="J131" i="125"/>
  <c r="H131" i="125"/>
  <c r="E131" i="125" s="1"/>
  <c r="F131" i="125"/>
  <c r="J115" i="125"/>
  <c r="F115" i="125" s="1"/>
  <c r="H115" i="125"/>
  <c r="J99" i="125"/>
  <c r="F99" i="125" s="1"/>
  <c r="H99" i="125"/>
  <c r="E99" i="125" s="1"/>
  <c r="J83" i="125"/>
  <c r="F83" i="125" s="1"/>
  <c r="H83" i="125"/>
  <c r="E83" i="125" s="1"/>
  <c r="J67" i="125"/>
  <c r="F67" i="125" s="1"/>
  <c r="J51" i="125"/>
  <c r="F51" i="125" s="1"/>
  <c r="H51" i="125"/>
  <c r="E51" i="125" s="1"/>
  <c r="J35" i="125"/>
  <c r="F35" i="125" s="1"/>
  <c r="H35" i="125"/>
  <c r="E35" i="125" s="1"/>
  <c r="J19" i="125"/>
  <c r="F19" i="125" s="1"/>
  <c r="H19" i="125"/>
  <c r="E19" i="125" s="1"/>
  <c r="J147" i="124"/>
  <c r="F147" i="124" s="1"/>
  <c r="H147" i="124"/>
  <c r="E147" i="124" s="1"/>
  <c r="J131" i="124"/>
  <c r="F131" i="124" s="1"/>
  <c r="H131" i="124"/>
  <c r="E131" i="124" s="1"/>
  <c r="J115" i="124"/>
  <c r="F115" i="124" s="1"/>
  <c r="H115" i="124"/>
  <c r="J99" i="124"/>
  <c r="F99" i="124" s="1"/>
  <c r="H99" i="124"/>
  <c r="E99" i="124" s="1"/>
  <c r="J83" i="124"/>
  <c r="H83" i="124"/>
  <c r="E83" i="124" s="1"/>
  <c r="F83" i="124"/>
  <c r="J67" i="124"/>
  <c r="H67" i="124"/>
  <c r="E67" i="124" s="1"/>
  <c r="L67" i="124" s="1"/>
  <c r="F67" i="124"/>
  <c r="J51" i="124"/>
  <c r="F51" i="124" s="1"/>
  <c r="H51" i="124"/>
  <c r="E51" i="124" s="1"/>
  <c r="J35" i="124"/>
  <c r="F35" i="124" s="1"/>
  <c r="H35" i="124"/>
  <c r="E35" i="124" s="1"/>
  <c r="J19" i="124"/>
  <c r="F19" i="124" s="1"/>
  <c r="H19" i="124"/>
  <c r="E19" i="124" s="1"/>
  <c r="J179" i="94"/>
  <c r="F179" i="94" s="1"/>
  <c r="H179" i="94"/>
  <c r="E179" i="94" s="1"/>
  <c r="J163" i="94"/>
  <c r="F163" i="94" s="1"/>
  <c r="H163" i="94"/>
  <c r="J147" i="94"/>
  <c r="F147" i="94" s="1"/>
  <c r="H147" i="94"/>
  <c r="E147" i="94" s="1"/>
  <c r="J131" i="94"/>
  <c r="H131" i="94"/>
  <c r="E131" i="94" s="1"/>
  <c r="F131" i="94"/>
  <c r="J115" i="94"/>
  <c r="H115" i="94"/>
  <c r="E115" i="94" s="1"/>
  <c r="F115" i="94"/>
  <c r="J99" i="94"/>
  <c r="F99" i="94" s="1"/>
  <c r="H99" i="94"/>
  <c r="J83" i="94"/>
  <c r="F83" i="94" s="1"/>
  <c r="H83" i="94"/>
  <c r="E83" i="94" s="1"/>
  <c r="J67" i="94"/>
  <c r="F67" i="94" s="1"/>
  <c r="H67" i="94"/>
  <c r="E67" i="94" s="1"/>
  <c r="J35" i="94"/>
  <c r="F35" i="94" s="1"/>
  <c r="H35" i="94"/>
  <c r="J19" i="94"/>
  <c r="F19" i="94" s="1"/>
  <c r="H19" i="94"/>
  <c r="E19" i="94" s="1"/>
  <c r="J179" i="93"/>
  <c r="F179" i="93" s="1"/>
  <c r="H179" i="93"/>
  <c r="J163" i="93"/>
  <c r="F163" i="93" s="1"/>
  <c r="H163" i="93"/>
  <c r="J147" i="93"/>
  <c r="F147" i="93" s="1"/>
  <c r="H147" i="93"/>
  <c r="E147" i="93" s="1"/>
  <c r="J131" i="93"/>
  <c r="F131" i="93" s="1"/>
  <c r="H131" i="93"/>
  <c r="E131" i="93" s="1"/>
  <c r="J115" i="93"/>
  <c r="F115" i="93" s="1"/>
  <c r="H115" i="93"/>
  <c r="E115" i="93" s="1"/>
  <c r="J99" i="93"/>
  <c r="F99" i="93" s="1"/>
  <c r="H99" i="93"/>
  <c r="J83" i="93"/>
  <c r="H83" i="93"/>
  <c r="E83" i="93" s="1"/>
  <c r="F83" i="93"/>
  <c r="J67" i="93"/>
  <c r="F67" i="93" s="1"/>
  <c r="H67" i="93"/>
  <c r="E67" i="93" s="1"/>
  <c r="L67" i="93" s="1"/>
  <c r="J51" i="93"/>
  <c r="F51" i="93" s="1"/>
  <c r="H51" i="93"/>
  <c r="E51" i="93" s="1"/>
  <c r="J35" i="93"/>
  <c r="H35" i="93"/>
  <c r="F35" i="93"/>
  <c r="L35" i="93" s="1"/>
  <c r="J19" i="93"/>
  <c r="F19" i="93" s="1"/>
  <c r="H19" i="93"/>
  <c r="E19" i="93" s="1"/>
  <c r="J3" i="126"/>
  <c r="F3" i="126" s="1"/>
  <c r="H3" i="126"/>
  <c r="E3" i="126" s="1"/>
  <c r="A3" i="126"/>
  <c r="U188" i="126"/>
  <c r="AM185" i="126"/>
  <c r="AL185" i="126"/>
  <c r="AK185" i="126"/>
  <c r="AJ185" i="126"/>
  <c r="AE185" i="126"/>
  <c r="AC185" i="126"/>
  <c r="AB185" i="126"/>
  <c r="AA185" i="126"/>
  <c r="C185" i="126"/>
  <c r="AF185" i="126" s="1"/>
  <c r="AM184" i="126"/>
  <c r="AL184" i="126"/>
  <c r="AK184" i="126"/>
  <c r="AJ184" i="126"/>
  <c r="AI184" i="126"/>
  <c r="AH184" i="126"/>
  <c r="AG184" i="126"/>
  <c r="AE184" i="126"/>
  <c r="AC184" i="126"/>
  <c r="AB184" i="126"/>
  <c r="AA184" i="126"/>
  <c r="Z184" i="126"/>
  <c r="Y184" i="126"/>
  <c r="X184" i="126"/>
  <c r="C184" i="126"/>
  <c r="V184" i="126" s="1"/>
  <c r="AM183" i="126"/>
  <c r="AL183" i="126"/>
  <c r="AK183" i="126"/>
  <c r="AJ183" i="126"/>
  <c r="AI183" i="126"/>
  <c r="AH183" i="126"/>
  <c r="AG183" i="126"/>
  <c r="AF183" i="126"/>
  <c r="AE183" i="126"/>
  <c r="AC183" i="126"/>
  <c r="AB183" i="126"/>
  <c r="AA183" i="126"/>
  <c r="Z183" i="126"/>
  <c r="Y183" i="126"/>
  <c r="X183" i="126"/>
  <c r="W183" i="126"/>
  <c r="C183" i="126"/>
  <c r="V183" i="126" s="1"/>
  <c r="AM182" i="126"/>
  <c r="AL182" i="126"/>
  <c r="AK182" i="126"/>
  <c r="AJ182" i="126"/>
  <c r="AI182" i="126"/>
  <c r="AH182" i="126"/>
  <c r="AG182" i="126"/>
  <c r="AE182" i="126"/>
  <c r="AC182" i="126"/>
  <c r="AB182" i="126"/>
  <c r="AA182" i="126"/>
  <c r="Z182" i="126"/>
  <c r="Y182" i="126"/>
  <c r="X182" i="126"/>
  <c r="C182" i="126"/>
  <c r="AF182" i="126" s="1"/>
  <c r="AM181" i="126"/>
  <c r="AL181" i="126"/>
  <c r="AK181" i="126"/>
  <c r="AJ181" i="126"/>
  <c r="AI181" i="126"/>
  <c r="AH181" i="126"/>
  <c r="AG181" i="126"/>
  <c r="AF181" i="126"/>
  <c r="AE181" i="126"/>
  <c r="AC181" i="126"/>
  <c r="AB181" i="126"/>
  <c r="AA181" i="126"/>
  <c r="Z181" i="126"/>
  <c r="Y181" i="126"/>
  <c r="X181" i="126"/>
  <c r="W181" i="126"/>
  <c r="V181" i="126"/>
  <c r="I178" i="126"/>
  <c r="AM169" i="126"/>
  <c r="AL169" i="126"/>
  <c r="AK169" i="126"/>
  <c r="AJ169" i="126"/>
  <c r="AF169" i="126"/>
  <c r="AE169" i="126"/>
  <c r="AC169" i="126"/>
  <c r="AB169" i="126"/>
  <c r="AA169" i="126"/>
  <c r="D169" i="126"/>
  <c r="W169" i="126" s="1"/>
  <c r="C169" i="126"/>
  <c r="V169" i="126" s="1"/>
  <c r="AM168" i="126"/>
  <c r="AL168" i="126"/>
  <c r="AK168" i="126"/>
  <c r="AJ168" i="126"/>
  <c r="AI168" i="126"/>
  <c r="AH168" i="126"/>
  <c r="AG168" i="126"/>
  <c r="AE168" i="126"/>
  <c r="AC168" i="126"/>
  <c r="AB168" i="126"/>
  <c r="AA168" i="126"/>
  <c r="Z168" i="126"/>
  <c r="Y168" i="126"/>
  <c r="X168" i="126"/>
  <c r="C168" i="126"/>
  <c r="AF168" i="126" s="1"/>
  <c r="AM167" i="126"/>
  <c r="AL167" i="126"/>
  <c r="AK167" i="126"/>
  <c r="AJ167" i="126"/>
  <c r="AI167" i="126"/>
  <c r="AH167" i="126"/>
  <c r="AG167" i="126"/>
  <c r="AF167" i="126"/>
  <c r="AE167" i="126"/>
  <c r="AC167" i="126"/>
  <c r="AB167" i="126"/>
  <c r="AA167" i="126"/>
  <c r="Z167" i="126"/>
  <c r="Y167" i="126"/>
  <c r="X167" i="126"/>
  <c r="W167" i="126"/>
  <c r="V167" i="126"/>
  <c r="C167" i="126"/>
  <c r="AM166" i="126"/>
  <c r="AL166" i="126"/>
  <c r="AK166" i="126"/>
  <c r="AJ166" i="126"/>
  <c r="AI166" i="126"/>
  <c r="AH166" i="126"/>
  <c r="AG166" i="126"/>
  <c r="AE166" i="126"/>
  <c r="AC166" i="126"/>
  <c r="AB166" i="126"/>
  <c r="AA166" i="126"/>
  <c r="Z166" i="126"/>
  <c r="Y166" i="126"/>
  <c r="X166" i="126"/>
  <c r="C166" i="126"/>
  <c r="AF166" i="126" s="1"/>
  <c r="AM165" i="126"/>
  <c r="AL165" i="126"/>
  <c r="AK165" i="126"/>
  <c r="AJ165" i="126"/>
  <c r="AI165" i="126"/>
  <c r="AH165" i="126"/>
  <c r="AG165" i="126"/>
  <c r="AF165" i="126"/>
  <c r="AE165" i="126"/>
  <c r="AC165" i="126"/>
  <c r="AB165" i="126"/>
  <c r="AA165" i="126"/>
  <c r="Z165" i="126"/>
  <c r="Y165" i="126"/>
  <c r="X165" i="126"/>
  <c r="W165" i="126"/>
  <c r="V165" i="126"/>
  <c r="I162" i="126"/>
  <c r="AM153" i="126"/>
  <c r="AL153" i="126"/>
  <c r="AK153" i="126"/>
  <c r="AJ153" i="126"/>
  <c r="AI153" i="126"/>
  <c r="AH153" i="126"/>
  <c r="AG153" i="126"/>
  <c r="AE153" i="126"/>
  <c r="AC153" i="126"/>
  <c r="AB153" i="126"/>
  <c r="AA153" i="126"/>
  <c r="Z153" i="126"/>
  <c r="Y153" i="126"/>
  <c r="X153" i="126"/>
  <c r="W153" i="126"/>
  <c r="V153" i="126"/>
  <c r="C153" i="126"/>
  <c r="AM152" i="126"/>
  <c r="AL152" i="126"/>
  <c r="AK152" i="126"/>
  <c r="AJ152" i="126"/>
  <c r="AI152" i="126"/>
  <c r="AH152" i="126"/>
  <c r="AG152" i="126"/>
  <c r="AE152" i="126"/>
  <c r="AC152" i="126"/>
  <c r="AB152" i="126"/>
  <c r="AA152" i="126"/>
  <c r="Z152" i="126"/>
  <c r="Y152" i="126"/>
  <c r="X152" i="126"/>
  <c r="C152" i="126"/>
  <c r="AF152" i="126" s="1"/>
  <c r="AM151" i="126"/>
  <c r="AL151" i="126"/>
  <c r="AK151" i="126"/>
  <c r="AJ151" i="126"/>
  <c r="AI151" i="126"/>
  <c r="AH151" i="126"/>
  <c r="AG151" i="126"/>
  <c r="AE151" i="126"/>
  <c r="AC151" i="126"/>
  <c r="AB151" i="126"/>
  <c r="AA151" i="126"/>
  <c r="Z151" i="126"/>
  <c r="Y151" i="126"/>
  <c r="X151" i="126"/>
  <c r="W151" i="126"/>
  <c r="V151" i="126"/>
  <c r="C151" i="126"/>
  <c r="AM150" i="126"/>
  <c r="AL150" i="126"/>
  <c r="AK150" i="126"/>
  <c r="AJ150" i="126"/>
  <c r="AI150" i="126"/>
  <c r="AH150" i="126"/>
  <c r="AG150" i="126"/>
  <c r="AE150" i="126"/>
  <c r="AC150" i="126"/>
  <c r="AB150" i="126"/>
  <c r="AA150" i="126"/>
  <c r="Z150" i="126"/>
  <c r="Y150" i="126"/>
  <c r="X150" i="126"/>
  <c r="C150" i="126"/>
  <c r="AF150" i="126" s="1"/>
  <c r="AM149" i="126"/>
  <c r="AL149" i="126"/>
  <c r="AK149" i="126"/>
  <c r="AJ149" i="126"/>
  <c r="AI149" i="126"/>
  <c r="AH149" i="126"/>
  <c r="AG149" i="126"/>
  <c r="AF149" i="126"/>
  <c r="AE149" i="126"/>
  <c r="AC149" i="126"/>
  <c r="AB149" i="126"/>
  <c r="AA149" i="126"/>
  <c r="Z149" i="126"/>
  <c r="Y149" i="126"/>
  <c r="X149" i="126"/>
  <c r="W149" i="126"/>
  <c r="V149" i="126"/>
  <c r="I146" i="126"/>
  <c r="AM137" i="126"/>
  <c r="AL137" i="126"/>
  <c r="AK137" i="126"/>
  <c r="AJ137" i="126"/>
  <c r="AI137" i="126"/>
  <c r="AH137" i="126"/>
  <c r="AG137" i="126"/>
  <c r="AE137" i="126"/>
  <c r="AC137" i="126"/>
  <c r="AB137" i="126"/>
  <c r="AA137" i="126"/>
  <c r="Z137" i="126"/>
  <c r="Y137" i="126"/>
  <c r="X137" i="126"/>
  <c r="C137" i="126"/>
  <c r="AF137" i="126" s="1"/>
  <c r="AM136" i="126"/>
  <c r="AL136" i="126"/>
  <c r="AK136" i="126"/>
  <c r="AJ136" i="126"/>
  <c r="AI136" i="126"/>
  <c r="AH136" i="126"/>
  <c r="AG136" i="126"/>
  <c r="AF136" i="126"/>
  <c r="AE136" i="126"/>
  <c r="AC136" i="126"/>
  <c r="AB136" i="126"/>
  <c r="AA136" i="126"/>
  <c r="Z136" i="126"/>
  <c r="Y136" i="126"/>
  <c r="X136" i="126"/>
  <c r="W136" i="126"/>
  <c r="C136" i="126"/>
  <c r="V136" i="126" s="1"/>
  <c r="AM135" i="126"/>
  <c r="AL135" i="126"/>
  <c r="AK135" i="126"/>
  <c r="AJ135" i="126"/>
  <c r="AI135" i="126"/>
  <c r="AH135" i="126"/>
  <c r="AG135" i="126"/>
  <c r="AE135" i="126"/>
  <c r="AC135" i="126"/>
  <c r="AB135" i="126"/>
  <c r="AA135" i="126"/>
  <c r="Z135" i="126"/>
  <c r="Y135" i="126"/>
  <c r="X135" i="126"/>
  <c r="C135" i="126"/>
  <c r="AF151" i="126" s="1"/>
  <c r="AM134" i="126"/>
  <c r="AL134" i="126"/>
  <c r="AK134" i="126"/>
  <c r="AJ134" i="126"/>
  <c r="AI134" i="126"/>
  <c r="AH134" i="126"/>
  <c r="AG134" i="126"/>
  <c r="AF134" i="126"/>
  <c r="AE134" i="126"/>
  <c r="AC134" i="126"/>
  <c r="AB134" i="126"/>
  <c r="AA134" i="126"/>
  <c r="Z134" i="126"/>
  <c r="Y134" i="126"/>
  <c r="X134" i="126"/>
  <c r="W134" i="126"/>
  <c r="C134" i="126"/>
  <c r="V134" i="126" s="1"/>
  <c r="AM133" i="126"/>
  <c r="AL133" i="126"/>
  <c r="AK133" i="126"/>
  <c r="AJ133" i="126"/>
  <c r="AI133" i="126"/>
  <c r="AH133" i="126"/>
  <c r="AG133" i="126"/>
  <c r="AF133" i="126"/>
  <c r="AE133" i="126"/>
  <c r="AC133" i="126"/>
  <c r="AB133" i="126"/>
  <c r="AA133" i="126"/>
  <c r="Z133" i="126"/>
  <c r="Y133" i="126"/>
  <c r="X133" i="126"/>
  <c r="W133" i="126"/>
  <c r="V133" i="126"/>
  <c r="I130" i="126"/>
  <c r="AM121" i="126"/>
  <c r="AL121" i="126"/>
  <c r="AK121" i="126"/>
  <c r="AJ121" i="126"/>
  <c r="AI121" i="126"/>
  <c r="AH121" i="126"/>
  <c r="AG121" i="126"/>
  <c r="AE121" i="126"/>
  <c r="AC121" i="126"/>
  <c r="AB121" i="126"/>
  <c r="AA121" i="126"/>
  <c r="Z121" i="126"/>
  <c r="Y121" i="126"/>
  <c r="X121" i="126"/>
  <c r="C121" i="126"/>
  <c r="AF121" i="126" s="1"/>
  <c r="AM120" i="126"/>
  <c r="AL120" i="126"/>
  <c r="AK120" i="126"/>
  <c r="AJ120" i="126"/>
  <c r="AI120" i="126"/>
  <c r="AH120" i="126"/>
  <c r="AG120" i="126"/>
  <c r="AF120" i="126"/>
  <c r="AE120" i="126"/>
  <c r="AC120" i="126"/>
  <c r="AB120" i="126"/>
  <c r="AA120" i="126"/>
  <c r="Z120" i="126"/>
  <c r="Y120" i="126"/>
  <c r="X120" i="126"/>
  <c r="W120" i="126"/>
  <c r="V120" i="126"/>
  <c r="C120" i="126"/>
  <c r="AM119" i="126"/>
  <c r="AL119" i="126"/>
  <c r="AK119" i="126"/>
  <c r="AJ119" i="126"/>
  <c r="AI119" i="126"/>
  <c r="AH119" i="126"/>
  <c r="AG119" i="126"/>
  <c r="AE119" i="126"/>
  <c r="AC119" i="126"/>
  <c r="AB119" i="126"/>
  <c r="AA119" i="126"/>
  <c r="Z119" i="126"/>
  <c r="Y119" i="126"/>
  <c r="X119" i="126"/>
  <c r="C119" i="126"/>
  <c r="AF119" i="126" s="1"/>
  <c r="AM118" i="126"/>
  <c r="AL118" i="126"/>
  <c r="AK118" i="126"/>
  <c r="AJ118" i="126"/>
  <c r="AI118" i="126"/>
  <c r="AH118" i="126"/>
  <c r="AG118" i="126"/>
  <c r="AF118" i="126"/>
  <c r="AE118" i="126"/>
  <c r="AC118" i="126"/>
  <c r="AB118" i="126"/>
  <c r="AA118" i="126"/>
  <c r="Z118" i="126"/>
  <c r="Y118" i="126"/>
  <c r="X118" i="126"/>
  <c r="W118" i="126"/>
  <c r="V118" i="126"/>
  <c r="C118" i="126"/>
  <c r="AM117" i="126"/>
  <c r="AL117" i="126"/>
  <c r="AK117" i="126"/>
  <c r="AJ117" i="126"/>
  <c r="AI117" i="126"/>
  <c r="AH117" i="126"/>
  <c r="AG117" i="126"/>
  <c r="AF117" i="126"/>
  <c r="AE117" i="126"/>
  <c r="AC117" i="126"/>
  <c r="AB117" i="126"/>
  <c r="AA117" i="126"/>
  <c r="Z117" i="126"/>
  <c r="Y117" i="126"/>
  <c r="X117" i="126"/>
  <c r="W117" i="126"/>
  <c r="V117" i="126"/>
  <c r="I114" i="126"/>
  <c r="AM105" i="126"/>
  <c r="AL105" i="126"/>
  <c r="AK105" i="126"/>
  <c r="AJ105" i="126"/>
  <c r="AI105" i="126"/>
  <c r="AH105" i="126"/>
  <c r="AG105" i="126"/>
  <c r="AE105" i="126"/>
  <c r="AC105" i="126"/>
  <c r="AB105" i="126"/>
  <c r="AA105" i="126"/>
  <c r="Z105" i="126"/>
  <c r="Y105" i="126"/>
  <c r="X105" i="126"/>
  <c r="C105" i="126"/>
  <c r="AF105" i="126" s="1"/>
  <c r="AM104" i="126"/>
  <c r="AL104" i="126"/>
  <c r="AK104" i="126"/>
  <c r="AJ104" i="126"/>
  <c r="AI104" i="126"/>
  <c r="AH104" i="126"/>
  <c r="AG104" i="126"/>
  <c r="AE104" i="126"/>
  <c r="AC104" i="126"/>
  <c r="AB104" i="126"/>
  <c r="AA104" i="126"/>
  <c r="Z104" i="126"/>
  <c r="Y104" i="126"/>
  <c r="X104" i="126"/>
  <c r="W104" i="126"/>
  <c r="V104" i="126"/>
  <c r="C104" i="126"/>
  <c r="AM103" i="126"/>
  <c r="AL103" i="126"/>
  <c r="AK103" i="126"/>
  <c r="AJ103" i="126"/>
  <c r="AI103" i="126"/>
  <c r="AH103" i="126"/>
  <c r="AG103" i="126"/>
  <c r="AE103" i="126"/>
  <c r="AC103" i="126"/>
  <c r="AB103" i="126"/>
  <c r="AA103" i="126"/>
  <c r="Z103" i="126"/>
  <c r="Y103" i="126"/>
  <c r="X103" i="126"/>
  <c r="C103" i="126"/>
  <c r="AF103" i="126" s="1"/>
  <c r="AM102" i="126"/>
  <c r="AL102" i="126"/>
  <c r="AK102" i="126"/>
  <c r="AJ102" i="126"/>
  <c r="AI102" i="126"/>
  <c r="AH102" i="126"/>
  <c r="AG102" i="126"/>
  <c r="AE102" i="126"/>
  <c r="AC102" i="126"/>
  <c r="AB102" i="126"/>
  <c r="AA102" i="126"/>
  <c r="Z102" i="126"/>
  <c r="Y102" i="126"/>
  <c r="X102" i="126"/>
  <c r="W102" i="126"/>
  <c r="V102" i="126"/>
  <c r="C102" i="126"/>
  <c r="AC101" i="126"/>
  <c r="AB101" i="126"/>
  <c r="AA101" i="126"/>
  <c r="Z101" i="126"/>
  <c r="Y101" i="126"/>
  <c r="X101" i="126"/>
  <c r="W101" i="126"/>
  <c r="V101" i="126"/>
  <c r="I98" i="126"/>
  <c r="AM89" i="126"/>
  <c r="AL89" i="126"/>
  <c r="AK89" i="126"/>
  <c r="AJ89" i="126"/>
  <c r="AI89" i="126"/>
  <c r="AH89" i="126"/>
  <c r="AG89" i="126"/>
  <c r="AF89" i="126"/>
  <c r="AE89" i="126"/>
  <c r="AC89" i="126"/>
  <c r="AB89" i="126"/>
  <c r="AA89" i="126"/>
  <c r="Z89" i="126"/>
  <c r="Y89" i="126"/>
  <c r="X89" i="126"/>
  <c r="W89" i="126"/>
  <c r="C89" i="126"/>
  <c r="V89" i="126" s="1"/>
  <c r="AM88" i="126"/>
  <c r="AL88" i="126"/>
  <c r="AK88" i="126"/>
  <c r="AJ88" i="126"/>
  <c r="AI88" i="126"/>
  <c r="AH88" i="126"/>
  <c r="AG88" i="126"/>
  <c r="AE88" i="126"/>
  <c r="AC88" i="126"/>
  <c r="AB88" i="126"/>
  <c r="AA88" i="126"/>
  <c r="Z88" i="126"/>
  <c r="Y88" i="126"/>
  <c r="X88" i="126"/>
  <c r="C88" i="126"/>
  <c r="AF88" i="126" s="1"/>
  <c r="AM87" i="126"/>
  <c r="AL87" i="126"/>
  <c r="AK87" i="126"/>
  <c r="AJ87" i="126"/>
  <c r="AI87" i="126"/>
  <c r="AH87" i="126"/>
  <c r="AG87" i="126"/>
  <c r="AF87" i="126"/>
  <c r="AE87" i="126"/>
  <c r="AC87" i="126"/>
  <c r="AB87" i="126"/>
  <c r="AA87" i="126"/>
  <c r="Z87" i="126"/>
  <c r="Y87" i="126"/>
  <c r="X87" i="126"/>
  <c r="W87" i="126"/>
  <c r="C87" i="126"/>
  <c r="V87" i="126" s="1"/>
  <c r="AM86" i="126"/>
  <c r="AL86" i="126"/>
  <c r="AK86" i="126"/>
  <c r="AJ86" i="126"/>
  <c r="AI86" i="126"/>
  <c r="AH86" i="126"/>
  <c r="AG86" i="126"/>
  <c r="AE86" i="126"/>
  <c r="AC86" i="126"/>
  <c r="AB86" i="126"/>
  <c r="AA86" i="126"/>
  <c r="Z86" i="126"/>
  <c r="Y86" i="126"/>
  <c r="X86" i="126"/>
  <c r="C86" i="126"/>
  <c r="AF102" i="126" s="1"/>
  <c r="AC85" i="126"/>
  <c r="AB85" i="126"/>
  <c r="AA85" i="126"/>
  <c r="Z85" i="126"/>
  <c r="Y85" i="126"/>
  <c r="X85" i="126"/>
  <c r="W85" i="126"/>
  <c r="V85" i="126"/>
  <c r="I82" i="126"/>
  <c r="AM73" i="126"/>
  <c r="AL73" i="126"/>
  <c r="AK73" i="126"/>
  <c r="AJ73" i="126"/>
  <c r="AI73" i="126"/>
  <c r="AH73" i="126"/>
  <c r="AG73" i="126"/>
  <c r="AE73" i="126"/>
  <c r="AC73" i="126"/>
  <c r="AB73" i="126"/>
  <c r="AA73" i="126"/>
  <c r="Z73" i="126"/>
  <c r="Y73" i="126"/>
  <c r="X73" i="126"/>
  <c r="W73" i="126"/>
  <c r="V73" i="126"/>
  <c r="C73" i="126"/>
  <c r="AM72" i="126"/>
  <c r="AL72" i="126"/>
  <c r="AK72" i="126"/>
  <c r="AJ72" i="126"/>
  <c r="AI72" i="126"/>
  <c r="AH72" i="126"/>
  <c r="AG72" i="126"/>
  <c r="AE72" i="126"/>
  <c r="AC72" i="126"/>
  <c r="AB72" i="126"/>
  <c r="AA72" i="126"/>
  <c r="Z72" i="126"/>
  <c r="Y72" i="126"/>
  <c r="X72" i="126"/>
  <c r="C72" i="126"/>
  <c r="AF72" i="126" s="1"/>
  <c r="AM71" i="126"/>
  <c r="AL71" i="126"/>
  <c r="AK71" i="126"/>
  <c r="AJ71" i="126"/>
  <c r="AI71" i="126"/>
  <c r="AH71" i="126"/>
  <c r="AG71" i="126"/>
  <c r="AE71" i="126"/>
  <c r="AC71" i="126"/>
  <c r="AB71" i="126"/>
  <c r="AA71" i="126"/>
  <c r="Z71" i="126"/>
  <c r="Y71" i="126"/>
  <c r="X71" i="126"/>
  <c r="W71" i="126"/>
  <c r="V71" i="126"/>
  <c r="C71" i="126"/>
  <c r="AM70" i="126"/>
  <c r="AL70" i="126"/>
  <c r="AK70" i="126"/>
  <c r="AJ70" i="126"/>
  <c r="AI70" i="126"/>
  <c r="AH70" i="126"/>
  <c r="AG70" i="126"/>
  <c r="AE70" i="126"/>
  <c r="AC70" i="126"/>
  <c r="AB70" i="126"/>
  <c r="AA70" i="126"/>
  <c r="Z70" i="126"/>
  <c r="Y70" i="126"/>
  <c r="X70" i="126"/>
  <c r="C70" i="126"/>
  <c r="AF70" i="126" s="1"/>
  <c r="AC69" i="126"/>
  <c r="AB69" i="126"/>
  <c r="AA69" i="126"/>
  <c r="Z69" i="126"/>
  <c r="Y69" i="126"/>
  <c r="X69" i="126"/>
  <c r="W69" i="126"/>
  <c r="V69" i="126"/>
  <c r="I66" i="126"/>
  <c r="AM58" i="126"/>
  <c r="AL58" i="126"/>
  <c r="AK58" i="126"/>
  <c r="AJ58" i="126"/>
  <c r="AI58" i="126"/>
  <c r="AH58" i="126"/>
  <c r="AG58" i="126"/>
  <c r="AF58" i="126"/>
  <c r="AE58" i="126"/>
  <c r="AM57" i="126"/>
  <c r="AL57" i="126"/>
  <c r="AK57" i="126"/>
  <c r="AJ57" i="126"/>
  <c r="AI57" i="126"/>
  <c r="AH57" i="126"/>
  <c r="AG57" i="126"/>
  <c r="AE57" i="126"/>
  <c r="AC57" i="126"/>
  <c r="AB57" i="126"/>
  <c r="AA57" i="126"/>
  <c r="Z57" i="126"/>
  <c r="Y57" i="126"/>
  <c r="X57" i="126"/>
  <c r="C57" i="126"/>
  <c r="AF73" i="126" s="1"/>
  <c r="AM56" i="126"/>
  <c r="AL56" i="126"/>
  <c r="AK56" i="126"/>
  <c r="AJ56" i="126"/>
  <c r="AI56" i="126"/>
  <c r="AH56" i="126"/>
  <c r="AG56" i="126"/>
  <c r="AF56" i="126"/>
  <c r="AE56" i="126"/>
  <c r="AC56" i="126"/>
  <c r="AB56" i="126"/>
  <c r="AA56" i="126"/>
  <c r="Z56" i="126"/>
  <c r="Y56" i="126"/>
  <c r="X56" i="126"/>
  <c r="W56" i="126"/>
  <c r="C56" i="126"/>
  <c r="V56" i="126" s="1"/>
  <c r="AM55" i="126"/>
  <c r="AL55" i="126"/>
  <c r="AK55" i="126"/>
  <c r="AJ55" i="126"/>
  <c r="AI55" i="126"/>
  <c r="AH55" i="126"/>
  <c r="AG55" i="126"/>
  <c r="AE55" i="126"/>
  <c r="AC55" i="126"/>
  <c r="AB55" i="126"/>
  <c r="AA55" i="126"/>
  <c r="Z55" i="126"/>
  <c r="Y55" i="126"/>
  <c r="X55" i="126"/>
  <c r="C55" i="126"/>
  <c r="V55" i="126" s="1"/>
  <c r="AM54" i="126"/>
  <c r="AL54" i="126"/>
  <c r="AK54" i="126"/>
  <c r="AJ54" i="126"/>
  <c r="AI54" i="126"/>
  <c r="AH54" i="126"/>
  <c r="AG54" i="126"/>
  <c r="AF54" i="126"/>
  <c r="AE54" i="126"/>
  <c r="AC54" i="126"/>
  <c r="AB54" i="126"/>
  <c r="AA54" i="126"/>
  <c r="Z54" i="126"/>
  <c r="Y54" i="126"/>
  <c r="X54" i="126"/>
  <c r="W54" i="126"/>
  <c r="C54" i="126"/>
  <c r="V54" i="126" s="1"/>
  <c r="AC53" i="126"/>
  <c r="AB53" i="126"/>
  <c r="AA53" i="126"/>
  <c r="Z53" i="126"/>
  <c r="Y53" i="126"/>
  <c r="X53" i="126"/>
  <c r="W53" i="126"/>
  <c r="V53" i="126"/>
  <c r="I50" i="126"/>
  <c r="AM42" i="126"/>
  <c r="AL42" i="126"/>
  <c r="AK42" i="126"/>
  <c r="AJ42" i="126"/>
  <c r="AE42" i="126"/>
  <c r="AC42" i="126"/>
  <c r="AB42" i="126"/>
  <c r="AA42" i="126"/>
  <c r="Z42" i="126"/>
  <c r="Y42" i="126"/>
  <c r="X42" i="126"/>
  <c r="W42" i="126"/>
  <c r="V42" i="126"/>
  <c r="AM41" i="126"/>
  <c r="AL41" i="126"/>
  <c r="AK41" i="126"/>
  <c r="AJ41" i="126"/>
  <c r="AI41" i="126"/>
  <c r="AH41" i="126"/>
  <c r="AG41" i="126"/>
  <c r="AE41" i="126"/>
  <c r="AC41" i="126"/>
  <c r="AB41" i="126"/>
  <c r="AA41" i="126"/>
  <c r="Z41" i="126"/>
  <c r="Y41" i="126"/>
  <c r="X41" i="126"/>
  <c r="C41" i="126"/>
  <c r="AF41" i="126" s="1"/>
  <c r="AM40" i="126"/>
  <c r="AL40" i="126"/>
  <c r="AK40" i="126"/>
  <c r="AJ40" i="126"/>
  <c r="AI40" i="126"/>
  <c r="AH40" i="126"/>
  <c r="AG40" i="126"/>
  <c r="AF40" i="126"/>
  <c r="AE40" i="126"/>
  <c r="AC40" i="126"/>
  <c r="AB40" i="126"/>
  <c r="AA40" i="126"/>
  <c r="Z40" i="126"/>
  <c r="Y40" i="126"/>
  <c r="X40" i="126"/>
  <c r="W40" i="126"/>
  <c r="C40" i="126"/>
  <c r="V40" i="126" s="1"/>
  <c r="AM39" i="126"/>
  <c r="AL39" i="126"/>
  <c r="AK39" i="126"/>
  <c r="AJ39" i="126"/>
  <c r="AI39" i="126"/>
  <c r="AH39" i="126"/>
  <c r="AG39" i="126"/>
  <c r="AE39" i="126"/>
  <c r="AC39" i="126"/>
  <c r="AB39" i="126"/>
  <c r="AA39" i="126"/>
  <c r="Z39" i="126"/>
  <c r="Y39" i="126"/>
  <c r="X39" i="126"/>
  <c r="C39" i="126"/>
  <c r="V39" i="126" s="1"/>
  <c r="AM38" i="126"/>
  <c r="AL38" i="126"/>
  <c r="AK38" i="126"/>
  <c r="AJ38" i="126"/>
  <c r="AI38" i="126"/>
  <c r="AH38" i="126"/>
  <c r="AG38" i="126"/>
  <c r="AF38" i="126"/>
  <c r="AE38" i="126"/>
  <c r="AC38" i="126"/>
  <c r="AB38" i="126"/>
  <c r="AA38" i="126"/>
  <c r="Z38" i="126"/>
  <c r="Y38" i="126"/>
  <c r="X38" i="126"/>
  <c r="W38" i="126"/>
  <c r="C38" i="126"/>
  <c r="V38" i="126" s="1"/>
  <c r="AC37" i="126"/>
  <c r="AB37" i="126"/>
  <c r="AA37" i="126"/>
  <c r="Z37" i="126"/>
  <c r="Y37" i="126"/>
  <c r="X37" i="126"/>
  <c r="W37" i="126"/>
  <c r="V37" i="126"/>
  <c r="I34" i="126"/>
  <c r="AN25" i="126"/>
  <c r="AM25" i="126"/>
  <c r="AL25" i="126"/>
  <c r="AK25" i="126"/>
  <c r="AJ25" i="126"/>
  <c r="AE25" i="126"/>
  <c r="AC25" i="126"/>
  <c r="AB25" i="126"/>
  <c r="AA25" i="126"/>
  <c r="C25" i="126"/>
  <c r="AF42" i="126" s="1"/>
  <c r="AN24" i="126"/>
  <c r="AM24" i="126"/>
  <c r="AL24" i="126"/>
  <c r="AK24" i="126"/>
  <c r="AJ24" i="126"/>
  <c r="AI24" i="126"/>
  <c r="AH24" i="126"/>
  <c r="AG24" i="126"/>
  <c r="AF24" i="126"/>
  <c r="AE24" i="126"/>
  <c r="AC24" i="126"/>
  <c r="AB24" i="126"/>
  <c r="AA24" i="126"/>
  <c r="Z24" i="126"/>
  <c r="Y24" i="126"/>
  <c r="X24" i="126"/>
  <c r="W24" i="126"/>
  <c r="C24" i="126"/>
  <c r="V24" i="126" s="1"/>
  <c r="AN23" i="126"/>
  <c r="AM23" i="126"/>
  <c r="AL23" i="126"/>
  <c r="AK23" i="126"/>
  <c r="AJ23" i="126"/>
  <c r="AI23" i="126"/>
  <c r="AH23" i="126"/>
  <c r="AG23" i="126"/>
  <c r="AE23" i="126"/>
  <c r="AC23" i="126"/>
  <c r="AB23" i="126"/>
  <c r="AA23" i="126"/>
  <c r="Z23" i="126"/>
  <c r="Y23" i="126"/>
  <c r="X23" i="126"/>
  <c r="W23" i="126"/>
  <c r="V23" i="126"/>
  <c r="C23" i="126"/>
  <c r="AN22" i="126"/>
  <c r="AM22" i="126"/>
  <c r="AL22" i="126"/>
  <c r="AK22" i="126"/>
  <c r="AJ22" i="126"/>
  <c r="AI22" i="126"/>
  <c r="AH22" i="126"/>
  <c r="AG22" i="126"/>
  <c r="AE22" i="126"/>
  <c r="AC22" i="126"/>
  <c r="AB22" i="126"/>
  <c r="AA22" i="126"/>
  <c r="Z22" i="126"/>
  <c r="Y22" i="126"/>
  <c r="X22" i="126"/>
  <c r="C22" i="126"/>
  <c r="AN21" i="126"/>
  <c r="AM21" i="126"/>
  <c r="AL21" i="126"/>
  <c r="AK21" i="126"/>
  <c r="AJ21" i="126"/>
  <c r="AI21" i="126"/>
  <c r="AH21" i="126"/>
  <c r="AG21" i="126"/>
  <c r="AE21" i="126"/>
  <c r="AC21" i="126"/>
  <c r="AB21" i="126"/>
  <c r="AA21" i="126"/>
  <c r="Z21" i="126"/>
  <c r="Y21" i="126"/>
  <c r="X21" i="126"/>
  <c r="C21" i="126"/>
  <c r="AF21" i="126" s="1"/>
  <c r="I18" i="126"/>
  <c r="AM9" i="126"/>
  <c r="AL9" i="126"/>
  <c r="AK9" i="126"/>
  <c r="AJ9" i="126"/>
  <c r="AE9" i="126"/>
  <c r="AC9" i="126"/>
  <c r="AB9" i="126"/>
  <c r="AA9" i="126"/>
  <c r="C9" i="126"/>
  <c r="V9" i="126" s="1"/>
  <c r="AM8" i="126"/>
  <c r="AL8" i="126"/>
  <c r="AK8" i="126"/>
  <c r="AJ8" i="126"/>
  <c r="AI8" i="126"/>
  <c r="AH8" i="126"/>
  <c r="AG8" i="126"/>
  <c r="AE8" i="126"/>
  <c r="AC8" i="126"/>
  <c r="AB8" i="126"/>
  <c r="AA8" i="126"/>
  <c r="Z8" i="126"/>
  <c r="Y8" i="126"/>
  <c r="X8" i="126"/>
  <c r="W8" i="126"/>
  <c r="V8" i="126"/>
  <c r="C8" i="126"/>
  <c r="AM7" i="126"/>
  <c r="AL7" i="126"/>
  <c r="AK7" i="126"/>
  <c r="AJ7" i="126"/>
  <c r="AI7" i="126"/>
  <c r="AH7" i="126"/>
  <c r="AG7" i="126"/>
  <c r="AE7" i="126"/>
  <c r="AC7" i="126"/>
  <c r="AB7" i="126"/>
  <c r="AA7" i="126"/>
  <c r="Z7" i="126"/>
  <c r="Y7" i="126"/>
  <c r="X7" i="126"/>
  <c r="C7" i="126"/>
  <c r="AF7" i="126" s="1"/>
  <c r="AM6" i="126"/>
  <c r="AL6" i="126"/>
  <c r="AK6" i="126"/>
  <c r="AJ6" i="126"/>
  <c r="AI6" i="126"/>
  <c r="AH6" i="126"/>
  <c r="AG6" i="126"/>
  <c r="AE6" i="126"/>
  <c r="AC6" i="126"/>
  <c r="AB6" i="126"/>
  <c r="AA6" i="126"/>
  <c r="Z6" i="126"/>
  <c r="Y6" i="126"/>
  <c r="X6" i="126"/>
  <c r="W6" i="126"/>
  <c r="V6" i="126"/>
  <c r="C6" i="126"/>
  <c r="AM5" i="126"/>
  <c r="AL5" i="126"/>
  <c r="AK5" i="126"/>
  <c r="AJ5" i="126"/>
  <c r="AI5" i="126"/>
  <c r="AH5" i="126"/>
  <c r="AG5" i="126"/>
  <c r="AE5" i="126"/>
  <c r="AC5" i="126"/>
  <c r="AB5" i="126"/>
  <c r="AA5" i="126"/>
  <c r="Z5" i="126"/>
  <c r="Y5" i="126"/>
  <c r="X5" i="126"/>
  <c r="C5" i="126"/>
  <c r="AF5" i="126" s="1"/>
  <c r="I2" i="126"/>
  <c r="J3" i="125"/>
  <c r="F3" i="125" s="1"/>
  <c r="H3" i="125"/>
  <c r="E3" i="125" s="1"/>
  <c r="A3" i="125"/>
  <c r="A147" i="125" s="1"/>
  <c r="AL153" i="125"/>
  <c r="AK153" i="125"/>
  <c r="AJ153" i="125"/>
  <c r="AI153" i="125"/>
  <c r="AH153" i="125"/>
  <c r="AD153" i="125"/>
  <c r="AB153" i="125"/>
  <c r="AA153" i="125"/>
  <c r="Z153" i="125"/>
  <c r="Y153" i="125"/>
  <c r="C153" i="125"/>
  <c r="U153" i="125" s="1"/>
  <c r="AL152" i="125"/>
  <c r="AK152" i="125"/>
  <c r="AJ152" i="125"/>
  <c r="AI152" i="125"/>
  <c r="AH152" i="125"/>
  <c r="AG152" i="125"/>
  <c r="AF152" i="125"/>
  <c r="AE152" i="125"/>
  <c r="AD152" i="125"/>
  <c r="AB152" i="125"/>
  <c r="AA152" i="125"/>
  <c r="Z152" i="125"/>
  <c r="Y152" i="125"/>
  <c r="X152" i="125"/>
  <c r="W152" i="125"/>
  <c r="V152" i="125"/>
  <c r="C152" i="125"/>
  <c r="U152" i="125" s="1"/>
  <c r="AL151" i="125"/>
  <c r="AK151" i="125"/>
  <c r="AJ151" i="125"/>
  <c r="AI151" i="125"/>
  <c r="AH151" i="125"/>
  <c r="AG151" i="125"/>
  <c r="AF151" i="125"/>
  <c r="AD151" i="125"/>
  <c r="AB151" i="125"/>
  <c r="AA151" i="125"/>
  <c r="Z151" i="125"/>
  <c r="Y151" i="125"/>
  <c r="X151" i="125"/>
  <c r="W151" i="125"/>
  <c r="C151" i="125"/>
  <c r="U151" i="125" s="1"/>
  <c r="AL150" i="125"/>
  <c r="AK150" i="125"/>
  <c r="AJ150" i="125"/>
  <c r="AI150" i="125"/>
  <c r="AH150" i="125"/>
  <c r="AG150" i="125"/>
  <c r="AF150" i="125"/>
  <c r="AE150" i="125"/>
  <c r="AD150" i="125"/>
  <c r="AB150" i="125"/>
  <c r="AA150" i="125"/>
  <c r="Z150" i="125"/>
  <c r="Y150" i="125"/>
  <c r="X150" i="125"/>
  <c r="W150" i="125"/>
  <c r="V150" i="125"/>
  <c r="C150" i="125"/>
  <c r="U150" i="125" s="1"/>
  <c r="AB149" i="125"/>
  <c r="AA149" i="125"/>
  <c r="Z149" i="125"/>
  <c r="Y149" i="125"/>
  <c r="X149" i="125"/>
  <c r="W149" i="125"/>
  <c r="V149" i="125"/>
  <c r="U149" i="125"/>
  <c r="I146" i="125"/>
  <c r="AL137" i="125"/>
  <c r="AK137" i="125"/>
  <c r="AJ137" i="125"/>
  <c r="AI137" i="125"/>
  <c r="AH137" i="125"/>
  <c r="AD137" i="125"/>
  <c r="AB137" i="125"/>
  <c r="AA137" i="125"/>
  <c r="Z137" i="125"/>
  <c r="Y137" i="125"/>
  <c r="C137" i="125"/>
  <c r="U137" i="125" s="1"/>
  <c r="AL136" i="125"/>
  <c r="AK136" i="125"/>
  <c r="AJ136" i="125"/>
  <c r="AI136" i="125"/>
  <c r="AH136" i="125"/>
  <c r="AG136" i="125"/>
  <c r="AF136" i="125"/>
  <c r="AE136" i="125"/>
  <c r="AD136" i="125"/>
  <c r="AB136" i="125"/>
  <c r="AA136" i="125"/>
  <c r="Z136" i="125"/>
  <c r="Y136" i="125"/>
  <c r="X136" i="125"/>
  <c r="W136" i="125"/>
  <c r="V136" i="125"/>
  <c r="C136" i="125"/>
  <c r="U136" i="125" s="1"/>
  <c r="AL135" i="125"/>
  <c r="AK135" i="125"/>
  <c r="AJ135" i="125"/>
  <c r="AI135" i="125"/>
  <c r="AH135" i="125"/>
  <c r="AG135" i="125"/>
  <c r="AF135" i="125"/>
  <c r="AD135" i="125"/>
  <c r="AB135" i="125"/>
  <c r="AA135" i="125"/>
  <c r="Z135" i="125"/>
  <c r="Y135" i="125"/>
  <c r="X135" i="125"/>
  <c r="W135" i="125"/>
  <c r="C135" i="125"/>
  <c r="AE135" i="125" s="1"/>
  <c r="AL134" i="125"/>
  <c r="AK134" i="125"/>
  <c r="AJ134" i="125"/>
  <c r="AI134" i="125"/>
  <c r="AH134" i="125"/>
  <c r="AG134" i="125"/>
  <c r="AF134" i="125"/>
  <c r="AE134" i="125"/>
  <c r="AD134" i="125"/>
  <c r="AB134" i="125"/>
  <c r="AA134" i="125"/>
  <c r="Z134" i="125"/>
  <c r="Y134" i="125"/>
  <c r="X134" i="125"/>
  <c r="W134" i="125"/>
  <c r="V134" i="125"/>
  <c r="C134" i="125"/>
  <c r="U134" i="125" s="1"/>
  <c r="AB133" i="125"/>
  <c r="AA133" i="125"/>
  <c r="Z133" i="125"/>
  <c r="Y133" i="125"/>
  <c r="X133" i="125"/>
  <c r="W133" i="125"/>
  <c r="V133" i="125"/>
  <c r="U133" i="125"/>
  <c r="A131" i="125"/>
  <c r="I130" i="125"/>
  <c r="AL121" i="125"/>
  <c r="AK121" i="125"/>
  <c r="AJ121" i="125"/>
  <c r="AI121" i="125"/>
  <c r="AH121" i="125"/>
  <c r="AD121" i="125"/>
  <c r="AB121" i="125"/>
  <c r="AA121" i="125"/>
  <c r="Z121" i="125"/>
  <c r="Y121" i="125"/>
  <c r="U121" i="125"/>
  <c r="D121" i="125"/>
  <c r="C121" i="125"/>
  <c r="AL120" i="125"/>
  <c r="AK120" i="125"/>
  <c r="AJ120" i="125"/>
  <c r="AI120" i="125"/>
  <c r="AH120" i="125"/>
  <c r="AG120" i="125"/>
  <c r="AF120" i="125"/>
  <c r="AD120" i="125"/>
  <c r="AB120" i="125"/>
  <c r="AA120" i="125"/>
  <c r="Z120" i="125"/>
  <c r="Y120" i="125"/>
  <c r="X120" i="125"/>
  <c r="W120" i="125"/>
  <c r="C120" i="125"/>
  <c r="AE120" i="125" s="1"/>
  <c r="AL119" i="125"/>
  <c r="AK119" i="125"/>
  <c r="AJ119" i="125"/>
  <c r="AI119" i="125"/>
  <c r="AH119" i="125"/>
  <c r="AG119" i="125"/>
  <c r="AF119" i="125"/>
  <c r="AD119" i="125"/>
  <c r="AB119" i="125"/>
  <c r="AA119" i="125"/>
  <c r="Z119" i="125"/>
  <c r="Y119" i="125"/>
  <c r="X119" i="125"/>
  <c r="W119" i="125"/>
  <c r="V119" i="125"/>
  <c r="U119" i="125"/>
  <c r="C119" i="125"/>
  <c r="AL118" i="125"/>
  <c r="AK118" i="125"/>
  <c r="AJ118" i="125"/>
  <c r="AI118" i="125"/>
  <c r="AH118" i="125"/>
  <c r="AG118" i="125"/>
  <c r="AF118" i="125"/>
  <c r="AD118" i="125"/>
  <c r="AB118" i="125"/>
  <c r="AA118" i="125"/>
  <c r="Z118" i="125"/>
  <c r="Y118" i="125"/>
  <c r="X118" i="125"/>
  <c r="W118" i="125"/>
  <c r="C118" i="125"/>
  <c r="AE118" i="125" s="1"/>
  <c r="AB117" i="125"/>
  <c r="AA117" i="125"/>
  <c r="Z117" i="125"/>
  <c r="Y117" i="125"/>
  <c r="X117" i="125"/>
  <c r="W117" i="125"/>
  <c r="V117" i="125"/>
  <c r="U117" i="125"/>
  <c r="I114" i="125"/>
  <c r="AL105" i="125"/>
  <c r="AK105" i="125"/>
  <c r="AJ105" i="125"/>
  <c r="AI105" i="125"/>
  <c r="AH105" i="125"/>
  <c r="AG105" i="125"/>
  <c r="AF105" i="125"/>
  <c r="AD105" i="125"/>
  <c r="AB105" i="125"/>
  <c r="AA105" i="125"/>
  <c r="Z105" i="125"/>
  <c r="Y105" i="125"/>
  <c r="X105" i="125"/>
  <c r="W105" i="125"/>
  <c r="C105" i="125"/>
  <c r="AL104" i="125"/>
  <c r="AK104" i="125"/>
  <c r="AJ104" i="125"/>
  <c r="AI104" i="125"/>
  <c r="AH104" i="125"/>
  <c r="AG104" i="125"/>
  <c r="AF104" i="125"/>
  <c r="AE104" i="125"/>
  <c r="AD104" i="125"/>
  <c r="AB104" i="125"/>
  <c r="AA104" i="125"/>
  <c r="Z104" i="125"/>
  <c r="Y104" i="125"/>
  <c r="X104" i="125"/>
  <c r="W104" i="125"/>
  <c r="V104" i="125"/>
  <c r="C104" i="125"/>
  <c r="U104" i="125" s="1"/>
  <c r="AL103" i="125"/>
  <c r="AK103" i="125"/>
  <c r="AJ103" i="125"/>
  <c r="AI103" i="125"/>
  <c r="AH103" i="125"/>
  <c r="AG103" i="125"/>
  <c r="AF103" i="125"/>
  <c r="AD103" i="125"/>
  <c r="AB103" i="125"/>
  <c r="AA103" i="125"/>
  <c r="Z103" i="125"/>
  <c r="Y103" i="125"/>
  <c r="X103" i="125"/>
  <c r="W103" i="125"/>
  <c r="C103" i="125"/>
  <c r="AL102" i="125"/>
  <c r="AK102" i="125"/>
  <c r="AJ102" i="125"/>
  <c r="AI102" i="125"/>
  <c r="AH102" i="125"/>
  <c r="AG102" i="125"/>
  <c r="AF102" i="125"/>
  <c r="AE102" i="125"/>
  <c r="AD102" i="125"/>
  <c r="AB102" i="125"/>
  <c r="AA102" i="125"/>
  <c r="Z102" i="125"/>
  <c r="Y102" i="125"/>
  <c r="X102" i="125"/>
  <c r="W102" i="125"/>
  <c r="V102" i="125"/>
  <c r="C102" i="125"/>
  <c r="U102" i="125" s="1"/>
  <c r="AB101" i="125"/>
  <c r="AA101" i="125"/>
  <c r="Z101" i="125"/>
  <c r="Y101" i="125"/>
  <c r="X101" i="125"/>
  <c r="W101" i="125"/>
  <c r="V101" i="125"/>
  <c r="U101" i="125"/>
  <c r="A99" i="125"/>
  <c r="I98" i="125"/>
  <c r="AL89" i="125"/>
  <c r="AK89" i="125"/>
  <c r="AJ89" i="125"/>
  <c r="AI89" i="125"/>
  <c r="AH89" i="125"/>
  <c r="AG89" i="125"/>
  <c r="AF89" i="125"/>
  <c r="AD89" i="125"/>
  <c r="AB89" i="125"/>
  <c r="AA89" i="125"/>
  <c r="Z89" i="125"/>
  <c r="Y89" i="125"/>
  <c r="X89" i="125"/>
  <c r="W89" i="125"/>
  <c r="C89" i="125"/>
  <c r="AE89" i="125" s="1"/>
  <c r="AL88" i="125"/>
  <c r="AK88" i="125"/>
  <c r="AJ88" i="125"/>
  <c r="AI88" i="125"/>
  <c r="AH88" i="125"/>
  <c r="AG88" i="125"/>
  <c r="AF88" i="125"/>
  <c r="AD88" i="125"/>
  <c r="AB88" i="125"/>
  <c r="AA88" i="125"/>
  <c r="Z88" i="125"/>
  <c r="Y88" i="125"/>
  <c r="X88" i="125"/>
  <c r="W88" i="125"/>
  <c r="V88" i="125"/>
  <c r="U88" i="125"/>
  <c r="C88" i="125"/>
  <c r="AL87" i="125"/>
  <c r="AK87" i="125"/>
  <c r="AJ87" i="125"/>
  <c r="AI87" i="125"/>
  <c r="AH87" i="125"/>
  <c r="AG87" i="125"/>
  <c r="AF87" i="125"/>
  <c r="AD87" i="125"/>
  <c r="AB87" i="125"/>
  <c r="AA87" i="125"/>
  <c r="Z87" i="125"/>
  <c r="Y87" i="125"/>
  <c r="X87" i="125"/>
  <c r="W87" i="125"/>
  <c r="C87" i="125"/>
  <c r="AE87" i="125" s="1"/>
  <c r="AL86" i="125"/>
  <c r="AK86" i="125"/>
  <c r="AJ86" i="125"/>
  <c r="AI86" i="125"/>
  <c r="AH86" i="125"/>
  <c r="AG86" i="125"/>
  <c r="AF86" i="125"/>
  <c r="AD86" i="125"/>
  <c r="AB86" i="125"/>
  <c r="AA86" i="125"/>
  <c r="Z86" i="125"/>
  <c r="Y86" i="125"/>
  <c r="X86" i="125"/>
  <c r="W86" i="125"/>
  <c r="V86" i="125"/>
  <c r="U86" i="125"/>
  <c r="C86" i="125"/>
  <c r="AB85" i="125"/>
  <c r="AA85" i="125"/>
  <c r="Z85" i="125"/>
  <c r="Y85" i="125"/>
  <c r="X85" i="125"/>
  <c r="W85" i="125"/>
  <c r="V85" i="125"/>
  <c r="U85" i="125"/>
  <c r="A83" i="125"/>
  <c r="I82" i="125"/>
  <c r="AL73" i="125"/>
  <c r="AK73" i="125"/>
  <c r="AJ73" i="125"/>
  <c r="AI73" i="125"/>
  <c r="AH73" i="125"/>
  <c r="AG73" i="125"/>
  <c r="AF73" i="125"/>
  <c r="AE73" i="125"/>
  <c r="AD73" i="125"/>
  <c r="AB73" i="125"/>
  <c r="AA73" i="125"/>
  <c r="Z73" i="125"/>
  <c r="Y73" i="125"/>
  <c r="X73" i="125"/>
  <c r="W73" i="125"/>
  <c r="V73" i="125"/>
  <c r="C73" i="125"/>
  <c r="U73" i="125" s="1"/>
  <c r="AL72" i="125"/>
  <c r="AK72" i="125"/>
  <c r="AJ72" i="125"/>
  <c r="AI72" i="125"/>
  <c r="AH72" i="125"/>
  <c r="AG72" i="125"/>
  <c r="AF72" i="125"/>
  <c r="AD72" i="125"/>
  <c r="AB72" i="125"/>
  <c r="AA72" i="125"/>
  <c r="Z72" i="125"/>
  <c r="Y72" i="125"/>
  <c r="X72" i="125"/>
  <c r="W72" i="125"/>
  <c r="C72" i="125"/>
  <c r="AL71" i="125"/>
  <c r="AK71" i="125"/>
  <c r="AJ71" i="125"/>
  <c r="AI71" i="125"/>
  <c r="AH71" i="125"/>
  <c r="AG71" i="125"/>
  <c r="AF71" i="125"/>
  <c r="AE71" i="125"/>
  <c r="AD71" i="125"/>
  <c r="AB71" i="125"/>
  <c r="AA71" i="125"/>
  <c r="Z71" i="125"/>
  <c r="Y71" i="125"/>
  <c r="X71" i="125"/>
  <c r="W71" i="125"/>
  <c r="V71" i="125"/>
  <c r="C71" i="125"/>
  <c r="U71" i="125" s="1"/>
  <c r="AL70" i="125"/>
  <c r="AK70" i="125"/>
  <c r="AJ70" i="125"/>
  <c r="AI70" i="125"/>
  <c r="AH70" i="125"/>
  <c r="AG70" i="125"/>
  <c r="AF70" i="125"/>
  <c r="AD70" i="125"/>
  <c r="AB70" i="125"/>
  <c r="AA70" i="125"/>
  <c r="Z70" i="125"/>
  <c r="Y70" i="125"/>
  <c r="X70" i="125"/>
  <c r="W70" i="125"/>
  <c r="C70" i="125"/>
  <c r="AB69" i="125"/>
  <c r="AA69" i="125"/>
  <c r="Z69" i="125"/>
  <c r="Y69" i="125"/>
  <c r="X69" i="125"/>
  <c r="W69" i="125"/>
  <c r="V69" i="125"/>
  <c r="U69" i="125"/>
  <c r="I66" i="125"/>
  <c r="AL58" i="125"/>
  <c r="AK58" i="125"/>
  <c r="AJ58" i="125"/>
  <c r="AI58" i="125"/>
  <c r="AG58" i="125"/>
  <c r="AD58" i="125"/>
  <c r="AB58" i="125"/>
  <c r="AA58" i="125"/>
  <c r="Z58" i="125"/>
  <c r="Y58" i="125"/>
  <c r="X58" i="125"/>
  <c r="W58" i="125"/>
  <c r="V58" i="125"/>
  <c r="U58" i="125"/>
  <c r="AL57" i="125"/>
  <c r="AK57" i="125"/>
  <c r="AJ57" i="125"/>
  <c r="AI57" i="125"/>
  <c r="AH57" i="125"/>
  <c r="AG57" i="125"/>
  <c r="AF57" i="125"/>
  <c r="AE57" i="125"/>
  <c r="AD57" i="125"/>
  <c r="AB57" i="125"/>
  <c r="AA57" i="125"/>
  <c r="Z57" i="125"/>
  <c r="Y57" i="125"/>
  <c r="X57" i="125"/>
  <c r="W57" i="125"/>
  <c r="V57" i="125"/>
  <c r="C57" i="125"/>
  <c r="U57" i="125" s="1"/>
  <c r="AL56" i="125"/>
  <c r="AK56" i="125"/>
  <c r="AJ56" i="125"/>
  <c r="AI56" i="125"/>
  <c r="AH56" i="125"/>
  <c r="AG56" i="125"/>
  <c r="AF56" i="125"/>
  <c r="AD56" i="125"/>
  <c r="AB56" i="125"/>
  <c r="AA56" i="125"/>
  <c r="Z56" i="125"/>
  <c r="Y56" i="125"/>
  <c r="X56" i="125"/>
  <c r="W56" i="125"/>
  <c r="C56" i="125"/>
  <c r="AL55" i="125"/>
  <c r="AK55" i="125"/>
  <c r="AJ55" i="125"/>
  <c r="AI55" i="125"/>
  <c r="AH55" i="125"/>
  <c r="AG55" i="125"/>
  <c r="AF55" i="125"/>
  <c r="AE55" i="125"/>
  <c r="AD55" i="125"/>
  <c r="AB55" i="125"/>
  <c r="AA55" i="125"/>
  <c r="Z55" i="125"/>
  <c r="Y55" i="125"/>
  <c r="X55" i="125"/>
  <c r="W55" i="125"/>
  <c r="V55" i="125"/>
  <c r="C55" i="125"/>
  <c r="U55" i="125" s="1"/>
  <c r="AL54" i="125"/>
  <c r="AK54" i="125"/>
  <c r="AJ54" i="125"/>
  <c r="AI54" i="125"/>
  <c r="AH54" i="125"/>
  <c r="AG54" i="125"/>
  <c r="AF54" i="125"/>
  <c r="AD54" i="125"/>
  <c r="AB54" i="125"/>
  <c r="AA54" i="125"/>
  <c r="Z54" i="125"/>
  <c r="Y54" i="125"/>
  <c r="X54" i="125"/>
  <c r="W54" i="125"/>
  <c r="C54" i="125"/>
  <c r="AB53" i="125"/>
  <c r="AA53" i="125"/>
  <c r="Z53" i="125"/>
  <c r="Y53" i="125"/>
  <c r="X53" i="125"/>
  <c r="W53" i="125"/>
  <c r="V53" i="125"/>
  <c r="U53" i="125"/>
  <c r="I50" i="125"/>
  <c r="AL41" i="125"/>
  <c r="AK41" i="125"/>
  <c r="AJ41" i="125"/>
  <c r="AI41" i="125"/>
  <c r="AG41" i="125"/>
  <c r="AD41" i="125"/>
  <c r="AB41" i="125"/>
  <c r="AA41" i="125"/>
  <c r="Z41" i="125"/>
  <c r="U41" i="125"/>
  <c r="C41" i="125"/>
  <c r="D41" i="125" s="1"/>
  <c r="AL40" i="125"/>
  <c r="AK40" i="125"/>
  <c r="AJ40" i="125"/>
  <c r="AI40" i="125"/>
  <c r="AH40" i="125"/>
  <c r="AG40" i="125"/>
  <c r="AF40" i="125"/>
  <c r="AD40" i="125"/>
  <c r="AB40" i="125"/>
  <c r="AA40" i="125"/>
  <c r="Z40" i="125"/>
  <c r="Y40" i="125"/>
  <c r="X40" i="125"/>
  <c r="W40" i="125"/>
  <c r="V40" i="125"/>
  <c r="U40" i="125"/>
  <c r="C40" i="125"/>
  <c r="AL39" i="125"/>
  <c r="AK39" i="125"/>
  <c r="AJ39" i="125"/>
  <c r="AI39" i="125"/>
  <c r="AH39" i="125"/>
  <c r="AG39" i="125"/>
  <c r="AF39" i="125"/>
  <c r="AD39" i="125"/>
  <c r="AB39" i="125"/>
  <c r="AA39" i="125"/>
  <c r="Z39" i="125"/>
  <c r="Y39" i="125"/>
  <c r="X39" i="125"/>
  <c r="W39" i="125"/>
  <c r="C39" i="125"/>
  <c r="AE39" i="125" s="1"/>
  <c r="AL38" i="125"/>
  <c r="AK38" i="125"/>
  <c r="AJ38" i="125"/>
  <c r="AI38" i="125"/>
  <c r="AH38" i="125"/>
  <c r="AG38" i="125"/>
  <c r="AF38" i="125"/>
  <c r="AD38" i="125"/>
  <c r="AB38" i="125"/>
  <c r="AA38" i="125"/>
  <c r="Z38" i="125"/>
  <c r="Y38" i="125"/>
  <c r="X38" i="125"/>
  <c r="W38" i="125"/>
  <c r="V38" i="125"/>
  <c r="U38" i="125"/>
  <c r="C38" i="125"/>
  <c r="AL37" i="125"/>
  <c r="AK37" i="125"/>
  <c r="AJ37" i="125"/>
  <c r="AI37" i="125"/>
  <c r="AH37" i="125"/>
  <c r="AG37" i="125"/>
  <c r="AF37" i="125"/>
  <c r="AD37" i="125"/>
  <c r="AB37" i="125"/>
  <c r="AA37" i="125"/>
  <c r="Z37" i="125"/>
  <c r="Y37" i="125"/>
  <c r="X37" i="125"/>
  <c r="W37" i="125"/>
  <c r="C37" i="125"/>
  <c r="AE37" i="125" s="1"/>
  <c r="I34" i="125"/>
  <c r="AL25" i="125"/>
  <c r="AK25" i="125"/>
  <c r="AJ25" i="125"/>
  <c r="AI25" i="125"/>
  <c r="AG25" i="125"/>
  <c r="AD25" i="125"/>
  <c r="AB25" i="125"/>
  <c r="AA25" i="125"/>
  <c r="Z25" i="125"/>
  <c r="U25" i="125"/>
  <c r="C25" i="125"/>
  <c r="D25" i="125" s="1"/>
  <c r="AL24" i="125"/>
  <c r="AK24" i="125"/>
  <c r="AJ24" i="125"/>
  <c r="AI24" i="125"/>
  <c r="AH24" i="125"/>
  <c r="AG24" i="125"/>
  <c r="AF24" i="125"/>
  <c r="AD24" i="125"/>
  <c r="AB24" i="125"/>
  <c r="AA24" i="125"/>
  <c r="Z24" i="125"/>
  <c r="Y24" i="125"/>
  <c r="X24" i="125"/>
  <c r="W24" i="125"/>
  <c r="C24" i="125"/>
  <c r="AL23" i="125"/>
  <c r="AK23" i="125"/>
  <c r="AJ23" i="125"/>
  <c r="AI23" i="125"/>
  <c r="AH23" i="125"/>
  <c r="AG23" i="125"/>
  <c r="AF23" i="125"/>
  <c r="AE23" i="125"/>
  <c r="AD23" i="125"/>
  <c r="AB23" i="125"/>
  <c r="AA23" i="125"/>
  <c r="Z23" i="125"/>
  <c r="Y23" i="125"/>
  <c r="X23" i="125"/>
  <c r="W23" i="125"/>
  <c r="V23" i="125"/>
  <c r="C23" i="125"/>
  <c r="U23" i="125" s="1"/>
  <c r="AL22" i="125"/>
  <c r="AK22" i="125"/>
  <c r="AJ22" i="125"/>
  <c r="AI22" i="125"/>
  <c r="AH22" i="125"/>
  <c r="AG22" i="125"/>
  <c r="AF22" i="125"/>
  <c r="AD22" i="125"/>
  <c r="AB22" i="125"/>
  <c r="AA22" i="125"/>
  <c r="Z22" i="125"/>
  <c r="Y22" i="125"/>
  <c r="X22" i="125"/>
  <c r="W22" i="125"/>
  <c r="C22" i="125"/>
  <c r="AL21" i="125"/>
  <c r="AK21" i="125"/>
  <c r="AJ21" i="125"/>
  <c r="AI21" i="125"/>
  <c r="AH21" i="125"/>
  <c r="AG21" i="125"/>
  <c r="AF21" i="125"/>
  <c r="AE21" i="125"/>
  <c r="AD21" i="125"/>
  <c r="AB21" i="125"/>
  <c r="AA21" i="125"/>
  <c r="Z21" i="125"/>
  <c r="Y21" i="125"/>
  <c r="X21" i="125"/>
  <c r="W21" i="125"/>
  <c r="V21" i="125"/>
  <c r="C21" i="125"/>
  <c r="U21" i="125" s="1"/>
  <c r="A19" i="125"/>
  <c r="I18" i="125"/>
  <c r="AL9" i="125"/>
  <c r="AK9" i="125"/>
  <c r="AJ9" i="125"/>
  <c r="AI9" i="125"/>
  <c r="AD9" i="125"/>
  <c r="AB9" i="125"/>
  <c r="AA9" i="125"/>
  <c r="Z9" i="125"/>
  <c r="U9" i="125"/>
  <c r="D9" i="125"/>
  <c r="C9" i="125"/>
  <c r="AE9" i="125" s="1"/>
  <c r="AL8" i="125"/>
  <c r="AK8" i="125"/>
  <c r="AJ8" i="125"/>
  <c r="AI8" i="125"/>
  <c r="AH8" i="125"/>
  <c r="AG8" i="125"/>
  <c r="AF8" i="125"/>
  <c r="AD8" i="125"/>
  <c r="AB8" i="125"/>
  <c r="AA8" i="125"/>
  <c r="Z8" i="125"/>
  <c r="Y8" i="125"/>
  <c r="X8" i="125"/>
  <c r="W8" i="125"/>
  <c r="C8" i="125"/>
  <c r="AE8" i="125" s="1"/>
  <c r="AL7" i="125"/>
  <c r="AK7" i="125"/>
  <c r="AJ7" i="125"/>
  <c r="AI7" i="125"/>
  <c r="AH7" i="125"/>
  <c r="AG7" i="125"/>
  <c r="AF7" i="125"/>
  <c r="AD7" i="125"/>
  <c r="AB7" i="125"/>
  <c r="AA7" i="125"/>
  <c r="Z7" i="125"/>
  <c r="Y7" i="125"/>
  <c r="X7" i="125"/>
  <c r="W7" i="125"/>
  <c r="V7" i="125"/>
  <c r="U7" i="125"/>
  <c r="C7" i="125"/>
  <c r="AL6" i="125"/>
  <c r="AK6" i="125"/>
  <c r="AJ6" i="125"/>
  <c r="AI6" i="125"/>
  <c r="AH6" i="125"/>
  <c r="AG6" i="125"/>
  <c r="AF6" i="125"/>
  <c r="AD6" i="125"/>
  <c r="AB6" i="125"/>
  <c r="AA6" i="125"/>
  <c r="Z6" i="125"/>
  <c r="Y6" i="125"/>
  <c r="X6" i="125"/>
  <c r="W6" i="125"/>
  <c r="C6" i="125"/>
  <c r="AE6" i="125" s="1"/>
  <c r="AL5" i="125"/>
  <c r="AK5" i="125"/>
  <c r="AJ5" i="125"/>
  <c r="AI5" i="125"/>
  <c r="AH5" i="125"/>
  <c r="AG5" i="125"/>
  <c r="AF5" i="125"/>
  <c r="AE5" i="125"/>
  <c r="AD5" i="125"/>
  <c r="AB5" i="125"/>
  <c r="AA5" i="125"/>
  <c r="Z5" i="125"/>
  <c r="Y5" i="125"/>
  <c r="X5" i="125"/>
  <c r="W5" i="125"/>
  <c r="V5" i="125"/>
  <c r="U5" i="125"/>
  <c r="A115" i="125"/>
  <c r="I2" i="125"/>
  <c r="J3" i="124"/>
  <c r="F3" i="124" s="1"/>
  <c r="H3" i="124"/>
  <c r="E3" i="124" s="1"/>
  <c r="A3" i="124"/>
  <c r="AL153" i="124"/>
  <c r="AK153" i="124"/>
  <c r="AJ153" i="124"/>
  <c r="AI153" i="124"/>
  <c r="AH153" i="124"/>
  <c r="AD153" i="124"/>
  <c r="AB153" i="124"/>
  <c r="AA153" i="124"/>
  <c r="Z153" i="124"/>
  <c r="Y153" i="124"/>
  <c r="C153" i="124"/>
  <c r="U153" i="124" s="1"/>
  <c r="AL152" i="124"/>
  <c r="AK152" i="124"/>
  <c r="AJ152" i="124"/>
  <c r="AI152" i="124"/>
  <c r="AH152" i="124"/>
  <c r="AG152" i="124"/>
  <c r="AF152" i="124"/>
  <c r="AE152" i="124"/>
  <c r="AD152" i="124"/>
  <c r="AB152" i="124"/>
  <c r="AA152" i="124"/>
  <c r="Z152" i="124"/>
  <c r="Y152" i="124"/>
  <c r="X152" i="124"/>
  <c r="W152" i="124"/>
  <c r="V152" i="124"/>
  <c r="C152" i="124"/>
  <c r="U152" i="124" s="1"/>
  <c r="AL151" i="124"/>
  <c r="AK151" i="124"/>
  <c r="AJ151" i="124"/>
  <c r="AI151" i="124"/>
  <c r="AH151" i="124"/>
  <c r="AG151" i="124"/>
  <c r="AF151" i="124"/>
  <c r="AD151" i="124"/>
  <c r="AB151" i="124"/>
  <c r="AA151" i="124"/>
  <c r="Z151" i="124"/>
  <c r="Y151" i="124"/>
  <c r="X151" i="124"/>
  <c r="W151" i="124"/>
  <c r="C151" i="124"/>
  <c r="AE151" i="124" s="1"/>
  <c r="AL150" i="124"/>
  <c r="AK150" i="124"/>
  <c r="AJ150" i="124"/>
  <c r="AI150" i="124"/>
  <c r="AH150" i="124"/>
  <c r="AG150" i="124"/>
  <c r="AF150" i="124"/>
  <c r="AE150" i="124"/>
  <c r="AD150" i="124"/>
  <c r="AB150" i="124"/>
  <c r="AA150" i="124"/>
  <c r="Z150" i="124"/>
  <c r="Y150" i="124"/>
  <c r="X150" i="124"/>
  <c r="W150" i="124"/>
  <c r="V150" i="124"/>
  <c r="C150" i="124"/>
  <c r="U150" i="124" s="1"/>
  <c r="AB149" i="124"/>
  <c r="AA149" i="124"/>
  <c r="Z149" i="124"/>
  <c r="Y149" i="124"/>
  <c r="X149" i="124"/>
  <c r="W149" i="124"/>
  <c r="V149" i="124"/>
  <c r="U149" i="124"/>
  <c r="I146" i="124"/>
  <c r="AL137" i="124"/>
  <c r="AK137" i="124"/>
  <c r="AJ137" i="124"/>
  <c r="AI137" i="124"/>
  <c r="AH137" i="124"/>
  <c r="AD137" i="124"/>
  <c r="AB137" i="124"/>
  <c r="AA137" i="124"/>
  <c r="Z137" i="124"/>
  <c r="Y137" i="124"/>
  <c r="U137" i="124"/>
  <c r="C137" i="124"/>
  <c r="D137" i="124" s="1"/>
  <c r="AL136" i="124"/>
  <c r="AK136" i="124"/>
  <c r="AJ136" i="124"/>
  <c r="AI136" i="124"/>
  <c r="AH136" i="124"/>
  <c r="AG136" i="124"/>
  <c r="AF136" i="124"/>
  <c r="AE136" i="124"/>
  <c r="AD136" i="124"/>
  <c r="AB136" i="124"/>
  <c r="AA136" i="124"/>
  <c r="Z136" i="124"/>
  <c r="Y136" i="124"/>
  <c r="X136" i="124"/>
  <c r="W136" i="124"/>
  <c r="V136" i="124"/>
  <c r="U136" i="124"/>
  <c r="C136" i="124"/>
  <c r="AL135" i="124"/>
  <c r="AK135" i="124"/>
  <c r="AJ135" i="124"/>
  <c r="AI135" i="124"/>
  <c r="AH135" i="124"/>
  <c r="AG135" i="124"/>
  <c r="AF135" i="124"/>
  <c r="AD135" i="124"/>
  <c r="AB135" i="124"/>
  <c r="AA135" i="124"/>
  <c r="Z135" i="124"/>
  <c r="Y135" i="124"/>
  <c r="X135" i="124"/>
  <c r="W135" i="124"/>
  <c r="C135" i="124"/>
  <c r="AE135" i="124" s="1"/>
  <c r="AL134" i="124"/>
  <c r="AK134" i="124"/>
  <c r="AJ134" i="124"/>
  <c r="AI134" i="124"/>
  <c r="AH134" i="124"/>
  <c r="AG134" i="124"/>
  <c r="AF134" i="124"/>
  <c r="AE134" i="124"/>
  <c r="AD134" i="124"/>
  <c r="AB134" i="124"/>
  <c r="AA134" i="124"/>
  <c r="Z134" i="124"/>
  <c r="Y134" i="124"/>
  <c r="X134" i="124"/>
  <c r="W134" i="124"/>
  <c r="V134" i="124"/>
  <c r="U134" i="124"/>
  <c r="C134" i="124"/>
  <c r="AB133" i="124"/>
  <c r="AA133" i="124"/>
  <c r="Z133" i="124"/>
  <c r="Y133" i="124"/>
  <c r="X133" i="124"/>
  <c r="W133" i="124"/>
  <c r="V133" i="124"/>
  <c r="U133" i="124"/>
  <c r="I130" i="124"/>
  <c r="AL121" i="124"/>
  <c r="AK121" i="124"/>
  <c r="AJ121" i="124"/>
  <c r="AI121" i="124"/>
  <c r="AH121" i="124"/>
  <c r="AD121" i="124"/>
  <c r="AB121" i="124"/>
  <c r="AA121" i="124"/>
  <c r="Z121" i="124"/>
  <c r="Y121" i="124"/>
  <c r="C121" i="124"/>
  <c r="U121" i="124" s="1"/>
  <c r="AL120" i="124"/>
  <c r="AK120" i="124"/>
  <c r="AJ120" i="124"/>
  <c r="AI120" i="124"/>
  <c r="AH120" i="124"/>
  <c r="AG120" i="124"/>
  <c r="AF120" i="124"/>
  <c r="AD120" i="124"/>
  <c r="AB120" i="124"/>
  <c r="AA120" i="124"/>
  <c r="Z120" i="124"/>
  <c r="Y120" i="124"/>
  <c r="X120" i="124"/>
  <c r="W120" i="124"/>
  <c r="V120" i="124"/>
  <c r="U120" i="124"/>
  <c r="C120" i="124"/>
  <c r="AL119" i="124"/>
  <c r="AK119" i="124"/>
  <c r="AJ119" i="124"/>
  <c r="AI119" i="124"/>
  <c r="AH119" i="124"/>
  <c r="AG119" i="124"/>
  <c r="AF119" i="124"/>
  <c r="AD119" i="124"/>
  <c r="AB119" i="124"/>
  <c r="AA119" i="124"/>
  <c r="Z119" i="124"/>
  <c r="Y119" i="124"/>
  <c r="X119" i="124"/>
  <c r="W119" i="124"/>
  <c r="C119" i="124"/>
  <c r="AE119" i="124" s="1"/>
  <c r="AL118" i="124"/>
  <c r="AK118" i="124"/>
  <c r="AJ118" i="124"/>
  <c r="AI118" i="124"/>
  <c r="AH118" i="124"/>
  <c r="AG118" i="124"/>
  <c r="AF118" i="124"/>
  <c r="AD118" i="124"/>
  <c r="AB118" i="124"/>
  <c r="AA118" i="124"/>
  <c r="Z118" i="124"/>
  <c r="Y118" i="124"/>
  <c r="X118" i="124"/>
  <c r="W118" i="124"/>
  <c r="V118" i="124"/>
  <c r="U118" i="124"/>
  <c r="C118" i="124"/>
  <c r="AB117" i="124"/>
  <c r="AA117" i="124"/>
  <c r="Z117" i="124"/>
  <c r="Y117" i="124"/>
  <c r="X117" i="124"/>
  <c r="W117" i="124"/>
  <c r="V117" i="124"/>
  <c r="U117" i="124"/>
  <c r="I114" i="124"/>
  <c r="AL105" i="124"/>
  <c r="AK105" i="124"/>
  <c r="AJ105" i="124"/>
  <c r="AI105" i="124"/>
  <c r="AH105" i="124"/>
  <c r="AG105" i="124"/>
  <c r="AF105" i="124"/>
  <c r="AE105" i="124"/>
  <c r="AD105" i="124"/>
  <c r="AB105" i="124"/>
  <c r="AA105" i="124"/>
  <c r="Z105" i="124"/>
  <c r="Y105" i="124"/>
  <c r="X105" i="124"/>
  <c r="W105" i="124"/>
  <c r="V105" i="124"/>
  <c r="U105" i="124"/>
  <c r="C105" i="124"/>
  <c r="AL104" i="124"/>
  <c r="AK104" i="124"/>
  <c r="AJ104" i="124"/>
  <c r="AI104" i="124"/>
  <c r="AH104" i="124"/>
  <c r="AG104" i="124"/>
  <c r="AF104" i="124"/>
  <c r="AD104" i="124"/>
  <c r="AB104" i="124"/>
  <c r="AA104" i="124"/>
  <c r="Z104" i="124"/>
  <c r="Y104" i="124"/>
  <c r="X104" i="124"/>
  <c r="W104" i="124"/>
  <c r="C104" i="124"/>
  <c r="AE104" i="124" s="1"/>
  <c r="AL103" i="124"/>
  <c r="AK103" i="124"/>
  <c r="AJ103" i="124"/>
  <c r="AI103" i="124"/>
  <c r="AH103" i="124"/>
  <c r="AG103" i="124"/>
  <c r="AF103" i="124"/>
  <c r="AE103" i="124"/>
  <c r="AD103" i="124"/>
  <c r="AB103" i="124"/>
  <c r="AA103" i="124"/>
  <c r="Z103" i="124"/>
  <c r="Y103" i="124"/>
  <c r="X103" i="124"/>
  <c r="W103" i="124"/>
  <c r="V103" i="124"/>
  <c r="U103" i="124"/>
  <c r="C103" i="124"/>
  <c r="AL102" i="124"/>
  <c r="AK102" i="124"/>
  <c r="AJ102" i="124"/>
  <c r="AI102" i="124"/>
  <c r="AH102" i="124"/>
  <c r="AG102" i="124"/>
  <c r="AF102" i="124"/>
  <c r="AD102" i="124"/>
  <c r="AB102" i="124"/>
  <c r="AA102" i="124"/>
  <c r="Z102" i="124"/>
  <c r="Y102" i="124"/>
  <c r="X102" i="124"/>
  <c r="W102" i="124"/>
  <c r="C102" i="124"/>
  <c r="AE102" i="124" s="1"/>
  <c r="AB101" i="124"/>
  <c r="AA101" i="124"/>
  <c r="Z101" i="124"/>
  <c r="Y101" i="124"/>
  <c r="X101" i="124"/>
  <c r="W101" i="124"/>
  <c r="V101" i="124"/>
  <c r="U101" i="124"/>
  <c r="I98" i="124"/>
  <c r="AL89" i="124"/>
  <c r="AK89" i="124"/>
  <c r="AJ89" i="124"/>
  <c r="AI89" i="124"/>
  <c r="AH89" i="124"/>
  <c r="AG89" i="124"/>
  <c r="AF89" i="124"/>
  <c r="AD89" i="124"/>
  <c r="AB89" i="124"/>
  <c r="AA89" i="124"/>
  <c r="Z89" i="124"/>
  <c r="Y89" i="124"/>
  <c r="X89" i="124"/>
  <c r="W89" i="124"/>
  <c r="V89" i="124"/>
  <c r="U89" i="124"/>
  <c r="C89" i="124"/>
  <c r="AL88" i="124"/>
  <c r="AK88" i="124"/>
  <c r="AJ88" i="124"/>
  <c r="AI88" i="124"/>
  <c r="AH88" i="124"/>
  <c r="AG88" i="124"/>
  <c r="AF88" i="124"/>
  <c r="AD88" i="124"/>
  <c r="AB88" i="124"/>
  <c r="AA88" i="124"/>
  <c r="Z88" i="124"/>
  <c r="Y88" i="124"/>
  <c r="X88" i="124"/>
  <c r="W88" i="124"/>
  <c r="C88" i="124"/>
  <c r="AE88" i="124" s="1"/>
  <c r="AL87" i="124"/>
  <c r="AK87" i="124"/>
  <c r="AJ87" i="124"/>
  <c r="AI87" i="124"/>
  <c r="AH87" i="124"/>
  <c r="AG87" i="124"/>
  <c r="AF87" i="124"/>
  <c r="AD87" i="124"/>
  <c r="AB87" i="124"/>
  <c r="AA87" i="124"/>
  <c r="Z87" i="124"/>
  <c r="Y87" i="124"/>
  <c r="X87" i="124"/>
  <c r="W87" i="124"/>
  <c r="V87" i="124"/>
  <c r="U87" i="124"/>
  <c r="C87" i="124"/>
  <c r="AL86" i="124"/>
  <c r="AK86" i="124"/>
  <c r="AJ86" i="124"/>
  <c r="AI86" i="124"/>
  <c r="AH86" i="124"/>
  <c r="AG86" i="124"/>
  <c r="AF86" i="124"/>
  <c r="AD86" i="124"/>
  <c r="AB86" i="124"/>
  <c r="AA86" i="124"/>
  <c r="Z86" i="124"/>
  <c r="Y86" i="124"/>
  <c r="X86" i="124"/>
  <c r="W86" i="124"/>
  <c r="C86" i="124"/>
  <c r="AE86" i="124" s="1"/>
  <c r="AB85" i="124"/>
  <c r="AA85" i="124"/>
  <c r="Z85" i="124"/>
  <c r="Y85" i="124"/>
  <c r="X85" i="124"/>
  <c r="W85" i="124"/>
  <c r="V85" i="124"/>
  <c r="U85" i="124"/>
  <c r="I82" i="124"/>
  <c r="AL73" i="124"/>
  <c r="AK73" i="124"/>
  <c r="AJ73" i="124"/>
  <c r="AI73" i="124"/>
  <c r="AH73" i="124"/>
  <c r="AG73" i="124"/>
  <c r="AF73" i="124"/>
  <c r="AD73" i="124"/>
  <c r="AB73" i="124"/>
  <c r="AA73" i="124"/>
  <c r="Z73" i="124"/>
  <c r="Y73" i="124"/>
  <c r="X73" i="124"/>
  <c r="W73" i="124"/>
  <c r="C73" i="124"/>
  <c r="AE73" i="124" s="1"/>
  <c r="AL72" i="124"/>
  <c r="AK72" i="124"/>
  <c r="AJ72" i="124"/>
  <c r="AI72" i="124"/>
  <c r="AH72" i="124"/>
  <c r="AG72" i="124"/>
  <c r="AF72" i="124"/>
  <c r="AE72" i="124"/>
  <c r="AD72" i="124"/>
  <c r="AB72" i="124"/>
  <c r="AA72" i="124"/>
  <c r="Z72" i="124"/>
  <c r="Y72" i="124"/>
  <c r="X72" i="124"/>
  <c r="W72" i="124"/>
  <c r="V72" i="124"/>
  <c r="C72" i="124"/>
  <c r="U72" i="124" s="1"/>
  <c r="AL71" i="124"/>
  <c r="AK71" i="124"/>
  <c r="AJ71" i="124"/>
  <c r="AI71" i="124"/>
  <c r="AH71" i="124"/>
  <c r="AG71" i="124"/>
  <c r="AF71" i="124"/>
  <c r="AD71" i="124"/>
  <c r="AB71" i="124"/>
  <c r="AA71" i="124"/>
  <c r="Z71" i="124"/>
  <c r="Y71" i="124"/>
  <c r="X71" i="124"/>
  <c r="W71" i="124"/>
  <c r="C71" i="124"/>
  <c r="AE71" i="124" s="1"/>
  <c r="AL70" i="124"/>
  <c r="AK70" i="124"/>
  <c r="AJ70" i="124"/>
  <c r="AI70" i="124"/>
  <c r="AH70" i="124"/>
  <c r="AG70" i="124"/>
  <c r="AF70" i="124"/>
  <c r="AE70" i="124"/>
  <c r="AD70" i="124"/>
  <c r="AB70" i="124"/>
  <c r="AA70" i="124"/>
  <c r="Z70" i="124"/>
  <c r="Y70" i="124"/>
  <c r="X70" i="124"/>
  <c r="W70" i="124"/>
  <c r="V70" i="124"/>
  <c r="C70" i="124"/>
  <c r="U70" i="124" s="1"/>
  <c r="AB69" i="124"/>
  <c r="AA69" i="124"/>
  <c r="Z69" i="124"/>
  <c r="Y69" i="124"/>
  <c r="X69" i="124"/>
  <c r="W69" i="124"/>
  <c r="V69" i="124"/>
  <c r="U69" i="124"/>
  <c r="I66" i="124"/>
  <c r="AL58" i="124"/>
  <c r="AK58" i="124"/>
  <c r="AJ58" i="124"/>
  <c r="AI58" i="124"/>
  <c r="AG58" i="124"/>
  <c r="AD58" i="124"/>
  <c r="AB58" i="124"/>
  <c r="AA58" i="124"/>
  <c r="Z58" i="124"/>
  <c r="Y58" i="124"/>
  <c r="X58" i="124"/>
  <c r="W58" i="124"/>
  <c r="V58" i="124"/>
  <c r="U58" i="124"/>
  <c r="AL57" i="124"/>
  <c r="AK57" i="124"/>
  <c r="AJ57" i="124"/>
  <c r="AI57" i="124"/>
  <c r="AH57" i="124"/>
  <c r="AG57" i="124"/>
  <c r="AF57" i="124"/>
  <c r="AD57" i="124"/>
  <c r="AB57" i="124"/>
  <c r="AA57" i="124"/>
  <c r="Z57" i="124"/>
  <c r="Y57" i="124"/>
  <c r="X57" i="124"/>
  <c r="W57" i="124"/>
  <c r="C57" i="124"/>
  <c r="U57" i="124" s="1"/>
  <c r="AL56" i="124"/>
  <c r="AK56" i="124"/>
  <c r="AJ56" i="124"/>
  <c r="AI56" i="124"/>
  <c r="AH56" i="124"/>
  <c r="AG56" i="124"/>
  <c r="AF56" i="124"/>
  <c r="AE56" i="124"/>
  <c r="AD56" i="124"/>
  <c r="AB56" i="124"/>
  <c r="AA56" i="124"/>
  <c r="Z56" i="124"/>
  <c r="Y56" i="124"/>
  <c r="X56" i="124"/>
  <c r="W56" i="124"/>
  <c r="V56" i="124"/>
  <c r="C56" i="124"/>
  <c r="U56" i="124" s="1"/>
  <c r="AL55" i="124"/>
  <c r="AK55" i="124"/>
  <c r="AJ55" i="124"/>
  <c r="AI55" i="124"/>
  <c r="AH55" i="124"/>
  <c r="AG55" i="124"/>
  <c r="AF55" i="124"/>
  <c r="AD55" i="124"/>
  <c r="AB55" i="124"/>
  <c r="AA55" i="124"/>
  <c r="Z55" i="124"/>
  <c r="Y55" i="124"/>
  <c r="X55" i="124"/>
  <c r="W55" i="124"/>
  <c r="C55" i="124"/>
  <c r="U55" i="124" s="1"/>
  <c r="AL54" i="124"/>
  <c r="AK54" i="124"/>
  <c r="AJ54" i="124"/>
  <c r="AI54" i="124"/>
  <c r="AH54" i="124"/>
  <c r="AG54" i="124"/>
  <c r="AF54" i="124"/>
  <c r="AE54" i="124"/>
  <c r="AD54" i="124"/>
  <c r="AB54" i="124"/>
  <c r="AA54" i="124"/>
  <c r="Z54" i="124"/>
  <c r="Y54" i="124"/>
  <c r="X54" i="124"/>
  <c r="W54" i="124"/>
  <c r="V54" i="124"/>
  <c r="C54" i="124"/>
  <c r="U54" i="124" s="1"/>
  <c r="AB53" i="124"/>
  <c r="AA53" i="124"/>
  <c r="Z53" i="124"/>
  <c r="Y53" i="124"/>
  <c r="X53" i="124"/>
  <c r="W53" i="124"/>
  <c r="V53" i="124"/>
  <c r="U53" i="124"/>
  <c r="I50" i="124"/>
  <c r="AL41" i="124"/>
  <c r="AK41" i="124"/>
  <c r="AJ41" i="124"/>
  <c r="AI41" i="124"/>
  <c r="AG41" i="124"/>
  <c r="AD41" i="124"/>
  <c r="AB41" i="124"/>
  <c r="AA41" i="124"/>
  <c r="Z41" i="124"/>
  <c r="D41" i="124"/>
  <c r="AF58" i="124" s="1"/>
  <c r="C41" i="124"/>
  <c r="AE58" i="124" s="1"/>
  <c r="AL40" i="124"/>
  <c r="AK40" i="124"/>
  <c r="AJ40" i="124"/>
  <c r="AI40" i="124"/>
  <c r="AH40" i="124"/>
  <c r="AG40" i="124"/>
  <c r="AF40" i="124"/>
  <c r="AD40" i="124"/>
  <c r="AB40" i="124"/>
  <c r="AA40" i="124"/>
  <c r="Z40" i="124"/>
  <c r="Y40" i="124"/>
  <c r="X40" i="124"/>
  <c r="W40" i="124"/>
  <c r="C40" i="124"/>
  <c r="AE40" i="124" s="1"/>
  <c r="AL39" i="124"/>
  <c r="AK39" i="124"/>
  <c r="AJ39" i="124"/>
  <c r="AI39" i="124"/>
  <c r="AH39" i="124"/>
  <c r="AG39" i="124"/>
  <c r="AF39" i="124"/>
  <c r="AD39" i="124"/>
  <c r="AB39" i="124"/>
  <c r="AA39" i="124"/>
  <c r="Z39" i="124"/>
  <c r="Y39" i="124"/>
  <c r="X39" i="124"/>
  <c r="W39" i="124"/>
  <c r="V39" i="124"/>
  <c r="U39" i="124"/>
  <c r="C39" i="124"/>
  <c r="AL38" i="124"/>
  <c r="AK38" i="124"/>
  <c r="AJ38" i="124"/>
  <c r="AI38" i="124"/>
  <c r="AH38" i="124"/>
  <c r="AG38" i="124"/>
  <c r="AF38" i="124"/>
  <c r="AD38" i="124"/>
  <c r="AB38" i="124"/>
  <c r="AA38" i="124"/>
  <c r="Z38" i="124"/>
  <c r="Y38" i="124"/>
  <c r="X38" i="124"/>
  <c r="W38" i="124"/>
  <c r="C38" i="124"/>
  <c r="AE38" i="124" s="1"/>
  <c r="AL37" i="124"/>
  <c r="AK37" i="124"/>
  <c r="AJ37" i="124"/>
  <c r="AI37" i="124"/>
  <c r="AH37" i="124"/>
  <c r="AG37" i="124"/>
  <c r="AF37" i="124"/>
  <c r="AD37" i="124"/>
  <c r="AB37" i="124"/>
  <c r="AA37" i="124"/>
  <c r="Z37" i="124"/>
  <c r="Y37" i="124"/>
  <c r="X37" i="124"/>
  <c r="W37" i="124"/>
  <c r="V37" i="124"/>
  <c r="U37" i="124"/>
  <c r="C37" i="124"/>
  <c r="I34" i="124"/>
  <c r="AL25" i="124"/>
  <c r="AK25" i="124"/>
  <c r="AJ25" i="124"/>
  <c r="AI25" i="124"/>
  <c r="AG25" i="124"/>
  <c r="AD25" i="124"/>
  <c r="AB25" i="124"/>
  <c r="AA25" i="124"/>
  <c r="Z25" i="124"/>
  <c r="C25" i="124"/>
  <c r="U25" i="124" s="1"/>
  <c r="AL24" i="124"/>
  <c r="AK24" i="124"/>
  <c r="AJ24" i="124"/>
  <c r="AI24" i="124"/>
  <c r="AH24" i="124"/>
  <c r="AG24" i="124"/>
  <c r="AF24" i="124"/>
  <c r="AE24" i="124"/>
  <c r="AD24" i="124"/>
  <c r="AB24" i="124"/>
  <c r="AA24" i="124"/>
  <c r="Z24" i="124"/>
  <c r="Y24" i="124"/>
  <c r="X24" i="124"/>
  <c r="W24" i="124"/>
  <c r="V24" i="124"/>
  <c r="U24" i="124"/>
  <c r="C24" i="124"/>
  <c r="AL23" i="124"/>
  <c r="AK23" i="124"/>
  <c r="AJ23" i="124"/>
  <c r="AI23" i="124"/>
  <c r="AH23" i="124"/>
  <c r="AG23" i="124"/>
  <c r="AF23" i="124"/>
  <c r="AD23" i="124"/>
  <c r="AB23" i="124"/>
  <c r="AA23" i="124"/>
  <c r="Z23" i="124"/>
  <c r="Y23" i="124"/>
  <c r="X23" i="124"/>
  <c r="W23" i="124"/>
  <c r="C23" i="124"/>
  <c r="AE23" i="124" s="1"/>
  <c r="AL22" i="124"/>
  <c r="AK22" i="124"/>
  <c r="AJ22" i="124"/>
  <c r="AI22" i="124"/>
  <c r="AH22" i="124"/>
  <c r="AG22" i="124"/>
  <c r="AF22" i="124"/>
  <c r="AE22" i="124"/>
  <c r="AD22" i="124"/>
  <c r="AB22" i="124"/>
  <c r="AA22" i="124"/>
  <c r="Z22" i="124"/>
  <c r="Y22" i="124"/>
  <c r="X22" i="124"/>
  <c r="W22" i="124"/>
  <c r="V22" i="124"/>
  <c r="U22" i="124"/>
  <c r="C22" i="124"/>
  <c r="AL21" i="124"/>
  <c r="AK21" i="124"/>
  <c r="AJ21" i="124"/>
  <c r="AI21" i="124"/>
  <c r="AH21" i="124"/>
  <c r="AG21" i="124"/>
  <c r="AF21" i="124"/>
  <c r="AD21" i="124"/>
  <c r="AB21" i="124"/>
  <c r="AA21" i="124"/>
  <c r="Z21" i="124"/>
  <c r="Y21" i="124"/>
  <c r="X21" i="124"/>
  <c r="W21" i="124"/>
  <c r="C21" i="124"/>
  <c r="AE21" i="124" s="1"/>
  <c r="I18" i="124"/>
  <c r="AL9" i="124"/>
  <c r="AK9" i="124"/>
  <c r="AJ9" i="124"/>
  <c r="AI9" i="124"/>
  <c r="AD9" i="124"/>
  <c r="AB9" i="124"/>
  <c r="AA9" i="124"/>
  <c r="Z9" i="124"/>
  <c r="U9" i="124"/>
  <c r="C9" i="124"/>
  <c r="AE9" i="124" s="1"/>
  <c r="AL8" i="124"/>
  <c r="AK8" i="124"/>
  <c r="AJ8" i="124"/>
  <c r="AI8" i="124"/>
  <c r="AH8" i="124"/>
  <c r="AG8" i="124"/>
  <c r="AF8" i="124"/>
  <c r="AE8" i="124"/>
  <c r="AD8" i="124"/>
  <c r="AB8" i="124"/>
  <c r="AA8" i="124"/>
  <c r="Z8" i="124"/>
  <c r="Y8" i="124"/>
  <c r="X8" i="124"/>
  <c r="W8" i="124"/>
  <c r="V8" i="124"/>
  <c r="U8" i="124"/>
  <c r="C8" i="124"/>
  <c r="AL7" i="124"/>
  <c r="AK7" i="124"/>
  <c r="AJ7" i="124"/>
  <c r="AI7" i="124"/>
  <c r="AH7" i="124"/>
  <c r="AG7" i="124"/>
  <c r="AF7" i="124"/>
  <c r="AD7" i="124"/>
  <c r="AB7" i="124"/>
  <c r="AA7" i="124"/>
  <c r="Z7" i="124"/>
  <c r="Y7" i="124"/>
  <c r="X7" i="124"/>
  <c r="W7" i="124"/>
  <c r="C7" i="124"/>
  <c r="AE7" i="124" s="1"/>
  <c r="AL6" i="124"/>
  <c r="AK6" i="124"/>
  <c r="AJ6" i="124"/>
  <c r="AI6" i="124"/>
  <c r="AH6" i="124"/>
  <c r="AG6" i="124"/>
  <c r="AF6" i="124"/>
  <c r="AE6" i="124"/>
  <c r="AD6" i="124"/>
  <c r="AB6" i="124"/>
  <c r="AA6" i="124"/>
  <c r="Z6" i="124"/>
  <c r="Y6" i="124"/>
  <c r="X6" i="124"/>
  <c r="W6" i="124"/>
  <c r="V6" i="124"/>
  <c r="U6" i="124"/>
  <c r="C6" i="124"/>
  <c r="AL5" i="124"/>
  <c r="AK5" i="124"/>
  <c r="AJ5" i="124"/>
  <c r="AI5" i="124"/>
  <c r="AH5" i="124"/>
  <c r="AG5" i="124"/>
  <c r="AF5" i="124"/>
  <c r="AE5" i="124"/>
  <c r="AD5" i="124"/>
  <c r="AB5" i="124"/>
  <c r="AA5" i="124"/>
  <c r="Z5" i="124"/>
  <c r="Y5" i="124"/>
  <c r="X5" i="124"/>
  <c r="W5" i="124"/>
  <c r="V5" i="124"/>
  <c r="U5" i="124"/>
  <c r="A67" i="124"/>
  <c r="I2" i="124"/>
  <c r="L19" i="93" l="1"/>
  <c r="L131" i="124"/>
  <c r="L115" i="93"/>
  <c r="L179" i="93"/>
  <c r="L19" i="94"/>
  <c r="L99" i="94"/>
  <c r="L163" i="94"/>
  <c r="L51" i="124"/>
  <c r="L115" i="124"/>
  <c r="L163" i="126"/>
  <c r="L51" i="93"/>
  <c r="L99" i="93"/>
  <c r="L163" i="93"/>
  <c r="L83" i="94"/>
  <c r="L147" i="94"/>
  <c r="L35" i="124"/>
  <c r="L99" i="124"/>
  <c r="L83" i="93"/>
  <c r="L147" i="93"/>
  <c r="L67" i="94"/>
  <c r="L131" i="94"/>
  <c r="L19" i="124"/>
  <c r="L83" i="124"/>
  <c r="L147" i="124"/>
  <c r="L131" i="93"/>
  <c r="L35" i="94"/>
  <c r="L115" i="94"/>
  <c r="L179" i="94"/>
  <c r="L19" i="126"/>
  <c r="L83" i="126"/>
  <c r="L147" i="126"/>
  <c r="L67" i="126"/>
  <c r="L131" i="126"/>
  <c r="L51" i="126"/>
  <c r="L115" i="126"/>
  <c r="L179" i="126"/>
  <c r="L35" i="126"/>
  <c r="L99" i="126"/>
  <c r="L115" i="125"/>
  <c r="L51" i="125"/>
  <c r="L99" i="125"/>
  <c r="L35" i="125"/>
  <c r="L83" i="125"/>
  <c r="L147" i="125"/>
  <c r="L19" i="125"/>
  <c r="L131" i="125"/>
  <c r="L3" i="126"/>
  <c r="A147" i="126"/>
  <c r="A19" i="126"/>
  <c r="A131" i="126"/>
  <c r="A115" i="126"/>
  <c r="A163" i="126"/>
  <c r="A83" i="126"/>
  <c r="A179" i="126"/>
  <c r="A99" i="126"/>
  <c r="A67" i="126"/>
  <c r="A51" i="126"/>
  <c r="A35" i="126"/>
  <c r="V22" i="126"/>
  <c r="AF22" i="126"/>
  <c r="W22" i="126"/>
  <c r="AF6" i="126"/>
  <c r="AF23" i="126"/>
  <c r="V41" i="126"/>
  <c r="AF71" i="126"/>
  <c r="V88" i="126"/>
  <c r="AF104" i="126"/>
  <c r="V135" i="126"/>
  <c r="V137" i="126"/>
  <c r="AF153" i="126"/>
  <c r="E169" i="126"/>
  <c r="AG169" i="126"/>
  <c r="V182" i="126"/>
  <c r="V5" i="126"/>
  <c r="V7" i="126"/>
  <c r="D9" i="126"/>
  <c r="AF9" i="126"/>
  <c r="V21" i="126"/>
  <c r="D25" i="126"/>
  <c r="AF25" i="126"/>
  <c r="W39" i="126"/>
  <c r="AF39" i="126"/>
  <c r="W41" i="126"/>
  <c r="W55" i="126"/>
  <c r="AF55" i="126"/>
  <c r="W57" i="126"/>
  <c r="AF57" i="126"/>
  <c r="V70" i="126"/>
  <c r="V72" i="126"/>
  <c r="W86" i="126"/>
  <c r="AF86" i="126"/>
  <c r="W88" i="126"/>
  <c r="V103" i="126"/>
  <c r="V105" i="126"/>
  <c r="V119" i="126"/>
  <c r="V121" i="126"/>
  <c r="W135" i="126"/>
  <c r="AF135" i="126"/>
  <c r="W137" i="126"/>
  <c r="V150" i="126"/>
  <c r="V152" i="126"/>
  <c r="V166" i="126"/>
  <c r="V168" i="126"/>
  <c r="W182" i="126"/>
  <c r="W184" i="126"/>
  <c r="AF184" i="126"/>
  <c r="V185" i="126"/>
  <c r="AF8" i="126"/>
  <c r="V25" i="126"/>
  <c r="V57" i="126"/>
  <c r="V86" i="126"/>
  <c r="W5" i="126"/>
  <c r="W7" i="126"/>
  <c r="W21" i="126"/>
  <c r="W70" i="126"/>
  <c r="W72" i="126"/>
  <c r="W103" i="126"/>
  <c r="W105" i="126"/>
  <c r="W119" i="126"/>
  <c r="W121" i="126"/>
  <c r="W150" i="126"/>
  <c r="W152" i="126"/>
  <c r="W166" i="126"/>
  <c r="W168" i="126"/>
  <c r="D185" i="126"/>
  <c r="V9" i="125"/>
  <c r="F9" i="125"/>
  <c r="F41" i="125"/>
  <c r="AF58" i="125"/>
  <c r="AF41" i="125"/>
  <c r="W41" i="125"/>
  <c r="V41" i="125"/>
  <c r="AE88" i="125"/>
  <c r="U72" i="125"/>
  <c r="AE72" i="125"/>
  <c r="V72" i="125"/>
  <c r="W9" i="125"/>
  <c r="AE22" i="125"/>
  <c r="V22" i="125"/>
  <c r="AE38" i="125"/>
  <c r="U22" i="125"/>
  <c r="AE103" i="125"/>
  <c r="V103" i="125"/>
  <c r="AE119" i="125"/>
  <c r="U103" i="125"/>
  <c r="AE105" i="125"/>
  <c r="V105" i="125"/>
  <c r="U105" i="125"/>
  <c r="AE121" i="125"/>
  <c r="AE70" i="125"/>
  <c r="V70" i="125"/>
  <c r="U70" i="125"/>
  <c r="AE86" i="125"/>
  <c r="L3" i="125"/>
  <c r="AF25" i="125"/>
  <c r="W25" i="125"/>
  <c r="V25" i="125"/>
  <c r="AE54" i="125"/>
  <c r="V54" i="125"/>
  <c r="U54" i="125"/>
  <c r="AE56" i="125"/>
  <c r="V56" i="125"/>
  <c r="U56" i="125"/>
  <c r="AE24" i="125"/>
  <c r="V24" i="125"/>
  <c r="AE40" i="125"/>
  <c r="U24" i="125"/>
  <c r="F25" i="125"/>
  <c r="AF9" i="125"/>
  <c r="V121" i="125"/>
  <c r="AF121" i="125"/>
  <c r="E121" i="125"/>
  <c r="AE7" i="125"/>
  <c r="AE41" i="125"/>
  <c r="AE58" i="125"/>
  <c r="U135" i="125"/>
  <c r="U8" i="125"/>
  <c r="AE25" i="125"/>
  <c r="U37" i="125"/>
  <c r="U39" i="125"/>
  <c r="A51" i="125"/>
  <c r="A67" i="125"/>
  <c r="U118" i="125"/>
  <c r="U120" i="125"/>
  <c r="V135" i="125"/>
  <c r="V151" i="125"/>
  <c r="AE151" i="125"/>
  <c r="AE137" i="125"/>
  <c r="AE153" i="125"/>
  <c r="D137" i="125"/>
  <c r="D153" i="125"/>
  <c r="U6" i="125"/>
  <c r="U87" i="125"/>
  <c r="U89" i="125"/>
  <c r="V6" i="125"/>
  <c r="V8" i="125"/>
  <c r="A35" i="125"/>
  <c r="V37" i="125"/>
  <c r="V39" i="125"/>
  <c r="V87" i="125"/>
  <c r="V89" i="125"/>
  <c r="V118" i="125"/>
  <c r="V120" i="125"/>
  <c r="L3" i="124"/>
  <c r="E137" i="124"/>
  <c r="V137" i="124"/>
  <c r="AE37" i="124"/>
  <c r="AE39" i="124"/>
  <c r="F41" i="124"/>
  <c r="AE87" i="124"/>
  <c r="AE89" i="124"/>
  <c r="AE118" i="124"/>
  <c r="AE120" i="124"/>
  <c r="AE121" i="124"/>
  <c r="AE137" i="124"/>
  <c r="AE153" i="124"/>
  <c r="W41" i="124"/>
  <c r="A51" i="124"/>
  <c r="U21" i="124"/>
  <c r="U23" i="124"/>
  <c r="D25" i="124"/>
  <c r="A35" i="124"/>
  <c r="U71" i="124"/>
  <c r="U73" i="124"/>
  <c r="U102" i="124"/>
  <c r="U104" i="124"/>
  <c r="A115" i="124"/>
  <c r="U7" i="124"/>
  <c r="D9" i="124"/>
  <c r="A19" i="124"/>
  <c r="V21" i="124"/>
  <c r="V23" i="124"/>
  <c r="U38" i="124"/>
  <c r="U40" i="124"/>
  <c r="U41" i="124"/>
  <c r="V55" i="124"/>
  <c r="AE55" i="124"/>
  <c r="V57" i="124"/>
  <c r="AE57" i="124"/>
  <c r="V71" i="124"/>
  <c r="V73" i="124"/>
  <c r="U86" i="124"/>
  <c r="U88" i="124"/>
  <c r="A99" i="124"/>
  <c r="V102" i="124"/>
  <c r="V104" i="124"/>
  <c r="U119" i="124"/>
  <c r="D121" i="124"/>
  <c r="A131" i="124"/>
  <c r="U135" i="124"/>
  <c r="A147" i="124"/>
  <c r="U151" i="124"/>
  <c r="D153" i="124"/>
  <c r="AE25" i="124"/>
  <c r="V7" i="124"/>
  <c r="V38" i="124"/>
  <c r="V40" i="124"/>
  <c r="V41" i="124"/>
  <c r="AE41" i="124"/>
  <c r="A83" i="124"/>
  <c r="V86" i="124"/>
  <c r="V88" i="124"/>
  <c r="V119" i="124"/>
  <c r="V135" i="124"/>
  <c r="V151" i="124"/>
  <c r="AG25" i="126" l="1"/>
  <c r="E25" i="126"/>
  <c r="W25" i="126"/>
  <c r="AG42" i="126"/>
  <c r="AH169" i="126"/>
  <c r="F169" i="126"/>
  <c r="X169" i="126"/>
  <c r="W185" i="126"/>
  <c r="AG185" i="126"/>
  <c r="E185" i="126"/>
  <c r="AG9" i="126"/>
  <c r="E9" i="126"/>
  <c r="W9" i="126"/>
  <c r="W121" i="125"/>
  <c r="AG121" i="125"/>
  <c r="X121" i="125"/>
  <c r="X41" i="125"/>
  <c r="AH58" i="125"/>
  <c r="Y41" i="125"/>
  <c r="AH41" i="125"/>
  <c r="E153" i="125"/>
  <c r="AF153" i="125"/>
  <c r="V153" i="125"/>
  <c r="AH9" i="125"/>
  <c r="Y9" i="125"/>
  <c r="X9" i="125"/>
  <c r="AF137" i="125"/>
  <c r="V137" i="125"/>
  <c r="E137" i="125"/>
  <c r="Y25" i="125"/>
  <c r="AH25" i="125"/>
  <c r="X25" i="125"/>
  <c r="E121" i="124"/>
  <c r="AF121" i="124"/>
  <c r="V121" i="124"/>
  <c r="AF137" i="124"/>
  <c r="AG137" i="124"/>
  <c r="X137" i="124"/>
  <c r="W137" i="124"/>
  <c r="E153" i="124"/>
  <c r="AF153" i="124"/>
  <c r="V153" i="124"/>
  <c r="F9" i="124"/>
  <c r="V9" i="124"/>
  <c r="AF9" i="124"/>
  <c r="W9" i="124"/>
  <c r="V25" i="124"/>
  <c r="F25" i="124"/>
  <c r="AF25" i="124"/>
  <c r="W25" i="124"/>
  <c r="AF41" i="124"/>
  <c r="AH58" i="124"/>
  <c r="Y41" i="124"/>
  <c r="X41" i="124"/>
  <c r="X9" i="126" l="1"/>
  <c r="F9" i="126"/>
  <c r="AH9" i="126"/>
  <c r="AH185" i="126"/>
  <c r="F185" i="126"/>
  <c r="X185" i="126"/>
  <c r="X25" i="126"/>
  <c r="AH42" i="126"/>
  <c r="AH25" i="126"/>
  <c r="F25" i="126"/>
  <c r="AI169" i="126"/>
  <c r="Z169" i="126"/>
  <c r="Y169" i="126"/>
  <c r="W137" i="125"/>
  <c r="AG137" i="125"/>
  <c r="X137" i="125"/>
  <c r="W153" i="125"/>
  <c r="AG153" i="125"/>
  <c r="X153" i="125"/>
  <c r="AG9" i="125"/>
  <c r="AG153" i="124"/>
  <c r="X153" i="124"/>
  <c r="AG9" i="124"/>
  <c r="W153" i="124"/>
  <c r="X9" i="124"/>
  <c r="AH9" i="124"/>
  <c r="Y9" i="124"/>
  <c r="AH25" i="124"/>
  <c r="Y25" i="124"/>
  <c r="X25" i="124"/>
  <c r="AH41" i="124"/>
  <c r="AG121" i="124"/>
  <c r="X121" i="124"/>
  <c r="W121" i="124"/>
  <c r="AI25" i="126" l="1"/>
  <c r="Z25" i="126"/>
  <c r="AI42" i="126"/>
  <c r="Y25" i="126"/>
  <c r="AI9" i="126"/>
  <c r="Z9" i="126"/>
  <c r="Y9" i="126"/>
  <c r="AI185" i="126"/>
  <c r="Z185" i="126"/>
  <c r="Y185" i="126"/>
  <c r="J51" i="94" l="1"/>
  <c r="F51" i="94" s="1"/>
  <c r="H51" i="94"/>
  <c r="E51" i="94" s="1"/>
  <c r="H3" i="94"/>
  <c r="E3" i="94" s="1"/>
  <c r="J3" i="94"/>
  <c r="F3" i="94" s="1"/>
  <c r="L51" i="94" l="1"/>
  <c r="L3" i="94"/>
  <c r="I616" i="14" l="1"/>
  <c r="C616" i="14" a="1"/>
  <c r="D616" i="14" a="1"/>
  <c r="D608" i="14" a="1"/>
  <c r="D604" i="14" a="1"/>
  <c r="D612" i="14" a="1"/>
  <c r="E616" i="14" a="1"/>
  <c r="D608" i="14" l="1"/>
  <c r="R608" i="14" s="1"/>
  <c r="D612" i="14"/>
  <c r="R612" i="14" s="1"/>
  <c r="D616" i="14"/>
  <c r="R616" i="14" s="1"/>
  <c r="C616" i="14"/>
  <c r="Q616" i="14" s="1"/>
  <c r="E616" i="14"/>
  <c r="S616" i="14" s="1"/>
  <c r="D604" i="14"/>
  <c r="R604" i="14" s="1"/>
  <c r="D615" i="14" a="1"/>
  <c r="D615" i="14" l="1"/>
  <c r="R615" i="14" s="1"/>
  <c r="T47" i="1" l="1"/>
  <c r="T48" i="1"/>
  <c r="S46" i="1"/>
  <c r="S48" i="1"/>
  <c r="S53" i="1" s="1"/>
  <c r="U47" i="1" l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S47" i="1"/>
  <c r="S52" i="1" l="1"/>
  <c r="S54" i="1" s="1"/>
  <c r="U188" i="94"/>
  <c r="AM185" i="94"/>
  <c r="AL185" i="94"/>
  <c r="AK185" i="94"/>
  <c r="AJ185" i="94"/>
  <c r="AE185" i="94"/>
  <c r="AC185" i="94"/>
  <c r="AB185" i="94"/>
  <c r="AA185" i="94"/>
  <c r="C185" i="94"/>
  <c r="AF185" i="94" s="1"/>
  <c r="AM184" i="94"/>
  <c r="AL184" i="94"/>
  <c r="AK184" i="94"/>
  <c r="AJ184" i="94"/>
  <c r="AI184" i="94"/>
  <c r="AH184" i="94"/>
  <c r="AG184" i="94"/>
  <c r="AE184" i="94"/>
  <c r="AC184" i="94"/>
  <c r="AB184" i="94"/>
  <c r="AA184" i="94"/>
  <c r="Z184" i="94"/>
  <c r="Y184" i="94"/>
  <c r="X184" i="94"/>
  <c r="C184" i="94"/>
  <c r="AF184" i="94" s="1"/>
  <c r="AM183" i="94"/>
  <c r="AL183" i="94"/>
  <c r="AK183" i="94"/>
  <c r="AJ183" i="94"/>
  <c r="AI183" i="94"/>
  <c r="AH183" i="94"/>
  <c r="AG183" i="94"/>
  <c r="AE183" i="94"/>
  <c r="AC183" i="94"/>
  <c r="AB183" i="94"/>
  <c r="AA183" i="94"/>
  <c r="Z183" i="94"/>
  <c r="Y183" i="94"/>
  <c r="X183" i="94"/>
  <c r="W183" i="94"/>
  <c r="C183" i="94"/>
  <c r="V183" i="94" s="1"/>
  <c r="AM182" i="94"/>
  <c r="AL182" i="94"/>
  <c r="AK182" i="94"/>
  <c r="AJ182" i="94"/>
  <c r="AI182" i="94"/>
  <c r="AH182" i="94"/>
  <c r="AG182" i="94"/>
  <c r="AE182" i="94"/>
  <c r="AC182" i="94"/>
  <c r="AB182" i="94"/>
  <c r="AA182" i="94"/>
  <c r="Z182" i="94"/>
  <c r="Y182" i="94"/>
  <c r="X182" i="94"/>
  <c r="C182" i="94"/>
  <c r="AF182" i="94" s="1"/>
  <c r="AM181" i="94"/>
  <c r="AL181" i="94"/>
  <c r="AK181" i="94"/>
  <c r="AJ181" i="94"/>
  <c r="AI181" i="94"/>
  <c r="AH181" i="94"/>
  <c r="AG181" i="94"/>
  <c r="AF181" i="94"/>
  <c r="AE181" i="94"/>
  <c r="AC181" i="94"/>
  <c r="AB181" i="94"/>
  <c r="AA181" i="94"/>
  <c r="Z181" i="94"/>
  <c r="Y181" i="94"/>
  <c r="X181" i="94"/>
  <c r="W181" i="94"/>
  <c r="V181" i="94"/>
  <c r="I178" i="94"/>
  <c r="AM169" i="94"/>
  <c r="AL169" i="94"/>
  <c r="AK169" i="94"/>
  <c r="AJ169" i="94"/>
  <c r="AE169" i="94"/>
  <c r="AC169" i="94"/>
  <c r="AB169" i="94"/>
  <c r="AA169" i="94"/>
  <c r="C169" i="94"/>
  <c r="AF169" i="94" s="1"/>
  <c r="AM168" i="94"/>
  <c r="AL168" i="94"/>
  <c r="AK168" i="94"/>
  <c r="AJ168" i="94"/>
  <c r="AI168" i="94"/>
  <c r="AH168" i="94"/>
  <c r="AG168" i="94"/>
  <c r="AF168" i="94"/>
  <c r="AE168" i="94"/>
  <c r="AC168" i="94"/>
  <c r="AB168" i="94"/>
  <c r="AA168" i="94"/>
  <c r="Z168" i="94"/>
  <c r="Y168" i="94"/>
  <c r="X168" i="94"/>
  <c r="W168" i="94"/>
  <c r="C168" i="94"/>
  <c r="V168" i="94" s="1"/>
  <c r="AM167" i="94"/>
  <c r="AL167" i="94"/>
  <c r="AK167" i="94"/>
  <c r="AJ167" i="94"/>
  <c r="AI167" i="94"/>
  <c r="AH167" i="94"/>
  <c r="AG167" i="94"/>
  <c r="AE167" i="94"/>
  <c r="AC167" i="94"/>
  <c r="AB167" i="94"/>
  <c r="AA167" i="94"/>
  <c r="Z167" i="94"/>
  <c r="Y167" i="94"/>
  <c r="X167" i="94"/>
  <c r="C167" i="94"/>
  <c r="AF167" i="94" s="1"/>
  <c r="AM166" i="94"/>
  <c r="AL166" i="94"/>
  <c r="AK166" i="94"/>
  <c r="AJ166" i="94"/>
  <c r="AI166" i="94"/>
  <c r="AH166" i="94"/>
  <c r="AG166" i="94"/>
  <c r="AF166" i="94"/>
  <c r="AE166" i="94"/>
  <c r="AC166" i="94"/>
  <c r="AB166" i="94"/>
  <c r="AA166" i="94"/>
  <c r="Z166" i="94"/>
  <c r="Y166" i="94"/>
  <c r="X166" i="94"/>
  <c r="W166" i="94"/>
  <c r="C166" i="94"/>
  <c r="V166" i="94" s="1"/>
  <c r="AM165" i="94"/>
  <c r="AL165" i="94"/>
  <c r="AK165" i="94"/>
  <c r="AJ165" i="94"/>
  <c r="AI165" i="94"/>
  <c r="AH165" i="94"/>
  <c r="AG165" i="94"/>
  <c r="AF165" i="94"/>
  <c r="AE165" i="94"/>
  <c r="AC165" i="94"/>
  <c r="AB165" i="94"/>
  <c r="AA165" i="94"/>
  <c r="Z165" i="94"/>
  <c r="Y165" i="94"/>
  <c r="X165" i="94"/>
  <c r="W165" i="94"/>
  <c r="V165" i="94"/>
  <c r="I162" i="94"/>
  <c r="AM153" i="94"/>
  <c r="AL153" i="94"/>
  <c r="AK153" i="94"/>
  <c r="AJ153" i="94"/>
  <c r="AI153" i="94"/>
  <c r="AH153" i="94"/>
  <c r="AG153" i="94"/>
  <c r="AE153" i="94"/>
  <c r="AC153" i="94"/>
  <c r="AB153" i="94"/>
  <c r="AA153" i="94"/>
  <c r="Z153" i="94"/>
  <c r="Y153" i="94"/>
  <c r="X153" i="94"/>
  <c r="C153" i="94"/>
  <c r="AF153" i="94" s="1"/>
  <c r="AM152" i="94"/>
  <c r="AL152" i="94"/>
  <c r="AK152" i="94"/>
  <c r="AJ152" i="94"/>
  <c r="AI152" i="94"/>
  <c r="AH152" i="94"/>
  <c r="AG152" i="94"/>
  <c r="AF152" i="94"/>
  <c r="AE152" i="94"/>
  <c r="AC152" i="94"/>
  <c r="AB152" i="94"/>
  <c r="AA152" i="94"/>
  <c r="Z152" i="94"/>
  <c r="Y152" i="94"/>
  <c r="X152" i="94"/>
  <c r="W152" i="94"/>
  <c r="C152" i="94"/>
  <c r="V152" i="94" s="1"/>
  <c r="AM151" i="94"/>
  <c r="AL151" i="94"/>
  <c r="AK151" i="94"/>
  <c r="AJ151" i="94"/>
  <c r="AI151" i="94"/>
  <c r="AH151" i="94"/>
  <c r="AG151" i="94"/>
  <c r="AE151" i="94"/>
  <c r="AC151" i="94"/>
  <c r="AB151" i="94"/>
  <c r="AA151" i="94"/>
  <c r="Z151" i="94"/>
  <c r="Y151" i="94"/>
  <c r="X151" i="94"/>
  <c r="C151" i="94"/>
  <c r="AF151" i="94" s="1"/>
  <c r="AM150" i="94"/>
  <c r="AL150" i="94"/>
  <c r="AK150" i="94"/>
  <c r="AJ150" i="94"/>
  <c r="AI150" i="94"/>
  <c r="AH150" i="94"/>
  <c r="AG150" i="94"/>
  <c r="AF150" i="94"/>
  <c r="AE150" i="94"/>
  <c r="AC150" i="94"/>
  <c r="AB150" i="94"/>
  <c r="AA150" i="94"/>
  <c r="Z150" i="94"/>
  <c r="Y150" i="94"/>
  <c r="X150" i="94"/>
  <c r="W150" i="94"/>
  <c r="C150" i="94"/>
  <c r="V150" i="94" s="1"/>
  <c r="AM149" i="94"/>
  <c r="AL149" i="94"/>
  <c r="AK149" i="94"/>
  <c r="AJ149" i="94"/>
  <c r="AI149" i="94"/>
  <c r="AH149" i="94"/>
  <c r="AG149" i="94"/>
  <c r="AF149" i="94"/>
  <c r="AE149" i="94"/>
  <c r="AC149" i="94"/>
  <c r="AB149" i="94"/>
  <c r="AA149" i="94"/>
  <c r="Z149" i="94"/>
  <c r="Y149" i="94"/>
  <c r="X149" i="94"/>
  <c r="W149" i="94"/>
  <c r="V149" i="94"/>
  <c r="I146" i="94"/>
  <c r="AM137" i="94"/>
  <c r="AL137" i="94"/>
  <c r="AK137" i="94"/>
  <c r="AJ137" i="94"/>
  <c r="AI137" i="94"/>
  <c r="AH137" i="94"/>
  <c r="AG137" i="94"/>
  <c r="AE137" i="94"/>
  <c r="AC137" i="94"/>
  <c r="AB137" i="94"/>
  <c r="AA137" i="94"/>
  <c r="Z137" i="94"/>
  <c r="Y137" i="94"/>
  <c r="X137" i="94"/>
  <c r="C137" i="94"/>
  <c r="AF137" i="94" s="1"/>
  <c r="AM136" i="94"/>
  <c r="AL136" i="94"/>
  <c r="AK136" i="94"/>
  <c r="AJ136" i="94"/>
  <c r="AI136" i="94"/>
  <c r="AH136" i="94"/>
  <c r="AG136" i="94"/>
  <c r="AF136" i="94"/>
  <c r="AE136" i="94"/>
  <c r="AC136" i="94"/>
  <c r="AB136" i="94"/>
  <c r="AA136" i="94"/>
  <c r="Z136" i="94"/>
  <c r="Y136" i="94"/>
  <c r="X136" i="94"/>
  <c r="W136" i="94"/>
  <c r="C136" i="94"/>
  <c r="V136" i="94" s="1"/>
  <c r="AM135" i="94"/>
  <c r="AL135" i="94"/>
  <c r="AK135" i="94"/>
  <c r="AJ135" i="94"/>
  <c r="AI135" i="94"/>
  <c r="AH135" i="94"/>
  <c r="AG135" i="94"/>
  <c r="AE135" i="94"/>
  <c r="AC135" i="94"/>
  <c r="AB135" i="94"/>
  <c r="AA135" i="94"/>
  <c r="Z135" i="94"/>
  <c r="Y135" i="94"/>
  <c r="X135" i="94"/>
  <c r="C135" i="94"/>
  <c r="AF135" i="94" s="1"/>
  <c r="AM134" i="94"/>
  <c r="AL134" i="94"/>
  <c r="AK134" i="94"/>
  <c r="AJ134" i="94"/>
  <c r="AI134" i="94"/>
  <c r="AH134" i="94"/>
  <c r="AG134" i="94"/>
  <c r="AF134" i="94"/>
  <c r="AE134" i="94"/>
  <c r="AC134" i="94"/>
  <c r="AB134" i="94"/>
  <c r="AA134" i="94"/>
  <c r="Z134" i="94"/>
  <c r="Y134" i="94"/>
  <c r="X134" i="94"/>
  <c r="W134" i="94"/>
  <c r="C134" i="94"/>
  <c r="V134" i="94" s="1"/>
  <c r="AM133" i="94"/>
  <c r="AL133" i="94"/>
  <c r="AK133" i="94"/>
  <c r="AJ133" i="94"/>
  <c r="AI133" i="94"/>
  <c r="AH133" i="94"/>
  <c r="AG133" i="94"/>
  <c r="AF133" i="94"/>
  <c r="AE133" i="94"/>
  <c r="AC133" i="94"/>
  <c r="AB133" i="94"/>
  <c r="AA133" i="94"/>
  <c r="Z133" i="94"/>
  <c r="Y133" i="94"/>
  <c r="X133" i="94"/>
  <c r="W133" i="94"/>
  <c r="V133" i="94"/>
  <c r="I130" i="94"/>
  <c r="AM121" i="94"/>
  <c r="AL121" i="94"/>
  <c r="AK121" i="94"/>
  <c r="AJ121" i="94"/>
  <c r="AI121" i="94"/>
  <c r="AH121" i="94"/>
  <c r="AG121" i="94"/>
  <c r="AE121" i="94"/>
  <c r="AC121" i="94"/>
  <c r="AB121" i="94"/>
  <c r="AA121" i="94"/>
  <c r="Z121" i="94"/>
  <c r="Y121" i="94"/>
  <c r="X121" i="94"/>
  <c r="V121" i="94"/>
  <c r="C121" i="94"/>
  <c r="AF121" i="94" s="1"/>
  <c r="AM120" i="94"/>
  <c r="AL120" i="94"/>
  <c r="AK120" i="94"/>
  <c r="AJ120" i="94"/>
  <c r="AI120" i="94"/>
  <c r="AH120" i="94"/>
  <c r="AG120" i="94"/>
  <c r="AE120" i="94"/>
  <c r="AC120" i="94"/>
  <c r="AB120" i="94"/>
  <c r="AA120" i="94"/>
  <c r="Z120" i="94"/>
  <c r="Y120" i="94"/>
  <c r="X120" i="94"/>
  <c r="W120" i="94"/>
  <c r="V120" i="94"/>
  <c r="C120" i="94"/>
  <c r="AM119" i="94"/>
  <c r="AL119" i="94"/>
  <c r="AK119" i="94"/>
  <c r="AJ119" i="94"/>
  <c r="AI119" i="94"/>
  <c r="AH119" i="94"/>
  <c r="AG119" i="94"/>
  <c r="AE119" i="94"/>
  <c r="AC119" i="94"/>
  <c r="AB119" i="94"/>
  <c r="AA119" i="94"/>
  <c r="Z119" i="94"/>
  <c r="Y119" i="94"/>
  <c r="X119" i="94"/>
  <c r="C119" i="94"/>
  <c r="AF119" i="94" s="1"/>
  <c r="AM118" i="94"/>
  <c r="AL118" i="94"/>
  <c r="AK118" i="94"/>
  <c r="AJ118" i="94"/>
  <c r="AI118" i="94"/>
  <c r="AH118" i="94"/>
  <c r="AG118" i="94"/>
  <c r="AE118" i="94"/>
  <c r="AC118" i="94"/>
  <c r="AB118" i="94"/>
  <c r="AA118" i="94"/>
  <c r="Z118" i="94"/>
  <c r="Y118" i="94"/>
  <c r="X118" i="94"/>
  <c r="W118" i="94"/>
  <c r="V118" i="94"/>
  <c r="C118" i="94"/>
  <c r="AM117" i="94"/>
  <c r="AL117" i="94"/>
  <c r="AK117" i="94"/>
  <c r="AJ117" i="94"/>
  <c r="AI117" i="94"/>
  <c r="AH117" i="94"/>
  <c r="AG117" i="94"/>
  <c r="AF117" i="94"/>
  <c r="AE117" i="94"/>
  <c r="AC117" i="94"/>
  <c r="AB117" i="94"/>
  <c r="AA117" i="94"/>
  <c r="Z117" i="94"/>
  <c r="Y117" i="94"/>
  <c r="X117" i="94"/>
  <c r="W117" i="94"/>
  <c r="V117" i="94"/>
  <c r="I114" i="94"/>
  <c r="AM105" i="94"/>
  <c r="AL105" i="94"/>
  <c r="AK105" i="94"/>
  <c r="AJ105" i="94"/>
  <c r="AI105" i="94"/>
  <c r="AH105" i="94"/>
  <c r="AG105" i="94"/>
  <c r="AE105" i="94"/>
  <c r="AC105" i="94"/>
  <c r="AB105" i="94"/>
  <c r="AA105" i="94"/>
  <c r="Z105" i="94"/>
  <c r="Y105" i="94"/>
  <c r="X105" i="94"/>
  <c r="C105" i="94"/>
  <c r="AF105" i="94" s="1"/>
  <c r="AM104" i="94"/>
  <c r="AL104" i="94"/>
  <c r="AK104" i="94"/>
  <c r="AJ104" i="94"/>
  <c r="AI104" i="94"/>
  <c r="AH104" i="94"/>
  <c r="AG104" i="94"/>
  <c r="AE104" i="94"/>
  <c r="AC104" i="94"/>
  <c r="AB104" i="94"/>
  <c r="AA104" i="94"/>
  <c r="Z104" i="94"/>
  <c r="Y104" i="94"/>
  <c r="X104" i="94"/>
  <c r="V104" i="94"/>
  <c r="C104" i="94"/>
  <c r="AF120" i="94" s="1"/>
  <c r="AM103" i="94"/>
  <c r="AL103" i="94"/>
  <c r="AK103" i="94"/>
  <c r="AJ103" i="94"/>
  <c r="AI103" i="94"/>
  <c r="AH103" i="94"/>
  <c r="AG103" i="94"/>
  <c r="AE103" i="94"/>
  <c r="AC103" i="94"/>
  <c r="AB103" i="94"/>
  <c r="AA103" i="94"/>
  <c r="Z103" i="94"/>
  <c r="Y103" i="94"/>
  <c r="X103" i="94"/>
  <c r="C103" i="94"/>
  <c r="AF103" i="94" s="1"/>
  <c r="AM102" i="94"/>
  <c r="AL102" i="94"/>
  <c r="AK102" i="94"/>
  <c r="AJ102" i="94"/>
  <c r="AI102" i="94"/>
  <c r="AH102" i="94"/>
  <c r="AG102" i="94"/>
  <c r="AE102" i="94"/>
  <c r="AC102" i="94"/>
  <c r="AB102" i="94"/>
  <c r="AA102" i="94"/>
  <c r="Z102" i="94"/>
  <c r="Y102" i="94"/>
  <c r="X102" i="94"/>
  <c r="V102" i="94"/>
  <c r="C102" i="94"/>
  <c r="AF118" i="94" s="1"/>
  <c r="AC101" i="94"/>
  <c r="AB101" i="94"/>
  <c r="AA101" i="94"/>
  <c r="Z101" i="94"/>
  <c r="Y101" i="94"/>
  <c r="X101" i="94"/>
  <c r="W101" i="94"/>
  <c r="V101" i="94"/>
  <c r="I98" i="94"/>
  <c r="AM89" i="94"/>
  <c r="AL89" i="94"/>
  <c r="AK89" i="94"/>
  <c r="AJ89" i="94"/>
  <c r="AI89" i="94"/>
  <c r="AH89" i="94"/>
  <c r="AG89" i="94"/>
  <c r="AF89" i="94"/>
  <c r="AE89" i="94"/>
  <c r="AC89" i="94"/>
  <c r="AB89" i="94"/>
  <c r="AA89" i="94"/>
  <c r="Z89" i="94"/>
  <c r="Y89" i="94"/>
  <c r="X89" i="94"/>
  <c r="W89" i="94"/>
  <c r="V89" i="94"/>
  <c r="C89" i="94"/>
  <c r="AM88" i="94"/>
  <c r="AL88" i="94"/>
  <c r="AK88" i="94"/>
  <c r="AJ88" i="94"/>
  <c r="AI88" i="94"/>
  <c r="AH88" i="94"/>
  <c r="AG88" i="94"/>
  <c r="AE88" i="94"/>
  <c r="AC88" i="94"/>
  <c r="AB88" i="94"/>
  <c r="AA88" i="94"/>
  <c r="Z88" i="94"/>
  <c r="Y88" i="94"/>
  <c r="X88" i="94"/>
  <c r="C88" i="94"/>
  <c r="AF88" i="94" s="1"/>
  <c r="AM87" i="94"/>
  <c r="AL87" i="94"/>
  <c r="AK87" i="94"/>
  <c r="AJ87" i="94"/>
  <c r="AI87" i="94"/>
  <c r="AH87" i="94"/>
  <c r="AG87" i="94"/>
  <c r="AF87" i="94"/>
  <c r="AE87" i="94"/>
  <c r="AC87" i="94"/>
  <c r="AB87" i="94"/>
  <c r="AA87" i="94"/>
  <c r="Z87" i="94"/>
  <c r="Y87" i="94"/>
  <c r="X87" i="94"/>
  <c r="W87" i="94"/>
  <c r="V87" i="94"/>
  <c r="C87" i="94"/>
  <c r="AM86" i="94"/>
  <c r="AL86" i="94"/>
  <c r="AK86" i="94"/>
  <c r="AJ86" i="94"/>
  <c r="AI86" i="94"/>
  <c r="AH86" i="94"/>
  <c r="AG86" i="94"/>
  <c r="AE86" i="94"/>
  <c r="AC86" i="94"/>
  <c r="AB86" i="94"/>
  <c r="AA86" i="94"/>
  <c r="Z86" i="94"/>
  <c r="Y86" i="94"/>
  <c r="X86" i="94"/>
  <c r="C86" i="94"/>
  <c r="AF86" i="94" s="1"/>
  <c r="AC85" i="94"/>
  <c r="AB85" i="94"/>
  <c r="AA85" i="94"/>
  <c r="Z85" i="94"/>
  <c r="Y85" i="94"/>
  <c r="X85" i="94"/>
  <c r="W85" i="94"/>
  <c r="V85" i="94"/>
  <c r="I82" i="94"/>
  <c r="AM73" i="94"/>
  <c r="AL73" i="94"/>
  <c r="AK73" i="94"/>
  <c r="AJ73" i="94"/>
  <c r="AI73" i="94"/>
  <c r="AH73" i="94"/>
  <c r="AG73" i="94"/>
  <c r="AE73" i="94"/>
  <c r="AC73" i="94"/>
  <c r="AB73" i="94"/>
  <c r="AA73" i="94"/>
  <c r="Z73" i="94"/>
  <c r="Y73" i="94"/>
  <c r="X73" i="94"/>
  <c r="V73" i="94"/>
  <c r="C73" i="94"/>
  <c r="AF73" i="94" s="1"/>
  <c r="AM72" i="94"/>
  <c r="AL72" i="94"/>
  <c r="AK72" i="94"/>
  <c r="AJ72" i="94"/>
  <c r="AI72" i="94"/>
  <c r="AH72" i="94"/>
  <c r="AG72" i="94"/>
  <c r="AE72" i="94"/>
  <c r="AC72" i="94"/>
  <c r="AB72" i="94"/>
  <c r="AA72" i="94"/>
  <c r="Z72" i="94"/>
  <c r="Y72" i="94"/>
  <c r="X72" i="94"/>
  <c r="W72" i="94"/>
  <c r="C72" i="94"/>
  <c r="V72" i="94" s="1"/>
  <c r="AM71" i="94"/>
  <c r="AL71" i="94"/>
  <c r="AK71" i="94"/>
  <c r="AJ71" i="94"/>
  <c r="AI71" i="94"/>
  <c r="AH71" i="94"/>
  <c r="AG71" i="94"/>
  <c r="AE71" i="94"/>
  <c r="AC71" i="94"/>
  <c r="AB71" i="94"/>
  <c r="AA71" i="94"/>
  <c r="Z71" i="94"/>
  <c r="Y71" i="94"/>
  <c r="X71" i="94"/>
  <c r="V71" i="94"/>
  <c r="C71" i="94"/>
  <c r="AF71" i="94" s="1"/>
  <c r="AM70" i="94"/>
  <c r="AL70" i="94"/>
  <c r="AK70" i="94"/>
  <c r="AJ70" i="94"/>
  <c r="AI70" i="94"/>
  <c r="AH70" i="94"/>
  <c r="AG70" i="94"/>
  <c r="AE70" i="94"/>
  <c r="AC70" i="94"/>
  <c r="AB70" i="94"/>
  <c r="AA70" i="94"/>
  <c r="Z70" i="94"/>
  <c r="Y70" i="94"/>
  <c r="X70" i="94"/>
  <c r="W70" i="94"/>
  <c r="C70" i="94"/>
  <c r="V70" i="94" s="1"/>
  <c r="AC69" i="94"/>
  <c r="AB69" i="94"/>
  <c r="AA69" i="94"/>
  <c r="Z69" i="94"/>
  <c r="Y69" i="94"/>
  <c r="X69" i="94"/>
  <c r="W69" i="94"/>
  <c r="V69" i="94"/>
  <c r="I66" i="94"/>
  <c r="AM58" i="94"/>
  <c r="AL58" i="94"/>
  <c r="AK58" i="94"/>
  <c r="AJ58" i="94"/>
  <c r="AI58" i="94"/>
  <c r="AH58" i="94"/>
  <c r="AG58" i="94"/>
  <c r="AF58" i="94"/>
  <c r="AE58" i="94"/>
  <c r="AM57" i="94"/>
  <c r="AL57" i="94"/>
  <c r="AK57" i="94"/>
  <c r="AJ57" i="94"/>
  <c r="AI57" i="94"/>
  <c r="AH57" i="94"/>
  <c r="AG57" i="94"/>
  <c r="AE57" i="94"/>
  <c r="AC57" i="94"/>
  <c r="AB57" i="94"/>
  <c r="AA57" i="94"/>
  <c r="Z57" i="94"/>
  <c r="Y57" i="94"/>
  <c r="X57" i="94"/>
  <c r="C57" i="94"/>
  <c r="AF57" i="94" s="1"/>
  <c r="AM56" i="94"/>
  <c r="AL56" i="94"/>
  <c r="AK56" i="94"/>
  <c r="AJ56" i="94"/>
  <c r="AI56" i="94"/>
  <c r="AH56" i="94"/>
  <c r="AG56" i="94"/>
  <c r="AF56" i="94"/>
  <c r="AE56" i="94"/>
  <c r="AC56" i="94"/>
  <c r="AB56" i="94"/>
  <c r="AA56" i="94"/>
  <c r="Z56" i="94"/>
  <c r="Y56" i="94"/>
  <c r="X56" i="94"/>
  <c r="W56" i="94"/>
  <c r="V56" i="94"/>
  <c r="C56" i="94"/>
  <c r="AF72" i="94" s="1"/>
  <c r="AM55" i="94"/>
  <c r="AL55" i="94"/>
  <c r="AK55" i="94"/>
  <c r="AJ55" i="94"/>
  <c r="AI55" i="94"/>
  <c r="AH55" i="94"/>
  <c r="AG55" i="94"/>
  <c r="AE55" i="94"/>
  <c r="AC55" i="94"/>
  <c r="AB55" i="94"/>
  <c r="AA55" i="94"/>
  <c r="Z55" i="94"/>
  <c r="Y55" i="94"/>
  <c r="X55" i="94"/>
  <c r="C55" i="94"/>
  <c r="AF55" i="94" s="1"/>
  <c r="AM54" i="94"/>
  <c r="AL54" i="94"/>
  <c r="AK54" i="94"/>
  <c r="AJ54" i="94"/>
  <c r="AI54" i="94"/>
  <c r="AH54" i="94"/>
  <c r="AG54" i="94"/>
  <c r="AF54" i="94"/>
  <c r="AE54" i="94"/>
  <c r="AC54" i="94"/>
  <c r="AB54" i="94"/>
  <c r="AA54" i="94"/>
  <c r="Z54" i="94"/>
  <c r="Y54" i="94"/>
  <c r="X54" i="94"/>
  <c r="W54" i="94"/>
  <c r="V54" i="94"/>
  <c r="C54" i="94"/>
  <c r="AF70" i="94" s="1"/>
  <c r="AC53" i="94"/>
  <c r="AB53" i="94"/>
  <c r="AA53" i="94"/>
  <c r="Z53" i="94"/>
  <c r="Y53" i="94"/>
  <c r="X53" i="94"/>
  <c r="W53" i="94"/>
  <c r="V53" i="94"/>
  <c r="I50" i="94"/>
  <c r="AM42" i="94"/>
  <c r="AL42" i="94"/>
  <c r="AK42" i="94"/>
  <c r="AJ42" i="94"/>
  <c r="AG42" i="94"/>
  <c r="AE42" i="94"/>
  <c r="AC42" i="94"/>
  <c r="AB42" i="94"/>
  <c r="AA42" i="94"/>
  <c r="Z42" i="94"/>
  <c r="Y42" i="94"/>
  <c r="X42" i="94"/>
  <c r="W42" i="94"/>
  <c r="V42" i="94"/>
  <c r="AM41" i="94"/>
  <c r="AL41" i="94"/>
  <c r="AK41" i="94"/>
  <c r="AJ41" i="94"/>
  <c r="AI41" i="94"/>
  <c r="AH41" i="94"/>
  <c r="AG41" i="94"/>
  <c r="AE41" i="94"/>
  <c r="AC41" i="94"/>
  <c r="AB41" i="94"/>
  <c r="AA41" i="94"/>
  <c r="Z41" i="94"/>
  <c r="Y41" i="94"/>
  <c r="X41" i="94"/>
  <c r="C41" i="94"/>
  <c r="AF41" i="94" s="1"/>
  <c r="AM40" i="94"/>
  <c r="AL40" i="94"/>
  <c r="AK40" i="94"/>
  <c r="AJ40" i="94"/>
  <c r="AI40" i="94"/>
  <c r="AH40" i="94"/>
  <c r="AG40" i="94"/>
  <c r="AF40" i="94"/>
  <c r="AE40" i="94"/>
  <c r="AC40" i="94"/>
  <c r="AB40" i="94"/>
  <c r="AA40" i="94"/>
  <c r="Z40" i="94"/>
  <c r="Y40" i="94"/>
  <c r="X40" i="94"/>
  <c r="W40" i="94"/>
  <c r="V40" i="94"/>
  <c r="C40" i="94"/>
  <c r="AM39" i="94"/>
  <c r="AL39" i="94"/>
  <c r="AK39" i="94"/>
  <c r="AJ39" i="94"/>
  <c r="AI39" i="94"/>
  <c r="AH39" i="94"/>
  <c r="AG39" i="94"/>
  <c r="AE39" i="94"/>
  <c r="AC39" i="94"/>
  <c r="AB39" i="94"/>
  <c r="AA39" i="94"/>
  <c r="Z39" i="94"/>
  <c r="Y39" i="94"/>
  <c r="X39" i="94"/>
  <c r="C39" i="94"/>
  <c r="AF39" i="94" s="1"/>
  <c r="AM38" i="94"/>
  <c r="AL38" i="94"/>
  <c r="AK38" i="94"/>
  <c r="AJ38" i="94"/>
  <c r="AI38" i="94"/>
  <c r="AH38" i="94"/>
  <c r="AG38" i="94"/>
  <c r="AF38" i="94"/>
  <c r="AE38" i="94"/>
  <c r="AC38" i="94"/>
  <c r="AB38" i="94"/>
  <c r="AA38" i="94"/>
  <c r="Z38" i="94"/>
  <c r="Y38" i="94"/>
  <c r="X38" i="94"/>
  <c r="W38" i="94"/>
  <c r="C38" i="94"/>
  <c r="V38" i="94" s="1"/>
  <c r="AC37" i="94"/>
  <c r="AB37" i="94"/>
  <c r="AA37" i="94"/>
  <c r="Z37" i="94"/>
  <c r="Y37" i="94"/>
  <c r="X37" i="94"/>
  <c r="W37" i="94"/>
  <c r="V37" i="94"/>
  <c r="I34" i="94"/>
  <c r="AN25" i="94"/>
  <c r="AM25" i="94"/>
  <c r="AL25" i="94"/>
  <c r="AK25" i="94"/>
  <c r="AJ25" i="94"/>
  <c r="AE25" i="94"/>
  <c r="AC25" i="94"/>
  <c r="AB25" i="94"/>
  <c r="AA25" i="94"/>
  <c r="D25" i="94"/>
  <c r="AG25" i="94" s="1"/>
  <c r="C25" i="94"/>
  <c r="AF42" i="94" s="1"/>
  <c r="AN24" i="94"/>
  <c r="AM24" i="94"/>
  <c r="AL24" i="94"/>
  <c r="AK24" i="94"/>
  <c r="AJ24" i="94"/>
  <c r="AI24" i="94"/>
  <c r="AH24" i="94"/>
  <c r="AG24" i="94"/>
  <c r="AF24" i="94"/>
  <c r="AE24" i="94"/>
  <c r="AC24" i="94"/>
  <c r="AB24" i="94"/>
  <c r="AA24" i="94"/>
  <c r="Z24" i="94"/>
  <c r="Y24" i="94"/>
  <c r="X24" i="94"/>
  <c r="W24" i="94"/>
  <c r="C24" i="94"/>
  <c r="V24" i="94" s="1"/>
  <c r="AN23" i="94"/>
  <c r="AM23" i="94"/>
  <c r="AL23" i="94"/>
  <c r="AK23" i="94"/>
  <c r="AJ23" i="94"/>
  <c r="AI23" i="94"/>
  <c r="AH23" i="94"/>
  <c r="AG23" i="94"/>
  <c r="AE23" i="94"/>
  <c r="AC23" i="94"/>
  <c r="AB23" i="94"/>
  <c r="AA23" i="94"/>
  <c r="Z23" i="94"/>
  <c r="Y23" i="94"/>
  <c r="X23" i="94"/>
  <c r="V23" i="94"/>
  <c r="C23" i="94"/>
  <c r="AF23" i="94" s="1"/>
  <c r="AN22" i="94"/>
  <c r="AM22" i="94"/>
  <c r="AL22" i="94"/>
  <c r="AK22" i="94"/>
  <c r="AJ22" i="94"/>
  <c r="AI22" i="94"/>
  <c r="AH22" i="94"/>
  <c r="AG22" i="94"/>
  <c r="AE22" i="94"/>
  <c r="AC22" i="94"/>
  <c r="AB22" i="94"/>
  <c r="AA22" i="94"/>
  <c r="Z22" i="94"/>
  <c r="Y22" i="94"/>
  <c r="X22" i="94"/>
  <c r="C22" i="94"/>
  <c r="AF22" i="94" s="1"/>
  <c r="AN21" i="94"/>
  <c r="AM21" i="94"/>
  <c r="AL21" i="94"/>
  <c r="AK21" i="94"/>
  <c r="AJ21" i="94"/>
  <c r="AI21" i="94"/>
  <c r="AH21" i="94"/>
  <c r="AG21" i="94"/>
  <c r="AE21" i="94"/>
  <c r="AC21" i="94"/>
  <c r="AB21" i="94"/>
  <c r="AA21" i="94"/>
  <c r="Z21" i="94"/>
  <c r="Y21" i="94"/>
  <c r="X21" i="94"/>
  <c r="W21" i="94"/>
  <c r="V21" i="94"/>
  <c r="C21" i="94"/>
  <c r="I18" i="94"/>
  <c r="AM9" i="94"/>
  <c r="AL9" i="94"/>
  <c r="AK9" i="94"/>
  <c r="AJ9" i="94"/>
  <c r="AF9" i="94"/>
  <c r="AE9" i="94"/>
  <c r="AC9" i="94"/>
  <c r="AB9" i="94"/>
  <c r="AA9" i="94"/>
  <c r="D9" i="94"/>
  <c r="C9" i="94"/>
  <c r="AF25" i="94" s="1"/>
  <c r="AM8" i="94"/>
  <c r="AL8" i="94"/>
  <c r="AK8" i="94"/>
  <c r="AJ8" i="94"/>
  <c r="AI8" i="94"/>
  <c r="AH8" i="94"/>
  <c r="AG8" i="94"/>
  <c r="AE8" i="94"/>
  <c r="AC8" i="94"/>
  <c r="AB8" i="94"/>
  <c r="AA8" i="94"/>
  <c r="Z8" i="94"/>
  <c r="Y8" i="94"/>
  <c r="X8" i="94"/>
  <c r="V8" i="94"/>
  <c r="C8" i="94"/>
  <c r="AF8" i="94" s="1"/>
  <c r="AM7" i="94"/>
  <c r="AL7" i="94"/>
  <c r="AK7" i="94"/>
  <c r="AJ7" i="94"/>
  <c r="AI7" i="94"/>
  <c r="AH7" i="94"/>
  <c r="AG7" i="94"/>
  <c r="AF7" i="94"/>
  <c r="AE7" i="94"/>
  <c r="AC7" i="94"/>
  <c r="AB7" i="94"/>
  <c r="AA7" i="94"/>
  <c r="Z7" i="94"/>
  <c r="Y7" i="94"/>
  <c r="X7" i="94"/>
  <c r="W7" i="94"/>
  <c r="V7" i="94"/>
  <c r="C7" i="94"/>
  <c r="AM6" i="94"/>
  <c r="AL6" i="94"/>
  <c r="AK6" i="94"/>
  <c r="AJ6" i="94"/>
  <c r="AI6" i="94"/>
  <c r="AH6" i="94"/>
  <c r="AG6" i="94"/>
  <c r="AE6" i="94"/>
  <c r="AC6" i="94"/>
  <c r="AB6" i="94"/>
  <c r="AA6" i="94"/>
  <c r="Z6" i="94"/>
  <c r="Y6" i="94"/>
  <c r="X6" i="94"/>
  <c r="V6" i="94"/>
  <c r="C6" i="94"/>
  <c r="AF6" i="94" s="1"/>
  <c r="AM5" i="94"/>
  <c r="AL5" i="94"/>
  <c r="AK5" i="94"/>
  <c r="AJ5" i="94"/>
  <c r="AI5" i="94"/>
  <c r="AH5" i="94"/>
  <c r="AG5" i="94"/>
  <c r="AF5" i="94"/>
  <c r="AE5" i="94"/>
  <c r="AC5" i="94"/>
  <c r="AB5" i="94"/>
  <c r="AA5" i="94"/>
  <c r="Z5" i="94"/>
  <c r="Y5" i="94"/>
  <c r="X5" i="94"/>
  <c r="W5" i="94"/>
  <c r="V5" i="94"/>
  <c r="C5" i="94"/>
  <c r="AF21" i="94" s="1"/>
  <c r="I2" i="94"/>
  <c r="U188" i="93"/>
  <c r="AM185" i="93"/>
  <c r="AL185" i="93"/>
  <c r="AK185" i="93"/>
  <c r="AJ185" i="93"/>
  <c r="AE185" i="93"/>
  <c r="AC185" i="93"/>
  <c r="AB185" i="93"/>
  <c r="AA185" i="93"/>
  <c r="C185" i="93"/>
  <c r="AF185" i="93" s="1"/>
  <c r="AM184" i="93"/>
  <c r="AL184" i="93"/>
  <c r="AK184" i="93"/>
  <c r="AJ184" i="93"/>
  <c r="AI184" i="93"/>
  <c r="AH184" i="93"/>
  <c r="AG184" i="93"/>
  <c r="AE184" i="93"/>
  <c r="AC184" i="93"/>
  <c r="AB184" i="93"/>
  <c r="AA184" i="93"/>
  <c r="Z184" i="93"/>
  <c r="Y184" i="93"/>
  <c r="X184" i="93"/>
  <c r="C184" i="93"/>
  <c r="AF184" i="93" s="1"/>
  <c r="AM183" i="93"/>
  <c r="AL183" i="93"/>
  <c r="AK183" i="93"/>
  <c r="AJ183" i="93"/>
  <c r="AI183" i="93"/>
  <c r="AH183" i="93"/>
  <c r="AG183" i="93"/>
  <c r="AE183" i="93"/>
  <c r="AC183" i="93"/>
  <c r="AB183" i="93"/>
  <c r="AA183" i="93"/>
  <c r="Z183" i="93"/>
  <c r="Y183" i="93"/>
  <c r="X183" i="93"/>
  <c r="W183" i="93"/>
  <c r="C183" i="93"/>
  <c r="V183" i="93" s="1"/>
  <c r="AM182" i="93"/>
  <c r="AL182" i="93"/>
  <c r="AK182" i="93"/>
  <c r="AJ182" i="93"/>
  <c r="AI182" i="93"/>
  <c r="AH182" i="93"/>
  <c r="AG182" i="93"/>
  <c r="AE182" i="93"/>
  <c r="AC182" i="93"/>
  <c r="AB182" i="93"/>
  <c r="AA182" i="93"/>
  <c r="Z182" i="93"/>
  <c r="Y182" i="93"/>
  <c r="X182" i="93"/>
  <c r="C182" i="93"/>
  <c r="AF182" i="93" s="1"/>
  <c r="AM181" i="93"/>
  <c r="AL181" i="93"/>
  <c r="AK181" i="93"/>
  <c r="AJ181" i="93"/>
  <c r="AI181" i="93"/>
  <c r="AH181" i="93"/>
  <c r="AG181" i="93"/>
  <c r="AF181" i="93"/>
  <c r="AE181" i="93"/>
  <c r="AC181" i="93"/>
  <c r="AB181" i="93"/>
  <c r="AA181" i="93"/>
  <c r="Z181" i="93"/>
  <c r="Y181" i="93"/>
  <c r="X181" i="93"/>
  <c r="W181" i="93"/>
  <c r="V181" i="93"/>
  <c r="I178" i="93"/>
  <c r="AM169" i="93"/>
  <c r="AL169" i="93"/>
  <c r="AK169" i="93"/>
  <c r="AJ169" i="93"/>
  <c r="AE169" i="93"/>
  <c r="AC169" i="93"/>
  <c r="AB169" i="93"/>
  <c r="AA169" i="93"/>
  <c r="D169" i="93"/>
  <c r="AG169" i="93" s="1"/>
  <c r="C169" i="93"/>
  <c r="V169" i="93" s="1"/>
  <c r="AM168" i="93"/>
  <c r="AL168" i="93"/>
  <c r="AK168" i="93"/>
  <c r="AJ168" i="93"/>
  <c r="AI168" i="93"/>
  <c r="AH168" i="93"/>
  <c r="AG168" i="93"/>
  <c r="AF168" i="93"/>
  <c r="AE168" i="93"/>
  <c r="AC168" i="93"/>
  <c r="AB168" i="93"/>
  <c r="AA168" i="93"/>
  <c r="Z168" i="93"/>
  <c r="Y168" i="93"/>
  <c r="X168" i="93"/>
  <c r="W168" i="93"/>
  <c r="C168" i="93"/>
  <c r="V168" i="93" s="1"/>
  <c r="AM167" i="93"/>
  <c r="AL167" i="93"/>
  <c r="AK167" i="93"/>
  <c r="AJ167" i="93"/>
  <c r="AI167" i="93"/>
  <c r="AH167" i="93"/>
  <c r="AG167" i="93"/>
  <c r="AE167" i="93"/>
  <c r="AC167" i="93"/>
  <c r="AB167" i="93"/>
  <c r="AA167" i="93"/>
  <c r="Z167" i="93"/>
  <c r="Y167" i="93"/>
  <c r="X167" i="93"/>
  <c r="V167" i="93"/>
  <c r="C167" i="93"/>
  <c r="AF167" i="93" s="1"/>
  <c r="AM166" i="93"/>
  <c r="AL166" i="93"/>
  <c r="AK166" i="93"/>
  <c r="AJ166" i="93"/>
  <c r="AI166" i="93"/>
  <c r="AH166" i="93"/>
  <c r="AG166" i="93"/>
  <c r="AF166" i="93"/>
  <c r="AE166" i="93"/>
  <c r="AC166" i="93"/>
  <c r="AB166" i="93"/>
  <c r="AA166" i="93"/>
  <c r="Z166" i="93"/>
  <c r="Y166" i="93"/>
  <c r="X166" i="93"/>
  <c r="W166" i="93"/>
  <c r="C166" i="93"/>
  <c r="V166" i="93" s="1"/>
  <c r="AM165" i="93"/>
  <c r="AL165" i="93"/>
  <c r="AK165" i="93"/>
  <c r="AJ165" i="93"/>
  <c r="AI165" i="93"/>
  <c r="AH165" i="93"/>
  <c r="AG165" i="93"/>
  <c r="AF165" i="93"/>
  <c r="AE165" i="93"/>
  <c r="AC165" i="93"/>
  <c r="AB165" i="93"/>
  <c r="AA165" i="93"/>
  <c r="Z165" i="93"/>
  <c r="Y165" i="93"/>
  <c r="X165" i="93"/>
  <c r="W165" i="93"/>
  <c r="V165" i="93"/>
  <c r="I162" i="93"/>
  <c r="AM153" i="93"/>
  <c r="AL153" i="93"/>
  <c r="AK153" i="93"/>
  <c r="AJ153" i="93"/>
  <c r="AI153" i="93"/>
  <c r="AH153" i="93"/>
  <c r="AG153" i="93"/>
  <c r="AE153" i="93"/>
  <c r="AC153" i="93"/>
  <c r="AB153" i="93"/>
  <c r="AA153" i="93"/>
  <c r="Z153" i="93"/>
  <c r="Y153" i="93"/>
  <c r="X153" i="93"/>
  <c r="V153" i="93"/>
  <c r="C153" i="93"/>
  <c r="AF153" i="93" s="1"/>
  <c r="AM152" i="93"/>
  <c r="AL152" i="93"/>
  <c r="AK152" i="93"/>
  <c r="AJ152" i="93"/>
  <c r="AI152" i="93"/>
  <c r="AH152" i="93"/>
  <c r="AG152" i="93"/>
  <c r="AF152" i="93"/>
  <c r="AE152" i="93"/>
  <c r="AC152" i="93"/>
  <c r="AB152" i="93"/>
  <c r="AA152" i="93"/>
  <c r="Z152" i="93"/>
  <c r="Y152" i="93"/>
  <c r="X152" i="93"/>
  <c r="W152" i="93"/>
  <c r="C152" i="93"/>
  <c r="V152" i="93" s="1"/>
  <c r="AM151" i="93"/>
  <c r="AL151" i="93"/>
  <c r="AK151" i="93"/>
  <c r="AJ151" i="93"/>
  <c r="AI151" i="93"/>
  <c r="AH151" i="93"/>
  <c r="AG151" i="93"/>
  <c r="AE151" i="93"/>
  <c r="AC151" i="93"/>
  <c r="AB151" i="93"/>
  <c r="AA151" i="93"/>
  <c r="Z151" i="93"/>
  <c r="Y151" i="93"/>
  <c r="X151" i="93"/>
  <c r="V151" i="93"/>
  <c r="C151" i="93"/>
  <c r="AF151" i="93" s="1"/>
  <c r="AM150" i="93"/>
  <c r="AL150" i="93"/>
  <c r="AK150" i="93"/>
  <c r="AJ150" i="93"/>
  <c r="AI150" i="93"/>
  <c r="AH150" i="93"/>
  <c r="AG150" i="93"/>
  <c r="AF150" i="93"/>
  <c r="AE150" i="93"/>
  <c r="AC150" i="93"/>
  <c r="AB150" i="93"/>
  <c r="AA150" i="93"/>
  <c r="Z150" i="93"/>
  <c r="Y150" i="93"/>
  <c r="X150" i="93"/>
  <c r="W150" i="93"/>
  <c r="C150" i="93"/>
  <c r="V150" i="93" s="1"/>
  <c r="AM149" i="93"/>
  <c r="AL149" i="93"/>
  <c r="AK149" i="93"/>
  <c r="AJ149" i="93"/>
  <c r="AI149" i="93"/>
  <c r="AH149" i="93"/>
  <c r="AG149" i="93"/>
  <c r="AF149" i="93"/>
  <c r="AE149" i="93"/>
  <c r="AC149" i="93"/>
  <c r="AB149" i="93"/>
  <c r="AA149" i="93"/>
  <c r="Z149" i="93"/>
  <c r="Y149" i="93"/>
  <c r="X149" i="93"/>
  <c r="W149" i="93"/>
  <c r="V149" i="93"/>
  <c r="I146" i="93"/>
  <c r="AM137" i="93"/>
  <c r="AL137" i="93"/>
  <c r="AK137" i="93"/>
  <c r="AJ137" i="93"/>
  <c r="AI137" i="93"/>
  <c r="AH137" i="93"/>
  <c r="AG137" i="93"/>
  <c r="AE137" i="93"/>
  <c r="AC137" i="93"/>
  <c r="AB137" i="93"/>
  <c r="AA137" i="93"/>
  <c r="Z137" i="93"/>
  <c r="Y137" i="93"/>
  <c r="X137" i="93"/>
  <c r="C137" i="93"/>
  <c r="AF137" i="93" s="1"/>
  <c r="AM136" i="93"/>
  <c r="AL136" i="93"/>
  <c r="AK136" i="93"/>
  <c r="AJ136" i="93"/>
  <c r="AI136" i="93"/>
  <c r="AH136" i="93"/>
  <c r="AG136" i="93"/>
  <c r="AF136" i="93"/>
  <c r="AE136" i="93"/>
  <c r="AC136" i="93"/>
  <c r="AB136" i="93"/>
  <c r="AA136" i="93"/>
  <c r="Z136" i="93"/>
  <c r="Y136" i="93"/>
  <c r="X136" i="93"/>
  <c r="W136" i="93"/>
  <c r="C136" i="93"/>
  <c r="V136" i="93" s="1"/>
  <c r="AM135" i="93"/>
  <c r="AL135" i="93"/>
  <c r="AK135" i="93"/>
  <c r="AJ135" i="93"/>
  <c r="AI135" i="93"/>
  <c r="AH135" i="93"/>
  <c r="AG135" i="93"/>
  <c r="AE135" i="93"/>
  <c r="AC135" i="93"/>
  <c r="AB135" i="93"/>
  <c r="AA135" i="93"/>
  <c r="Z135" i="93"/>
  <c r="Y135" i="93"/>
  <c r="X135" i="93"/>
  <c r="C135" i="93"/>
  <c r="AF135" i="93" s="1"/>
  <c r="AM134" i="93"/>
  <c r="AL134" i="93"/>
  <c r="AK134" i="93"/>
  <c r="AJ134" i="93"/>
  <c r="AI134" i="93"/>
  <c r="AH134" i="93"/>
  <c r="AG134" i="93"/>
  <c r="AF134" i="93"/>
  <c r="AE134" i="93"/>
  <c r="AC134" i="93"/>
  <c r="AB134" i="93"/>
  <c r="AA134" i="93"/>
  <c r="Z134" i="93"/>
  <c r="Y134" i="93"/>
  <c r="X134" i="93"/>
  <c r="W134" i="93"/>
  <c r="C134" i="93"/>
  <c r="V134" i="93" s="1"/>
  <c r="AM133" i="93"/>
  <c r="AL133" i="93"/>
  <c r="AK133" i="93"/>
  <c r="AJ133" i="93"/>
  <c r="AI133" i="93"/>
  <c r="AH133" i="93"/>
  <c r="AG133" i="93"/>
  <c r="AF133" i="93"/>
  <c r="AE133" i="93"/>
  <c r="AC133" i="93"/>
  <c r="AB133" i="93"/>
  <c r="AA133" i="93"/>
  <c r="Z133" i="93"/>
  <c r="Y133" i="93"/>
  <c r="X133" i="93"/>
  <c r="W133" i="93"/>
  <c r="V133" i="93"/>
  <c r="I130" i="93"/>
  <c r="AM121" i="93"/>
  <c r="AL121" i="93"/>
  <c r="AK121" i="93"/>
  <c r="AJ121" i="93"/>
  <c r="AI121" i="93"/>
  <c r="AH121" i="93"/>
  <c r="AG121" i="93"/>
  <c r="AE121" i="93"/>
  <c r="AC121" i="93"/>
  <c r="AB121" i="93"/>
  <c r="AA121" i="93"/>
  <c r="Z121" i="93"/>
  <c r="Y121" i="93"/>
  <c r="X121" i="93"/>
  <c r="V121" i="93"/>
  <c r="C121" i="93"/>
  <c r="AF121" i="93" s="1"/>
  <c r="AM120" i="93"/>
  <c r="AL120" i="93"/>
  <c r="AK120" i="93"/>
  <c r="AJ120" i="93"/>
  <c r="AI120" i="93"/>
  <c r="AH120" i="93"/>
  <c r="AG120" i="93"/>
  <c r="AF120" i="93"/>
  <c r="AE120" i="93"/>
  <c r="AC120" i="93"/>
  <c r="AB120" i="93"/>
  <c r="AA120" i="93"/>
  <c r="Z120" i="93"/>
  <c r="Y120" i="93"/>
  <c r="X120" i="93"/>
  <c r="W120" i="93"/>
  <c r="C120" i="93"/>
  <c r="V120" i="93" s="1"/>
  <c r="AM119" i="93"/>
  <c r="AL119" i="93"/>
  <c r="AK119" i="93"/>
  <c r="AJ119" i="93"/>
  <c r="AI119" i="93"/>
  <c r="AH119" i="93"/>
  <c r="AG119" i="93"/>
  <c r="AE119" i="93"/>
  <c r="AC119" i="93"/>
  <c r="AB119" i="93"/>
  <c r="AA119" i="93"/>
  <c r="Z119" i="93"/>
  <c r="Y119" i="93"/>
  <c r="X119" i="93"/>
  <c r="V119" i="93"/>
  <c r="C119" i="93"/>
  <c r="AF119" i="93" s="1"/>
  <c r="AM118" i="93"/>
  <c r="AL118" i="93"/>
  <c r="AK118" i="93"/>
  <c r="AJ118" i="93"/>
  <c r="AI118" i="93"/>
  <c r="AH118" i="93"/>
  <c r="AG118" i="93"/>
  <c r="AF118" i="93"/>
  <c r="AE118" i="93"/>
  <c r="AC118" i="93"/>
  <c r="AB118" i="93"/>
  <c r="AA118" i="93"/>
  <c r="Z118" i="93"/>
  <c r="Y118" i="93"/>
  <c r="X118" i="93"/>
  <c r="W118" i="93"/>
  <c r="C118" i="93"/>
  <c r="V118" i="93" s="1"/>
  <c r="AM117" i="93"/>
  <c r="AL117" i="93"/>
  <c r="AK117" i="93"/>
  <c r="AJ117" i="93"/>
  <c r="AI117" i="93"/>
  <c r="AH117" i="93"/>
  <c r="AG117" i="93"/>
  <c r="AF117" i="93"/>
  <c r="AE117" i="93"/>
  <c r="AC117" i="93"/>
  <c r="AB117" i="93"/>
  <c r="AA117" i="93"/>
  <c r="Z117" i="93"/>
  <c r="Y117" i="93"/>
  <c r="X117" i="93"/>
  <c r="W117" i="93"/>
  <c r="V117" i="93"/>
  <c r="I114" i="93"/>
  <c r="AM105" i="93"/>
  <c r="AL105" i="93"/>
  <c r="AK105" i="93"/>
  <c r="AJ105" i="93"/>
  <c r="AI105" i="93"/>
  <c r="AH105" i="93"/>
  <c r="AG105" i="93"/>
  <c r="AE105" i="93"/>
  <c r="AC105" i="93"/>
  <c r="AB105" i="93"/>
  <c r="AA105" i="93"/>
  <c r="Z105" i="93"/>
  <c r="Y105" i="93"/>
  <c r="X105" i="93"/>
  <c r="C105" i="93"/>
  <c r="AF105" i="93" s="1"/>
  <c r="AM104" i="93"/>
  <c r="AL104" i="93"/>
  <c r="AK104" i="93"/>
  <c r="AJ104" i="93"/>
  <c r="AI104" i="93"/>
  <c r="AH104" i="93"/>
  <c r="AG104" i="93"/>
  <c r="AF104" i="93"/>
  <c r="AE104" i="93"/>
  <c r="AC104" i="93"/>
  <c r="AB104" i="93"/>
  <c r="AA104" i="93"/>
  <c r="Z104" i="93"/>
  <c r="Y104" i="93"/>
  <c r="X104" i="93"/>
  <c r="W104" i="93"/>
  <c r="V104" i="93"/>
  <c r="C104" i="93"/>
  <c r="AM103" i="93"/>
  <c r="AL103" i="93"/>
  <c r="AK103" i="93"/>
  <c r="AJ103" i="93"/>
  <c r="AI103" i="93"/>
  <c r="AH103" i="93"/>
  <c r="AG103" i="93"/>
  <c r="AE103" i="93"/>
  <c r="AC103" i="93"/>
  <c r="AB103" i="93"/>
  <c r="AA103" i="93"/>
  <c r="Z103" i="93"/>
  <c r="Y103" i="93"/>
  <c r="X103" i="93"/>
  <c r="C103" i="93"/>
  <c r="AF103" i="93" s="1"/>
  <c r="AM102" i="93"/>
  <c r="AL102" i="93"/>
  <c r="AK102" i="93"/>
  <c r="AJ102" i="93"/>
  <c r="AI102" i="93"/>
  <c r="AH102" i="93"/>
  <c r="AG102" i="93"/>
  <c r="AF102" i="93"/>
  <c r="AE102" i="93"/>
  <c r="AC102" i="93"/>
  <c r="AB102" i="93"/>
  <c r="AA102" i="93"/>
  <c r="Z102" i="93"/>
  <c r="Y102" i="93"/>
  <c r="X102" i="93"/>
  <c r="W102" i="93"/>
  <c r="V102" i="93"/>
  <c r="C102" i="93"/>
  <c r="AC101" i="93"/>
  <c r="AB101" i="93"/>
  <c r="AA101" i="93"/>
  <c r="Z101" i="93"/>
  <c r="Y101" i="93"/>
  <c r="X101" i="93"/>
  <c r="W101" i="93"/>
  <c r="V101" i="93"/>
  <c r="I98" i="93"/>
  <c r="AM89" i="93"/>
  <c r="AL89" i="93"/>
  <c r="AK89" i="93"/>
  <c r="AJ89" i="93"/>
  <c r="AI89" i="93"/>
  <c r="AH89" i="93"/>
  <c r="AG89" i="93"/>
  <c r="AF89" i="93"/>
  <c r="AE89" i="93"/>
  <c r="AC89" i="93"/>
  <c r="AB89" i="93"/>
  <c r="AA89" i="93"/>
  <c r="Z89" i="93"/>
  <c r="Y89" i="93"/>
  <c r="X89" i="93"/>
  <c r="W89" i="93"/>
  <c r="C89" i="93"/>
  <c r="V89" i="93" s="1"/>
  <c r="AM88" i="93"/>
  <c r="AL88" i="93"/>
  <c r="AK88" i="93"/>
  <c r="AJ88" i="93"/>
  <c r="AI88" i="93"/>
  <c r="AH88" i="93"/>
  <c r="AG88" i="93"/>
  <c r="AE88" i="93"/>
  <c r="AC88" i="93"/>
  <c r="AB88" i="93"/>
  <c r="AA88" i="93"/>
  <c r="Z88" i="93"/>
  <c r="Y88" i="93"/>
  <c r="X88" i="93"/>
  <c r="V88" i="93"/>
  <c r="C88" i="93"/>
  <c r="AF88" i="93" s="1"/>
  <c r="AM87" i="93"/>
  <c r="AL87" i="93"/>
  <c r="AK87" i="93"/>
  <c r="AJ87" i="93"/>
  <c r="AI87" i="93"/>
  <c r="AH87" i="93"/>
  <c r="AG87" i="93"/>
  <c r="AF87" i="93"/>
  <c r="AE87" i="93"/>
  <c r="AC87" i="93"/>
  <c r="AB87" i="93"/>
  <c r="AA87" i="93"/>
  <c r="Z87" i="93"/>
  <c r="Y87" i="93"/>
  <c r="X87" i="93"/>
  <c r="W87" i="93"/>
  <c r="C87" i="93"/>
  <c r="V87" i="93" s="1"/>
  <c r="AM86" i="93"/>
  <c r="AL86" i="93"/>
  <c r="AK86" i="93"/>
  <c r="AJ86" i="93"/>
  <c r="AI86" i="93"/>
  <c r="AH86" i="93"/>
  <c r="AG86" i="93"/>
  <c r="AE86" i="93"/>
  <c r="AC86" i="93"/>
  <c r="AB86" i="93"/>
  <c r="AA86" i="93"/>
  <c r="Z86" i="93"/>
  <c r="Y86" i="93"/>
  <c r="X86" i="93"/>
  <c r="V86" i="93"/>
  <c r="C86" i="93"/>
  <c r="AF86" i="93" s="1"/>
  <c r="AC85" i="93"/>
  <c r="AB85" i="93"/>
  <c r="AA85" i="93"/>
  <c r="Z85" i="93"/>
  <c r="Y85" i="93"/>
  <c r="X85" i="93"/>
  <c r="W85" i="93"/>
  <c r="V85" i="93"/>
  <c r="I82" i="93"/>
  <c r="AM73" i="93"/>
  <c r="AL73" i="93"/>
  <c r="AK73" i="93"/>
  <c r="AJ73" i="93"/>
  <c r="AI73" i="93"/>
  <c r="AH73" i="93"/>
  <c r="AG73" i="93"/>
  <c r="AF73" i="93"/>
  <c r="AE73" i="93"/>
  <c r="AC73" i="93"/>
  <c r="AB73" i="93"/>
  <c r="AA73" i="93"/>
  <c r="Z73" i="93"/>
  <c r="Y73" i="93"/>
  <c r="X73" i="93"/>
  <c r="W73" i="93"/>
  <c r="V73" i="93"/>
  <c r="C73" i="93"/>
  <c r="AM72" i="93"/>
  <c r="AL72" i="93"/>
  <c r="AK72" i="93"/>
  <c r="AJ72" i="93"/>
  <c r="AI72" i="93"/>
  <c r="AH72" i="93"/>
  <c r="AG72" i="93"/>
  <c r="AE72" i="93"/>
  <c r="AC72" i="93"/>
  <c r="AB72" i="93"/>
  <c r="AA72" i="93"/>
  <c r="Z72" i="93"/>
  <c r="Y72" i="93"/>
  <c r="X72" i="93"/>
  <c r="C72" i="93"/>
  <c r="AF72" i="93" s="1"/>
  <c r="AM71" i="93"/>
  <c r="AL71" i="93"/>
  <c r="AK71" i="93"/>
  <c r="AJ71" i="93"/>
  <c r="AI71" i="93"/>
  <c r="AH71" i="93"/>
  <c r="AG71" i="93"/>
  <c r="AF71" i="93"/>
  <c r="AE71" i="93"/>
  <c r="AC71" i="93"/>
  <c r="AB71" i="93"/>
  <c r="AA71" i="93"/>
  <c r="Z71" i="93"/>
  <c r="Y71" i="93"/>
  <c r="X71" i="93"/>
  <c r="W71" i="93"/>
  <c r="V71" i="93"/>
  <c r="C71" i="93"/>
  <c r="AM70" i="93"/>
  <c r="AL70" i="93"/>
  <c r="AK70" i="93"/>
  <c r="AJ70" i="93"/>
  <c r="AI70" i="93"/>
  <c r="AH70" i="93"/>
  <c r="AG70" i="93"/>
  <c r="AE70" i="93"/>
  <c r="AC70" i="93"/>
  <c r="AB70" i="93"/>
  <c r="AA70" i="93"/>
  <c r="Z70" i="93"/>
  <c r="Y70" i="93"/>
  <c r="X70" i="93"/>
  <c r="C70" i="93"/>
  <c r="AF70" i="93" s="1"/>
  <c r="AC69" i="93"/>
  <c r="AB69" i="93"/>
  <c r="AA69" i="93"/>
  <c r="Z69" i="93"/>
  <c r="Y69" i="93"/>
  <c r="X69" i="93"/>
  <c r="W69" i="93"/>
  <c r="V69" i="93"/>
  <c r="I66" i="93"/>
  <c r="AM58" i="93"/>
  <c r="AL58" i="93"/>
  <c r="AK58" i="93"/>
  <c r="AJ58" i="93"/>
  <c r="AI58" i="93"/>
  <c r="AH58" i="93"/>
  <c r="AG58" i="93"/>
  <c r="AF58" i="93"/>
  <c r="AE58" i="93"/>
  <c r="AM57" i="93"/>
  <c r="AL57" i="93"/>
  <c r="AK57" i="93"/>
  <c r="AJ57" i="93"/>
  <c r="AI57" i="93"/>
  <c r="AH57" i="93"/>
  <c r="AG57" i="93"/>
  <c r="AF57" i="93"/>
  <c r="AE57" i="93"/>
  <c r="AC57" i="93"/>
  <c r="AB57" i="93"/>
  <c r="AA57" i="93"/>
  <c r="Z57" i="93"/>
  <c r="Y57" i="93"/>
  <c r="X57" i="93"/>
  <c r="W57" i="93"/>
  <c r="V57" i="93"/>
  <c r="C57" i="93"/>
  <c r="AM56" i="93"/>
  <c r="AL56" i="93"/>
  <c r="AK56" i="93"/>
  <c r="AJ56" i="93"/>
  <c r="AI56" i="93"/>
  <c r="AH56" i="93"/>
  <c r="AG56" i="93"/>
  <c r="AE56" i="93"/>
  <c r="AC56" i="93"/>
  <c r="AB56" i="93"/>
  <c r="AA56" i="93"/>
  <c r="Z56" i="93"/>
  <c r="Y56" i="93"/>
  <c r="X56" i="93"/>
  <c r="C56" i="93"/>
  <c r="AF56" i="93" s="1"/>
  <c r="AM55" i="93"/>
  <c r="AL55" i="93"/>
  <c r="AK55" i="93"/>
  <c r="AJ55" i="93"/>
  <c r="AI55" i="93"/>
  <c r="AH55" i="93"/>
  <c r="AG55" i="93"/>
  <c r="AF55" i="93"/>
  <c r="AE55" i="93"/>
  <c r="AC55" i="93"/>
  <c r="AB55" i="93"/>
  <c r="AA55" i="93"/>
  <c r="Z55" i="93"/>
  <c r="Y55" i="93"/>
  <c r="X55" i="93"/>
  <c r="W55" i="93"/>
  <c r="V55" i="93"/>
  <c r="C55" i="93"/>
  <c r="AM54" i="93"/>
  <c r="AL54" i="93"/>
  <c r="AK54" i="93"/>
  <c r="AJ54" i="93"/>
  <c r="AI54" i="93"/>
  <c r="AH54" i="93"/>
  <c r="AG54" i="93"/>
  <c r="AE54" i="93"/>
  <c r="AC54" i="93"/>
  <c r="AB54" i="93"/>
  <c r="AA54" i="93"/>
  <c r="Z54" i="93"/>
  <c r="Y54" i="93"/>
  <c r="X54" i="93"/>
  <c r="C54" i="93"/>
  <c r="AF54" i="93" s="1"/>
  <c r="AC53" i="93"/>
  <c r="AB53" i="93"/>
  <c r="AA53" i="93"/>
  <c r="Z53" i="93"/>
  <c r="Y53" i="93"/>
  <c r="X53" i="93"/>
  <c r="W53" i="93"/>
  <c r="V53" i="93"/>
  <c r="I50" i="93"/>
  <c r="AM42" i="93"/>
  <c r="AL42" i="93"/>
  <c r="AK42" i="93"/>
  <c r="AJ42" i="93"/>
  <c r="AE42" i="93"/>
  <c r="AC42" i="93"/>
  <c r="AB42" i="93"/>
  <c r="AA42" i="93"/>
  <c r="Z42" i="93"/>
  <c r="Y42" i="93"/>
  <c r="X42" i="93"/>
  <c r="W42" i="93"/>
  <c r="V42" i="93"/>
  <c r="AM41" i="93"/>
  <c r="AL41" i="93"/>
  <c r="AK41" i="93"/>
  <c r="AJ41" i="93"/>
  <c r="AI41" i="93"/>
  <c r="AH41" i="93"/>
  <c r="AG41" i="93"/>
  <c r="AE41" i="93"/>
  <c r="AC41" i="93"/>
  <c r="AB41" i="93"/>
  <c r="AA41" i="93"/>
  <c r="Z41" i="93"/>
  <c r="Y41" i="93"/>
  <c r="X41" i="93"/>
  <c r="V41" i="93"/>
  <c r="C41" i="93"/>
  <c r="AF41" i="93" s="1"/>
  <c r="AM40" i="93"/>
  <c r="AL40" i="93"/>
  <c r="AK40" i="93"/>
  <c r="AJ40" i="93"/>
  <c r="AI40" i="93"/>
  <c r="AH40" i="93"/>
  <c r="AG40" i="93"/>
  <c r="AF40" i="93"/>
  <c r="AE40" i="93"/>
  <c r="AC40" i="93"/>
  <c r="AB40" i="93"/>
  <c r="AA40" i="93"/>
  <c r="Z40" i="93"/>
  <c r="Y40" i="93"/>
  <c r="X40" i="93"/>
  <c r="W40" i="93"/>
  <c r="C40" i="93"/>
  <c r="V40" i="93" s="1"/>
  <c r="AM39" i="93"/>
  <c r="AL39" i="93"/>
  <c r="AK39" i="93"/>
  <c r="AJ39" i="93"/>
  <c r="AI39" i="93"/>
  <c r="AH39" i="93"/>
  <c r="AG39" i="93"/>
  <c r="AE39" i="93"/>
  <c r="AC39" i="93"/>
  <c r="AB39" i="93"/>
  <c r="AA39" i="93"/>
  <c r="Z39" i="93"/>
  <c r="Y39" i="93"/>
  <c r="X39" i="93"/>
  <c r="V39" i="93"/>
  <c r="C39" i="93"/>
  <c r="AF39" i="93" s="1"/>
  <c r="AM38" i="93"/>
  <c r="AL38" i="93"/>
  <c r="AK38" i="93"/>
  <c r="AJ38" i="93"/>
  <c r="AI38" i="93"/>
  <c r="AH38" i="93"/>
  <c r="AG38" i="93"/>
  <c r="AE38" i="93"/>
  <c r="AC38" i="93"/>
  <c r="AB38" i="93"/>
  <c r="AA38" i="93"/>
  <c r="Z38" i="93"/>
  <c r="Y38" i="93"/>
  <c r="X38" i="93"/>
  <c r="W38" i="93"/>
  <c r="C38" i="93"/>
  <c r="V38" i="93" s="1"/>
  <c r="AC37" i="93"/>
  <c r="AB37" i="93"/>
  <c r="AA37" i="93"/>
  <c r="Z37" i="93"/>
  <c r="Y37" i="93"/>
  <c r="X37" i="93"/>
  <c r="W37" i="93"/>
  <c r="V37" i="93"/>
  <c r="I34" i="93"/>
  <c r="AN25" i="93"/>
  <c r="AM25" i="93"/>
  <c r="AL25" i="93"/>
  <c r="AK25" i="93"/>
  <c r="AJ25" i="93"/>
  <c r="AE25" i="93"/>
  <c r="AC25" i="93"/>
  <c r="AB25" i="93"/>
  <c r="AA25" i="93"/>
  <c r="C25" i="93"/>
  <c r="AF42" i="93" s="1"/>
  <c r="AN24" i="93"/>
  <c r="AM24" i="93"/>
  <c r="AL24" i="93"/>
  <c r="AK24" i="93"/>
  <c r="AJ24" i="93"/>
  <c r="AI24" i="93"/>
  <c r="AH24" i="93"/>
  <c r="AG24" i="93"/>
  <c r="AE24" i="93"/>
  <c r="AC24" i="93"/>
  <c r="AB24" i="93"/>
  <c r="AA24" i="93"/>
  <c r="Z24" i="93"/>
  <c r="Y24" i="93"/>
  <c r="X24" i="93"/>
  <c r="W24" i="93"/>
  <c r="C24" i="93"/>
  <c r="V24" i="93" s="1"/>
  <c r="AN23" i="93"/>
  <c r="AM23" i="93"/>
  <c r="AL23" i="93"/>
  <c r="AK23" i="93"/>
  <c r="AJ23" i="93"/>
  <c r="AI23" i="93"/>
  <c r="AH23" i="93"/>
  <c r="AG23" i="93"/>
  <c r="AF23" i="93"/>
  <c r="AE23" i="93"/>
  <c r="AC23" i="93"/>
  <c r="AB23" i="93"/>
  <c r="AA23" i="93"/>
  <c r="Z23" i="93"/>
  <c r="Y23" i="93"/>
  <c r="X23" i="93"/>
  <c r="W23" i="93"/>
  <c r="V23" i="93"/>
  <c r="C23" i="93"/>
  <c r="AN22" i="93"/>
  <c r="AM22" i="93"/>
  <c r="AL22" i="93"/>
  <c r="AK22" i="93"/>
  <c r="AJ22" i="93"/>
  <c r="AI22" i="93"/>
  <c r="AH22" i="93"/>
  <c r="AG22" i="93"/>
  <c r="AE22" i="93"/>
  <c r="AC22" i="93"/>
  <c r="AB22" i="93"/>
  <c r="AA22" i="93"/>
  <c r="Z22" i="93"/>
  <c r="Y22" i="93"/>
  <c r="X22" i="93"/>
  <c r="C22" i="93"/>
  <c r="V22" i="93" s="1"/>
  <c r="AN21" i="93"/>
  <c r="AM21" i="93"/>
  <c r="AL21" i="93"/>
  <c r="AK21" i="93"/>
  <c r="AJ21" i="93"/>
  <c r="AI21" i="93"/>
  <c r="AH21" i="93"/>
  <c r="AG21" i="93"/>
  <c r="AE21" i="93"/>
  <c r="AC21" i="93"/>
  <c r="AB21" i="93"/>
  <c r="AA21" i="93"/>
  <c r="Z21" i="93"/>
  <c r="Y21" i="93"/>
  <c r="X21" i="93"/>
  <c r="C21" i="93"/>
  <c r="AF21" i="93" s="1"/>
  <c r="I18" i="93"/>
  <c r="AM9" i="93"/>
  <c r="AL9" i="93"/>
  <c r="AK9" i="93"/>
  <c r="AJ9" i="93"/>
  <c r="AE9" i="93"/>
  <c r="AC9" i="93"/>
  <c r="AB9" i="93"/>
  <c r="AA9" i="93"/>
  <c r="C9" i="93"/>
  <c r="AF9" i="93" s="1"/>
  <c r="AM8" i="93"/>
  <c r="AL8" i="93"/>
  <c r="AK8" i="93"/>
  <c r="AJ8" i="93"/>
  <c r="AI8" i="93"/>
  <c r="AH8" i="93"/>
  <c r="AG8" i="93"/>
  <c r="AE8" i="93"/>
  <c r="AC8" i="93"/>
  <c r="AB8" i="93"/>
  <c r="AA8" i="93"/>
  <c r="Z8" i="93"/>
  <c r="Y8" i="93"/>
  <c r="X8" i="93"/>
  <c r="V8" i="93"/>
  <c r="C8" i="93"/>
  <c r="AF8" i="93" s="1"/>
  <c r="AM7" i="93"/>
  <c r="AL7" i="93"/>
  <c r="AK7" i="93"/>
  <c r="AJ7" i="93"/>
  <c r="AI7" i="93"/>
  <c r="AH7" i="93"/>
  <c r="AG7" i="93"/>
  <c r="AF7" i="93"/>
  <c r="AE7" i="93"/>
  <c r="AC7" i="93"/>
  <c r="AB7" i="93"/>
  <c r="AA7" i="93"/>
  <c r="Z7" i="93"/>
  <c r="Y7" i="93"/>
  <c r="X7" i="93"/>
  <c r="W7" i="93"/>
  <c r="C7" i="93"/>
  <c r="V7" i="93" s="1"/>
  <c r="AM6" i="93"/>
  <c r="AL6" i="93"/>
  <c r="AK6" i="93"/>
  <c r="AJ6" i="93"/>
  <c r="AI6" i="93"/>
  <c r="AH6" i="93"/>
  <c r="AG6" i="93"/>
  <c r="AE6" i="93"/>
  <c r="AC6" i="93"/>
  <c r="AB6" i="93"/>
  <c r="AA6" i="93"/>
  <c r="Z6" i="93"/>
  <c r="Y6" i="93"/>
  <c r="X6" i="93"/>
  <c r="V6" i="93"/>
  <c r="C6" i="93"/>
  <c r="AF6" i="93" s="1"/>
  <c r="AM5" i="93"/>
  <c r="AL5" i="93"/>
  <c r="AK5" i="93"/>
  <c r="AJ5" i="93"/>
  <c r="AI5" i="93"/>
  <c r="AH5" i="93"/>
  <c r="AG5" i="93"/>
  <c r="AF5" i="93"/>
  <c r="AE5" i="93"/>
  <c r="AC5" i="93"/>
  <c r="AB5" i="93"/>
  <c r="AA5" i="93"/>
  <c r="Z5" i="93"/>
  <c r="Y5" i="93"/>
  <c r="X5" i="93"/>
  <c r="W5" i="93"/>
  <c r="C5" i="93"/>
  <c r="V5" i="93" s="1"/>
  <c r="I2" i="93"/>
  <c r="V169" i="94" l="1"/>
  <c r="AF183" i="94"/>
  <c r="W6" i="94"/>
  <c r="W8" i="94"/>
  <c r="V9" i="94"/>
  <c r="V22" i="94"/>
  <c r="W23" i="94"/>
  <c r="V25" i="94"/>
  <c r="V39" i="94"/>
  <c r="V41" i="94"/>
  <c r="V55" i="94"/>
  <c r="V57" i="94"/>
  <c r="W71" i="94"/>
  <c r="W73" i="94"/>
  <c r="V86" i="94"/>
  <c r="V88" i="94"/>
  <c r="W102" i="94"/>
  <c r="AF102" i="94"/>
  <c r="W104" i="94"/>
  <c r="AF104" i="94"/>
  <c r="V135" i="94"/>
  <c r="V137" i="94"/>
  <c r="V151" i="94"/>
  <c r="V153" i="94"/>
  <c r="V167" i="94"/>
  <c r="D169" i="94"/>
  <c r="V182" i="94"/>
  <c r="V184" i="94"/>
  <c r="W9" i="94"/>
  <c r="W22" i="94"/>
  <c r="W25" i="94"/>
  <c r="W39" i="94"/>
  <c r="W41" i="94"/>
  <c r="W55" i="94"/>
  <c r="W57" i="94"/>
  <c r="W86" i="94"/>
  <c r="W88" i="94"/>
  <c r="V103" i="94"/>
  <c r="V105" i="94"/>
  <c r="V119" i="94"/>
  <c r="W135" i="94"/>
  <c r="W137" i="94"/>
  <c r="W151" i="94"/>
  <c r="W153" i="94"/>
  <c r="W167" i="94"/>
  <c r="W182" i="94"/>
  <c r="W184" i="94"/>
  <c r="V185" i="94"/>
  <c r="E9" i="94"/>
  <c r="E25" i="94"/>
  <c r="W103" i="94"/>
  <c r="W105" i="94"/>
  <c r="W119" i="94"/>
  <c r="W121" i="94"/>
  <c r="D185" i="94"/>
  <c r="AF24" i="93"/>
  <c r="AF38" i="93"/>
  <c r="AF183" i="93"/>
  <c r="V135" i="93"/>
  <c r="V137" i="93"/>
  <c r="W169" i="93"/>
  <c r="AF169" i="93"/>
  <c r="V182" i="93"/>
  <c r="V184" i="93"/>
  <c r="W6" i="93"/>
  <c r="W8" i="93"/>
  <c r="V9" i="93"/>
  <c r="V21" i="93"/>
  <c r="W22" i="93"/>
  <c r="AF22" i="93"/>
  <c r="D25" i="93"/>
  <c r="AF25" i="93"/>
  <c r="W39" i="93"/>
  <c r="W41" i="93"/>
  <c r="V54" i="93"/>
  <c r="V56" i="93"/>
  <c r="V70" i="93"/>
  <c r="V72" i="93"/>
  <c r="W86" i="93"/>
  <c r="W88" i="93"/>
  <c r="V103" i="93"/>
  <c r="V105" i="93"/>
  <c r="W119" i="93"/>
  <c r="W121" i="93"/>
  <c r="W135" i="93"/>
  <c r="W137" i="93"/>
  <c r="W151" i="93"/>
  <c r="W153" i="93"/>
  <c r="W167" i="93"/>
  <c r="E169" i="93"/>
  <c r="W182" i="93"/>
  <c r="W184" i="93"/>
  <c r="V185" i="93"/>
  <c r="V25" i="93"/>
  <c r="D9" i="93"/>
  <c r="W21" i="93"/>
  <c r="W54" i="93"/>
  <c r="W56" i="93"/>
  <c r="W70" i="93"/>
  <c r="W72" i="93"/>
  <c r="W103" i="93"/>
  <c r="W105" i="93"/>
  <c r="D185" i="93"/>
  <c r="X9" i="94" l="1"/>
  <c r="F9" i="94"/>
  <c r="X25" i="94"/>
  <c r="AH42" i="94"/>
  <c r="AH25" i="94"/>
  <c r="F25" i="94"/>
  <c r="W185" i="94"/>
  <c r="AG185" i="94"/>
  <c r="E185" i="94"/>
  <c r="AG169" i="94"/>
  <c r="E169" i="94"/>
  <c r="W169" i="94"/>
  <c r="AG9" i="94"/>
  <c r="AG25" i="93"/>
  <c r="E25" i="93"/>
  <c r="W25" i="93"/>
  <c r="AG42" i="93"/>
  <c r="AH169" i="93"/>
  <c r="F169" i="93"/>
  <c r="X169" i="93"/>
  <c r="W9" i="93"/>
  <c r="AG9" i="93"/>
  <c r="E9" i="93"/>
  <c r="W185" i="93"/>
  <c r="AG185" i="93"/>
  <c r="E185" i="93"/>
  <c r="Z9" i="94" l="1"/>
  <c r="Y9" i="94"/>
  <c r="AH185" i="94"/>
  <c r="F185" i="94"/>
  <c r="X185" i="94"/>
  <c r="AH9" i="94"/>
  <c r="AH169" i="94"/>
  <c r="F169" i="94"/>
  <c r="X169" i="94"/>
  <c r="Y25" i="94"/>
  <c r="AI42" i="94"/>
  <c r="AI25" i="94"/>
  <c r="Z25" i="94"/>
  <c r="AH9" i="93"/>
  <c r="F9" i="93"/>
  <c r="X9" i="93"/>
  <c r="Y169" i="93"/>
  <c r="AI169" i="93"/>
  <c r="Z169" i="93"/>
  <c r="X25" i="93"/>
  <c r="AH42" i="93"/>
  <c r="AH25" i="93"/>
  <c r="F25" i="93"/>
  <c r="AH185" i="93"/>
  <c r="F185" i="93"/>
  <c r="X185" i="93"/>
  <c r="Y169" i="94" l="1"/>
  <c r="AI169" i="94"/>
  <c r="Z169" i="94"/>
  <c r="AI185" i="94"/>
  <c r="Z185" i="94"/>
  <c r="Y185" i="94"/>
  <c r="AI9" i="94"/>
  <c r="AI185" i="93"/>
  <c r="Z185" i="93"/>
  <c r="Y185" i="93"/>
  <c r="AI25" i="93"/>
  <c r="Z25" i="93"/>
  <c r="AI42" i="93"/>
  <c r="Y25" i="93"/>
  <c r="AI9" i="93"/>
  <c r="Z9" i="93"/>
  <c r="Y9" i="93"/>
  <c r="I596" i="14" l="1"/>
  <c r="BI41" i="1"/>
  <c r="BH41" i="1"/>
  <c r="BG41" i="1"/>
  <c r="BB41" i="1"/>
  <c r="BA41" i="1"/>
  <c r="AZ41" i="1"/>
  <c r="AY41" i="1"/>
  <c r="BF41" i="1"/>
  <c r="BI40" i="1"/>
  <c r="BH40" i="1"/>
  <c r="BG40" i="1"/>
  <c r="BB40" i="1"/>
  <c r="BA40" i="1"/>
  <c r="AZ40" i="1"/>
  <c r="AY40" i="1"/>
  <c r="BF40" i="1"/>
  <c r="I576" i="14"/>
  <c r="E574" i="14" a="1"/>
  <c r="C576" i="14" a="1"/>
  <c r="E576" i="14" a="1"/>
  <c r="E596" i="14" a="1"/>
  <c r="E575" i="14" a="1"/>
  <c r="D596" i="14" a="1"/>
  <c r="D594" i="14" a="1"/>
  <c r="D574" i="14" a="1"/>
  <c r="D576" i="14" a="1"/>
  <c r="D575" i="14" a="1"/>
  <c r="C575" i="14" a="1"/>
  <c r="C596" i="14" a="1"/>
  <c r="C574" i="14" a="1"/>
  <c r="BC40" i="1" l="1"/>
  <c r="D596" i="14"/>
  <c r="R596" i="14" s="1"/>
  <c r="D594" i="14"/>
  <c r="R594" i="14" s="1"/>
  <c r="C596" i="14"/>
  <c r="Q596" i="14" s="1"/>
  <c r="E596" i="14"/>
  <c r="S596" i="14" s="1"/>
  <c r="BC41" i="1"/>
  <c r="C575" i="14"/>
  <c r="Q575" i="14" s="1"/>
  <c r="E575" i="14"/>
  <c r="S575" i="14" s="1"/>
  <c r="D576" i="14"/>
  <c r="R576" i="14" s="1"/>
  <c r="D574" i="14"/>
  <c r="R574" i="14" s="1"/>
  <c r="C576" i="14"/>
  <c r="Q576" i="14" s="1"/>
  <c r="E576" i="14"/>
  <c r="S576" i="14" s="1"/>
  <c r="C574" i="14"/>
  <c r="Q574" i="14" s="1"/>
  <c r="E574" i="14"/>
  <c r="S574" i="14" s="1"/>
  <c r="D575" i="14"/>
  <c r="R575" i="14" s="1"/>
  <c r="I556" i="14" l="1"/>
  <c r="I536" i="14"/>
  <c r="I516" i="14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BI43" i="1"/>
  <c r="BH43" i="1"/>
  <c r="BG43" i="1"/>
  <c r="BB43" i="1"/>
  <c r="BA43" i="1"/>
  <c r="AZ43" i="1"/>
  <c r="AY43" i="1"/>
  <c r="BI42" i="1"/>
  <c r="BH42" i="1"/>
  <c r="BG42" i="1"/>
  <c r="BB42" i="1"/>
  <c r="BA42" i="1"/>
  <c r="AZ42" i="1"/>
  <c r="BC42" i="1" s="1"/>
  <c r="AY42" i="1"/>
  <c r="BF42" i="1"/>
  <c r="BF43" i="1"/>
  <c r="BI39" i="1"/>
  <c r="BH39" i="1"/>
  <c r="BG39" i="1"/>
  <c r="BB39" i="1"/>
  <c r="BA39" i="1"/>
  <c r="BF39" i="1" s="1"/>
  <c r="AZ39" i="1"/>
  <c r="AY39" i="1"/>
  <c r="BI38" i="1"/>
  <c r="BH38" i="1"/>
  <c r="BG38" i="1"/>
  <c r="BB38" i="1"/>
  <c r="BA38" i="1"/>
  <c r="AZ38" i="1"/>
  <c r="AY38" i="1"/>
  <c r="W14" i="2"/>
  <c r="U14" i="2"/>
  <c r="X14" i="2"/>
  <c r="I496" i="14"/>
  <c r="I476" i="14"/>
  <c r="I456" i="14"/>
  <c r="B35" i="1"/>
  <c r="I436" i="14"/>
  <c r="I416" i="14"/>
  <c r="I396" i="14"/>
  <c r="I376" i="14"/>
  <c r="I356" i="14"/>
  <c r="I336" i="14"/>
  <c r="I316" i="14"/>
  <c r="I296" i="14"/>
  <c r="I276" i="14"/>
  <c r="I256" i="14"/>
  <c r="I236" i="14"/>
  <c r="I216" i="14"/>
  <c r="I196" i="14"/>
  <c r="I176" i="14"/>
  <c r="I156" i="14"/>
  <c r="I136" i="14"/>
  <c r="I116" i="14"/>
  <c r="I35" i="1"/>
  <c r="J35" i="1"/>
  <c r="BF36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44" i="1"/>
  <c r="BI45" i="1"/>
  <c r="BI4" i="1"/>
  <c r="BG35" i="1"/>
  <c r="BG36" i="1"/>
  <c r="BG37" i="1"/>
  <c r="BG44" i="1"/>
  <c r="BG45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44" i="1"/>
  <c r="BH45" i="1"/>
  <c r="BH4" i="1"/>
  <c r="BG4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C57" i="1"/>
  <c r="S59" i="1" s="1"/>
  <c r="I34" i="1"/>
  <c r="J34" i="1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R3" i="2"/>
  <c r="Q3" i="2"/>
  <c r="P4" i="2"/>
  <c r="P5" i="2"/>
  <c r="P6" i="2"/>
  <c r="P7" i="2"/>
  <c r="P8" i="2"/>
  <c r="P9" i="2"/>
  <c r="P10" i="2"/>
  <c r="P11" i="2"/>
  <c r="P12" i="2"/>
  <c r="P13" i="2"/>
  <c r="P14" i="2"/>
  <c r="P3" i="2"/>
  <c r="B34" i="1"/>
  <c r="A33" i="2"/>
  <c r="A34" i="2"/>
  <c r="A35" i="2"/>
  <c r="A36" i="2"/>
  <c r="I96" i="14"/>
  <c r="I76" i="14"/>
  <c r="I56" i="14"/>
  <c r="I36" i="14"/>
  <c r="E102" i="1"/>
  <c r="D102" i="1"/>
  <c r="C102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AW98" i="1"/>
  <c r="AV98" i="1"/>
  <c r="AU98" i="1"/>
  <c r="AT98" i="1"/>
  <c r="AS98" i="1"/>
  <c r="AR98" i="1"/>
  <c r="AQ98" i="1"/>
  <c r="AP98" i="1"/>
  <c r="AO98" i="1"/>
  <c r="AN98" i="1"/>
  <c r="AM98" i="1"/>
  <c r="AM100" i="1" s="1"/>
  <c r="AL98" i="1"/>
  <c r="AK98" i="1"/>
  <c r="AJ98" i="1"/>
  <c r="AI98" i="1"/>
  <c r="AH98" i="1"/>
  <c r="AG98" i="1"/>
  <c r="AF98" i="1"/>
  <c r="AE98" i="1"/>
  <c r="AE100" i="1" s="1"/>
  <c r="AD98" i="1"/>
  <c r="AC98" i="1"/>
  <c r="AB98" i="1"/>
  <c r="AA98" i="1"/>
  <c r="AA103" i="1" s="1"/>
  <c r="AA104" i="1" s="1"/>
  <c r="Z98" i="1"/>
  <c r="Y98" i="1"/>
  <c r="X98" i="1"/>
  <c r="W98" i="1"/>
  <c r="W100" i="1" s="1"/>
  <c r="V98" i="1"/>
  <c r="U98" i="1"/>
  <c r="T98" i="1"/>
  <c r="S98" i="1"/>
  <c r="AW97" i="1"/>
  <c r="AV97" i="1"/>
  <c r="AU97" i="1"/>
  <c r="AT97" i="1"/>
  <c r="AT100" i="1" s="1"/>
  <c r="AS97" i="1"/>
  <c r="AR97" i="1"/>
  <c r="AQ97" i="1"/>
  <c r="AP97" i="1"/>
  <c r="AP103" i="1" s="1"/>
  <c r="AO97" i="1"/>
  <c r="AN97" i="1"/>
  <c r="AN103" i="1" s="1"/>
  <c r="AM97" i="1"/>
  <c r="AL97" i="1"/>
  <c r="AL100" i="1" s="1"/>
  <c r="AK97" i="1"/>
  <c r="AJ97" i="1"/>
  <c r="AI97" i="1"/>
  <c r="AH97" i="1"/>
  <c r="AG97" i="1"/>
  <c r="AF97" i="1"/>
  <c r="AE97" i="1"/>
  <c r="AD97" i="1"/>
  <c r="AD103" i="1" s="1"/>
  <c r="AC97" i="1"/>
  <c r="AB97" i="1"/>
  <c r="AA97" i="1"/>
  <c r="Z97" i="1"/>
  <c r="Y97" i="1"/>
  <c r="X97" i="1"/>
  <c r="X103" i="1" s="1"/>
  <c r="W97" i="1"/>
  <c r="V97" i="1"/>
  <c r="V103" i="1" s="1"/>
  <c r="U97" i="1"/>
  <c r="T97" i="1"/>
  <c r="S97" i="1"/>
  <c r="AW96" i="1"/>
  <c r="AW102" i="1" s="1"/>
  <c r="AV96" i="1"/>
  <c r="AV102" i="1" s="1"/>
  <c r="AV104" i="1" s="1"/>
  <c r="AU96" i="1"/>
  <c r="AU102" i="1" s="1"/>
  <c r="AU104" i="1" s="1"/>
  <c r="AT96" i="1"/>
  <c r="AT102" i="1" s="1"/>
  <c r="AT104" i="1" s="1"/>
  <c r="AS96" i="1"/>
  <c r="AS102" i="1" s="1"/>
  <c r="AS104" i="1" s="1"/>
  <c r="AR96" i="1"/>
  <c r="AR102" i="1" s="1"/>
  <c r="AR104" i="1" s="1"/>
  <c r="AQ96" i="1"/>
  <c r="AQ102" i="1" s="1"/>
  <c r="AP96" i="1"/>
  <c r="AP102" i="1" s="1"/>
  <c r="AO96" i="1"/>
  <c r="AO102" i="1" s="1"/>
  <c r="AO104" i="1" s="1"/>
  <c r="AN96" i="1"/>
  <c r="AN102" i="1" s="1"/>
  <c r="AM96" i="1"/>
  <c r="AM102" i="1" s="1"/>
  <c r="AM104" i="1" s="1"/>
  <c r="AL96" i="1"/>
  <c r="AL102" i="1" s="1"/>
  <c r="AK96" i="1"/>
  <c r="AK102" i="1" s="1"/>
  <c r="AJ96" i="1"/>
  <c r="AJ102" i="1" s="1"/>
  <c r="AI96" i="1"/>
  <c r="AI102" i="1"/>
  <c r="AH96" i="1"/>
  <c r="AH102" i="1" s="1"/>
  <c r="AG96" i="1"/>
  <c r="AG102" i="1" s="1"/>
  <c r="AF96" i="1"/>
  <c r="AF102" i="1" s="1"/>
  <c r="AF104" i="1" s="1"/>
  <c r="AE96" i="1"/>
  <c r="AE102" i="1"/>
  <c r="AE104" i="1" s="1"/>
  <c r="AD96" i="1"/>
  <c r="AD102" i="1" s="1"/>
  <c r="AC96" i="1"/>
  <c r="AC102" i="1" s="1"/>
  <c r="AC104" i="1" s="1"/>
  <c r="AB96" i="1"/>
  <c r="AB102" i="1" s="1"/>
  <c r="AA96" i="1"/>
  <c r="AA102" i="1"/>
  <c r="Z96" i="1"/>
  <c r="Z102" i="1" s="1"/>
  <c r="Y96" i="1"/>
  <c r="Y102" i="1" s="1"/>
  <c r="Y104" i="1" s="1"/>
  <c r="X96" i="1"/>
  <c r="X102" i="1" s="1"/>
  <c r="W96" i="1"/>
  <c r="W102" i="1"/>
  <c r="V96" i="1"/>
  <c r="V102" i="1" s="1"/>
  <c r="U96" i="1"/>
  <c r="U102" i="1" s="1"/>
  <c r="T96" i="1"/>
  <c r="T102" i="1" s="1"/>
  <c r="S96" i="1"/>
  <c r="S102" i="1" s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44" i="1"/>
  <c r="AZ45" i="1"/>
  <c r="AZ4" i="1"/>
  <c r="S100" i="1"/>
  <c r="AA100" i="1"/>
  <c r="AI100" i="1"/>
  <c r="AQ100" i="1"/>
  <c r="AU100" i="1"/>
  <c r="T103" i="1"/>
  <c r="AB103" i="1"/>
  <c r="AF103" i="1"/>
  <c r="AJ103" i="1"/>
  <c r="AR103" i="1"/>
  <c r="AV103" i="1"/>
  <c r="Z103" i="1"/>
  <c r="AH103" i="1"/>
  <c r="AT103" i="1"/>
  <c r="S103" i="1"/>
  <c r="AE103" i="1"/>
  <c r="AI103" i="1"/>
  <c r="AI104" i="1" s="1"/>
  <c r="AM103" i="1"/>
  <c r="AQ103" i="1"/>
  <c r="AU103" i="1"/>
  <c r="V100" i="1"/>
  <c r="Z100" i="1"/>
  <c r="T100" i="1"/>
  <c r="AB100" i="1"/>
  <c r="AF100" i="1"/>
  <c r="AJ100" i="1"/>
  <c r="AN100" i="1"/>
  <c r="AR100" i="1"/>
  <c r="AV100" i="1"/>
  <c r="AD100" i="1"/>
  <c r="U100" i="1"/>
  <c r="U103" i="1"/>
  <c r="Y100" i="1"/>
  <c r="Y103" i="1"/>
  <c r="AC100" i="1"/>
  <c r="AC103" i="1"/>
  <c r="AG100" i="1"/>
  <c r="AG103" i="1"/>
  <c r="AK100" i="1"/>
  <c r="AK103" i="1"/>
  <c r="AO100" i="1"/>
  <c r="AO103" i="1"/>
  <c r="AS100" i="1"/>
  <c r="AS103" i="1"/>
  <c r="AW100" i="1"/>
  <c r="AW103" i="1"/>
  <c r="AH100" i="1"/>
  <c r="I16" i="14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44" i="1"/>
  <c r="BB45" i="1"/>
  <c r="BB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F37" i="1" s="1"/>
  <c r="BA44" i="1"/>
  <c r="BF44" i="1"/>
  <c r="BA45" i="1"/>
  <c r="BF45" i="1"/>
  <c r="BA4" i="1"/>
  <c r="B33" i="1"/>
  <c r="F33" i="1"/>
  <c r="A3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" i="2"/>
  <c r="I33" i="1"/>
  <c r="J33" i="1"/>
  <c r="D52" i="1"/>
  <c r="E52" i="1"/>
  <c r="C52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44" i="1"/>
  <c r="AY45" i="1"/>
  <c r="AY4" i="1"/>
  <c r="BJ4" i="1" s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J4" i="1"/>
  <c r="I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B5" i="1"/>
  <c r="B6" i="1"/>
  <c r="B7" i="1"/>
  <c r="B8" i="1"/>
  <c r="B9" i="1"/>
  <c r="B10" i="1"/>
  <c r="B11" i="1"/>
  <c r="B12" i="1"/>
  <c r="B13" i="1"/>
  <c r="B14" i="1"/>
  <c r="B15" i="1"/>
  <c r="B16" i="1"/>
  <c r="A19" i="1" s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4" i="1"/>
  <c r="C99" i="1"/>
  <c r="C100" i="1" s="1"/>
  <c r="E99" i="1"/>
  <c r="E100" i="1" s="1"/>
  <c r="S3" i="1"/>
  <c r="AP104" i="1" l="1"/>
  <c r="AN104" i="1"/>
  <c r="AV52" i="1"/>
  <c r="AV53" i="1"/>
  <c r="AR53" i="1"/>
  <c r="AR52" i="1"/>
  <c r="AR54" i="1" s="1"/>
  <c r="AN53" i="1"/>
  <c r="AN52" i="1"/>
  <c r="AJ52" i="1"/>
  <c r="AJ53" i="1"/>
  <c r="X104" i="1"/>
  <c r="BC43" i="1"/>
  <c r="AE52" i="1"/>
  <c r="AE53" i="1"/>
  <c r="AA53" i="1"/>
  <c r="AA52" i="1"/>
  <c r="W53" i="1"/>
  <c r="W52" i="1"/>
  <c r="W54" i="1" s="1"/>
  <c r="AU53" i="1"/>
  <c r="AU52" i="1"/>
  <c r="AQ53" i="1"/>
  <c r="AQ52" i="1"/>
  <c r="AQ54" i="1" s="1"/>
  <c r="AM53" i="1"/>
  <c r="AM52" i="1"/>
  <c r="AI53" i="1"/>
  <c r="AI52" i="1"/>
  <c r="AG104" i="1"/>
  <c r="U104" i="1"/>
  <c r="AP100" i="1"/>
  <c r="AL103" i="1"/>
  <c r="AL104" i="1" s="1"/>
  <c r="S104" i="1"/>
  <c r="V104" i="1"/>
  <c r="AD104" i="1"/>
  <c r="AH53" i="1"/>
  <c r="AH52" i="1"/>
  <c r="AD52" i="1"/>
  <c r="AD53" i="1"/>
  <c r="Z53" i="1"/>
  <c r="Z52" i="1"/>
  <c r="V52" i="1"/>
  <c r="V53" i="1"/>
  <c r="AP53" i="1"/>
  <c r="AP52" i="1"/>
  <c r="AL53" i="1"/>
  <c r="AL52" i="1"/>
  <c r="T104" i="1"/>
  <c r="AB104" i="1"/>
  <c r="AJ104" i="1"/>
  <c r="BC39" i="1"/>
  <c r="AG52" i="1"/>
  <c r="AG53" i="1"/>
  <c r="AC52" i="1"/>
  <c r="AC53" i="1"/>
  <c r="Y52" i="1"/>
  <c r="Y53" i="1"/>
  <c r="U53" i="1"/>
  <c r="U52" i="1"/>
  <c r="A1" i="14"/>
  <c r="O1" i="14" s="1"/>
  <c r="A3" i="93"/>
  <c r="AT52" i="1"/>
  <c r="AT53" i="1"/>
  <c r="D99" i="1"/>
  <c r="D100" i="1" s="1"/>
  <c r="A28" i="1"/>
  <c r="AW53" i="1"/>
  <c r="AW52" i="1"/>
  <c r="AS53" i="1"/>
  <c r="AS52" i="1"/>
  <c r="AO52" i="1"/>
  <c r="AO53" i="1"/>
  <c r="AK53" i="1"/>
  <c r="AK52" i="1"/>
  <c r="AW104" i="1"/>
  <c r="AK104" i="1"/>
  <c r="X100" i="1"/>
  <c r="AQ104" i="1"/>
  <c r="W103" i="1"/>
  <c r="W104" i="1" s="1"/>
  <c r="Z104" i="1"/>
  <c r="AH104" i="1"/>
  <c r="AF52" i="1"/>
  <c r="AF53" i="1"/>
  <c r="AB52" i="1"/>
  <c r="AB53" i="1"/>
  <c r="X52" i="1"/>
  <c r="X53" i="1"/>
  <c r="T52" i="1"/>
  <c r="T53" i="1"/>
  <c r="BC44" i="1"/>
  <c r="AA50" i="1"/>
  <c r="BC36" i="1"/>
  <c r="AF50" i="1"/>
  <c r="BC14" i="1"/>
  <c r="H15" i="1"/>
  <c r="BF15" i="1" s="1"/>
  <c r="H12" i="1"/>
  <c r="BF12" i="1" s="1"/>
  <c r="H35" i="1"/>
  <c r="BF35" i="1" s="1"/>
  <c r="BC33" i="1"/>
  <c r="BC32" i="1"/>
  <c r="H32" i="1"/>
  <c r="BF32" i="1" s="1"/>
  <c r="H26" i="1"/>
  <c r="BF26" i="1" s="1"/>
  <c r="BC26" i="1"/>
  <c r="H17" i="1"/>
  <c r="BF17" i="1" s="1"/>
  <c r="H14" i="1"/>
  <c r="BF14" i="1" s="1"/>
  <c r="H13" i="1"/>
  <c r="BF13" i="1" s="1"/>
  <c r="BC12" i="1"/>
  <c r="BC8" i="1"/>
  <c r="H8" i="1"/>
  <c r="BF8" i="1" s="1"/>
  <c r="H5" i="1"/>
  <c r="BF5" i="1" s="1"/>
  <c r="BC5" i="1"/>
  <c r="H33" i="1"/>
  <c r="BF33" i="1" s="1"/>
  <c r="BC30" i="1"/>
  <c r="H19" i="1"/>
  <c r="BF19" i="1" s="1"/>
  <c r="H18" i="1"/>
  <c r="BF18" i="1" s="1"/>
  <c r="H11" i="1"/>
  <c r="BF11" i="1" s="1"/>
  <c r="H9" i="1"/>
  <c r="BF9" i="1" s="1"/>
  <c r="BC7" i="1"/>
  <c r="H7" i="1"/>
  <c r="BF7" i="1" s="1"/>
  <c r="AP50" i="1"/>
  <c r="AD50" i="1"/>
  <c r="X50" i="1"/>
  <c r="AW50" i="1"/>
  <c r="AL50" i="1"/>
  <c r="AI50" i="1"/>
  <c r="AH50" i="1"/>
  <c r="AK50" i="1"/>
  <c r="AG50" i="1"/>
  <c r="AC50" i="1"/>
  <c r="U50" i="1"/>
  <c r="AM50" i="1"/>
  <c r="AJ50" i="1"/>
  <c r="AN50" i="1"/>
  <c r="AT50" i="1"/>
  <c r="T50" i="1"/>
  <c r="AE50" i="1"/>
  <c r="BC18" i="1"/>
  <c r="V50" i="1"/>
  <c r="H4" i="1"/>
  <c r="BF4" i="1" s="1"/>
  <c r="AB50" i="1"/>
  <c r="Z50" i="1"/>
  <c r="H16" i="1"/>
  <c r="BF16" i="1" s="1"/>
  <c r="BC16" i="1"/>
  <c r="T59" i="1"/>
  <c r="T58" i="1" s="1"/>
  <c r="S58" i="1"/>
  <c r="T3" i="1"/>
  <c r="A3" i="94" s="1"/>
  <c r="S2" i="1"/>
  <c r="W50" i="1"/>
  <c r="H30" i="1"/>
  <c r="BF30" i="1" s="1"/>
  <c r="AR50" i="1"/>
  <c r="BC4" i="1"/>
  <c r="BC29" i="1"/>
  <c r="BC17" i="1"/>
  <c r="BC13" i="1"/>
  <c r="BC45" i="1"/>
  <c r="H34" i="1"/>
  <c r="BF34" i="1" s="1"/>
  <c r="BC38" i="1"/>
  <c r="S50" i="1"/>
  <c r="H27" i="1"/>
  <c r="BF27" i="1" s="1"/>
  <c r="BC37" i="1"/>
  <c r="BC35" i="1"/>
  <c r="Y50" i="1"/>
  <c r="H29" i="1"/>
  <c r="BF29" i="1" s="1"/>
  <c r="H25" i="1"/>
  <c r="BF25" i="1" s="1"/>
  <c r="H23" i="1"/>
  <c r="BF23" i="1" s="1"/>
  <c r="H21" i="1"/>
  <c r="BF21" i="1" s="1"/>
  <c r="BC19" i="1"/>
  <c r="BC15" i="1"/>
  <c r="BC11" i="1"/>
  <c r="BC25" i="1"/>
  <c r="H24" i="1"/>
  <c r="BF24" i="1" s="1"/>
  <c r="BC23" i="1"/>
  <c r="H22" i="1"/>
  <c r="BF22" i="1" s="1"/>
  <c r="BC21" i="1"/>
  <c r="BC27" i="1"/>
  <c r="H10" i="1"/>
  <c r="BF10" i="1" s="1"/>
  <c r="BC10" i="1"/>
  <c r="BC24" i="1"/>
  <c r="BC22" i="1"/>
  <c r="AV50" i="1"/>
  <c r="AS50" i="1"/>
  <c r="H20" i="1"/>
  <c r="BF20" i="1" s="1"/>
  <c r="AQ50" i="1"/>
  <c r="BC20" i="1"/>
  <c r="BC34" i="1"/>
  <c r="BC9" i="1"/>
  <c r="AO50" i="1"/>
  <c r="A40" i="1"/>
  <c r="A41" i="1"/>
  <c r="A39" i="1"/>
  <c r="A42" i="1"/>
  <c r="A44" i="1"/>
  <c r="A20" i="1"/>
  <c r="A31" i="1"/>
  <c r="A15" i="1"/>
  <c r="A26" i="1"/>
  <c r="A6" i="1"/>
  <c r="A25" i="1"/>
  <c r="A9" i="1"/>
  <c r="A14" i="1"/>
  <c r="A36" i="1"/>
  <c r="A34" i="1"/>
  <c r="A16" i="1"/>
  <c r="A27" i="1"/>
  <c r="A11" i="1"/>
  <c r="A22" i="1"/>
  <c r="A21" i="1"/>
  <c r="A38" i="1"/>
  <c r="A45" i="1"/>
  <c r="A37" i="1"/>
  <c r="A32" i="1"/>
  <c r="A12" i="1"/>
  <c r="A23" i="1"/>
  <c r="A7" i="1"/>
  <c r="A18" i="1"/>
  <c r="A4" i="1"/>
  <c r="A17" i="1"/>
  <c r="A5" i="1"/>
  <c r="A30" i="1"/>
  <c r="A13" i="1"/>
  <c r="A24" i="1"/>
  <c r="A10" i="1"/>
  <c r="A35" i="1"/>
  <c r="A8" i="1"/>
  <c r="A29" i="1"/>
  <c r="A33" i="1"/>
  <c r="A43" i="1"/>
  <c r="BC31" i="1"/>
  <c r="BC28" i="1"/>
  <c r="H28" i="1"/>
  <c r="BF28" i="1" s="1"/>
  <c r="H31" i="1"/>
  <c r="BF31" i="1" s="1"/>
  <c r="AU50" i="1"/>
  <c r="BF38" i="1"/>
  <c r="H6" i="1"/>
  <c r="BF6" i="1" s="1"/>
  <c r="BC6" i="1"/>
  <c r="AI54" i="1" l="1"/>
  <c r="H99" i="138" s="1"/>
  <c r="L99" i="138" s="1"/>
  <c r="T54" i="1"/>
  <c r="AF54" i="1"/>
  <c r="H147" i="135" s="1"/>
  <c r="AL54" i="1"/>
  <c r="J67" i="141" s="1"/>
  <c r="F67" i="141" s="1"/>
  <c r="L67" i="141" s="1"/>
  <c r="AV54" i="1"/>
  <c r="A163" i="94"/>
  <c r="A99" i="94"/>
  <c r="A179" i="94"/>
  <c r="A67" i="94"/>
  <c r="A51" i="94"/>
  <c r="A131" i="94"/>
  <c r="A147" i="94"/>
  <c r="A83" i="94"/>
  <c r="A35" i="94"/>
  <c r="A115" i="94"/>
  <c r="A19" i="94"/>
  <c r="AK54" i="1"/>
  <c r="J51" i="140" s="1"/>
  <c r="F51" i="140" s="1"/>
  <c r="L51" i="140" s="1"/>
  <c r="AS54" i="1"/>
  <c r="A163" i="93"/>
  <c r="A99" i="93"/>
  <c r="A131" i="93"/>
  <c r="A51" i="93"/>
  <c r="A83" i="93"/>
  <c r="A147" i="93"/>
  <c r="A19" i="93"/>
  <c r="A115" i="93"/>
  <c r="A179" i="93"/>
  <c r="A35" i="93"/>
  <c r="A67" i="93"/>
  <c r="Y54" i="1"/>
  <c r="J3" i="128" s="1"/>
  <c r="F3" i="128" s="1"/>
  <c r="L3" i="128" s="1"/>
  <c r="AG54" i="1"/>
  <c r="AP54" i="1"/>
  <c r="Z54" i="1"/>
  <c r="J83" i="129" s="1"/>
  <c r="F83" i="129" s="1"/>
  <c r="L83" i="129" s="1"/>
  <c r="AH54" i="1"/>
  <c r="J19" i="137" s="1"/>
  <c r="F19" i="137" s="1"/>
  <c r="L19" i="137" s="1"/>
  <c r="AB54" i="1"/>
  <c r="AE54" i="1"/>
  <c r="H3" i="134" s="1"/>
  <c r="AJ54" i="1"/>
  <c r="J3" i="93"/>
  <c r="F3" i="93" s="1"/>
  <c r="L3" i="93" s="1"/>
  <c r="H3" i="93"/>
  <c r="E3" i="93" s="1"/>
  <c r="X54" i="1"/>
  <c r="J131" i="127" s="1"/>
  <c r="F131" i="127" s="1"/>
  <c r="L131" i="127" s="1"/>
  <c r="AO54" i="1"/>
  <c r="AW54" i="1"/>
  <c r="AT54" i="1"/>
  <c r="U54" i="1"/>
  <c r="AC54" i="1"/>
  <c r="V54" i="1"/>
  <c r="H67" i="125" s="1"/>
  <c r="L67" i="125" s="1"/>
  <c r="AD54" i="1"/>
  <c r="AM54" i="1"/>
  <c r="H179" i="142" s="1"/>
  <c r="E179" i="142" s="1"/>
  <c r="L179" i="142" s="1"/>
  <c r="AU54" i="1"/>
  <c r="AA54" i="1"/>
  <c r="J51" i="130" s="1"/>
  <c r="F51" i="130" s="1"/>
  <c r="L51" i="130" s="1"/>
  <c r="AN54" i="1"/>
  <c r="H99" i="143" s="1"/>
  <c r="A21" i="14"/>
  <c r="O21" i="14" s="1"/>
  <c r="U3" i="1"/>
  <c r="T2" i="1"/>
  <c r="U59" i="1"/>
  <c r="V59" i="1" s="1"/>
  <c r="C49" i="1"/>
  <c r="H83" i="133" l="1"/>
  <c r="L83" i="133" s="1"/>
  <c r="J19" i="133"/>
  <c r="F19" i="133" s="1"/>
  <c r="L19" i="133" s="1"/>
  <c r="J35" i="129"/>
  <c r="F35" i="129" s="1"/>
  <c r="L35" i="129" s="1"/>
  <c r="J19" i="128"/>
  <c r="F19" i="128" s="1"/>
  <c r="L19" i="128" s="1"/>
  <c r="U58" i="1"/>
  <c r="V3" i="1"/>
  <c r="A41" i="14"/>
  <c r="O41" i="14" s="1"/>
  <c r="U2" i="1"/>
  <c r="D49" i="1"/>
  <c r="D50" i="1" s="1"/>
  <c r="E49" i="1"/>
  <c r="E50" i="1" s="1"/>
  <c r="C50" i="1"/>
  <c r="V58" i="1"/>
  <c r="W59" i="1"/>
  <c r="V2" i="1" l="1"/>
  <c r="W3" i="1"/>
  <c r="A61" i="14"/>
  <c r="O61" i="14" s="1"/>
  <c r="X59" i="1"/>
  <c r="W58" i="1"/>
  <c r="X3" i="1" l="1"/>
  <c r="W2" i="1"/>
  <c r="A81" i="14"/>
  <c r="O81" i="14" s="1"/>
  <c r="X58" i="1"/>
  <c r="Y59" i="1"/>
  <c r="A101" i="14" l="1"/>
  <c r="O101" i="14" s="1"/>
  <c r="Y3" i="1"/>
  <c r="X2" i="1"/>
  <c r="Z59" i="1"/>
  <c r="Y58" i="1"/>
  <c r="Z3" i="1" l="1"/>
  <c r="Y2" i="1"/>
  <c r="A121" i="14"/>
  <c r="O121" i="14" s="1"/>
  <c r="Z58" i="1"/>
  <c r="AA59" i="1"/>
  <c r="AA3" i="1" l="1"/>
  <c r="Z2" i="1"/>
  <c r="A141" i="14"/>
  <c r="O141" i="14" s="1"/>
  <c r="AA58" i="1"/>
  <c r="AB59" i="1"/>
  <c r="AB3" i="1" l="1"/>
  <c r="AA2" i="1"/>
  <c r="A161" i="14"/>
  <c r="O161" i="14" s="1"/>
  <c r="AB58" i="1"/>
  <c r="AC59" i="1"/>
  <c r="AB2" i="1" l="1"/>
  <c r="AC3" i="1"/>
  <c r="A181" i="14"/>
  <c r="O181" i="14" s="1"/>
  <c r="AD59" i="1"/>
  <c r="AC58" i="1"/>
  <c r="AD3" i="1" l="1"/>
  <c r="AC2" i="1"/>
  <c r="A201" i="14"/>
  <c r="O201" i="14" s="1"/>
  <c r="AD58" i="1"/>
  <c r="AE59" i="1"/>
  <c r="A221" i="14" l="1"/>
  <c r="O221" i="14" s="1"/>
  <c r="AD2" i="1"/>
  <c r="AE3" i="1"/>
  <c r="AF59" i="1"/>
  <c r="AE58" i="1"/>
  <c r="AF3" i="1" l="1"/>
  <c r="AE2" i="1"/>
  <c r="A241" i="14"/>
  <c r="O241" i="14" s="1"/>
  <c r="AF58" i="1"/>
  <c r="AG59" i="1"/>
  <c r="AG3" i="1" l="1"/>
  <c r="AF2" i="1"/>
  <c r="A261" i="14"/>
  <c r="O261" i="14" s="1"/>
  <c r="AH59" i="1"/>
  <c r="AG58" i="1"/>
  <c r="A281" i="14" l="1"/>
  <c r="O281" i="14" s="1"/>
  <c r="AG2" i="1"/>
  <c r="AH3" i="1"/>
  <c r="AH58" i="1"/>
  <c r="AI59" i="1"/>
  <c r="AH2" i="1" l="1"/>
  <c r="AI3" i="1"/>
  <c r="A301" i="14"/>
  <c r="O301" i="14" s="1"/>
  <c r="AI58" i="1"/>
  <c r="AJ59" i="1"/>
  <c r="D511" i="14" a="1"/>
  <c r="D6" i="14" a="1"/>
  <c r="E170" i="14" a="1"/>
  <c r="C5" i="14" a="1"/>
  <c r="D46" i="14" a="1"/>
  <c r="E186" i="14" a="1"/>
  <c r="E148" i="14" a="1"/>
  <c r="C251" i="14" a="1"/>
  <c r="D148" i="14" a="1"/>
  <c r="D227" i="14" a="1"/>
  <c r="E211" i="14" a="1"/>
  <c r="E27" i="14" a="1"/>
  <c r="D85" i="14" a="1"/>
  <c r="D29" i="14" a="1"/>
  <c r="E46" i="14" a="1"/>
  <c r="E316" i="14" a="1"/>
  <c r="D114" i="14" a="1"/>
  <c r="C215" i="14" a="1"/>
  <c r="E104" i="14" a="1"/>
  <c r="D164" i="14" a="1"/>
  <c r="C9" i="14" a="1"/>
  <c r="C7" i="14" a="1"/>
  <c r="C95" i="14" a="1"/>
  <c r="E184" i="14" a="1"/>
  <c r="D516" i="14" a="1"/>
  <c r="C34" i="14" a="1"/>
  <c r="E266" i="14" a="1"/>
  <c r="D192" i="14" a="1"/>
  <c r="E35" i="14" a="1"/>
  <c r="C65" i="14" a="1"/>
  <c r="C516" i="14" a="1"/>
  <c r="C187" i="14" a="1"/>
  <c r="E69" i="14" a="1"/>
  <c r="D176" i="14" a="1"/>
  <c r="E516" i="14" a="1"/>
  <c r="D233" i="14" a="1"/>
  <c r="C234" i="14" a="1"/>
  <c r="D445" i="14" a="1"/>
  <c r="D256" i="14" a="1"/>
  <c r="D536" i="14" a="1"/>
  <c r="E30" i="14" a="1"/>
  <c r="C206" i="14" a="1"/>
  <c r="C46" i="14" a="1"/>
  <c r="D113" i="14" a="1"/>
  <c r="E115" i="14" a="1"/>
  <c r="C109" i="14" a="1"/>
  <c r="E225" i="14" a="1"/>
  <c r="E229" i="14" a="1"/>
  <c r="D36" i="14" a="1"/>
  <c r="D245" i="14" a="1"/>
  <c r="C151" i="14" a="1"/>
  <c r="C75" i="14" a="1"/>
  <c r="E268" i="14" a="1"/>
  <c r="E114" i="14" a="1"/>
  <c r="D107" i="14" a="1"/>
  <c r="C29" i="14" a="1"/>
  <c r="C12" i="14" a="1"/>
  <c r="C224" i="14" a="1"/>
  <c r="E52" i="14" a="1"/>
  <c r="C194" i="14" a="1"/>
  <c r="C115" i="14" a="1"/>
  <c r="E292" i="14" a="1"/>
  <c r="C293" i="14" a="1"/>
  <c r="E556" i="14" a="1"/>
  <c r="D236" i="14" a="1"/>
  <c r="E130" i="14" a="1"/>
  <c r="E169" i="14" a="1"/>
  <c r="C256" i="14" a="1"/>
  <c r="C27" i="14" a="1"/>
  <c r="E436" i="14" a="1"/>
  <c r="E205" i="14" a="1"/>
  <c r="E53" i="14" a="1"/>
  <c r="D316" i="14" a="1"/>
  <c r="E416" i="14" a="1"/>
  <c r="C104" i="14" a="1"/>
  <c r="C233" i="14" a="1"/>
  <c r="D92" i="14" a="1"/>
  <c r="E272" i="14" a="1"/>
  <c r="E376" i="14" a="1"/>
  <c r="E250" i="14" a="1"/>
  <c r="D248" i="14" a="1"/>
  <c r="C132" i="14" a="1"/>
  <c r="E67" i="14" a="1"/>
  <c r="D84" i="14" a="1"/>
  <c r="D207" i="14" a="1"/>
  <c r="D428" i="14" a="1"/>
  <c r="D234" i="14" a="1"/>
  <c r="D75" i="14" a="1"/>
  <c r="C269" i="14" a="1"/>
  <c r="E233" i="14" a="1"/>
  <c r="D136" i="14" a="1"/>
  <c r="C247" i="14" a="1"/>
  <c r="D185" i="14" a="1"/>
  <c r="D290" i="14" a="1"/>
  <c r="C285" i="14" a="1"/>
  <c r="E207" i="14" a="1"/>
  <c r="C244" i="14" a="1"/>
  <c r="C73" i="14" a="1"/>
  <c r="C135" i="14" a="1"/>
  <c r="C149" i="14" a="1"/>
  <c r="E187" i="14" a="1"/>
  <c r="E252" i="14" a="1"/>
  <c r="E47" i="14" a="1"/>
  <c r="C246" i="14" a="1"/>
  <c r="D131" i="14" a="1"/>
  <c r="C250" i="14" a="1"/>
  <c r="D230" i="14" a="1"/>
  <c r="D126" i="14" a="1"/>
  <c r="C35" i="14" a="1"/>
  <c r="C230" i="14" a="1"/>
  <c r="D267" i="14" a="1"/>
  <c r="D152" i="14" a="1"/>
  <c r="D167" i="14" a="1"/>
  <c r="C105" i="14" a="1"/>
  <c r="C356" i="14" a="1"/>
  <c r="E245" i="14" a="1"/>
  <c r="E246" i="14" a="1"/>
  <c r="C16" i="14" a="1"/>
  <c r="D469" i="14" a="1"/>
  <c r="D66" i="14" a="1"/>
  <c r="E496" i="14" a="1"/>
  <c r="D128" i="14" a="1"/>
  <c r="D149" i="14" a="1"/>
  <c r="D226" i="14" a="1"/>
  <c r="E64" i="14" a="1"/>
  <c r="D31" i="14" a="1"/>
  <c r="D268" i="14" a="1"/>
  <c r="C88" i="14" a="1"/>
  <c r="E95" i="14" a="1"/>
  <c r="E70" i="14" a="1"/>
  <c r="D193" i="14" a="1"/>
  <c r="C556" i="14" a="1"/>
  <c r="E16" i="14" a="1"/>
  <c r="C129" i="14" a="1"/>
  <c r="E105" i="14" a="1"/>
  <c r="C145" i="14" a="1"/>
  <c r="C212" i="14" a="1"/>
  <c r="D48" i="14" a="1"/>
  <c r="E196" i="14" a="1"/>
  <c r="D187" i="14" a="1"/>
  <c r="E150" i="14" a="1"/>
  <c r="D89" i="14" a="1"/>
  <c r="C232" i="14" a="1"/>
  <c r="E149" i="14" a="1"/>
  <c r="D449" i="14" a="1"/>
  <c r="E234" i="14" a="1"/>
  <c r="D109" i="14" a="1"/>
  <c r="D592" i="14" a="1"/>
  <c r="D25" i="14" a="1"/>
  <c r="D93" i="14" a="1"/>
  <c r="C195" i="14" a="1"/>
  <c r="E147" i="14" a="1"/>
  <c r="C476" i="14" a="1"/>
  <c r="C209" i="14" a="1"/>
  <c r="D396" i="14" a="1"/>
  <c r="E165" i="14" a="1"/>
  <c r="E111" i="14" a="1"/>
  <c r="D228" i="14" a="1"/>
  <c r="D273" i="14" a="1"/>
  <c r="C245" i="14" a="1"/>
  <c r="C210" i="14" a="1"/>
  <c r="E213" i="14" a="1"/>
  <c r="D95" i="14" a="1"/>
  <c r="C127" i="14" a="1"/>
  <c r="C144" i="14" a="1"/>
  <c r="E44" i="14" a="1"/>
  <c r="D195" i="14" a="1"/>
  <c r="E232" i="14" a="1"/>
  <c r="D13" i="14" a="1"/>
  <c r="C107" i="14" a="1"/>
  <c r="D210" i="14" a="1"/>
  <c r="C36" i="14" a="1"/>
  <c r="E126" i="14" a="1"/>
  <c r="C496" i="14" a="1"/>
  <c r="C50" i="14" a="1"/>
  <c r="D125" i="14" a="1"/>
  <c r="E13" i="14" a="1"/>
  <c r="D394" i="14" a="1"/>
  <c r="C236" i="14" a="1"/>
  <c r="E25" i="14" a="1"/>
  <c r="C71" i="14" a="1"/>
  <c r="C51" i="14" a="1"/>
  <c r="C167" i="14" a="1"/>
  <c r="C225" i="14" a="1"/>
  <c r="E108" i="14" a="1"/>
  <c r="D94" i="14" a="1"/>
  <c r="E107" i="14" a="1"/>
  <c r="E212" i="14" a="1"/>
  <c r="D144" i="14" a="1"/>
  <c r="E286" i="14" a="1"/>
  <c r="D272" i="14" a="1"/>
  <c r="E247" i="14" a="1"/>
  <c r="D356" i="14" a="1"/>
  <c r="D312" i="14" a="1"/>
  <c r="E296" i="14" a="1"/>
  <c r="D556" i="14" a="1"/>
  <c r="C252" i="14" a="1"/>
  <c r="D212" i="14" a="1"/>
  <c r="D224" i="14" a="1"/>
  <c r="C53" i="14" a="1"/>
  <c r="C14" i="14" a="1"/>
  <c r="E48" i="14" a="1"/>
  <c r="E54" i="14" a="1"/>
  <c r="E175" i="14" a="1"/>
  <c r="D127" i="14" a="1"/>
  <c r="D12" i="14" a="1"/>
  <c r="C66" i="14" a="1"/>
  <c r="E336" i="14" a="1"/>
  <c r="C196" i="14" a="1"/>
  <c r="D116" i="14" a="1"/>
  <c r="E228" i="14" a="1"/>
  <c r="E214" i="14" a="1"/>
  <c r="E12" i="14" a="1"/>
  <c r="E14" i="14" a="1"/>
  <c r="E136" i="14" a="1"/>
  <c r="D65" i="14" a="1"/>
  <c r="D246" i="14" a="1"/>
  <c r="C133" i="14" a="1"/>
  <c r="C111" i="14" a="1"/>
  <c r="E171" i="14" a="1"/>
  <c r="E9" i="14" a="1"/>
  <c r="E285" i="14" a="1"/>
  <c r="E289" i="14" a="1"/>
  <c r="C24" i="14" a="1"/>
  <c r="E36" i="14" a="1"/>
  <c r="D34" i="14" a="1"/>
  <c r="E87" i="14" a="1"/>
  <c r="E536" i="14" a="1"/>
  <c r="C108" i="14" a="1"/>
  <c r="E256" i="14" a="1"/>
  <c r="C92" i="14" a="1"/>
  <c r="D456" i="14" a="1"/>
  <c r="D55" i="14" a="1"/>
  <c r="D250" i="14" a="1"/>
  <c r="D88" i="14" a="1"/>
  <c r="C13" i="14" a="1"/>
  <c r="D72" i="14" a="1"/>
  <c r="D255" i="14" a="1"/>
  <c r="C286" i="14" a="1"/>
  <c r="D166" i="14" a="1"/>
  <c r="C253" i="14" a="1"/>
  <c r="D9" i="14" a="1"/>
  <c r="C47" i="14" a="1"/>
  <c r="D476" i="14" a="1"/>
  <c r="E274" i="14" a="1"/>
  <c r="D175" i="14" a="1"/>
  <c r="C270" i="14" a="1"/>
  <c r="E135" i="14" a="1"/>
  <c r="C89" i="14" a="1"/>
  <c r="D211" i="14" a="1"/>
  <c r="D105" i="14" a="1"/>
  <c r="D453" i="14" a="1"/>
  <c r="C28" i="14" a="1"/>
  <c r="E153" i="14" a="1"/>
  <c r="C265" i="14" a="1"/>
  <c r="E127" i="14" a="1"/>
  <c r="E396" i="14" a="1"/>
  <c r="E85" i="14" a="1"/>
  <c r="E129" i="14" a="1"/>
  <c r="E151" i="14" a="1"/>
  <c r="E28" i="14" a="1"/>
  <c r="C216" i="14" a="1"/>
  <c r="D271" i="14" a="1"/>
  <c r="D296" i="14" a="1"/>
  <c r="D547" i="14" a="1"/>
  <c r="C214" i="14" a="1"/>
  <c r="D330" i="14" a="1"/>
  <c r="E210" i="14" a="1"/>
  <c r="C168" i="14" a="1"/>
  <c r="D73" i="14" a="1"/>
  <c r="E251" i="14" a="1"/>
  <c r="C90" i="14" a="1"/>
  <c r="D32" i="14" a="1"/>
  <c r="E224" i="14" a="1"/>
  <c r="C204" i="14" a="1"/>
  <c r="D206" i="14" a="1"/>
  <c r="E174" i="14" a="1"/>
  <c r="E131" i="14" a="1"/>
  <c r="C191" i="14" a="1"/>
  <c r="D225" i="14" a="1"/>
  <c r="D7" i="14" a="1"/>
  <c r="E34" i="14" a="1"/>
  <c r="C228" i="14" a="1"/>
  <c r="C165" i="14" a="1"/>
  <c r="C10" i="14" a="1"/>
  <c r="C147" i="14" a="1"/>
  <c r="D68" i="14" a="1"/>
  <c r="C156" i="14" a="1"/>
  <c r="D169" i="14" a="1"/>
  <c r="C72" i="14" a="1"/>
  <c r="E194" i="14" a="1"/>
  <c r="E90" i="14" a="1"/>
  <c r="C124" i="14" a="1"/>
  <c r="D194" i="14" a="1"/>
  <c r="C26" i="14" a="1"/>
  <c r="D16" i="14" a="1"/>
  <c r="D28" i="14" a="1"/>
  <c r="C134" i="14" a="1"/>
  <c r="E71" i="14" a="1"/>
  <c r="D252" i="14" a="1"/>
  <c r="C152" i="14" a="1"/>
  <c r="C55" i="14" a="1"/>
  <c r="E230" i="14" a="1"/>
  <c r="D473" i="14" a="1"/>
  <c r="D147" i="14" a="1"/>
  <c r="C15" i="14" a="1"/>
  <c r="D35" i="14" a="1"/>
  <c r="D265" i="14" a="1"/>
  <c r="C54" i="14" a="1"/>
  <c r="C193" i="14" a="1"/>
  <c r="C287" i="14" a="1"/>
  <c r="E288" i="14" a="1"/>
  <c r="E91" i="14" a="1"/>
  <c r="D91" i="14" a="1"/>
  <c r="E145" i="14" a="1"/>
  <c r="D151" i="14" a="1"/>
  <c r="C4" i="14" a="1"/>
  <c r="D436" i="14" a="1"/>
  <c r="C226" i="14" a="1"/>
  <c r="D70" i="14" a="1"/>
  <c r="D174" i="14" a="1"/>
  <c r="C173" i="14" a="1"/>
  <c r="E275" i="14" a="1"/>
  <c r="D269" i="14" a="1"/>
  <c r="C93" i="14" a="1"/>
  <c r="C192" i="14" a="1"/>
  <c r="C235" i="14" a="1"/>
  <c r="E68" i="14" a="1"/>
  <c r="D208" i="14" a="1"/>
  <c r="E215" i="14" a="1"/>
  <c r="D231" i="14" a="1"/>
  <c r="D229" i="14" a="1"/>
  <c r="E254" i="14" a="1"/>
  <c r="C211" i="14" a="1"/>
  <c r="E152" i="14" a="1"/>
  <c r="C264" i="14" a="1"/>
  <c r="C48" i="14" a="1"/>
  <c r="E88" i="14" a="1"/>
  <c r="D205" i="14" a="1"/>
  <c r="C190" i="14" a="1"/>
  <c r="D209" i="14" a="1"/>
  <c r="C288" i="14" a="1"/>
  <c r="C294" i="14" a="1"/>
  <c r="D196" i="14" a="1"/>
  <c r="D49" i="14" a="1"/>
  <c r="D364" i="14" a="1"/>
  <c r="C189" i="14" a="1"/>
  <c r="E125" i="14" a="1"/>
  <c r="C32" i="14" a="1"/>
  <c r="C184" i="14" a="1"/>
  <c r="C96" i="14" a="1"/>
  <c r="E50" i="14" a="1"/>
  <c r="D170" i="14" a="1"/>
  <c r="C56" i="14" a="1"/>
  <c r="C229" i="14" a="1"/>
  <c r="C106" i="14" a="1"/>
  <c r="D216" i="14" a="1"/>
  <c r="E55" i="14" a="1"/>
  <c r="D270" i="14" a="1"/>
  <c r="C85" i="14" a="1"/>
  <c r="E29" i="14" a="1"/>
  <c r="E189" i="14" a="1"/>
  <c r="D111" i="14" a="1"/>
  <c r="E244" i="14" a="1"/>
  <c r="D253" i="14" a="1"/>
  <c r="D276" i="14" a="1"/>
  <c r="C87" i="14" a="1"/>
  <c r="E51" i="14" a="1"/>
  <c r="C6" i="14" a="1"/>
  <c r="E75" i="14" a="1"/>
  <c r="D496" i="14" a="1"/>
  <c r="C172" i="14" a="1"/>
  <c r="C396" i="14" a="1"/>
  <c r="E110" i="14" a="1"/>
  <c r="C266" i="14" a="1"/>
  <c r="E167" i="14" a="1"/>
  <c r="D251" i="14" a="1"/>
  <c r="E106" i="14" a="1"/>
  <c r="C254" i="14" a="1"/>
  <c r="E172" i="14" a="1"/>
  <c r="D324" i="14" a="1"/>
  <c r="E273" i="14" a="1"/>
  <c r="C271" i="14" a="1"/>
  <c r="C130" i="14" a="1"/>
  <c r="D52" i="14" a="1"/>
  <c r="C208" i="14" a="1"/>
  <c r="D275" i="14" a="1"/>
  <c r="E144" i="14" a="1"/>
  <c r="E146" i="14" a="1"/>
  <c r="E155" i="14" a="1"/>
  <c r="D247" i="14" a="1"/>
  <c r="E49" i="14" a="1"/>
  <c r="C146" i="14" a="1"/>
  <c r="C116" i="14" a="1"/>
  <c r="C292" i="14" a="1"/>
  <c r="C316" i="14" a="1"/>
  <c r="E56" i="14" a="1"/>
  <c r="D50" i="14" a="1"/>
  <c r="E291" i="14" a="1"/>
  <c r="C175" i="14" a="1"/>
  <c r="E6" i="14" a="1"/>
  <c r="E270" i="14" a="1"/>
  <c r="C45" i="14" a="1"/>
  <c r="C64" i="14" a="1"/>
  <c r="C289" i="14" a="1"/>
  <c r="E248" i="14" a="1"/>
  <c r="D374" i="14" a="1"/>
  <c r="D214" i="14" a="1"/>
  <c r="C186" i="14" a="1"/>
  <c r="C128" i="14" a="1"/>
  <c r="E168" i="14" a="1"/>
  <c r="E96" i="14" a="1"/>
  <c r="C154" i="14" a="1"/>
  <c r="D27" i="14" a="1"/>
  <c r="D172" i="14" a="1"/>
  <c r="E265" i="14" a="1"/>
  <c r="E86" i="14" a="1"/>
  <c r="D30" i="14" a="1"/>
  <c r="E192" i="14" a="1"/>
  <c r="D535" i="14" a="1"/>
  <c r="C290" i="14" a="1"/>
  <c r="E4" i="14" a="1"/>
  <c r="E132" i="14" a="1"/>
  <c r="E84" i="14" a="1"/>
  <c r="E92" i="14" a="1"/>
  <c r="D249" i="14" a="1"/>
  <c r="E109" i="14" a="1"/>
  <c r="C249" i="14" a="1"/>
  <c r="E195" i="14" a="1"/>
  <c r="D90" i="14" a="1"/>
  <c r="C69" i="14" a="1"/>
  <c r="D87" i="14" a="1"/>
  <c r="D71" i="14" a="1"/>
  <c r="C273" i="14" a="1"/>
  <c r="C255" i="14" a="1"/>
  <c r="E185" i="14" a="1"/>
  <c r="C291" i="14" a="1"/>
  <c r="C113" i="14" a="1"/>
  <c r="D86" i="14" a="1"/>
  <c r="C275" i="14" a="1"/>
  <c r="E255" i="14" a="1"/>
  <c r="D74" i="14" a="1"/>
  <c r="E8" i="14" a="1"/>
  <c r="E294" i="14" a="1"/>
  <c r="C227" i="14" a="1"/>
  <c r="C112" i="14" a="1"/>
  <c r="C52" i="14" a="1"/>
  <c r="E45" i="14" a="1"/>
  <c r="D235" i="14" a="1"/>
  <c r="E93" i="14" a="1"/>
  <c r="E269" i="14" a="1"/>
  <c r="E166" i="14" a="1"/>
  <c r="E271" i="14" a="1"/>
  <c r="C456" i="14" a="1"/>
  <c r="D155" i="14" a="1"/>
  <c r="D112" i="14" a="1"/>
  <c r="E72" i="14" a="1"/>
  <c r="D213" i="14" a="1"/>
  <c r="E226" i="14" a="1"/>
  <c r="D244" i="14" a="1"/>
  <c r="D45" i="14" a="1"/>
  <c r="E134" i="14" a="1"/>
  <c r="E11" i="14" a="1"/>
  <c r="D184" i="14" a="1"/>
  <c r="D133" i="14" a="1"/>
  <c r="C436" i="14" a="1"/>
  <c r="C76" i="14" a="1"/>
  <c r="D110" i="14" a="1"/>
  <c r="D584" i="14" a="1"/>
  <c r="E236" i="14" a="1"/>
  <c r="C30" i="14" a="1"/>
  <c r="C94" i="14" a="1"/>
  <c r="E124" i="14" a="1"/>
  <c r="E5" i="14" a="1"/>
  <c r="E204" i="14" a="1"/>
  <c r="C150" i="14" a="1"/>
  <c r="E193" i="14" a="1"/>
  <c r="C70" i="14" a="1"/>
  <c r="D232" i="14" a="1"/>
  <c r="D10" i="14" a="1"/>
  <c r="D254" i="14" a="1"/>
  <c r="E356" i="14" a="1"/>
  <c r="D264" i="14" a="1"/>
  <c r="D134" i="14" a="1"/>
  <c r="D24" i="14" a="1"/>
  <c r="C267" i="14" a="1"/>
  <c r="D173" i="14" a="1"/>
  <c r="C248" i="14" a="1"/>
  <c r="D189" i="14" a="1"/>
  <c r="C207" i="14" a="1"/>
  <c r="C296" i="14" a="1"/>
  <c r="C68" i="14" a="1"/>
  <c r="D108" i="14" a="1"/>
  <c r="C376" i="14" a="1"/>
  <c r="D153" i="14" a="1"/>
  <c r="E191" i="14" a="1"/>
  <c r="D336" i="14" a="1"/>
  <c r="D96" i="14" a="1"/>
  <c r="D266" i="14" a="1"/>
  <c r="E94" i="14" a="1"/>
  <c r="D545" i="14" a="1"/>
  <c r="C125" i="14" a="1"/>
  <c r="C67" i="14" a="1"/>
  <c r="D64" i="14" a="1"/>
  <c r="C153" i="14" a="1"/>
  <c r="D106" i="14" a="1"/>
  <c r="C169" i="14" a="1"/>
  <c r="C274" i="14" a="1"/>
  <c r="D416" i="14" a="1"/>
  <c r="E24" i="14" a="1"/>
  <c r="D188" i="14" a="1"/>
  <c r="D26" i="14" a="1"/>
  <c r="E231" i="14" a="1"/>
  <c r="E227" i="14" a="1"/>
  <c r="E284" i="14" a="1"/>
  <c r="D115" i="14" a="1"/>
  <c r="E264" i="14" a="1"/>
  <c r="D54" i="14" a="1"/>
  <c r="C295" i="14" a="1"/>
  <c r="D171" i="14" a="1"/>
  <c r="C8" i="14" a="1"/>
  <c r="D156" i="14" a="1"/>
  <c r="D4" i="14" a="1"/>
  <c r="C86" i="14" a="1"/>
  <c r="D53" i="14" a="1"/>
  <c r="C213" i="14" a="1"/>
  <c r="C84" i="14" a="1"/>
  <c r="D76" i="14" a="1"/>
  <c r="D33" i="14" a="1"/>
  <c r="D491" i="14" a="1"/>
  <c r="D129" i="14" a="1"/>
  <c r="C11" i="14" a="1"/>
  <c r="E116" i="14" a="1"/>
  <c r="C136" i="14" a="1"/>
  <c r="D376" i="14" a="1"/>
  <c r="C126" i="14" a="1"/>
  <c r="E128" i="14" a="1"/>
  <c r="D51" i="14" a="1"/>
  <c r="D414" i="14" a="1"/>
  <c r="E276" i="14" a="1"/>
  <c r="E173" i="14" a="1"/>
  <c r="E112" i="14" a="1"/>
  <c r="C205" i="14" a="1"/>
  <c r="C91" i="14" a="1"/>
  <c r="C171" i="14" a="1"/>
  <c r="E74" i="14" a="1"/>
  <c r="E208" i="14" a="1"/>
  <c r="D150" i="14" a="1"/>
  <c r="C272" i="14" a="1"/>
  <c r="E31" i="14" a="1"/>
  <c r="E65" i="14" a="1"/>
  <c r="D67" i="14" a="1"/>
  <c r="E188" i="14" a="1"/>
  <c r="D15" i="14" a="1"/>
  <c r="E66" i="14" a="1"/>
  <c r="E10" i="14" a="1"/>
  <c r="E15" i="14" a="1"/>
  <c r="D165" i="14" a="1"/>
  <c r="D146" i="14" a="1"/>
  <c r="D154" i="14" a="1"/>
  <c r="C231" i="14" a="1"/>
  <c r="E7" i="14" a="1"/>
  <c r="E113" i="14" a="1"/>
  <c r="C416" i="14" a="1"/>
  <c r="E89" i="14" a="1"/>
  <c r="E476" i="14" a="1"/>
  <c r="D47" i="14" a="1"/>
  <c r="C155" i="14" a="1"/>
  <c r="E76" i="14" a="1"/>
  <c r="D274" i="14" a="1"/>
  <c r="C31" i="14" a="1"/>
  <c r="D8" i="14" a="1"/>
  <c r="C148" i="14" a="1"/>
  <c r="C336" i="14" a="1"/>
  <c r="C131" i="14" a="1"/>
  <c r="D5" i="14" a="1"/>
  <c r="E206" i="14" a="1"/>
  <c r="E164" i="14" a="1"/>
  <c r="E249" i="14" a="1"/>
  <c r="E156" i="14" a="1"/>
  <c r="E26" i="14" a="1"/>
  <c r="D555" i="14" a="1"/>
  <c r="C25" i="14" a="1"/>
  <c r="C49" i="14" a="1"/>
  <c r="D135" i="14" a="1"/>
  <c r="C284" i="14" a="1"/>
  <c r="C44" i="14" a="1"/>
  <c r="E73" i="14" a="1"/>
  <c r="E133" i="14" a="1"/>
  <c r="D132" i="14" a="1"/>
  <c r="C170" i="14" a="1"/>
  <c r="D190" i="14" a="1"/>
  <c r="E33" i="14" a="1"/>
  <c r="E190" i="14" a="1"/>
  <c r="E235" i="14" a="1"/>
  <c r="D191" i="14" a="1"/>
  <c r="D124" i="14" a="1"/>
  <c r="D145" i="14" a="1"/>
  <c r="D44" i="14" a="1"/>
  <c r="D69" i="14" a="1"/>
  <c r="E293" i="14" a="1"/>
  <c r="E253" i="14" a="1"/>
  <c r="E456" i="14" a="1"/>
  <c r="D104" i="14" a="1"/>
  <c r="C188" i="14" a="1"/>
  <c r="D11" i="14" a="1"/>
  <c r="E176" i="14" a="1"/>
  <c r="C114" i="14" a="1"/>
  <c r="C110" i="14" a="1"/>
  <c r="E216" i="14" a="1"/>
  <c r="C176" i="14" a="1"/>
  <c r="E209" i="14" a="1"/>
  <c r="E267" i="14" a="1"/>
  <c r="C74" i="14" a="1"/>
  <c r="D168" i="14" a="1"/>
  <c r="C536" i="14" a="1"/>
  <c r="C174" i="14" a="1"/>
  <c r="E295" i="14" a="1"/>
  <c r="C164" i="14" a="1"/>
  <c r="D215" i="14" a="1"/>
  <c r="C276" i="14" a="1"/>
  <c r="D14" i="14" a="1"/>
  <c r="E290" i="14" a="1"/>
  <c r="D130" i="14" a="1"/>
  <c r="C33" i="14" a="1"/>
  <c r="E154" i="14" a="1"/>
  <c r="C166" i="14" a="1"/>
  <c r="C268" i="14" a="1"/>
  <c r="C185" i="14" a="1"/>
  <c r="D186" i="14" a="1"/>
  <c r="E32" i="14" a="1"/>
  <c r="D204" i="14" a="1"/>
  <c r="D56" i="14" a="1"/>
  <c r="D470" i="14" a="1"/>
  <c r="E287" i="14" a="1"/>
  <c r="D255" i="14" l="1"/>
  <c r="R255" i="14" s="1"/>
  <c r="AF255" i="14" s="1"/>
  <c r="E9" i="14"/>
  <c r="S9" i="14" s="1"/>
  <c r="AG9" i="14" s="1"/>
  <c r="C193" i="14"/>
  <c r="Q193" i="14" s="1"/>
  <c r="AE193" i="14" s="1"/>
  <c r="E227" i="14"/>
  <c r="S227" i="14" s="1"/>
  <c r="AG227" i="14" s="1"/>
  <c r="D135" i="14"/>
  <c r="R135" i="14" s="1"/>
  <c r="AF135" i="14" s="1"/>
  <c r="D185" i="14"/>
  <c r="R185" i="14" s="1"/>
  <c r="AF185" i="14" s="1"/>
  <c r="D144" i="14"/>
  <c r="R144" i="14" s="1"/>
  <c r="AF144" i="14" s="1"/>
  <c r="D31" i="14"/>
  <c r="R31" i="14" s="1"/>
  <c r="AF31" i="14" s="1"/>
  <c r="C230" i="14"/>
  <c r="Q230" i="14" s="1"/>
  <c r="AE230" i="14" s="1"/>
  <c r="D146" i="14"/>
  <c r="R146" i="14" s="1"/>
  <c r="AF146" i="14" s="1"/>
  <c r="C115" i="14"/>
  <c r="Q115" i="14" s="1"/>
  <c r="AE115" i="14" s="1"/>
  <c r="E185" i="14"/>
  <c r="S185" i="14" s="1"/>
  <c r="AG185" i="14" s="1"/>
  <c r="D96" i="14"/>
  <c r="R96" i="14" s="1"/>
  <c r="AF96" i="14" s="1"/>
  <c r="D209" i="14"/>
  <c r="R209" i="14" s="1"/>
  <c r="AF209" i="14" s="1"/>
  <c r="E65" i="14"/>
  <c r="S65" i="14" s="1"/>
  <c r="AG65" i="14" s="1"/>
  <c r="C213" i="14"/>
  <c r="Q213" i="14" s="1"/>
  <c r="AE213" i="14" s="1"/>
  <c r="C86" i="14"/>
  <c r="Q86" i="14" s="1"/>
  <c r="AE86" i="14" s="1"/>
  <c r="E171" i="14"/>
  <c r="S171" i="14" s="1"/>
  <c r="AG171" i="14" s="1"/>
  <c r="C54" i="14"/>
  <c r="Q54" i="14" s="1"/>
  <c r="AE54" i="14" s="1"/>
  <c r="D235" i="14"/>
  <c r="R235" i="14" s="1"/>
  <c r="AF235" i="14" s="1"/>
  <c r="D535" i="14"/>
  <c r="R535" i="14" s="1"/>
  <c r="C247" i="14"/>
  <c r="Q247" i="14" s="1"/>
  <c r="AE247" i="14" s="1"/>
  <c r="E212" i="14"/>
  <c r="S212" i="14" s="1"/>
  <c r="AG212" i="14" s="1"/>
  <c r="E76" i="14"/>
  <c r="S76" i="14" s="1"/>
  <c r="AG76" i="14" s="1"/>
  <c r="E55" i="14"/>
  <c r="S55" i="14" s="1"/>
  <c r="AG55" i="14" s="1"/>
  <c r="C94" i="14"/>
  <c r="Q94" i="14" s="1"/>
  <c r="AE94" i="14" s="1"/>
  <c r="C194" i="14"/>
  <c r="Q194" i="14" s="1"/>
  <c r="AE194" i="14" s="1"/>
  <c r="D69" i="14"/>
  <c r="R69" i="14" s="1"/>
  <c r="AF69" i="14" s="1"/>
  <c r="C185" i="14"/>
  <c r="Q185" i="14" s="1"/>
  <c r="AE185" i="14" s="1"/>
  <c r="C190" i="14"/>
  <c r="Q190" i="14" s="1"/>
  <c r="AE190" i="14" s="1"/>
  <c r="D184" i="14"/>
  <c r="R184" i="14" s="1"/>
  <c r="AF184" i="14" s="1"/>
  <c r="E356" i="14"/>
  <c r="S356" i="14" s="1"/>
  <c r="AG356" i="14" s="1"/>
  <c r="D72" i="14"/>
  <c r="R72" i="14" s="1"/>
  <c r="AF72" i="14" s="1"/>
  <c r="C111" i="14"/>
  <c r="Q111" i="14" s="1"/>
  <c r="AE111" i="14" s="1"/>
  <c r="D265" i="14"/>
  <c r="R265" i="14" s="1"/>
  <c r="AF265" i="14" s="1"/>
  <c r="E231" i="14"/>
  <c r="S231" i="14" s="1"/>
  <c r="AG231" i="14" s="1"/>
  <c r="C49" i="14"/>
  <c r="Q49" i="14" s="1"/>
  <c r="AE49" i="14" s="1"/>
  <c r="D136" i="14"/>
  <c r="R136" i="14" s="1"/>
  <c r="AF136" i="14" s="1"/>
  <c r="E107" i="14"/>
  <c r="S107" i="14" s="1"/>
  <c r="AG107" i="14" s="1"/>
  <c r="E64" i="14"/>
  <c r="S64" i="14" s="1"/>
  <c r="AG64" i="14" s="1"/>
  <c r="C35" i="14"/>
  <c r="Q35" i="14" s="1"/>
  <c r="AE35" i="14" s="1"/>
  <c r="C116" i="14"/>
  <c r="Q116" i="14" s="1"/>
  <c r="AE116" i="14" s="1"/>
  <c r="E52" i="14"/>
  <c r="S52" i="14" s="1"/>
  <c r="AG52" i="14" s="1"/>
  <c r="C255" i="14"/>
  <c r="Q255" i="14" s="1"/>
  <c r="AE255" i="14" s="1"/>
  <c r="D336" i="14"/>
  <c r="R336" i="14" s="1"/>
  <c r="AF336" i="14" s="1"/>
  <c r="D205" i="14"/>
  <c r="R205" i="14" s="1"/>
  <c r="AF205" i="14" s="1"/>
  <c r="C208" i="14"/>
  <c r="Q208" i="14" s="1"/>
  <c r="AE208" i="14" s="1"/>
  <c r="C64" i="14"/>
  <c r="Q64" i="14" s="1"/>
  <c r="AE64" i="14" s="1"/>
  <c r="E113" i="14"/>
  <c r="S113" i="14" s="1"/>
  <c r="AG113" i="14" s="1"/>
  <c r="C133" i="14"/>
  <c r="Q133" i="14" s="1"/>
  <c r="AE133" i="14" s="1"/>
  <c r="D35" i="14"/>
  <c r="R35" i="14" s="1"/>
  <c r="AF35" i="14" s="1"/>
  <c r="D376" i="14"/>
  <c r="R376" i="14" s="1"/>
  <c r="AF376" i="14" s="1"/>
  <c r="E192" i="14"/>
  <c r="S192" i="14" s="1"/>
  <c r="AG192" i="14" s="1"/>
  <c r="E233" i="14"/>
  <c r="S233" i="14" s="1"/>
  <c r="AG233" i="14" s="1"/>
  <c r="D94" i="14"/>
  <c r="R94" i="14" s="1"/>
  <c r="AF94" i="14" s="1"/>
  <c r="D86" i="14"/>
  <c r="R86" i="14" s="1"/>
  <c r="AF86" i="14" s="1"/>
  <c r="D216" i="14"/>
  <c r="R216" i="14" s="1"/>
  <c r="AF216" i="14" s="1"/>
  <c r="D156" i="14"/>
  <c r="R156" i="14" s="1"/>
  <c r="AF156" i="14" s="1"/>
  <c r="C224" i="14"/>
  <c r="Q224" i="14" s="1"/>
  <c r="AE224" i="14" s="1"/>
  <c r="D44" i="14"/>
  <c r="R44" i="14" s="1"/>
  <c r="AF44" i="14" s="1"/>
  <c r="E8" i="14"/>
  <c r="S8" i="14" s="1"/>
  <c r="AG8" i="14" s="1"/>
  <c r="E88" i="14"/>
  <c r="S88" i="14" s="1"/>
  <c r="AG88" i="14" s="1"/>
  <c r="E267" i="14"/>
  <c r="S267" i="14" s="1"/>
  <c r="AG267" i="14" s="1"/>
  <c r="C155" i="14"/>
  <c r="Q155" i="14" s="1"/>
  <c r="AE155" i="14" s="1"/>
  <c r="C13" i="14"/>
  <c r="Q13" i="14" s="1"/>
  <c r="AE13" i="14" s="1"/>
  <c r="D246" i="14"/>
  <c r="R246" i="14" s="1"/>
  <c r="AF246" i="14" s="1"/>
  <c r="C15" i="14"/>
  <c r="Q15" i="14" s="1"/>
  <c r="AE15" i="14" s="1"/>
  <c r="D26" i="14"/>
  <c r="R26" i="14" s="1"/>
  <c r="AF26" i="14" s="1"/>
  <c r="C25" i="14"/>
  <c r="Q25" i="14" s="1"/>
  <c r="AE25" i="14" s="1"/>
  <c r="C269" i="14"/>
  <c r="Q269" i="14" s="1"/>
  <c r="AE269" i="14" s="1"/>
  <c r="E108" i="14"/>
  <c r="S108" i="14" s="1"/>
  <c r="AG108" i="14" s="1"/>
  <c r="D226" i="14"/>
  <c r="R226" i="14" s="1"/>
  <c r="AF226" i="14" s="1"/>
  <c r="D126" i="14"/>
  <c r="R126" i="14" s="1"/>
  <c r="AF126" i="14" s="1"/>
  <c r="D165" i="14"/>
  <c r="R165" i="14" s="1"/>
  <c r="AF165" i="14" s="1"/>
  <c r="C12" i="14"/>
  <c r="Q12" i="14" s="1"/>
  <c r="AE12" i="14" s="1"/>
  <c r="C273" i="14"/>
  <c r="Q273" i="14" s="1"/>
  <c r="AE273" i="14" s="1"/>
  <c r="E191" i="14"/>
  <c r="S191" i="14" s="1"/>
  <c r="AG191" i="14" s="1"/>
  <c r="C48" i="14"/>
  <c r="Q48" i="14" s="1"/>
  <c r="AE48" i="14" s="1"/>
  <c r="E31" i="14"/>
  <c r="S31" i="14" s="1"/>
  <c r="AG31" i="14" s="1"/>
  <c r="D254" i="14"/>
  <c r="R254" i="14" s="1"/>
  <c r="AF254" i="14" s="1"/>
  <c r="C150" i="14"/>
  <c r="Q150" i="14" s="1"/>
  <c r="AE150" i="14" s="1"/>
  <c r="D65" i="14"/>
  <c r="R65" i="14" s="1"/>
  <c r="AF65" i="14" s="1"/>
  <c r="D147" i="14"/>
  <c r="R147" i="14" s="1"/>
  <c r="AF147" i="14" s="1"/>
  <c r="D470" i="14"/>
  <c r="R470" i="14" s="1"/>
  <c r="AF470" i="14" s="1"/>
  <c r="D30" i="14"/>
  <c r="R30" i="14" s="1"/>
  <c r="AF30" i="14" s="1"/>
  <c r="D75" i="14"/>
  <c r="R75" i="14" s="1"/>
  <c r="AF75" i="14" s="1"/>
  <c r="C225" i="14"/>
  <c r="Q225" i="14" s="1"/>
  <c r="AE225" i="14" s="1"/>
  <c r="C45" i="14"/>
  <c r="Q45" i="14" s="1"/>
  <c r="AE45" i="14" s="1"/>
  <c r="C106" i="14"/>
  <c r="Q106" i="14" s="1"/>
  <c r="AE106" i="14" s="1"/>
  <c r="C30" i="14"/>
  <c r="Q30" i="14" s="1"/>
  <c r="AE30" i="14" s="1"/>
  <c r="C29" i="14"/>
  <c r="Q29" i="14" s="1"/>
  <c r="AE29" i="14" s="1"/>
  <c r="D145" i="14"/>
  <c r="R145" i="14" s="1"/>
  <c r="AF145" i="14" s="1"/>
  <c r="D491" i="14"/>
  <c r="R491" i="14" s="1"/>
  <c r="C264" i="14"/>
  <c r="Q264" i="14" s="1"/>
  <c r="AE264" i="14" s="1"/>
  <c r="E72" i="14"/>
  <c r="S72" i="14" s="1"/>
  <c r="AG72" i="14" s="1"/>
  <c r="E11" i="14"/>
  <c r="S11" i="14" s="1"/>
  <c r="AG11" i="14" s="1"/>
  <c r="D14" i="14"/>
  <c r="R14" i="14" s="1"/>
  <c r="AF14" i="14" s="1"/>
  <c r="D88" i="14"/>
  <c r="R88" i="14" s="1"/>
  <c r="AF88" i="14" s="1"/>
  <c r="D225" i="14"/>
  <c r="R225" i="14" s="1"/>
  <c r="AF225" i="14" s="1"/>
  <c r="E136" i="14"/>
  <c r="S136" i="14" s="1"/>
  <c r="AG136" i="14" s="1"/>
  <c r="D473" i="14"/>
  <c r="R473" i="14" s="1"/>
  <c r="AF473" i="14" s="1"/>
  <c r="D188" i="14"/>
  <c r="R188" i="14" s="1"/>
  <c r="AF188" i="14" s="1"/>
  <c r="D273" i="14"/>
  <c r="R273" i="14" s="1"/>
  <c r="AF273" i="14" s="1"/>
  <c r="D555" i="14"/>
  <c r="R555" i="14" s="1"/>
  <c r="D234" i="14"/>
  <c r="R234" i="14" s="1"/>
  <c r="AF234" i="14" s="1"/>
  <c r="C167" i="14"/>
  <c r="Q167" i="14" s="1"/>
  <c r="AE167" i="14" s="1"/>
  <c r="C516" i="14"/>
  <c r="Q516" i="14" s="1"/>
  <c r="D149" i="14"/>
  <c r="R149" i="14" s="1"/>
  <c r="AF149" i="14" s="1"/>
  <c r="D230" i="14"/>
  <c r="R230" i="14" s="1"/>
  <c r="AF230" i="14" s="1"/>
  <c r="C146" i="14"/>
  <c r="Q146" i="14" s="1"/>
  <c r="AE146" i="14" s="1"/>
  <c r="C254" i="14"/>
  <c r="Q254" i="14" s="1"/>
  <c r="AE254" i="14" s="1"/>
  <c r="D107" i="14"/>
  <c r="R107" i="14" s="1"/>
  <c r="AF107" i="14" s="1"/>
  <c r="D71" i="14"/>
  <c r="R71" i="14" s="1"/>
  <c r="AF71" i="14" s="1"/>
  <c r="D153" i="14"/>
  <c r="R153" i="14" s="1"/>
  <c r="AF153" i="14" s="1"/>
  <c r="C191" i="14"/>
  <c r="Q191" i="14" s="1"/>
  <c r="AE191" i="14" s="1"/>
  <c r="E152" i="14"/>
  <c r="S152" i="14" s="1"/>
  <c r="AG152" i="14" s="1"/>
  <c r="D52" i="14"/>
  <c r="R52" i="14" s="1"/>
  <c r="AF52" i="14" s="1"/>
  <c r="D47" i="14"/>
  <c r="R47" i="14" s="1"/>
  <c r="AF47" i="14" s="1"/>
  <c r="D228" i="14"/>
  <c r="R228" i="14" s="1"/>
  <c r="AF228" i="14" s="1"/>
  <c r="D50" i="14"/>
  <c r="R50" i="14" s="1"/>
  <c r="AF50" i="14" s="1"/>
  <c r="E14" i="14"/>
  <c r="S14" i="14" s="1"/>
  <c r="AG14" i="14" s="1"/>
  <c r="E230" i="14"/>
  <c r="S230" i="14" s="1"/>
  <c r="AG230" i="14" s="1"/>
  <c r="C65" i="14"/>
  <c r="Q65" i="14" s="1"/>
  <c r="AE65" i="14" s="1"/>
  <c r="E45" i="14"/>
  <c r="S45" i="14" s="1"/>
  <c r="AG45" i="14" s="1"/>
  <c r="E86" i="14"/>
  <c r="S86" i="14" s="1"/>
  <c r="AG86" i="14" s="1"/>
  <c r="D428" i="14"/>
  <c r="R428" i="14" s="1"/>
  <c r="AF428" i="14" s="1"/>
  <c r="C114" i="14"/>
  <c r="Q114" i="14" s="1"/>
  <c r="AE114" i="14" s="1"/>
  <c r="C51" i="14"/>
  <c r="Q51" i="14" s="1"/>
  <c r="AE51" i="14" s="1"/>
  <c r="D496" i="14"/>
  <c r="R496" i="14" s="1"/>
  <c r="C229" i="14"/>
  <c r="Q229" i="14" s="1"/>
  <c r="AE229" i="14" s="1"/>
  <c r="E131" i="14"/>
  <c r="S131" i="14" s="1"/>
  <c r="AG131" i="14" s="1"/>
  <c r="C174" i="14"/>
  <c r="Q174" i="14" s="1"/>
  <c r="AE174" i="14" s="1"/>
  <c r="E114" i="14"/>
  <c r="S114" i="14" s="1"/>
  <c r="AG114" i="14" s="1"/>
  <c r="D124" i="14"/>
  <c r="R124" i="14" s="1"/>
  <c r="AF124" i="14" s="1"/>
  <c r="E111" i="14"/>
  <c r="S111" i="14" s="1"/>
  <c r="AG111" i="14" s="1"/>
  <c r="C268" i="14"/>
  <c r="Q268" i="14" s="1"/>
  <c r="AE268" i="14" s="1"/>
  <c r="C211" i="14"/>
  <c r="Q211" i="14" s="1"/>
  <c r="AE211" i="14" s="1"/>
  <c r="D54" i="14"/>
  <c r="R54" i="14" s="1"/>
  <c r="AF54" i="14" s="1"/>
  <c r="E35" i="14"/>
  <c r="S35" i="14" s="1"/>
  <c r="AG35" i="14" s="1"/>
  <c r="D10" i="14"/>
  <c r="R10" i="14" s="1"/>
  <c r="AF10" i="14" s="1"/>
  <c r="D250" i="14"/>
  <c r="R250" i="14" s="1"/>
  <c r="AF250" i="14" s="1"/>
  <c r="E12" i="14"/>
  <c r="S12" i="14" s="1"/>
  <c r="AG12" i="14" s="1"/>
  <c r="C205" i="14"/>
  <c r="Q205" i="14" s="1"/>
  <c r="AE205" i="14" s="1"/>
  <c r="C55" i="14"/>
  <c r="Q55" i="14" s="1"/>
  <c r="AE55" i="14" s="1"/>
  <c r="E24" i="14"/>
  <c r="S24" i="14" s="1"/>
  <c r="AG24" i="14" s="1"/>
  <c r="E26" i="14"/>
  <c r="S26" i="14" s="1"/>
  <c r="AG26" i="14" s="1"/>
  <c r="E174" i="14"/>
  <c r="S174" i="14" s="1"/>
  <c r="AG174" i="14" s="1"/>
  <c r="D207" i="14"/>
  <c r="R207" i="14" s="1"/>
  <c r="AF207" i="14" s="1"/>
  <c r="C71" i="14"/>
  <c r="Q71" i="14" s="1"/>
  <c r="AE71" i="14" s="1"/>
  <c r="D128" i="14"/>
  <c r="R128" i="14" s="1"/>
  <c r="AF128" i="14" s="1"/>
  <c r="E165" i="14"/>
  <c r="S165" i="14" s="1"/>
  <c r="AG165" i="14" s="1"/>
  <c r="C250" i="14"/>
  <c r="Q250" i="14" s="1"/>
  <c r="AE250" i="14" s="1"/>
  <c r="E15" i="14"/>
  <c r="S15" i="14" s="1"/>
  <c r="AG15" i="14" s="1"/>
  <c r="E268" i="14"/>
  <c r="S268" i="14" s="1"/>
  <c r="AG268" i="14" s="1"/>
  <c r="D192" i="14"/>
  <c r="R192" i="14" s="1"/>
  <c r="AF192" i="14" s="1"/>
  <c r="D87" i="14"/>
  <c r="R87" i="14" s="1"/>
  <c r="AF87" i="14" s="1"/>
  <c r="C376" i="14"/>
  <c r="Q376" i="14" s="1"/>
  <c r="AE376" i="14" s="1"/>
  <c r="E254" i="14"/>
  <c r="S254" i="14" s="1"/>
  <c r="AG254" i="14" s="1"/>
  <c r="D112" i="14"/>
  <c r="R112" i="14" s="1"/>
  <c r="AF112" i="14" s="1"/>
  <c r="C272" i="14"/>
  <c r="Q272" i="14" s="1"/>
  <c r="AE272" i="14" s="1"/>
  <c r="E270" i="14"/>
  <c r="S270" i="14" s="1"/>
  <c r="AG270" i="14" s="1"/>
  <c r="C164" i="14"/>
  <c r="Q164" i="14" s="1"/>
  <c r="AE164" i="14" s="1"/>
  <c r="D206" i="14"/>
  <c r="R206" i="14" s="1"/>
  <c r="AF206" i="14" s="1"/>
  <c r="E214" i="14"/>
  <c r="S214" i="14" s="1"/>
  <c r="AG214" i="14" s="1"/>
  <c r="C152" i="14"/>
  <c r="Q152" i="14" s="1"/>
  <c r="AE152" i="14" s="1"/>
  <c r="C136" i="14"/>
  <c r="Q136" i="14" s="1"/>
  <c r="AE136" i="14" s="1"/>
  <c r="D396" i="14"/>
  <c r="R396" i="14" s="1"/>
  <c r="AF396" i="14" s="1"/>
  <c r="E265" i="14"/>
  <c r="S265" i="14" s="1"/>
  <c r="AG265" i="14" s="1"/>
  <c r="D84" i="14"/>
  <c r="R84" i="14" s="1"/>
  <c r="AF84" i="14" s="1"/>
  <c r="E25" i="14"/>
  <c r="S25" i="14" s="1"/>
  <c r="AG25" i="14" s="1"/>
  <c r="E266" i="14"/>
  <c r="S266" i="14" s="1"/>
  <c r="AG266" i="14" s="1"/>
  <c r="E75" i="14"/>
  <c r="S75" i="14" s="1"/>
  <c r="AG75" i="14" s="1"/>
  <c r="C56" i="14"/>
  <c r="Q56" i="14" s="1"/>
  <c r="AE56" i="14" s="1"/>
  <c r="E236" i="14"/>
  <c r="S236" i="14" s="1"/>
  <c r="AG236" i="14" s="1"/>
  <c r="E106" i="14"/>
  <c r="S106" i="14" s="1"/>
  <c r="AG106" i="14" s="1"/>
  <c r="C75" i="14"/>
  <c r="Q75" i="14" s="1"/>
  <c r="AE75" i="14" s="1"/>
  <c r="D191" i="14"/>
  <c r="R191" i="14" s="1"/>
  <c r="AF191" i="14" s="1"/>
  <c r="D74" i="14"/>
  <c r="R74" i="14" s="1"/>
  <c r="AF74" i="14" s="1"/>
  <c r="C204" i="14"/>
  <c r="Q204" i="14" s="1"/>
  <c r="AE204" i="14" s="1"/>
  <c r="D229" i="14"/>
  <c r="R229" i="14" s="1"/>
  <c r="AF229" i="14" s="1"/>
  <c r="E134" i="14"/>
  <c r="S134" i="14" s="1"/>
  <c r="AG134" i="14" s="1"/>
  <c r="D53" i="14"/>
  <c r="R53" i="14" s="1"/>
  <c r="AF53" i="14" s="1"/>
  <c r="C209" i="14"/>
  <c r="Q209" i="14" s="1"/>
  <c r="AE209" i="14" s="1"/>
  <c r="D55" i="14"/>
  <c r="R55" i="14" s="1"/>
  <c r="AF55" i="14" s="1"/>
  <c r="E228" i="14"/>
  <c r="S228" i="14" s="1"/>
  <c r="AG228" i="14" s="1"/>
  <c r="D252" i="14"/>
  <c r="R252" i="14" s="1"/>
  <c r="AF252" i="14" s="1"/>
  <c r="C34" i="14"/>
  <c r="Q34" i="14" s="1"/>
  <c r="AE34" i="14" s="1"/>
  <c r="D416" i="14"/>
  <c r="R416" i="14" s="1"/>
  <c r="AF416" i="14" s="1"/>
  <c r="E156" i="14"/>
  <c r="S156" i="14" s="1"/>
  <c r="AG156" i="14" s="1"/>
  <c r="E67" i="14"/>
  <c r="S67" i="14" s="1"/>
  <c r="AG67" i="14" s="1"/>
  <c r="E176" i="14"/>
  <c r="S176" i="14" s="1"/>
  <c r="AG176" i="14" s="1"/>
  <c r="C236" i="14"/>
  <c r="Q236" i="14" s="1"/>
  <c r="AE236" i="14" s="1"/>
  <c r="E496" i="14"/>
  <c r="S496" i="14" s="1"/>
  <c r="D131" i="14"/>
  <c r="R131" i="14" s="1"/>
  <c r="AF131" i="14" s="1"/>
  <c r="E224" i="14"/>
  <c r="S224" i="14" s="1"/>
  <c r="AG224" i="14" s="1"/>
  <c r="E49" i="14"/>
  <c r="S49" i="14" s="1"/>
  <c r="AG49" i="14" s="1"/>
  <c r="C151" i="14"/>
  <c r="Q151" i="14" s="1"/>
  <c r="AE151" i="14" s="1"/>
  <c r="C69" i="14"/>
  <c r="Q69" i="14" s="1"/>
  <c r="AE69" i="14" s="1"/>
  <c r="C476" i="14"/>
  <c r="Q476" i="14" s="1"/>
  <c r="AE476" i="14" s="1"/>
  <c r="D108" i="14"/>
  <c r="R108" i="14" s="1"/>
  <c r="AF108" i="14" s="1"/>
  <c r="D231" i="14"/>
  <c r="R231" i="14" s="1"/>
  <c r="AF231" i="14" s="1"/>
  <c r="C130" i="14"/>
  <c r="Q130" i="14" s="1"/>
  <c r="AE130" i="14" s="1"/>
  <c r="D516" i="14"/>
  <c r="R516" i="14" s="1"/>
  <c r="E476" i="14"/>
  <c r="S476" i="14" s="1"/>
  <c r="AG476" i="14" s="1"/>
  <c r="E7" i="14"/>
  <c r="S7" i="14" s="1"/>
  <c r="AG7" i="14" s="1"/>
  <c r="D116" i="14"/>
  <c r="R116" i="14" s="1"/>
  <c r="AF116" i="14" s="1"/>
  <c r="E112" i="14"/>
  <c r="S112" i="14" s="1"/>
  <c r="AG112" i="14" s="1"/>
  <c r="E71" i="14"/>
  <c r="S71" i="14" s="1"/>
  <c r="AG71" i="14" s="1"/>
  <c r="D56" i="14"/>
  <c r="R56" i="14" s="1"/>
  <c r="AF56" i="14" s="1"/>
  <c r="D172" i="14"/>
  <c r="R172" i="14" s="1"/>
  <c r="AF172" i="14" s="1"/>
  <c r="D32" i="14"/>
  <c r="R32" i="14" s="1"/>
  <c r="AF32" i="14" s="1"/>
  <c r="C132" i="14"/>
  <c r="Q132" i="14" s="1"/>
  <c r="AE132" i="14" s="1"/>
  <c r="D394" i="14"/>
  <c r="R394" i="14" s="1"/>
  <c r="AF394" i="14" s="1"/>
  <c r="C6" i="14"/>
  <c r="Q6" i="14" s="1"/>
  <c r="AE6" i="14" s="1"/>
  <c r="E147" i="14"/>
  <c r="S147" i="14" s="1"/>
  <c r="AG147" i="14" s="1"/>
  <c r="D170" i="14"/>
  <c r="R170" i="14" s="1"/>
  <c r="AF170" i="14" s="1"/>
  <c r="C8" i="14"/>
  <c r="Q8" i="14" s="1"/>
  <c r="AE8" i="14" s="1"/>
  <c r="D245" i="14"/>
  <c r="R245" i="14" s="1"/>
  <c r="AF245" i="14" s="1"/>
  <c r="E184" i="14"/>
  <c r="S184" i="14" s="1"/>
  <c r="AG184" i="14" s="1"/>
  <c r="E235" i="14"/>
  <c r="S235" i="14" s="1"/>
  <c r="AG235" i="14" s="1"/>
  <c r="C166" i="14"/>
  <c r="Q166" i="14" s="1"/>
  <c r="AE166" i="14" s="1"/>
  <c r="E215" i="14"/>
  <c r="S215" i="14" s="1"/>
  <c r="AG215" i="14" s="1"/>
  <c r="D155" i="14"/>
  <c r="R155" i="14" s="1"/>
  <c r="AF155" i="14" s="1"/>
  <c r="E209" i="14"/>
  <c r="S209" i="14" s="1"/>
  <c r="AG209" i="14" s="1"/>
  <c r="E135" i="14"/>
  <c r="S135" i="14" s="1"/>
  <c r="AG135" i="14" s="1"/>
  <c r="D456" i="14"/>
  <c r="R456" i="14" s="1"/>
  <c r="AF456" i="14" s="1"/>
  <c r="C90" i="14"/>
  <c r="Q90" i="14" s="1"/>
  <c r="AE90" i="14" s="1"/>
  <c r="C196" i="14"/>
  <c r="Q196" i="14" s="1"/>
  <c r="AE196" i="14" s="1"/>
  <c r="C134" i="14"/>
  <c r="Q134" i="14" s="1"/>
  <c r="AE134" i="14" s="1"/>
  <c r="C274" i="14"/>
  <c r="Q274" i="14" s="1"/>
  <c r="AE274" i="14" s="1"/>
  <c r="C195" i="14"/>
  <c r="Q195" i="14" s="1"/>
  <c r="AE195" i="14" s="1"/>
  <c r="E249" i="14"/>
  <c r="S249" i="14" s="1"/>
  <c r="AG249" i="14" s="1"/>
  <c r="D248" i="14"/>
  <c r="R248" i="14" s="1"/>
  <c r="AF248" i="14" s="1"/>
  <c r="E13" i="14"/>
  <c r="S13" i="14" s="1"/>
  <c r="AG13" i="14" s="1"/>
  <c r="C95" i="14"/>
  <c r="Q95" i="14" s="1"/>
  <c r="AE95" i="14" s="1"/>
  <c r="D66" i="14"/>
  <c r="R66" i="14" s="1"/>
  <c r="AF66" i="14" s="1"/>
  <c r="C246" i="14"/>
  <c r="Q246" i="14" s="1"/>
  <c r="AE246" i="14" s="1"/>
  <c r="E10" i="14"/>
  <c r="S10" i="14" s="1"/>
  <c r="AG10" i="14" s="1"/>
  <c r="D251" i="14"/>
  <c r="R251" i="14" s="1"/>
  <c r="AF251" i="14" s="1"/>
  <c r="D36" i="14"/>
  <c r="R36" i="14" s="1"/>
  <c r="AF36" i="14" s="1"/>
  <c r="D90" i="14"/>
  <c r="R90" i="14" s="1"/>
  <c r="AF90" i="14" s="1"/>
  <c r="C68" i="14"/>
  <c r="Q68" i="14" s="1"/>
  <c r="AE68" i="14" s="1"/>
  <c r="E251" i="14"/>
  <c r="S251" i="14" s="1"/>
  <c r="AG251" i="14" s="1"/>
  <c r="D208" i="14"/>
  <c r="R208" i="14" s="1"/>
  <c r="AF208" i="14" s="1"/>
  <c r="D150" i="14"/>
  <c r="R150" i="14" s="1"/>
  <c r="AF150" i="14" s="1"/>
  <c r="D232" i="14"/>
  <c r="R232" i="14" s="1"/>
  <c r="AF232" i="14" s="1"/>
  <c r="D93" i="14"/>
  <c r="R93" i="14" s="1"/>
  <c r="AF93" i="14" s="1"/>
  <c r="E204" i="14"/>
  <c r="S204" i="14" s="1"/>
  <c r="AG204" i="14" s="1"/>
  <c r="E336" i="14"/>
  <c r="S336" i="14" s="1"/>
  <c r="AG336" i="14" s="1"/>
  <c r="D28" i="14"/>
  <c r="R28" i="14" s="1"/>
  <c r="AF28" i="14" s="1"/>
  <c r="C7" i="14"/>
  <c r="Q7" i="14" s="1"/>
  <c r="AE7" i="14" s="1"/>
  <c r="C52" i="14"/>
  <c r="Q52" i="14" s="1"/>
  <c r="AE52" i="14" s="1"/>
  <c r="D27" i="14"/>
  <c r="R27" i="14" s="1"/>
  <c r="AF27" i="14" s="1"/>
  <c r="E250" i="14"/>
  <c r="S250" i="14" s="1"/>
  <c r="AG250" i="14" s="1"/>
  <c r="D11" i="14"/>
  <c r="R11" i="14" s="1"/>
  <c r="AF11" i="14" s="1"/>
  <c r="D125" i="14"/>
  <c r="R125" i="14" s="1"/>
  <c r="AF125" i="14" s="1"/>
  <c r="E51" i="14"/>
  <c r="S51" i="14" s="1"/>
  <c r="AG51" i="14" s="1"/>
  <c r="E50" i="14"/>
  <c r="S50" i="14" s="1"/>
  <c r="AG50" i="14" s="1"/>
  <c r="D73" i="14"/>
  <c r="R73" i="14" s="1"/>
  <c r="AF73" i="14" s="1"/>
  <c r="D584" i="14"/>
  <c r="R584" i="14" s="1"/>
  <c r="E229" i="14"/>
  <c r="S229" i="14" s="1"/>
  <c r="AG229" i="14" s="1"/>
  <c r="E190" i="14"/>
  <c r="S190" i="14" s="1"/>
  <c r="AG190" i="14" s="1"/>
  <c r="D25" i="14"/>
  <c r="R25" i="14" s="1"/>
  <c r="AF25" i="14" s="1"/>
  <c r="D33" i="14"/>
  <c r="R33" i="14" s="1"/>
  <c r="AF33" i="14" s="1"/>
  <c r="E68" i="14"/>
  <c r="S68" i="14" s="1"/>
  <c r="AG68" i="14" s="1"/>
  <c r="D45" i="14"/>
  <c r="R45" i="14" s="1"/>
  <c r="AF45" i="14" s="1"/>
  <c r="C9" i="14"/>
  <c r="Q9" i="14" s="1"/>
  <c r="AE9" i="14" s="1"/>
  <c r="C270" i="14"/>
  <c r="Q270" i="14" s="1"/>
  <c r="AE270" i="14" s="1"/>
  <c r="C92" i="14"/>
  <c r="Q92" i="14" s="1"/>
  <c r="AE92" i="14" s="1"/>
  <c r="C66" i="14"/>
  <c r="Q66" i="14" s="1"/>
  <c r="AE66" i="14" s="1"/>
  <c r="E173" i="14"/>
  <c r="S173" i="14" s="1"/>
  <c r="AG173" i="14" s="1"/>
  <c r="D16" i="14"/>
  <c r="R16" i="14" s="1"/>
  <c r="AF16" i="14" s="1"/>
  <c r="C169" i="14"/>
  <c r="Q169" i="14" s="1"/>
  <c r="AE169" i="14" s="1"/>
  <c r="E164" i="14"/>
  <c r="S164" i="14" s="1"/>
  <c r="AG164" i="14" s="1"/>
  <c r="C168" i="14"/>
  <c r="Q168" i="14" s="1"/>
  <c r="AE168" i="14" s="1"/>
  <c r="E376" i="14"/>
  <c r="S376" i="14" s="1"/>
  <c r="AG376" i="14" s="1"/>
  <c r="C50" i="14"/>
  <c r="Q50" i="14" s="1"/>
  <c r="AE50" i="14" s="1"/>
  <c r="D469" i="14"/>
  <c r="R469" i="14" s="1"/>
  <c r="AF469" i="14" s="1"/>
  <c r="D592" i="14"/>
  <c r="R592" i="14" s="1"/>
  <c r="E47" i="14"/>
  <c r="S47" i="14" s="1"/>
  <c r="AG47" i="14" s="1"/>
  <c r="D247" i="14"/>
  <c r="R247" i="14" s="1"/>
  <c r="AF247" i="14" s="1"/>
  <c r="E225" i="14"/>
  <c r="S225" i="14" s="1"/>
  <c r="AG225" i="14" s="1"/>
  <c r="D164" i="14"/>
  <c r="R164" i="14" s="1"/>
  <c r="AF164" i="14" s="1"/>
  <c r="E195" i="14"/>
  <c r="S195" i="14" s="1"/>
  <c r="AG195" i="14" s="1"/>
  <c r="C296" i="14"/>
  <c r="Q296" i="14" s="1"/>
  <c r="AE296" i="14" s="1"/>
  <c r="C235" i="14"/>
  <c r="Q235" i="14" s="1"/>
  <c r="AE235" i="14" s="1"/>
  <c r="C456" i="14"/>
  <c r="Q456" i="14" s="1"/>
  <c r="AE456" i="14" s="1"/>
  <c r="C271" i="14"/>
  <c r="Q271" i="14" s="1"/>
  <c r="AE271" i="14" s="1"/>
  <c r="E6" i="14"/>
  <c r="S6" i="14" s="1"/>
  <c r="AG6" i="14" s="1"/>
  <c r="E56" i="14"/>
  <c r="S56" i="14" s="1"/>
  <c r="AG56" i="14" s="1"/>
  <c r="E210" i="14"/>
  <c r="S210" i="14" s="1"/>
  <c r="AG210" i="14" s="1"/>
  <c r="D12" i="14"/>
  <c r="R12" i="14" s="1"/>
  <c r="AF12" i="14" s="1"/>
  <c r="C26" i="14"/>
  <c r="Q26" i="14" s="1"/>
  <c r="AE26" i="14" s="1"/>
  <c r="E116" i="14"/>
  <c r="S116" i="14" s="1"/>
  <c r="AG116" i="14" s="1"/>
  <c r="D109" i="14"/>
  <c r="R109" i="14" s="1"/>
  <c r="AF109" i="14" s="1"/>
  <c r="C154" i="14"/>
  <c r="Q154" i="14" s="1"/>
  <c r="AE154" i="14" s="1"/>
  <c r="E272" i="14"/>
  <c r="S272" i="14" s="1"/>
  <c r="AG272" i="14" s="1"/>
  <c r="C496" i="14"/>
  <c r="Q496" i="14" s="1"/>
  <c r="E104" i="14"/>
  <c r="S104" i="14" s="1"/>
  <c r="AG104" i="14" s="1"/>
  <c r="C87" i="14"/>
  <c r="Q87" i="14" s="1"/>
  <c r="AE87" i="14" s="1"/>
  <c r="C96" i="14"/>
  <c r="Q96" i="14" s="1"/>
  <c r="AE96" i="14" s="1"/>
  <c r="C536" i="14"/>
  <c r="Q536" i="14" s="1"/>
  <c r="E167" i="14"/>
  <c r="S167" i="14" s="1"/>
  <c r="AG167" i="14" s="1"/>
  <c r="C109" i="14"/>
  <c r="Q109" i="14" s="1"/>
  <c r="AE109" i="14" s="1"/>
  <c r="E33" i="14"/>
  <c r="S33" i="14" s="1"/>
  <c r="AG33" i="14" s="1"/>
  <c r="E154" i="14"/>
  <c r="S154" i="14" s="1"/>
  <c r="AG154" i="14" s="1"/>
  <c r="D330" i="14"/>
  <c r="R330" i="14" s="1"/>
  <c r="AF330" i="14" s="1"/>
  <c r="C192" i="14"/>
  <c r="Q192" i="14" s="1"/>
  <c r="AE192" i="14" s="1"/>
  <c r="C176" i="14"/>
  <c r="Q176" i="14" s="1"/>
  <c r="AE176" i="14" s="1"/>
  <c r="D175" i="14"/>
  <c r="R175" i="14" s="1"/>
  <c r="AF175" i="14" s="1"/>
  <c r="E234" i="14"/>
  <c r="S234" i="14" s="1"/>
  <c r="AG234" i="14" s="1"/>
  <c r="E256" i="14"/>
  <c r="S256" i="14" s="1"/>
  <c r="AG256" i="14" s="1"/>
  <c r="D127" i="14"/>
  <c r="R127" i="14" s="1"/>
  <c r="AF127" i="14" s="1"/>
  <c r="D194" i="14"/>
  <c r="R194" i="14" s="1"/>
  <c r="AF194" i="14" s="1"/>
  <c r="C215" i="14"/>
  <c r="Q215" i="14" s="1"/>
  <c r="AE215" i="14" s="1"/>
  <c r="D106" i="14"/>
  <c r="R106" i="14" s="1"/>
  <c r="AF106" i="14" s="1"/>
  <c r="E206" i="14"/>
  <c r="S206" i="14" s="1"/>
  <c r="AG206" i="14" s="1"/>
  <c r="D92" i="14"/>
  <c r="R92" i="14" s="1"/>
  <c r="AF92" i="14" s="1"/>
  <c r="C188" i="14"/>
  <c r="Q188" i="14" s="1"/>
  <c r="AE188" i="14" s="1"/>
  <c r="E126" i="14"/>
  <c r="S126" i="14" s="1"/>
  <c r="AG126" i="14" s="1"/>
  <c r="C16" i="14"/>
  <c r="Q16" i="14" s="1"/>
  <c r="AE16" i="14" s="1"/>
  <c r="E252" i="14"/>
  <c r="S252" i="14" s="1"/>
  <c r="AG252" i="14" s="1"/>
  <c r="C214" i="14"/>
  <c r="Q214" i="14" s="1"/>
  <c r="AE214" i="14" s="1"/>
  <c r="E66" i="14"/>
  <c r="S66" i="14" s="1"/>
  <c r="AG66" i="14" s="1"/>
  <c r="E115" i="14"/>
  <c r="S115" i="14" s="1"/>
  <c r="AG115" i="14" s="1"/>
  <c r="C249" i="14"/>
  <c r="Q249" i="14" s="1"/>
  <c r="AE249" i="14" s="1"/>
  <c r="D449" i="14"/>
  <c r="R449" i="14" s="1"/>
  <c r="AF449" i="14" s="1"/>
  <c r="C207" i="14"/>
  <c r="Q207" i="14" s="1"/>
  <c r="AE207" i="14" s="1"/>
  <c r="C93" i="14"/>
  <c r="Q93" i="14" s="1"/>
  <c r="AE93" i="14" s="1"/>
  <c r="E208" i="14"/>
  <c r="S208" i="14" s="1"/>
  <c r="AG208" i="14" s="1"/>
  <c r="D114" i="14"/>
  <c r="R114" i="14" s="1"/>
  <c r="AF114" i="14" s="1"/>
  <c r="C276" i="14"/>
  <c r="Q276" i="14" s="1"/>
  <c r="AE276" i="14" s="1"/>
  <c r="D4" i="14"/>
  <c r="R4" i="14" s="1"/>
  <c r="AF4" i="14" s="1"/>
  <c r="E175" i="14"/>
  <c r="S175" i="14" s="1"/>
  <c r="AG175" i="14" s="1"/>
  <c r="E276" i="14"/>
  <c r="S276" i="14" s="1"/>
  <c r="AG276" i="14" s="1"/>
  <c r="C124" i="14"/>
  <c r="Q124" i="14" s="1"/>
  <c r="AE124" i="14" s="1"/>
  <c r="D204" i="14"/>
  <c r="R204" i="14" s="1"/>
  <c r="AF204" i="14" s="1"/>
  <c r="E96" i="14"/>
  <c r="S96" i="14" s="1"/>
  <c r="AG96" i="14" s="1"/>
  <c r="D547" i="14"/>
  <c r="R547" i="14" s="1"/>
  <c r="C233" i="14"/>
  <c r="Q233" i="14" s="1"/>
  <c r="AE233" i="14" s="1"/>
  <c r="C36" i="14"/>
  <c r="Q36" i="14" s="1"/>
  <c r="AE36" i="14" s="1"/>
  <c r="D276" i="14"/>
  <c r="R276" i="14" s="1"/>
  <c r="AF276" i="14" s="1"/>
  <c r="E149" i="14"/>
  <c r="S149" i="14" s="1"/>
  <c r="AG149" i="14" s="1"/>
  <c r="C184" i="14"/>
  <c r="Q184" i="14" s="1"/>
  <c r="AE184" i="14" s="1"/>
  <c r="D110" i="14"/>
  <c r="R110" i="14" s="1"/>
  <c r="AF110" i="14" s="1"/>
  <c r="D113" i="14"/>
  <c r="R113" i="14" s="1"/>
  <c r="AF113" i="14" s="1"/>
  <c r="E316" i="14"/>
  <c r="S316" i="14" s="1"/>
  <c r="AG316" i="14" s="1"/>
  <c r="D190" i="14"/>
  <c r="R190" i="14" s="1"/>
  <c r="AF190" i="14" s="1"/>
  <c r="E255" i="14"/>
  <c r="S255" i="14" s="1"/>
  <c r="AG255" i="14" s="1"/>
  <c r="D269" i="14"/>
  <c r="R269" i="14" s="1"/>
  <c r="AF269" i="14" s="1"/>
  <c r="E271" i="14"/>
  <c r="S271" i="14" s="1"/>
  <c r="AG271" i="14" s="1"/>
  <c r="D244" i="14"/>
  <c r="R244" i="14" s="1"/>
  <c r="AF244" i="14" s="1"/>
  <c r="E274" i="14"/>
  <c r="S274" i="14" s="1"/>
  <c r="AG274" i="14" s="1"/>
  <c r="C108" i="14"/>
  <c r="Q108" i="14" s="1"/>
  <c r="AE108" i="14" s="1"/>
  <c r="D296" i="14"/>
  <c r="R296" i="14" s="1"/>
  <c r="AF296" i="14" s="1"/>
  <c r="E54" i="14"/>
  <c r="S54" i="14" s="1"/>
  <c r="AG54" i="14" s="1"/>
  <c r="E90" i="14"/>
  <c r="S90" i="14" s="1"/>
  <c r="AG90" i="14" s="1"/>
  <c r="C153" i="14"/>
  <c r="Q153" i="14" s="1"/>
  <c r="AE153" i="14" s="1"/>
  <c r="C232" i="14"/>
  <c r="Q232" i="14" s="1"/>
  <c r="AE232" i="14" s="1"/>
  <c r="D5" i="14"/>
  <c r="R5" i="14" s="1"/>
  <c r="AF5" i="14" s="1"/>
  <c r="C104" i="14"/>
  <c r="Q104" i="14" s="1"/>
  <c r="AE104" i="14" s="1"/>
  <c r="D210" i="14"/>
  <c r="R210" i="14" s="1"/>
  <c r="AF210" i="14" s="1"/>
  <c r="E46" i="14"/>
  <c r="S46" i="14" s="1"/>
  <c r="AG46" i="14" s="1"/>
  <c r="E246" i="14"/>
  <c r="S246" i="14" s="1"/>
  <c r="AG246" i="14" s="1"/>
  <c r="E187" i="14"/>
  <c r="S187" i="14" s="1"/>
  <c r="AG187" i="14" s="1"/>
  <c r="E155" i="14"/>
  <c r="S155" i="14" s="1"/>
  <c r="AG155" i="14" s="1"/>
  <c r="C266" i="14"/>
  <c r="Q266" i="14" s="1"/>
  <c r="AE266" i="14" s="1"/>
  <c r="C46" i="14"/>
  <c r="Q46" i="14" s="1"/>
  <c r="AE46" i="14" s="1"/>
  <c r="E109" i="14"/>
  <c r="S109" i="14" s="1"/>
  <c r="AG109" i="14" s="1"/>
  <c r="D189" i="14"/>
  <c r="R189" i="14" s="1"/>
  <c r="AF189" i="14" s="1"/>
  <c r="D271" i="14"/>
  <c r="R271" i="14" s="1"/>
  <c r="AF271" i="14" s="1"/>
  <c r="E275" i="14"/>
  <c r="S275" i="14" s="1"/>
  <c r="AG275" i="14" s="1"/>
  <c r="E273" i="14"/>
  <c r="S273" i="14" s="1"/>
  <c r="AG273" i="14" s="1"/>
  <c r="E89" i="14"/>
  <c r="S89" i="14" s="1"/>
  <c r="AG89" i="14" s="1"/>
  <c r="D89" i="14"/>
  <c r="R89" i="14" s="1"/>
  <c r="AF89" i="14" s="1"/>
  <c r="C231" i="14"/>
  <c r="Q231" i="14" s="1"/>
  <c r="AE231" i="14" s="1"/>
  <c r="E48" i="14"/>
  <c r="S48" i="14" s="1"/>
  <c r="AG48" i="14" s="1"/>
  <c r="E194" i="14"/>
  <c r="S194" i="14" s="1"/>
  <c r="AG194" i="14" s="1"/>
  <c r="D29" i="14"/>
  <c r="R29" i="14" s="1"/>
  <c r="AF29" i="14" s="1"/>
  <c r="C112" i="14"/>
  <c r="Q112" i="14" s="1"/>
  <c r="AE112" i="14" s="1"/>
  <c r="E168" i="14"/>
  <c r="S168" i="14" s="1"/>
  <c r="AG168" i="14" s="1"/>
  <c r="E416" i="14"/>
  <c r="S416" i="14" s="1"/>
  <c r="AG416" i="14" s="1"/>
  <c r="D104" i="14"/>
  <c r="R104" i="14" s="1"/>
  <c r="AF104" i="14" s="1"/>
  <c r="C107" i="14"/>
  <c r="Q107" i="14" s="1"/>
  <c r="AE107" i="14" s="1"/>
  <c r="D253" i="14"/>
  <c r="R253" i="14" s="1"/>
  <c r="AF253" i="14" s="1"/>
  <c r="C32" i="14"/>
  <c r="Q32" i="14" s="1"/>
  <c r="AE32" i="14" s="1"/>
  <c r="C216" i="14"/>
  <c r="Q216" i="14" s="1"/>
  <c r="AE216" i="14" s="1"/>
  <c r="D168" i="14"/>
  <c r="R168" i="14" s="1"/>
  <c r="AF168" i="14" s="1"/>
  <c r="C206" i="14"/>
  <c r="Q206" i="14" s="1"/>
  <c r="AE206" i="14" s="1"/>
  <c r="C170" i="14"/>
  <c r="Q170" i="14" s="1"/>
  <c r="AE170" i="14" s="1"/>
  <c r="E150" i="14"/>
  <c r="S150" i="14" s="1"/>
  <c r="AG150" i="14" s="1"/>
  <c r="D76" i="14"/>
  <c r="R76" i="14" s="1"/>
  <c r="AF76" i="14" s="1"/>
  <c r="C173" i="14"/>
  <c r="Q173" i="14" s="1"/>
  <c r="AE173" i="14" s="1"/>
  <c r="E216" i="14"/>
  <c r="S216" i="14" s="1"/>
  <c r="AG216" i="14" s="1"/>
  <c r="D85" i="14"/>
  <c r="R85" i="14" s="1"/>
  <c r="AF85" i="14" s="1"/>
  <c r="D476" i="14"/>
  <c r="R476" i="14" s="1"/>
  <c r="AF476" i="14" s="1"/>
  <c r="E536" i="14"/>
  <c r="S536" i="14" s="1"/>
  <c r="C14" i="14"/>
  <c r="Q14" i="14" s="1"/>
  <c r="AE14" i="14" s="1"/>
  <c r="D414" i="14"/>
  <c r="R414" i="14" s="1"/>
  <c r="AF414" i="14" s="1"/>
  <c r="C72" i="14"/>
  <c r="Q72" i="14" s="1"/>
  <c r="AE72" i="14" s="1"/>
  <c r="D64" i="14"/>
  <c r="R64" i="14" s="1"/>
  <c r="AF64" i="14" s="1"/>
  <c r="C131" i="14"/>
  <c r="Q131" i="14" s="1"/>
  <c r="AE131" i="14" s="1"/>
  <c r="E28" i="14"/>
  <c r="S28" i="14" s="1"/>
  <c r="AG28" i="14" s="1"/>
  <c r="D316" i="14"/>
  <c r="R316" i="14" s="1"/>
  <c r="AF316" i="14" s="1"/>
  <c r="D13" i="14"/>
  <c r="R13" i="14" s="1"/>
  <c r="AF13" i="14" s="1"/>
  <c r="E245" i="14"/>
  <c r="S245" i="14" s="1"/>
  <c r="AG245" i="14" s="1"/>
  <c r="D187" i="14"/>
  <c r="R187" i="14" s="1"/>
  <c r="AF187" i="14" s="1"/>
  <c r="C149" i="14"/>
  <c r="Q149" i="14" s="1"/>
  <c r="AE149" i="14" s="1"/>
  <c r="D15" i="14"/>
  <c r="R15" i="14" s="1"/>
  <c r="AF15" i="14" s="1"/>
  <c r="E30" i="14"/>
  <c r="S30" i="14" s="1"/>
  <c r="AG30" i="14" s="1"/>
  <c r="E27" i="14"/>
  <c r="S27" i="14" s="1"/>
  <c r="AG27" i="14" s="1"/>
  <c r="D249" i="14"/>
  <c r="R249" i="14" s="1"/>
  <c r="AF249" i="14" s="1"/>
  <c r="C248" i="14"/>
  <c r="Q248" i="14" s="1"/>
  <c r="AE248" i="14" s="1"/>
  <c r="D174" i="14"/>
  <c r="R174" i="14" s="1"/>
  <c r="AF174" i="14" s="1"/>
  <c r="E166" i="14"/>
  <c r="S166" i="14" s="1"/>
  <c r="AG166" i="14" s="1"/>
  <c r="E74" i="14"/>
  <c r="S74" i="14" s="1"/>
  <c r="AG74" i="14" s="1"/>
  <c r="C70" i="14"/>
  <c r="Q70" i="14" s="1"/>
  <c r="AE70" i="14" s="1"/>
  <c r="E5" i="14"/>
  <c r="S5" i="14" s="1"/>
  <c r="AG5" i="14" s="1"/>
  <c r="E151" i="14"/>
  <c r="S151" i="14" s="1"/>
  <c r="AG151" i="14" s="1"/>
  <c r="C53" i="14"/>
  <c r="Q53" i="14" s="1"/>
  <c r="AE53" i="14" s="1"/>
  <c r="D169" i="14"/>
  <c r="R169" i="14" s="1"/>
  <c r="AF169" i="14" s="1"/>
  <c r="C11" i="14"/>
  <c r="Q11" i="14" s="1"/>
  <c r="AE11" i="14" s="1"/>
  <c r="E196" i="14"/>
  <c r="S196" i="14" s="1"/>
  <c r="AG196" i="14" s="1"/>
  <c r="C128" i="14"/>
  <c r="Q128" i="14" s="1"/>
  <c r="AE128" i="14" s="1"/>
  <c r="E53" i="14"/>
  <c r="S53" i="14" s="1"/>
  <c r="AG53" i="14" s="1"/>
  <c r="E232" i="14"/>
  <c r="S232" i="14" s="1"/>
  <c r="AG232" i="14" s="1"/>
  <c r="E211" i="14"/>
  <c r="S211" i="14" s="1"/>
  <c r="AG211" i="14" s="1"/>
  <c r="E244" i="14"/>
  <c r="S244" i="14" s="1"/>
  <c r="AG244" i="14" s="1"/>
  <c r="E125" i="14"/>
  <c r="S125" i="14" s="1"/>
  <c r="AG125" i="14" s="1"/>
  <c r="C76" i="14"/>
  <c r="Q76" i="14" s="1"/>
  <c r="AE76" i="14" s="1"/>
  <c r="E110" i="14"/>
  <c r="S110" i="14" s="1"/>
  <c r="AG110" i="14" s="1"/>
  <c r="D536" i="14"/>
  <c r="R536" i="14" s="1"/>
  <c r="D132" i="14"/>
  <c r="R132" i="14" s="1"/>
  <c r="AF132" i="14" s="1"/>
  <c r="C33" i="14"/>
  <c r="Q33" i="14" s="1"/>
  <c r="AE33" i="14" s="1"/>
  <c r="E129" i="14"/>
  <c r="S129" i="14" s="1"/>
  <c r="AG129" i="14" s="1"/>
  <c r="D70" i="14"/>
  <c r="R70" i="14" s="1"/>
  <c r="AF70" i="14" s="1"/>
  <c r="E226" i="14"/>
  <c r="S226" i="14" s="1"/>
  <c r="AG226" i="14" s="1"/>
  <c r="C47" i="14"/>
  <c r="Q47" i="14" s="1"/>
  <c r="AE47" i="14" s="1"/>
  <c r="D48" i="14"/>
  <c r="R48" i="14" s="1"/>
  <c r="AF48" i="14" s="1"/>
  <c r="E87" i="14"/>
  <c r="S87" i="14" s="1"/>
  <c r="AG87" i="14" s="1"/>
  <c r="D224" i="14"/>
  <c r="R224" i="14" s="1"/>
  <c r="AF224" i="14" s="1"/>
  <c r="C156" i="14"/>
  <c r="Q156" i="14" s="1"/>
  <c r="AE156" i="14" s="1"/>
  <c r="D227" i="14"/>
  <c r="R227" i="14" s="1"/>
  <c r="AF227" i="14" s="1"/>
  <c r="C67" i="14"/>
  <c r="Q67" i="14" s="1"/>
  <c r="AE67" i="14" s="1"/>
  <c r="C336" i="14"/>
  <c r="Q336" i="14" s="1"/>
  <c r="AE336" i="14" s="1"/>
  <c r="E205" i="14"/>
  <c r="S205" i="14" s="1"/>
  <c r="AG205" i="14" s="1"/>
  <c r="D115" i="14"/>
  <c r="R115" i="14" s="1"/>
  <c r="AF115" i="14" s="1"/>
  <c r="D195" i="14"/>
  <c r="R195" i="14" s="1"/>
  <c r="AF195" i="14" s="1"/>
  <c r="C356" i="14"/>
  <c r="Q356" i="14" s="1"/>
  <c r="AE356" i="14" s="1"/>
  <c r="C135" i="14"/>
  <c r="Q135" i="14" s="1"/>
  <c r="AE135" i="14" s="1"/>
  <c r="E85" i="14"/>
  <c r="S85" i="14" s="1"/>
  <c r="AG85" i="14" s="1"/>
  <c r="E146" i="14"/>
  <c r="S146" i="14" s="1"/>
  <c r="AG146" i="14" s="1"/>
  <c r="D256" i="14"/>
  <c r="R256" i="14" s="1"/>
  <c r="AF256" i="14" s="1"/>
  <c r="E92" i="14"/>
  <c r="S92" i="14" s="1"/>
  <c r="AG92" i="14" s="1"/>
  <c r="C212" i="14"/>
  <c r="Q212" i="14" s="1"/>
  <c r="AE212" i="14" s="1"/>
  <c r="D173" i="14"/>
  <c r="R173" i="14" s="1"/>
  <c r="AF173" i="14" s="1"/>
  <c r="C226" i="14"/>
  <c r="Q226" i="14" s="1"/>
  <c r="AE226" i="14" s="1"/>
  <c r="D324" i="14"/>
  <c r="R324" i="14" s="1"/>
  <c r="AF324" i="14" s="1"/>
  <c r="D148" i="14"/>
  <c r="R148" i="14" s="1"/>
  <c r="AF148" i="14" s="1"/>
  <c r="C175" i="14"/>
  <c r="Q175" i="14" s="1"/>
  <c r="AE175" i="14" s="1"/>
  <c r="C316" i="14"/>
  <c r="Q316" i="14" s="1"/>
  <c r="AE316" i="14" s="1"/>
  <c r="D212" i="14"/>
  <c r="R212" i="14" s="1"/>
  <c r="AF212" i="14" s="1"/>
  <c r="D51" i="14"/>
  <c r="R51" i="14" s="1"/>
  <c r="AF51" i="14" s="1"/>
  <c r="D68" i="14"/>
  <c r="R68" i="14" s="1"/>
  <c r="AF68" i="14" s="1"/>
  <c r="E32" i="14"/>
  <c r="S32" i="14" s="1"/>
  <c r="AG32" i="14" s="1"/>
  <c r="C186" i="14"/>
  <c r="Q186" i="14" s="1"/>
  <c r="AE186" i="14" s="1"/>
  <c r="E396" i="14"/>
  <c r="S396" i="14" s="1"/>
  <c r="AG396" i="14" s="1"/>
  <c r="E436" i="14"/>
  <c r="S436" i="14" s="1"/>
  <c r="AG436" i="14" s="1"/>
  <c r="E44" i="14"/>
  <c r="S44" i="14" s="1"/>
  <c r="AG44" i="14" s="1"/>
  <c r="D111" i="14"/>
  <c r="R111" i="14" s="1"/>
  <c r="AF111" i="14" s="1"/>
  <c r="C145" i="14"/>
  <c r="Q145" i="14" s="1"/>
  <c r="AE145" i="14" s="1"/>
  <c r="C189" i="14"/>
  <c r="Q189" i="14" s="1"/>
  <c r="AE189" i="14" s="1"/>
  <c r="D171" i="14"/>
  <c r="R171" i="14" s="1"/>
  <c r="AF171" i="14" s="1"/>
  <c r="D445" i="14"/>
  <c r="R445" i="14" s="1"/>
  <c r="AF445" i="14" s="1"/>
  <c r="C251" i="14"/>
  <c r="Q251" i="14" s="1"/>
  <c r="AE251" i="14" s="1"/>
  <c r="E133" i="14"/>
  <c r="S133" i="14" s="1"/>
  <c r="AG133" i="14" s="1"/>
  <c r="C275" i="14"/>
  <c r="Q275" i="14" s="1"/>
  <c r="AE275" i="14" s="1"/>
  <c r="D436" i="14"/>
  <c r="R436" i="14" s="1"/>
  <c r="AF436" i="14" s="1"/>
  <c r="E269" i="14"/>
  <c r="S269" i="14" s="1"/>
  <c r="AG269" i="14" s="1"/>
  <c r="E264" i="14"/>
  <c r="S264" i="14" s="1"/>
  <c r="AG264" i="14" s="1"/>
  <c r="D9" i="14"/>
  <c r="R9" i="14" s="1"/>
  <c r="AF9" i="14" s="1"/>
  <c r="D34" i="14"/>
  <c r="R34" i="14" s="1"/>
  <c r="AF34" i="14" s="1"/>
  <c r="E127" i="14"/>
  <c r="S127" i="14" s="1"/>
  <c r="AG127" i="14" s="1"/>
  <c r="C252" i="14"/>
  <c r="Q252" i="14" s="1"/>
  <c r="AE252" i="14" s="1"/>
  <c r="C147" i="14"/>
  <c r="Q147" i="14" s="1"/>
  <c r="AE147" i="14" s="1"/>
  <c r="C125" i="14"/>
  <c r="Q125" i="14" s="1"/>
  <c r="AE125" i="14" s="1"/>
  <c r="E105" i="14"/>
  <c r="S105" i="14" s="1"/>
  <c r="AG105" i="14" s="1"/>
  <c r="C148" i="14"/>
  <c r="Q148" i="14" s="1"/>
  <c r="AE148" i="14" s="1"/>
  <c r="C27" i="14"/>
  <c r="Q27" i="14" s="1"/>
  <c r="AE27" i="14" s="1"/>
  <c r="C144" i="14"/>
  <c r="Q144" i="14" s="1"/>
  <c r="AE144" i="14" s="1"/>
  <c r="E148" i="14"/>
  <c r="S148" i="14" s="1"/>
  <c r="AG148" i="14" s="1"/>
  <c r="C105" i="14"/>
  <c r="Q105" i="14" s="1"/>
  <c r="AE105" i="14" s="1"/>
  <c r="C73" i="14"/>
  <c r="Q73" i="14" s="1"/>
  <c r="AE73" i="14" s="1"/>
  <c r="E188" i="14"/>
  <c r="S188" i="14" s="1"/>
  <c r="AG188" i="14" s="1"/>
  <c r="C396" i="14"/>
  <c r="Q396" i="14" s="1"/>
  <c r="AE396" i="14" s="1"/>
  <c r="C234" i="14"/>
  <c r="Q234" i="14" s="1"/>
  <c r="AE234" i="14" s="1"/>
  <c r="E84" i="14"/>
  <c r="S84" i="14" s="1"/>
  <c r="AG84" i="14" s="1"/>
  <c r="C267" i="14"/>
  <c r="Q267" i="14" s="1"/>
  <c r="AE267" i="14" s="1"/>
  <c r="C265" i="14"/>
  <c r="Q265" i="14" s="1"/>
  <c r="AE265" i="14" s="1"/>
  <c r="C4" i="14"/>
  <c r="Q4" i="14" s="1"/>
  <c r="AE4" i="14" s="1"/>
  <c r="C171" i="14"/>
  <c r="Q171" i="14" s="1"/>
  <c r="AE171" i="14" s="1"/>
  <c r="D215" i="14"/>
  <c r="R215" i="14" s="1"/>
  <c r="AF215" i="14" s="1"/>
  <c r="C129" i="14"/>
  <c r="Q129" i="14" s="1"/>
  <c r="AE129" i="14" s="1"/>
  <c r="C113" i="14"/>
  <c r="Q113" i="14" s="1"/>
  <c r="AE113" i="14" s="1"/>
  <c r="D556" i="14"/>
  <c r="R556" i="14" s="1"/>
  <c r="C10" i="14"/>
  <c r="Q10" i="14" s="1"/>
  <c r="AE10" i="14" s="1"/>
  <c r="E186" i="14"/>
  <c r="S186" i="14" s="1"/>
  <c r="AG186" i="14" s="1"/>
  <c r="C227" i="14"/>
  <c r="Q227" i="14" s="1"/>
  <c r="AE227" i="14" s="1"/>
  <c r="D214" i="14"/>
  <c r="R214" i="14" s="1"/>
  <c r="AF214" i="14" s="1"/>
  <c r="C256" i="14"/>
  <c r="Q256" i="14" s="1"/>
  <c r="AE256" i="14" s="1"/>
  <c r="E456" i="14"/>
  <c r="S456" i="14" s="1"/>
  <c r="AG456" i="14" s="1"/>
  <c r="C127" i="14"/>
  <c r="Q127" i="14" s="1"/>
  <c r="AE127" i="14" s="1"/>
  <c r="E189" i="14"/>
  <c r="S189" i="14" s="1"/>
  <c r="AG189" i="14" s="1"/>
  <c r="D364" i="14"/>
  <c r="R364" i="14" s="1"/>
  <c r="AF364" i="14" s="1"/>
  <c r="E153" i="14"/>
  <c r="S153" i="14" s="1"/>
  <c r="AG153" i="14" s="1"/>
  <c r="C436" i="14"/>
  <c r="Q436" i="14" s="1"/>
  <c r="AE436" i="14" s="1"/>
  <c r="D233" i="14"/>
  <c r="R233" i="14" s="1"/>
  <c r="AF233" i="14" s="1"/>
  <c r="E73" i="14"/>
  <c r="S73" i="14" s="1"/>
  <c r="AG73" i="14" s="1"/>
  <c r="E16" i="14"/>
  <c r="S16" i="14" s="1"/>
  <c r="AG16" i="14" s="1"/>
  <c r="D130" i="14"/>
  <c r="R130" i="14" s="1"/>
  <c r="AF130" i="14" s="1"/>
  <c r="D151" i="14"/>
  <c r="R151" i="14" s="1"/>
  <c r="AF151" i="14" s="1"/>
  <c r="D213" i="14"/>
  <c r="R213" i="14" s="1"/>
  <c r="AF213" i="14" s="1"/>
  <c r="D46" i="14"/>
  <c r="R46" i="14" s="1"/>
  <c r="AF46" i="14" s="1"/>
  <c r="C253" i="14"/>
  <c r="Q253" i="14" s="1"/>
  <c r="AE253" i="14" s="1"/>
  <c r="E36" i="14"/>
  <c r="S36" i="14" s="1"/>
  <c r="AG36" i="14" s="1"/>
  <c r="E296" i="14"/>
  <c r="S296" i="14" s="1"/>
  <c r="AG296" i="14" s="1"/>
  <c r="E128" i="14"/>
  <c r="S128" i="14" s="1"/>
  <c r="AG128" i="14" s="1"/>
  <c r="C165" i="14"/>
  <c r="Q165" i="14" s="1"/>
  <c r="AE165" i="14" s="1"/>
  <c r="D545" i="14"/>
  <c r="R545" i="14" s="1"/>
  <c r="D8" i="14"/>
  <c r="R8" i="14" s="1"/>
  <c r="AF8" i="14" s="1"/>
  <c r="C28" i="14"/>
  <c r="Q28" i="14" s="1"/>
  <c r="AE28" i="14" s="1"/>
  <c r="E169" i="14"/>
  <c r="S169" i="14" s="1"/>
  <c r="AG169" i="14" s="1"/>
  <c r="D95" i="14"/>
  <c r="R95" i="14" s="1"/>
  <c r="AF95" i="14" s="1"/>
  <c r="D167" i="14"/>
  <c r="R167" i="14" s="1"/>
  <c r="AF167" i="14" s="1"/>
  <c r="C556" i="14"/>
  <c r="Q556" i="14" s="1"/>
  <c r="C244" i="14"/>
  <c r="Q244" i="14" s="1"/>
  <c r="AE244" i="14" s="1"/>
  <c r="E144" i="14"/>
  <c r="S144" i="14" s="1"/>
  <c r="AG144" i="14" s="1"/>
  <c r="E516" i="14"/>
  <c r="S516" i="14" s="1"/>
  <c r="C5" i="14"/>
  <c r="Q5" i="14" s="1"/>
  <c r="AE5" i="14" s="1"/>
  <c r="E132" i="14"/>
  <c r="S132" i="14" s="1"/>
  <c r="AG132" i="14" s="1"/>
  <c r="D24" i="14"/>
  <c r="R24" i="14" s="1"/>
  <c r="AF24" i="14" s="1"/>
  <c r="E145" i="14"/>
  <c r="S145" i="14" s="1"/>
  <c r="AG145" i="14" s="1"/>
  <c r="E93" i="14"/>
  <c r="S93" i="14" s="1"/>
  <c r="AG93" i="14" s="1"/>
  <c r="E172" i="14"/>
  <c r="S172" i="14" s="1"/>
  <c r="AG172" i="14" s="1"/>
  <c r="C416" i="14"/>
  <c r="Q416" i="14" s="1"/>
  <c r="AE416" i="14" s="1"/>
  <c r="D154" i="14"/>
  <c r="R154" i="14" s="1"/>
  <c r="AF154" i="14" s="1"/>
  <c r="D453" i="14"/>
  <c r="R453" i="14" s="1"/>
  <c r="AF453" i="14" s="1"/>
  <c r="D312" i="14"/>
  <c r="R312" i="14" s="1"/>
  <c r="AF312" i="14" s="1"/>
  <c r="C228" i="14"/>
  <c r="Q228" i="14" s="1"/>
  <c r="AE228" i="14" s="1"/>
  <c r="D186" i="14"/>
  <c r="R186" i="14" s="1"/>
  <c r="AF186" i="14" s="1"/>
  <c r="D193" i="14"/>
  <c r="R193" i="14" s="1"/>
  <c r="AF193" i="14" s="1"/>
  <c r="D374" i="14"/>
  <c r="R374" i="14" s="1"/>
  <c r="AF374" i="14" s="1"/>
  <c r="E130" i="14"/>
  <c r="S130" i="14" s="1"/>
  <c r="AG130" i="14" s="1"/>
  <c r="E213" i="14"/>
  <c r="S213" i="14" s="1"/>
  <c r="AG213" i="14" s="1"/>
  <c r="E170" i="14"/>
  <c r="S170" i="14" s="1"/>
  <c r="AG170" i="14" s="1"/>
  <c r="E29" i="14"/>
  <c r="S29" i="14" s="1"/>
  <c r="AG29" i="14" s="1"/>
  <c r="D49" i="14"/>
  <c r="R49" i="14" s="1"/>
  <c r="AF49" i="14" s="1"/>
  <c r="C74" i="14"/>
  <c r="Q74" i="14" s="1"/>
  <c r="AE74" i="14" s="1"/>
  <c r="C172" i="14"/>
  <c r="Q172" i="14" s="1"/>
  <c r="AE172" i="14" s="1"/>
  <c r="D176" i="14"/>
  <c r="R176" i="14" s="1"/>
  <c r="AF176" i="14" s="1"/>
  <c r="C44" i="14"/>
  <c r="Q44" i="14" s="1"/>
  <c r="AE44" i="14" s="1"/>
  <c r="C84" i="14"/>
  <c r="Q84" i="14" s="1"/>
  <c r="AE84" i="14" s="1"/>
  <c r="D105" i="14"/>
  <c r="R105" i="14" s="1"/>
  <c r="AF105" i="14" s="1"/>
  <c r="D91" i="14"/>
  <c r="R91" i="14" s="1"/>
  <c r="AF91" i="14" s="1"/>
  <c r="C110" i="14"/>
  <c r="Q110" i="14" s="1"/>
  <c r="AE110" i="14" s="1"/>
  <c r="D166" i="14"/>
  <c r="R166" i="14" s="1"/>
  <c r="AF166" i="14" s="1"/>
  <c r="E70" i="14"/>
  <c r="S70" i="14" s="1"/>
  <c r="AG70" i="14" s="1"/>
  <c r="C24" i="14"/>
  <c r="Q24" i="14" s="1"/>
  <c r="AE24" i="14" s="1"/>
  <c r="D356" i="14"/>
  <c r="R356" i="14" s="1"/>
  <c r="AF356" i="14" s="1"/>
  <c r="E34" i="14"/>
  <c r="S34" i="14" s="1"/>
  <c r="AG34" i="14" s="1"/>
  <c r="D6" i="14"/>
  <c r="R6" i="14" s="1"/>
  <c r="AF6" i="14" s="1"/>
  <c r="E94" i="14"/>
  <c r="S94" i="14" s="1"/>
  <c r="AG94" i="14" s="1"/>
  <c r="C31" i="14"/>
  <c r="Q31" i="14" s="1"/>
  <c r="AE31" i="14" s="1"/>
  <c r="D236" i="14"/>
  <c r="R236" i="14" s="1"/>
  <c r="AF236" i="14" s="1"/>
  <c r="E253" i="14"/>
  <c r="S253" i="14" s="1"/>
  <c r="AG253" i="14" s="1"/>
  <c r="C210" i="14"/>
  <c r="Q210" i="14" s="1"/>
  <c r="AE210" i="14" s="1"/>
  <c r="D152" i="14"/>
  <c r="R152" i="14" s="1"/>
  <c r="AF152" i="14" s="1"/>
  <c r="E207" i="14"/>
  <c r="S207" i="14" s="1"/>
  <c r="AG207" i="14" s="1"/>
  <c r="D211" i="14"/>
  <c r="R211" i="14" s="1"/>
  <c r="AF211" i="14" s="1"/>
  <c r="D67" i="14"/>
  <c r="R67" i="14" s="1"/>
  <c r="AF67" i="14" s="1"/>
  <c r="E69" i="14"/>
  <c r="S69" i="14" s="1"/>
  <c r="AG69" i="14" s="1"/>
  <c r="E4" i="14"/>
  <c r="S4" i="14" s="1"/>
  <c r="AG4" i="14" s="1"/>
  <c r="E95" i="14"/>
  <c r="S95" i="14" s="1"/>
  <c r="AG95" i="14" s="1"/>
  <c r="D134" i="14"/>
  <c r="R134" i="14" s="1"/>
  <c r="AF134" i="14" s="1"/>
  <c r="E91" i="14"/>
  <c r="S91" i="14" s="1"/>
  <c r="AG91" i="14" s="1"/>
  <c r="C91" i="14"/>
  <c r="Q91" i="14" s="1"/>
  <c r="AE91" i="14" s="1"/>
  <c r="D511" i="14"/>
  <c r="R511" i="14" s="1"/>
  <c r="E193" i="14"/>
  <c r="S193" i="14" s="1"/>
  <c r="AG193" i="14" s="1"/>
  <c r="E124" i="14"/>
  <c r="S124" i="14" s="1"/>
  <c r="AG124" i="14" s="1"/>
  <c r="E247" i="14"/>
  <c r="S247" i="14" s="1"/>
  <c r="AG247" i="14" s="1"/>
  <c r="C126" i="14"/>
  <c r="Q126" i="14" s="1"/>
  <c r="AE126" i="14" s="1"/>
  <c r="D7" i="14"/>
  <c r="R7" i="14" s="1"/>
  <c r="AF7" i="14" s="1"/>
  <c r="D129" i="14"/>
  <c r="R129" i="14" s="1"/>
  <c r="AF129" i="14" s="1"/>
  <c r="E248" i="14"/>
  <c r="S248" i="14" s="1"/>
  <c r="AG248" i="14" s="1"/>
  <c r="C89" i="14"/>
  <c r="Q89" i="14" s="1"/>
  <c r="AE89" i="14" s="1"/>
  <c r="E556" i="14"/>
  <c r="S556" i="14" s="1"/>
  <c r="C245" i="14"/>
  <c r="Q245" i="14" s="1"/>
  <c r="AE245" i="14" s="1"/>
  <c r="C85" i="14"/>
  <c r="Q85" i="14" s="1"/>
  <c r="AE85" i="14" s="1"/>
  <c r="C88" i="14"/>
  <c r="Q88" i="14" s="1"/>
  <c r="AE88" i="14" s="1"/>
  <c r="D196" i="14"/>
  <c r="R196" i="14" s="1"/>
  <c r="AF196" i="14" s="1"/>
  <c r="D133" i="14"/>
  <c r="R133" i="14" s="1"/>
  <c r="AF133" i="14" s="1"/>
  <c r="C187" i="14"/>
  <c r="Q187" i="14" s="1"/>
  <c r="AE187" i="14" s="1"/>
  <c r="E294" i="14"/>
  <c r="S294" i="14" s="1"/>
  <c r="AG294" i="14" s="1"/>
  <c r="E295" i="14"/>
  <c r="S295" i="14" s="1"/>
  <c r="AG295" i="14" s="1"/>
  <c r="C294" i="14"/>
  <c r="Q294" i="14" s="1"/>
  <c r="AE294" i="14" s="1"/>
  <c r="D290" i="14"/>
  <c r="R290" i="14" s="1"/>
  <c r="AF290" i="14" s="1"/>
  <c r="C295" i="14"/>
  <c r="Q295" i="14" s="1"/>
  <c r="AE295" i="14" s="1"/>
  <c r="D264" i="14"/>
  <c r="R264" i="14" s="1"/>
  <c r="AF264" i="14" s="1"/>
  <c r="D267" i="14"/>
  <c r="R267" i="14" s="1"/>
  <c r="AF267" i="14" s="1"/>
  <c r="D275" i="14"/>
  <c r="R275" i="14" s="1"/>
  <c r="AF275" i="14" s="1"/>
  <c r="D270" i="14"/>
  <c r="R270" i="14" s="1"/>
  <c r="AF270" i="14" s="1"/>
  <c r="D266" i="14"/>
  <c r="R266" i="14" s="1"/>
  <c r="AF266" i="14" s="1"/>
  <c r="D272" i="14"/>
  <c r="R272" i="14" s="1"/>
  <c r="AF272" i="14" s="1"/>
  <c r="C293" i="14"/>
  <c r="Q293" i="14" s="1"/>
  <c r="AE293" i="14" s="1"/>
  <c r="C289" i="14"/>
  <c r="Q289" i="14" s="1"/>
  <c r="AE289" i="14" s="1"/>
  <c r="E285" i="14"/>
  <c r="S285" i="14" s="1"/>
  <c r="AG285" i="14" s="1"/>
  <c r="C290" i="14"/>
  <c r="Q290" i="14" s="1"/>
  <c r="AE290" i="14" s="1"/>
  <c r="E291" i="14"/>
  <c r="S291" i="14" s="1"/>
  <c r="AG291" i="14" s="1"/>
  <c r="E289" i="14"/>
  <c r="S289" i="14" s="1"/>
  <c r="AG289" i="14" s="1"/>
  <c r="E284" i="14"/>
  <c r="S284" i="14" s="1"/>
  <c r="AG284" i="14" s="1"/>
  <c r="C285" i="14"/>
  <c r="Q285" i="14" s="1"/>
  <c r="AE285" i="14" s="1"/>
  <c r="C286" i="14"/>
  <c r="Q286" i="14" s="1"/>
  <c r="AE286" i="14" s="1"/>
  <c r="E292" i="14"/>
  <c r="S292" i="14" s="1"/>
  <c r="AG292" i="14" s="1"/>
  <c r="E287" i="14"/>
  <c r="S287" i="14" s="1"/>
  <c r="AG287" i="14" s="1"/>
  <c r="C284" i="14"/>
  <c r="Q284" i="14" s="1"/>
  <c r="AE284" i="14" s="1"/>
  <c r="C287" i="14"/>
  <c r="Q287" i="14" s="1"/>
  <c r="AE287" i="14" s="1"/>
  <c r="C291" i="14"/>
  <c r="Q291" i="14" s="1"/>
  <c r="AE291" i="14" s="1"/>
  <c r="E290" i="14"/>
  <c r="S290" i="14" s="1"/>
  <c r="AG290" i="14" s="1"/>
  <c r="D274" i="14"/>
  <c r="R274" i="14" s="1"/>
  <c r="AF274" i="14" s="1"/>
  <c r="C288" i="14"/>
  <c r="Q288" i="14" s="1"/>
  <c r="AE288" i="14" s="1"/>
  <c r="E293" i="14"/>
  <c r="S293" i="14" s="1"/>
  <c r="AG293" i="14" s="1"/>
  <c r="E286" i="14"/>
  <c r="S286" i="14" s="1"/>
  <c r="AG286" i="14" s="1"/>
  <c r="E288" i="14"/>
  <c r="S288" i="14" s="1"/>
  <c r="AG288" i="14" s="1"/>
  <c r="C292" i="14"/>
  <c r="Q292" i="14" s="1"/>
  <c r="AE292" i="14" s="1"/>
  <c r="D268" i="14"/>
  <c r="R268" i="14" s="1"/>
  <c r="AF268" i="14" s="1"/>
  <c r="AI2" i="1"/>
  <c r="AJ3" i="1"/>
  <c r="A321" i="14"/>
  <c r="O321" i="14" s="1"/>
  <c r="AJ58" i="1"/>
  <c r="AK59" i="1"/>
  <c r="D293" i="14" a="1"/>
  <c r="C307" i="14" a="1"/>
  <c r="D313" i="14" a="1"/>
  <c r="D287" i="14" a="1"/>
  <c r="D292" i="14" a="1"/>
  <c r="E311" i="14" a="1"/>
  <c r="E314" i="14" a="1"/>
  <c r="C314" i="14" a="1"/>
  <c r="D284" i="14" a="1"/>
  <c r="D288" i="14" a="1"/>
  <c r="D286" i="14" a="1"/>
  <c r="E312" i="14" a="1"/>
  <c r="C315" i="14" a="1"/>
  <c r="D285" i="14" a="1"/>
  <c r="C306" i="14" a="1"/>
  <c r="D295" i="14" a="1"/>
  <c r="E310" i="14" a="1"/>
  <c r="E304" i="14" a="1"/>
  <c r="E313" i="14" a="1"/>
  <c r="C311" i="14" a="1"/>
  <c r="C308" i="14" a="1"/>
  <c r="D289" i="14" a="1"/>
  <c r="D294" i="14" a="1"/>
  <c r="E309" i="14" a="1"/>
  <c r="C305" i="14" a="1"/>
  <c r="C304" i="14" a="1"/>
  <c r="E308" i="14" a="1"/>
  <c r="C309" i="14" a="1"/>
  <c r="C313" i="14" a="1"/>
  <c r="E305" i="14" a="1"/>
  <c r="C312" i="14" a="1"/>
  <c r="C310" i="14" a="1"/>
  <c r="E315" i="14" a="1"/>
  <c r="D291" i="14" a="1"/>
  <c r="E307" i="14" a="1"/>
  <c r="E306" i="14" a="1"/>
  <c r="E315" i="14" l="1"/>
  <c r="S315" i="14" s="1"/>
  <c r="AG315" i="14" s="1"/>
  <c r="C314" i="14"/>
  <c r="Q314" i="14" s="1"/>
  <c r="AE314" i="14" s="1"/>
  <c r="C315" i="14"/>
  <c r="Q315" i="14" s="1"/>
  <c r="AE315" i="14" s="1"/>
  <c r="D294" i="14"/>
  <c r="R294" i="14" s="1"/>
  <c r="AF294" i="14" s="1"/>
  <c r="E314" i="14"/>
  <c r="S314" i="14" s="1"/>
  <c r="AG314" i="14" s="1"/>
  <c r="D295" i="14"/>
  <c r="R295" i="14" s="1"/>
  <c r="AF295" i="14" s="1"/>
  <c r="D313" i="14"/>
  <c r="R313" i="14" s="1"/>
  <c r="AF313" i="14" s="1"/>
  <c r="D289" i="14"/>
  <c r="R289" i="14" s="1"/>
  <c r="AF289" i="14" s="1"/>
  <c r="D291" i="14"/>
  <c r="R291" i="14" s="1"/>
  <c r="AF291" i="14" s="1"/>
  <c r="D293" i="14"/>
  <c r="R293" i="14" s="1"/>
  <c r="AF293" i="14" s="1"/>
  <c r="D292" i="14"/>
  <c r="R292" i="14" s="1"/>
  <c r="AF292" i="14" s="1"/>
  <c r="D288" i="14"/>
  <c r="R288" i="14" s="1"/>
  <c r="AF288" i="14" s="1"/>
  <c r="D287" i="14"/>
  <c r="R287" i="14" s="1"/>
  <c r="AF287" i="14" s="1"/>
  <c r="D286" i="14"/>
  <c r="R286" i="14" s="1"/>
  <c r="AF286" i="14" s="1"/>
  <c r="C305" i="14"/>
  <c r="Q305" i="14" s="1"/>
  <c r="AE305" i="14" s="1"/>
  <c r="E305" i="14"/>
  <c r="S305" i="14" s="1"/>
  <c r="AG305" i="14" s="1"/>
  <c r="C308" i="14"/>
  <c r="Q308" i="14" s="1"/>
  <c r="AE308" i="14" s="1"/>
  <c r="C310" i="14"/>
  <c r="Q310" i="14" s="1"/>
  <c r="AE310" i="14" s="1"/>
  <c r="E312" i="14"/>
  <c r="S312" i="14" s="1"/>
  <c r="AG312" i="14" s="1"/>
  <c r="D284" i="14"/>
  <c r="R284" i="14" s="1"/>
  <c r="AF284" i="14" s="1"/>
  <c r="D285" i="14"/>
  <c r="R285" i="14" s="1"/>
  <c r="AF285" i="14" s="1"/>
  <c r="C309" i="14"/>
  <c r="Q309" i="14" s="1"/>
  <c r="AE309" i="14" s="1"/>
  <c r="E313" i="14"/>
  <c r="S313" i="14" s="1"/>
  <c r="AG313" i="14" s="1"/>
  <c r="C304" i="14"/>
  <c r="Q304" i="14" s="1"/>
  <c r="AE304" i="14" s="1"/>
  <c r="E306" i="14"/>
  <c r="S306" i="14" s="1"/>
  <c r="AG306" i="14" s="1"/>
  <c r="E307" i="14"/>
  <c r="S307" i="14" s="1"/>
  <c r="AG307" i="14" s="1"/>
  <c r="C313" i="14"/>
  <c r="Q313" i="14" s="1"/>
  <c r="AE313" i="14" s="1"/>
  <c r="E310" i="14"/>
  <c r="S310" i="14" s="1"/>
  <c r="AG310" i="14" s="1"/>
  <c r="E304" i="14"/>
  <c r="S304" i="14" s="1"/>
  <c r="AG304" i="14" s="1"/>
  <c r="C306" i="14"/>
  <c r="Q306" i="14" s="1"/>
  <c r="AE306" i="14" s="1"/>
  <c r="E311" i="14"/>
  <c r="S311" i="14" s="1"/>
  <c r="AG311" i="14" s="1"/>
  <c r="E309" i="14"/>
  <c r="S309" i="14" s="1"/>
  <c r="AG309" i="14" s="1"/>
  <c r="C312" i="14"/>
  <c r="Q312" i="14" s="1"/>
  <c r="AE312" i="14" s="1"/>
  <c r="C307" i="14"/>
  <c r="Q307" i="14" s="1"/>
  <c r="AE307" i="14" s="1"/>
  <c r="C311" i="14"/>
  <c r="Q311" i="14" s="1"/>
  <c r="AE311" i="14" s="1"/>
  <c r="E308" i="14"/>
  <c r="S308" i="14" s="1"/>
  <c r="AG308" i="14" s="1"/>
  <c r="AK3" i="1"/>
  <c r="A341" i="14"/>
  <c r="O341" i="14" s="1"/>
  <c r="AJ2" i="1"/>
  <c r="AL59" i="1"/>
  <c r="AK58" i="1"/>
  <c r="C333" i="14" a="1"/>
  <c r="D311" i="14" a="1"/>
  <c r="D334" i="14" a="1"/>
  <c r="E328" i="14" a="1"/>
  <c r="D307" i="14" a="1"/>
  <c r="C335" i="14" a="1"/>
  <c r="E327" i="14" a="1"/>
  <c r="E326" i="14" a="1"/>
  <c r="C330" i="14" a="1"/>
  <c r="E331" i="14" a="1"/>
  <c r="D306" i="14" a="1"/>
  <c r="E329" i="14" a="1"/>
  <c r="D305" i="14" a="1"/>
  <c r="E332" i="14" a="1"/>
  <c r="C325" i="14" a="1"/>
  <c r="D326" i="14" a="1"/>
  <c r="E334" i="14" a="1"/>
  <c r="E324" i="14" a="1"/>
  <c r="D315" i="14" a="1"/>
  <c r="C332" i="14" a="1"/>
  <c r="E325" i="14" a="1"/>
  <c r="C326" i="14" a="1"/>
  <c r="D304" i="14" a="1"/>
  <c r="D314" i="14" a="1"/>
  <c r="C334" i="14" a="1"/>
  <c r="D310" i="14" a="1"/>
  <c r="C327" i="14" a="1"/>
  <c r="D309" i="14" a="1"/>
  <c r="C329" i="14" a="1"/>
  <c r="E333" i="14" a="1"/>
  <c r="E330" i="14" a="1"/>
  <c r="C328" i="14" a="1"/>
  <c r="C324" i="14" a="1"/>
  <c r="D308" i="14" a="1"/>
  <c r="E335" i="14" a="1"/>
  <c r="C331" i="14" a="1"/>
  <c r="D326" i="14" l="1"/>
  <c r="R326" i="14" s="1"/>
  <c r="AF326" i="14" s="1"/>
  <c r="D314" i="14"/>
  <c r="R314" i="14" s="1"/>
  <c r="AF314" i="14" s="1"/>
  <c r="D334" i="14"/>
  <c r="R334" i="14" s="1"/>
  <c r="AF334" i="14" s="1"/>
  <c r="C324" i="14"/>
  <c r="Q324" i="14" s="1"/>
  <c r="AE324" i="14" s="1"/>
  <c r="D315" i="14"/>
  <c r="R315" i="14" s="1"/>
  <c r="AF315" i="14" s="1"/>
  <c r="C326" i="14"/>
  <c r="Q326" i="14" s="1"/>
  <c r="AE326" i="14" s="1"/>
  <c r="C328" i="14"/>
  <c r="Q328" i="14" s="1"/>
  <c r="AE328" i="14" s="1"/>
  <c r="E325" i="14"/>
  <c r="S325" i="14" s="1"/>
  <c r="AG325" i="14" s="1"/>
  <c r="E334" i="14"/>
  <c r="S334" i="14" s="1"/>
  <c r="AG334" i="14" s="1"/>
  <c r="C332" i="14"/>
  <c r="Q332" i="14" s="1"/>
  <c r="AE332" i="14" s="1"/>
  <c r="E329" i="14"/>
  <c r="S329" i="14" s="1"/>
  <c r="AG329" i="14" s="1"/>
  <c r="D305" i="14"/>
  <c r="R305" i="14" s="1"/>
  <c r="AF305" i="14" s="1"/>
  <c r="D309" i="14"/>
  <c r="R309" i="14" s="1"/>
  <c r="AF309" i="14" s="1"/>
  <c r="D310" i="14"/>
  <c r="R310" i="14" s="1"/>
  <c r="AF310" i="14" s="1"/>
  <c r="E324" i="14"/>
  <c r="S324" i="14" s="1"/>
  <c r="AG324" i="14" s="1"/>
  <c r="E333" i="14"/>
  <c r="S333" i="14" s="1"/>
  <c r="AG333" i="14" s="1"/>
  <c r="C331" i="14"/>
  <c r="Q331" i="14" s="1"/>
  <c r="AE331" i="14" s="1"/>
  <c r="E328" i="14"/>
  <c r="S328" i="14" s="1"/>
  <c r="AG328" i="14" s="1"/>
  <c r="C334" i="14"/>
  <c r="Q334" i="14" s="1"/>
  <c r="AE334" i="14" s="1"/>
  <c r="E330" i="14"/>
  <c r="S330" i="14" s="1"/>
  <c r="AG330" i="14" s="1"/>
  <c r="C327" i="14"/>
  <c r="Q327" i="14" s="1"/>
  <c r="AE327" i="14" s="1"/>
  <c r="E332" i="14"/>
  <c r="S332" i="14" s="1"/>
  <c r="AG332" i="14" s="1"/>
  <c r="C330" i="14"/>
  <c r="Q330" i="14" s="1"/>
  <c r="AE330" i="14" s="1"/>
  <c r="E327" i="14"/>
  <c r="S327" i="14" s="1"/>
  <c r="AG327" i="14" s="1"/>
  <c r="C325" i="14"/>
  <c r="Q325" i="14" s="1"/>
  <c r="AE325" i="14" s="1"/>
  <c r="E331" i="14"/>
  <c r="S331" i="14" s="1"/>
  <c r="AG331" i="14" s="1"/>
  <c r="D311" i="14"/>
  <c r="R311" i="14" s="1"/>
  <c r="AF311" i="14" s="1"/>
  <c r="D306" i="14"/>
  <c r="R306" i="14" s="1"/>
  <c r="AF306" i="14" s="1"/>
  <c r="D308" i="14"/>
  <c r="R308" i="14" s="1"/>
  <c r="AF308" i="14" s="1"/>
  <c r="D307" i="14"/>
  <c r="R307" i="14" s="1"/>
  <c r="AF307" i="14" s="1"/>
  <c r="D304" i="14"/>
  <c r="R304" i="14" s="1"/>
  <c r="AF304" i="14" s="1"/>
  <c r="C335" i="14"/>
  <c r="Q335" i="14" s="1"/>
  <c r="AE335" i="14" s="1"/>
  <c r="C329" i="14"/>
  <c r="Q329" i="14" s="1"/>
  <c r="AE329" i="14" s="1"/>
  <c r="E326" i="14"/>
  <c r="S326" i="14" s="1"/>
  <c r="AG326" i="14" s="1"/>
  <c r="E335" i="14"/>
  <c r="S335" i="14" s="1"/>
  <c r="AG335" i="14" s="1"/>
  <c r="C333" i="14"/>
  <c r="Q333" i="14" s="1"/>
  <c r="AE333" i="14" s="1"/>
  <c r="A361" i="14"/>
  <c r="O361" i="14" s="1"/>
  <c r="AK2" i="1"/>
  <c r="AL3" i="1"/>
  <c r="AL58" i="1"/>
  <c r="AM59" i="1"/>
  <c r="D354" i="14" a="1"/>
  <c r="C349" i="14" a="1"/>
  <c r="C346" i="14" a="1"/>
  <c r="C350" i="14" a="1"/>
  <c r="E344" i="14" a="1"/>
  <c r="D329" i="14" a="1"/>
  <c r="E349" i="14" a="1"/>
  <c r="C345" i="14" a="1"/>
  <c r="D331" i="14" a="1"/>
  <c r="C344" i="14" a="1"/>
  <c r="C352" i="14" a="1"/>
  <c r="D350" i="14" a="1"/>
  <c r="D345" i="14" a="1"/>
  <c r="C355" i="14" a="1"/>
  <c r="C354" i="14" a="1"/>
  <c r="E351" i="14" a="1"/>
  <c r="E352" i="14" a="1"/>
  <c r="E345" i="14" a="1"/>
  <c r="D346" i="14" a="1"/>
  <c r="D332" i="14" a="1"/>
  <c r="E355" i="14" a="1"/>
  <c r="C353" i="14" a="1"/>
  <c r="D335" i="14" a="1"/>
  <c r="E354" i="14" a="1"/>
  <c r="E348" i="14" a="1"/>
  <c r="E346" i="14" a="1"/>
  <c r="E353" i="14" a="1"/>
  <c r="D333" i="14" a="1"/>
  <c r="C347" i="14" a="1"/>
  <c r="C351" i="14" a="1"/>
  <c r="E350" i="14" a="1"/>
  <c r="D325" i="14" a="1"/>
  <c r="D355" i="14" a="1"/>
  <c r="D328" i="14" a="1"/>
  <c r="E347" i="14" a="1"/>
  <c r="C348" i="14" a="1"/>
  <c r="D327" i="14" a="1"/>
  <c r="E350" i="14" l="1"/>
  <c r="S350" i="14" s="1"/>
  <c r="AG350" i="14" s="1"/>
  <c r="D355" i="14"/>
  <c r="R355" i="14" s="1"/>
  <c r="AF355" i="14" s="1"/>
  <c r="C345" i="14"/>
  <c r="Q345" i="14" s="1"/>
  <c r="AE345" i="14" s="1"/>
  <c r="D350" i="14"/>
  <c r="R350" i="14" s="1"/>
  <c r="AF350" i="14" s="1"/>
  <c r="D346" i="14"/>
  <c r="R346" i="14" s="1"/>
  <c r="AF346" i="14" s="1"/>
  <c r="D354" i="14"/>
  <c r="R354" i="14" s="1"/>
  <c r="AF354" i="14" s="1"/>
  <c r="C346" i="14"/>
  <c r="Q346" i="14" s="1"/>
  <c r="AE346" i="14" s="1"/>
  <c r="D333" i="14"/>
  <c r="R333" i="14" s="1"/>
  <c r="AF333" i="14" s="1"/>
  <c r="D335" i="14"/>
  <c r="R335" i="14" s="1"/>
  <c r="AF335" i="14" s="1"/>
  <c r="C355" i="14"/>
  <c r="Q355" i="14" s="1"/>
  <c r="AE355" i="14" s="1"/>
  <c r="E349" i="14"/>
  <c r="S349" i="14" s="1"/>
  <c r="AG349" i="14" s="1"/>
  <c r="C352" i="14"/>
  <c r="Q352" i="14" s="1"/>
  <c r="AE352" i="14" s="1"/>
  <c r="E346" i="14"/>
  <c r="S346" i="14" s="1"/>
  <c r="AG346" i="14" s="1"/>
  <c r="E354" i="14"/>
  <c r="S354" i="14" s="1"/>
  <c r="AG354" i="14" s="1"/>
  <c r="D327" i="14"/>
  <c r="R327" i="14" s="1"/>
  <c r="AF327" i="14" s="1"/>
  <c r="D328" i="14"/>
  <c r="R328" i="14" s="1"/>
  <c r="AF328" i="14" s="1"/>
  <c r="E351" i="14"/>
  <c r="S351" i="14" s="1"/>
  <c r="AG351" i="14" s="1"/>
  <c r="C348" i="14"/>
  <c r="Q348" i="14" s="1"/>
  <c r="AE348" i="14" s="1"/>
  <c r="E355" i="14"/>
  <c r="S355" i="14" s="1"/>
  <c r="AG355" i="14" s="1"/>
  <c r="E344" i="14"/>
  <c r="S344" i="14" s="1"/>
  <c r="AG344" i="14" s="1"/>
  <c r="C353" i="14"/>
  <c r="Q353" i="14" s="1"/>
  <c r="AE353" i="14" s="1"/>
  <c r="D325" i="14"/>
  <c r="R325" i="14" s="1"/>
  <c r="AF325" i="14" s="1"/>
  <c r="D332" i="14"/>
  <c r="R332" i="14" s="1"/>
  <c r="AF332" i="14" s="1"/>
  <c r="E347" i="14"/>
  <c r="S347" i="14" s="1"/>
  <c r="AG347" i="14" s="1"/>
  <c r="C349" i="14"/>
  <c r="Q349" i="14" s="1"/>
  <c r="AE349" i="14" s="1"/>
  <c r="C344" i="14"/>
  <c r="Q344" i="14" s="1"/>
  <c r="AE344" i="14" s="1"/>
  <c r="E352" i="14"/>
  <c r="S352" i="14" s="1"/>
  <c r="AG352" i="14" s="1"/>
  <c r="C354" i="14"/>
  <c r="Q354" i="14" s="1"/>
  <c r="AE354" i="14" s="1"/>
  <c r="E348" i="14"/>
  <c r="S348" i="14" s="1"/>
  <c r="AG348" i="14" s="1"/>
  <c r="D331" i="14"/>
  <c r="R331" i="14" s="1"/>
  <c r="AF331" i="14" s="1"/>
  <c r="D329" i="14"/>
  <c r="R329" i="14" s="1"/>
  <c r="AF329" i="14" s="1"/>
  <c r="C350" i="14"/>
  <c r="Q350" i="14" s="1"/>
  <c r="AE350" i="14" s="1"/>
  <c r="E353" i="14"/>
  <c r="S353" i="14" s="1"/>
  <c r="AG353" i="14" s="1"/>
  <c r="C351" i="14"/>
  <c r="Q351" i="14" s="1"/>
  <c r="AE351" i="14" s="1"/>
  <c r="E345" i="14"/>
  <c r="S345" i="14" s="1"/>
  <c r="AG345" i="14" s="1"/>
  <c r="C347" i="14"/>
  <c r="Q347" i="14" s="1"/>
  <c r="AE347" i="14" s="1"/>
  <c r="AM3" i="1"/>
  <c r="AL2" i="1"/>
  <c r="A381" i="14"/>
  <c r="O381" i="14" s="1"/>
  <c r="D345" i="14"/>
  <c r="R345" i="14" s="1"/>
  <c r="AF345" i="14" s="1"/>
  <c r="AN59" i="1"/>
  <c r="AM58" i="1"/>
  <c r="D348" i="14" a="1"/>
  <c r="E373" i="14" a="1"/>
  <c r="E366" i="14" a="1"/>
  <c r="E371" i="14" a="1"/>
  <c r="C369" i="14" a="1"/>
  <c r="C371" i="14" a="1"/>
  <c r="D349" i="14" a="1"/>
  <c r="D366" i="14" a="1"/>
  <c r="C374" i="14" a="1"/>
  <c r="C367" i="14" a="1"/>
  <c r="E374" i="14" a="1"/>
  <c r="E365" i="14" a="1"/>
  <c r="C366" i="14" a="1"/>
  <c r="C373" i="14" a="1"/>
  <c r="E367" i="14" a="1"/>
  <c r="D347" i="14" a="1"/>
  <c r="D353" i="14" a="1"/>
  <c r="E368" i="14" a="1"/>
  <c r="C365" i="14" a="1"/>
  <c r="C370" i="14" a="1"/>
  <c r="E370" i="14" a="1"/>
  <c r="C364" i="14" a="1"/>
  <c r="C372" i="14" a="1"/>
  <c r="C368" i="14" a="1"/>
  <c r="D370" i="14" a="1"/>
  <c r="D351" i="14" a="1"/>
  <c r="C375" i="14" a="1"/>
  <c r="E369" i="14" a="1"/>
  <c r="D352" i="14" a="1"/>
  <c r="E364" i="14" a="1"/>
  <c r="E375" i="14" a="1"/>
  <c r="D344" i="14" a="1"/>
  <c r="E372" i="14" a="1"/>
  <c r="D366" i="14" l="1"/>
  <c r="R366" i="14" s="1"/>
  <c r="AF366" i="14" s="1"/>
  <c r="D370" i="14"/>
  <c r="R370" i="14" s="1"/>
  <c r="AF370" i="14" s="1"/>
  <c r="D347" i="14"/>
  <c r="R347" i="14" s="1"/>
  <c r="AF347" i="14" s="1"/>
  <c r="C365" i="14"/>
  <c r="Q365" i="14" s="1"/>
  <c r="AE365" i="14" s="1"/>
  <c r="E374" i="14"/>
  <c r="S374" i="14" s="1"/>
  <c r="AG374" i="14" s="1"/>
  <c r="C372" i="14"/>
  <c r="Q372" i="14" s="1"/>
  <c r="AE372" i="14" s="1"/>
  <c r="E369" i="14"/>
  <c r="S369" i="14" s="1"/>
  <c r="AG369" i="14" s="1"/>
  <c r="E366" i="14"/>
  <c r="S366" i="14" s="1"/>
  <c r="AG366" i="14" s="1"/>
  <c r="C368" i="14"/>
  <c r="Q368" i="14" s="1"/>
  <c r="AE368" i="14" s="1"/>
  <c r="D348" i="14"/>
  <c r="R348" i="14" s="1"/>
  <c r="AF348" i="14" s="1"/>
  <c r="E373" i="14"/>
  <c r="S373" i="14" s="1"/>
  <c r="AG373" i="14" s="1"/>
  <c r="C371" i="14"/>
  <c r="Q371" i="14" s="1"/>
  <c r="AE371" i="14" s="1"/>
  <c r="E368" i="14"/>
  <c r="S368" i="14" s="1"/>
  <c r="AG368" i="14" s="1"/>
  <c r="E365" i="14"/>
  <c r="S365" i="14" s="1"/>
  <c r="AG365" i="14" s="1"/>
  <c r="C375" i="14"/>
  <c r="Q375" i="14" s="1"/>
  <c r="AE375" i="14" s="1"/>
  <c r="C364" i="14"/>
  <c r="Q364" i="14" s="1"/>
  <c r="AE364" i="14" s="1"/>
  <c r="D353" i="14"/>
  <c r="R353" i="14" s="1"/>
  <c r="AF353" i="14" s="1"/>
  <c r="D344" i="14"/>
  <c r="R344" i="14" s="1"/>
  <c r="AF344" i="14" s="1"/>
  <c r="D351" i="14"/>
  <c r="R351" i="14" s="1"/>
  <c r="AF351" i="14" s="1"/>
  <c r="D349" i="14"/>
  <c r="R349" i="14" s="1"/>
  <c r="AF349" i="14" s="1"/>
  <c r="C370" i="14"/>
  <c r="Q370" i="14" s="1"/>
  <c r="AE370" i="14" s="1"/>
  <c r="C367" i="14"/>
  <c r="Q367" i="14" s="1"/>
  <c r="AE367" i="14" s="1"/>
  <c r="E364" i="14"/>
  <c r="S364" i="14" s="1"/>
  <c r="AG364" i="14" s="1"/>
  <c r="C374" i="14"/>
  <c r="Q374" i="14" s="1"/>
  <c r="AE374" i="14" s="1"/>
  <c r="E367" i="14"/>
  <c r="S367" i="14" s="1"/>
  <c r="AG367" i="14" s="1"/>
  <c r="E372" i="14"/>
  <c r="S372" i="14" s="1"/>
  <c r="AG372" i="14" s="1"/>
  <c r="D352" i="14"/>
  <c r="R352" i="14" s="1"/>
  <c r="AF352" i="14" s="1"/>
  <c r="C366" i="14"/>
  <c r="Q366" i="14" s="1"/>
  <c r="AE366" i="14" s="1"/>
  <c r="E375" i="14"/>
  <c r="S375" i="14" s="1"/>
  <c r="AG375" i="14" s="1"/>
  <c r="C373" i="14"/>
  <c r="Q373" i="14" s="1"/>
  <c r="AE373" i="14" s="1"/>
  <c r="E370" i="14"/>
  <c r="S370" i="14" s="1"/>
  <c r="AG370" i="14" s="1"/>
  <c r="E371" i="14"/>
  <c r="S371" i="14" s="1"/>
  <c r="AG371" i="14" s="1"/>
  <c r="C369" i="14"/>
  <c r="Q369" i="14" s="1"/>
  <c r="AE369" i="14" s="1"/>
  <c r="AN3" i="1"/>
  <c r="AM2" i="1"/>
  <c r="A401" i="14"/>
  <c r="O401" i="14" s="1"/>
  <c r="AN58" i="1"/>
  <c r="AO59" i="1"/>
  <c r="E388" i="14" a="1"/>
  <c r="C385" i="14" a="1"/>
  <c r="E390" i="14" a="1"/>
  <c r="D385" i="14" a="1"/>
  <c r="E389" i="14" a="1"/>
  <c r="E385" i="14" a="1"/>
  <c r="D375" i="14" a="1"/>
  <c r="D373" i="14" a="1"/>
  <c r="C395" i="14" a="1"/>
  <c r="E386" i="14" a="1"/>
  <c r="D365" i="14" a="1"/>
  <c r="E387" i="14" a="1"/>
  <c r="D386" i="14" a="1"/>
  <c r="E392" i="14" a="1"/>
  <c r="C394" i="14" a="1"/>
  <c r="D367" i="14" a="1"/>
  <c r="C390" i="14" a="1"/>
  <c r="C384" i="14" a="1"/>
  <c r="C388" i="14" a="1"/>
  <c r="C389" i="14" a="1"/>
  <c r="C386" i="14" a="1"/>
  <c r="D371" i="14" a="1"/>
  <c r="E394" i="14" a="1"/>
  <c r="D368" i="14" a="1"/>
  <c r="C391" i="14" a="1"/>
  <c r="D369" i="14" a="1"/>
  <c r="E393" i="14" a="1"/>
  <c r="E384" i="14" a="1"/>
  <c r="E391" i="14" a="1"/>
  <c r="D390" i="14" a="1"/>
  <c r="C392" i="14" a="1"/>
  <c r="C387" i="14" a="1"/>
  <c r="E395" i="14" a="1"/>
  <c r="C393" i="14" a="1"/>
  <c r="D372" i="14" a="1"/>
  <c r="D386" i="14" l="1"/>
  <c r="R386" i="14" s="1"/>
  <c r="AF386" i="14" s="1"/>
  <c r="C387" i="14"/>
  <c r="Q387" i="14" s="1"/>
  <c r="AE387" i="14" s="1"/>
  <c r="D390" i="14"/>
  <c r="R390" i="14" s="1"/>
  <c r="AF390" i="14" s="1"/>
  <c r="D385" i="14"/>
  <c r="R385" i="14" s="1"/>
  <c r="AF385" i="14" s="1"/>
  <c r="D373" i="14"/>
  <c r="R373" i="14" s="1"/>
  <c r="AF373" i="14" s="1"/>
  <c r="E390" i="14"/>
  <c r="S390" i="14" s="1"/>
  <c r="AG390" i="14" s="1"/>
  <c r="D375" i="14"/>
  <c r="R375" i="14" s="1"/>
  <c r="AF375" i="14" s="1"/>
  <c r="C389" i="14"/>
  <c r="Q389" i="14" s="1"/>
  <c r="AE389" i="14" s="1"/>
  <c r="C394" i="14"/>
  <c r="Q394" i="14" s="1"/>
  <c r="AE394" i="14" s="1"/>
  <c r="E395" i="14"/>
  <c r="S395" i="14" s="1"/>
  <c r="AG395" i="14" s="1"/>
  <c r="C393" i="14"/>
  <c r="Q393" i="14" s="1"/>
  <c r="AE393" i="14" s="1"/>
  <c r="C388" i="14"/>
  <c r="Q388" i="14" s="1"/>
  <c r="AE388" i="14" s="1"/>
  <c r="D372" i="14"/>
  <c r="R372" i="14" s="1"/>
  <c r="AF372" i="14" s="1"/>
  <c r="C384" i="14"/>
  <c r="Q384" i="14" s="1"/>
  <c r="AE384" i="14" s="1"/>
  <c r="E392" i="14"/>
  <c r="S392" i="14" s="1"/>
  <c r="AG392" i="14" s="1"/>
  <c r="E387" i="14"/>
  <c r="S387" i="14" s="1"/>
  <c r="AG387" i="14" s="1"/>
  <c r="E389" i="14"/>
  <c r="S389" i="14" s="1"/>
  <c r="AG389" i="14" s="1"/>
  <c r="C386" i="14"/>
  <c r="Q386" i="14" s="1"/>
  <c r="AE386" i="14" s="1"/>
  <c r="D368" i="14"/>
  <c r="R368" i="14" s="1"/>
  <c r="AF368" i="14" s="1"/>
  <c r="E388" i="14"/>
  <c r="S388" i="14" s="1"/>
  <c r="AG388" i="14" s="1"/>
  <c r="D369" i="14"/>
  <c r="R369" i="14" s="1"/>
  <c r="AF369" i="14" s="1"/>
  <c r="E393" i="14"/>
  <c r="S393" i="14" s="1"/>
  <c r="AG393" i="14" s="1"/>
  <c r="C391" i="14"/>
  <c r="Q391" i="14" s="1"/>
  <c r="AE391" i="14" s="1"/>
  <c r="E385" i="14"/>
  <c r="S385" i="14" s="1"/>
  <c r="AG385" i="14" s="1"/>
  <c r="C385" i="14"/>
  <c r="Q385" i="14" s="1"/>
  <c r="AE385" i="14" s="1"/>
  <c r="C395" i="14"/>
  <c r="Q395" i="14" s="1"/>
  <c r="AE395" i="14" s="1"/>
  <c r="D365" i="14"/>
  <c r="R365" i="14" s="1"/>
  <c r="AF365" i="14" s="1"/>
  <c r="C392" i="14"/>
  <c r="Q392" i="14" s="1"/>
  <c r="AE392" i="14" s="1"/>
  <c r="D367" i="14"/>
  <c r="R367" i="14" s="1"/>
  <c r="AF367" i="14" s="1"/>
  <c r="D371" i="14"/>
  <c r="R371" i="14" s="1"/>
  <c r="AF371" i="14" s="1"/>
  <c r="E384" i="14"/>
  <c r="S384" i="14" s="1"/>
  <c r="AG384" i="14" s="1"/>
  <c r="E386" i="14"/>
  <c r="S386" i="14" s="1"/>
  <c r="AG386" i="14" s="1"/>
  <c r="E394" i="14"/>
  <c r="S394" i="14" s="1"/>
  <c r="AG394" i="14" s="1"/>
  <c r="C390" i="14"/>
  <c r="Q390" i="14" s="1"/>
  <c r="AE390" i="14" s="1"/>
  <c r="E391" i="14"/>
  <c r="S391" i="14" s="1"/>
  <c r="AG391" i="14" s="1"/>
  <c r="AO3" i="1"/>
  <c r="A421" i="14"/>
  <c r="O421" i="14" s="1"/>
  <c r="AN2" i="1"/>
  <c r="AP59" i="1"/>
  <c r="AO58" i="1"/>
  <c r="E412" i="14" a="1"/>
  <c r="E415" i="14" a="1"/>
  <c r="D392" i="14" a="1"/>
  <c r="C415" i="14" a="1"/>
  <c r="C413" i="14" a="1"/>
  <c r="C405" i="14" a="1"/>
  <c r="D408" i="14" a="1"/>
  <c r="D410" i="14" a="1"/>
  <c r="D395" i="14" a="1"/>
  <c r="D406" i="14" a="1"/>
  <c r="C410" i="14" a="1"/>
  <c r="E406" i="14" a="1"/>
  <c r="E409" i="14" a="1"/>
  <c r="D389" i="14" a="1"/>
  <c r="C404" i="14" a="1"/>
  <c r="D388" i="14" a="1"/>
  <c r="C407" i="14" a="1"/>
  <c r="D393" i="14" a="1"/>
  <c r="C411" i="14" a="1"/>
  <c r="C414" i="14" a="1"/>
  <c r="D391" i="14" a="1"/>
  <c r="C408" i="14" a="1"/>
  <c r="E405" i="14" a="1"/>
  <c r="E410" i="14" a="1"/>
  <c r="D384" i="14" a="1"/>
  <c r="D387" i="14" a="1"/>
  <c r="E404" i="14" a="1"/>
  <c r="E411" i="14" a="1"/>
  <c r="E413" i="14" a="1"/>
  <c r="C409" i="14" a="1"/>
  <c r="E414" i="14" a="1"/>
  <c r="C406" i="14" a="1"/>
  <c r="E407" i="14" a="1"/>
  <c r="E408" i="14" a="1"/>
  <c r="C412" i="14" a="1"/>
  <c r="D406" i="14" l="1"/>
  <c r="R406" i="14" s="1"/>
  <c r="AF406" i="14" s="1"/>
  <c r="D410" i="14"/>
  <c r="R410" i="14" s="1"/>
  <c r="AF410" i="14" s="1"/>
  <c r="D387" i="14"/>
  <c r="R387" i="14" s="1"/>
  <c r="AF387" i="14" s="1"/>
  <c r="D408" i="14"/>
  <c r="R408" i="14" s="1"/>
  <c r="AF408" i="14" s="1"/>
  <c r="E413" i="14"/>
  <c r="S413" i="14" s="1"/>
  <c r="AG413" i="14" s="1"/>
  <c r="D393" i="14"/>
  <c r="R393" i="14" s="1"/>
  <c r="AF393" i="14" s="1"/>
  <c r="E409" i="14"/>
  <c r="S409" i="14" s="1"/>
  <c r="AG409" i="14" s="1"/>
  <c r="E406" i="14"/>
  <c r="S406" i="14" s="1"/>
  <c r="AG406" i="14" s="1"/>
  <c r="C404" i="14"/>
  <c r="Q404" i="14" s="1"/>
  <c r="AE404" i="14" s="1"/>
  <c r="C414" i="14"/>
  <c r="Q414" i="14" s="1"/>
  <c r="AE414" i="14" s="1"/>
  <c r="C411" i="14"/>
  <c r="Q411" i="14" s="1"/>
  <c r="AE411" i="14" s="1"/>
  <c r="E408" i="14"/>
  <c r="S408" i="14" s="1"/>
  <c r="AG408" i="14" s="1"/>
  <c r="E407" i="14"/>
  <c r="S407" i="14" s="1"/>
  <c r="AG407" i="14" s="1"/>
  <c r="E415" i="14"/>
  <c r="S415" i="14" s="1"/>
  <c r="AG415" i="14" s="1"/>
  <c r="C413" i="14"/>
  <c r="Q413" i="14" s="1"/>
  <c r="AE413" i="14" s="1"/>
  <c r="C412" i="14"/>
  <c r="Q412" i="14" s="1"/>
  <c r="AE412" i="14" s="1"/>
  <c r="C407" i="14"/>
  <c r="Q407" i="14" s="1"/>
  <c r="AE407" i="14" s="1"/>
  <c r="D395" i="14"/>
  <c r="R395" i="14" s="1"/>
  <c r="AF395" i="14" s="1"/>
  <c r="D392" i="14"/>
  <c r="R392" i="14" s="1"/>
  <c r="AF392" i="14" s="1"/>
  <c r="D391" i="14"/>
  <c r="R391" i="14" s="1"/>
  <c r="AF391" i="14" s="1"/>
  <c r="D384" i="14"/>
  <c r="R384" i="14" s="1"/>
  <c r="AF384" i="14" s="1"/>
  <c r="D389" i="14"/>
  <c r="R389" i="14" s="1"/>
  <c r="AF389" i="14" s="1"/>
  <c r="E404" i="14"/>
  <c r="S404" i="14" s="1"/>
  <c r="AG404" i="14" s="1"/>
  <c r="E412" i="14"/>
  <c r="S412" i="14" s="1"/>
  <c r="AG412" i="14" s="1"/>
  <c r="E411" i="14"/>
  <c r="S411" i="14" s="1"/>
  <c r="AG411" i="14" s="1"/>
  <c r="C409" i="14"/>
  <c r="Q409" i="14" s="1"/>
  <c r="AE409" i="14" s="1"/>
  <c r="C406" i="14"/>
  <c r="Q406" i="14" s="1"/>
  <c r="AE406" i="14" s="1"/>
  <c r="E405" i="14"/>
  <c r="S405" i="14" s="1"/>
  <c r="AG405" i="14" s="1"/>
  <c r="C408" i="14"/>
  <c r="Q408" i="14" s="1"/>
  <c r="AE408" i="14" s="1"/>
  <c r="D388" i="14"/>
  <c r="R388" i="14" s="1"/>
  <c r="AF388" i="14" s="1"/>
  <c r="E410" i="14"/>
  <c r="S410" i="14" s="1"/>
  <c r="AG410" i="14" s="1"/>
  <c r="C410" i="14"/>
  <c r="Q410" i="14" s="1"/>
  <c r="AE410" i="14" s="1"/>
  <c r="C405" i="14"/>
  <c r="Q405" i="14" s="1"/>
  <c r="AE405" i="14" s="1"/>
  <c r="C415" i="14"/>
  <c r="Q415" i="14" s="1"/>
  <c r="AE415" i="14" s="1"/>
  <c r="E414" i="14"/>
  <c r="S414" i="14" s="1"/>
  <c r="AG414" i="14" s="1"/>
  <c r="AP3" i="1"/>
  <c r="AO2" i="1"/>
  <c r="A441" i="14"/>
  <c r="O441" i="14" s="1"/>
  <c r="AP58" i="1"/>
  <c r="AQ59" i="1"/>
  <c r="E435" i="14" a="1"/>
  <c r="E427" i="14" a="1"/>
  <c r="C431" i="14" a="1"/>
  <c r="C427" i="14" a="1"/>
  <c r="D424" i="14" a="1"/>
  <c r="D412" i="14" a="1"/>
  <c r="C425" i="14" a="1"/>
  <c r="D409" i="14" a="1"/>
  <c r="E429" i="14" a="1"/>
  <c r="C434" i="14" a="1"/>
  <c r="E426" i="14" a="1"/>
  <c r="E433" i="14" a="1"/>
  <c r="E432" i="14" a="1"/>
  <c r="C426" i="14" a="1"/>
  <c r="E428" i="14" a="1"/>
  <c r="D411" i="14" a="1"/>
  <c r="E424" i="14" a="1"/>
  <c r="D430" i="14" a="1"/>
  <c r="E430" i="14" a="1"/>
  <c r="C428" i="14" a="1"/>
  <c r="E431" i="14" a="1"/>
  <c r="C432" i="14" a="1"/>
  <c r="C430" i="14" a="1"/>
  <c r="E425" i="14" a="1"/>
  <c r="C433" i="14" a="1"/>
  <c r="D405" i="14" a="1"/>
  <c r="C429" i="14" a="1"/>
  <c r="C424" i="14" a="1"/>
  <c r="C435" i="14" a="1"/>
  <c r="D413" i="14" a="1"/>
  <c r="E434" i="14" a="1"/>
  <c r="D407" i="14" a="1"/>
  <c r="D404" i="14" a="1"/>
  <c r="D415" i="14" a="1"/>
  <c r="C435" i="14" l="1"/>
  <c r="Q435" i="14" s="1"/>
  <c r="AE435" i="14" s="1"/>
  <c r="E434" i="14"/>
  <c r="S434" i="14" s="1"/>
  <c r="AG434" i="14" s="1"/>
  <c r="E435" i="14"/>
  <c r="S435" i="14" s="1"/>
  <c r="AG435" i="14" s="1"/>
  <c r="D424" i="14"/>
  <c r="R424" i="14" s="1"/>
  <c r="AF424" i="14" s="1"/>
  <c r="D430" i="14"/>
  <c r="R430" i="14" s="1"/>
  <c r="AF430" i="14" s="1"/>
  <c r="C434" i="14"/>
  <c r="Q434" i="14" s="1"/>
  <c r="AE434" i="14" s="1"/>
  <c r="C428" i="14"/>
  <c r="Q428" i="14" s="1"/>
  <c r="AE428" i="14" s="1"/>
  <c r="C432" i="14"/>
  <c r="Q432" i="14" s="1"/>
  <c r="AE432" i="14" s="1"/>
  <c r="E426" i="14"/>
  <c r="S426" i="14" s="1"/>
  <c r="AG426" i="14" s="1"/>
  <c r="E433" i="14"/>
  <c r="S433" i="14" s="1"/>
  <c r="AG433" i="14" s="1"/>
  <c r="C431" i="14"/>
  <c r="Q431" i="14" s="1"/>
  <c r="AE431" i="14" s="1"/>
  <c r="D407" i="14"/>
  <c r="R407" i="14" s="1"/>
  <c r="AF407" i="14" s="1"/>
  <c r="D415" i="14"/>
  <c r="R415" i="14" s="1"/>
  <c r="AF415" i="14" s="1"/>
  <c r="D405" i="14"/>
  <c r="R405" i="14" s="1"/>
  <c r="AF405" i="14" s="1"/>
  <c r="D409" i="14"/>
  <c r="R409" i="14" s="1"/>
  <c r="AF409" i="14" s="1"/>
  <c r="C427" i="14"/>
  <c r="Q427" i="14" s="1"/>
  <c r="AE427" i="14" s="1"/>
  <c r="E428" i="14"/>
  <c r="S428" i="14" s="1"/>
  <c r="AG428" i="14" s="1"/>
  <c r="E429" i="14"/>
  <c r="S429" i="14" s="1"/>
  <c r="AG429" i="14" s="1"/>
  <c r="E427" i="14"/>
  <c r="S427" i="14" s="1"/>
  <c r="AG427" i="14" s="1"/>
  <c r="C424" i="14"/>
  <c r="Q424" i="14" s="1"/>
  <c r="AE424" i="14" s="1"/>
  <c r="D412" i="14"/>
  <c r="R412" i="14" s="1"/>
  <c r="AF412" i="14" s="1"/>
  <c r="C425" i="14"/>
  <c r="Q425" i="14" s="1"/>
  <c r="AE425" i="14" s="1"/>
  <c r="E432" i="14"/>
  <c r="S432" i="14" s="1"/>
  <c r="AG432" i="14" s="1"/>
  <c r="C433" i="14"/>
  <c r="Q433" i="14" s="1"/>
  <c r="AE433" i="14" s="1"/>
  <c r="E431" i="14"/>
  <c r="S431" i="14" s="1"/>
  <c r="AG431" i="14" s="1"/>
  <c r="E424" i="14"/>
  <c r="S424" i="14" s="1"/>
  <c r="AG424" i="14" s="1"/>
  <c r="D413" i="14"/>
  <c r="R413" i="14" s="1"/>
  <c r="AF413" i="14" s="1"/>
  <c r="D411" i="14"/>
  <c r="R411" i="14" s="1"/>
  <c r="AF411" i="14" s="1"/>
  <c r="C430" i="14"/>
  <c r="Q430" i="14" s="1"/>
  <c r="AE430" i="14" s="1"/>
  <c r="E425" i="14"/>
  <c r="S425" i="14" s="1"/>
  <c r="AG425" i="14" s="1"/>
  <c r="C426" i="14"/>
  <c r="Q426" i="14" s="1"/>
  <c r="AE426" i="14" s="1"/>
  <c r="C429" i="14"/>
  <c r="Q429" i="14" s="1"/>
  <c r="AE429" i="14" s="1"/>
  <c r="E430" i="14"/>
  <c r="S430" i="14" s="1"/>
  <c r="AG430" i="14" s="1"/>
  <c r="D404" i="14"/>
  <c r="R404" i="14" s="1"/>
  <c r="AF404" i="14" s="1"/>
  <c r="A461" i="14"/>
  <c r="O461" i="14" s="1"/>
  <c r="AP2" i="1"/>
  <c r="AQ3" i="1"/>
  <c r="AQ58" i="1"/>
  <c r="AR59" i="1"/>
  <c r="E452" i="14" a="1"/>
  <c r="C448" i="14" a="1"/>
  <c r="D433" i="14" a="1"/>
  <c r="E448" i="14" a="1"/>
  <c r="E451" i="14" a="1"/>
  <c r="D435" i="14" a="1"/>
  <c r="E449" i="14" a="1"/>
  <c r="C445" i="14" a="1"/>
  <c r="E450" i="14" a="1"/>
  <c r="E447" i="14" a="1"/>
  <c r="E454" i="14" a="1"/>
  <c r="E445" i="14" a="1"/>
  <c r="C449" i="14" a="1"/>
  <c r="C447" i="14" a="1"/>
  <c r="C453" i="14" a="1"/>
  <c r="C454" i="14" a="1"/>
  <c r="E446" i="14" a="1"/>
  <c r="D425" i="14" a="1"/>
  <c r="C444" i="14" a="1"/>
  <c r="E453" i="14" a="1"/>
  <c r="C451" i="14" a="1"/>
  <c r="D426" i="14" a="1"/>
  <c r="C450" i="14" a="1"/>
  <c r="C455" i="14" a="1"/>
  <c r="C452" i="14" a="1"/>
  <c r="E455" i="14" a="1"/>
  <c r="C446" i="14" a="1"/>
  <c r="D434" i="14" a="1"/>
  <c r="D431" i="14" a="1"/>
  <c r="D427" i="14" a="1"/>
  <c r="E444" i="14" a="1"/>
  <c r="D429" i="14" a="1"/>
  <c r="D432" i="14" a="1"/>
  <c r="D434" i="14" l="1"/>
  <c r="R434" i="14" s="1"/>
  <c r="AF434" i="14" s="1"/>
  <c r="C454" i="14"/>
  <c r="Q454" i="14" s="1"/>
  <c r="AE454" i="14" s="1"/>
  <c r="E455" i="14"/>
  <c r="S455" i="14" s="1"/>
  <c r="AG455" i="14" s="1"/>
  <c r="D435" i="14"/>
  <c r="R435" i="14" s="1"/>
  <c r="AF435" i="14" s="1"/>
  <c r="C455" i="14"/>
  <c r="Q455" i="14" s="1"/>
  <c r="AE455" i="14" s="1"/>
  <c r="E454" i="14"/>
  <c r="S454" i="14" s="1"/>
  <c r="AG454" i="14" s="1"/>
  <c r="E445" i="14"/>
  <c r="S445" i="14" s="1"/>
  <c r="AG445" i="14" s="1"/>
  <c r="E453" i="14"/>
  <c r="S453" i="14" s="1"/>
  <c r="AG453" i="14" s="1"/>
  <c r="C445" i="14"/>
  <c r="Q445" i="14" s="1"/>
  <c r="AE445" i="14" s="1"/>
  <c r="E444" i="14"/>
  <c r="S444" i="14" s="1"/>
  <c r="AG444" i="14" s="1"/>
  <c r="C448" i="14"/>
  <c r="Q448" i="14" s="1"/>
  <c r="AE448" i="14" s="1"/>
  <c r="D431" i="14"/>
  <c r="R431" i="14" s="1"/>
  <c r="AF431" i="14" s="1"/>
  <c r="C453" i="14"/>
  <c r="Q453" i="14" s="1"/>
  <c r="AE453" i="14" s="1"/>
  <c r="C444" i="14"/>
  <c r="Q444" i="14" s="1"/>
  <c r="AE444" i="14" s="1"/>
  <c r="C450" i="14"/>
  <c r="Q450" i="14" s="1"/>
  <c r="AE450" i="14" s="1"/>
  <c r="E451" i="14"/>
  <c r="S451" i="14" s="1"/>
  <c r="AG451" i="14" s="1"/>
  <c r="E450" i="14"/>
  <c r="S450" i="14" s="1"/>
  <c r="AG450" i="14" s="1"/>
  <c r="D425" i="14"/>
  <c r="R425" i="14" s="1"/>
  <c r="AF425" i="14" s="1"/>
  <c r="C452" i="14"/>
  <c r="Q452" i="14" s="1"/>
  <c r="AE452" i="14" s="1"/>
  <c r="C447" i="14"/>
  <c r="Q447" i="14" s="1"/>
  <c r="AE447" i="14" s="1"/>
  <c r="E449" i="14"/>
  <c r="S449" i="14" s="1"/>
  <c r="AG449" i="14" s="1"/>
  <c r="E446" i="14"/>
  <c r="S446" i="14" s="1"/>
  <c r="AG446" i="14" s="1"/>
  <c r="E452" i="14"/>
  <c r="S452" i="14" s="1"/>
  <c r="AG452" i="14" s="1"/>
  <c r="D427" i="14"/>
  <c r="R427" i="14" s="1"/>
  <c r="AF427" i="14" s="1"/>
  <c r="D429" i="14"/>
  <c r="R429" i="14" s="1"/>
  <c r="AF429" i="14" s="1"/>
  <c r="D426" i="14"/>
  <c r="R426" i="14" s="1"/>
  <c r="AF426" i="14" s="1"/>
  <c r="C451" i="14"/>
  <c r="Q451" i="14" s="1"/>
  <c r="AE451" i="14" s="1"/>
  <c r="C449" i="14"/>
  <c r="Q449" i="14" s="1"/>
  <c r="AE449" i="14" s="1"/>
  <c r="E447" i="14"/>
  <c r="S447" i="14" s="1"/>
  <c r="AG447" i="14" s="1"/>
  <c r="C446" i="14"/>
  <c r="Q446" i="14" s="1"/>
  <c r="AE446" i="14" s="1"/>
  <c r="E448" i="14"/>
  <c r="S448" i="14" s="1"/>
  <c r="AG448" i="14" s="1"/>
  <c r="D433" i="14"/>
  <c r="R433" i="14" s="1"/>
  <c r="AF433" i="14" s="1"/>
  <c r="D432" i="14"/>
  <c r="R432" i="14" s="1"/>
  <c r="AF432" i="14" s="1"/>
  <c r="A481" i="14"/>
  <c r="O481" i="14" s="1"/>
  <c r="AR3" i="1"/>
  <c r="AQ2" i="1"/>
  <c r="AR58" i="1"/>
  <c r="AS59" i="1"/>
  <c r="E466" i="14" a="1"/>
  <c r="C475" i="14" a="1"/>
  <c r="D444" i="14" a="1"/>
  <c r="E468" i="14" a="1"/>
  <c r="E475" i="14" a="1"/>
  <c r="E467" i="14" a="1"/>
  <c r="C467" i="14" a="1"/>
  <c r="D475" i="14" a="1"/>
  <c r="D452" i="14" a="1"/>
  <c r="C465" i="14" a="1"/>
  <c r="C466" i="14" a="1"/>
  <c r="D446" i="14" a="1"/>
  <c r="C469" i="14" a="1"/>
  <c r="C473" i="14" a="1"/>
  <c r="E465" i="14" a="1"/>
  <c r="D451" i="14" a="1"/>
  <c r="E470" i="14" a="1"/>
  <c r="D447" i="14" a="1"/>
  <c r="D455" i="14" a="1"/>
  <c r="C472" i="14" a="1"/>
  <c r="E469" i="14" a="1"/>
  <c r="C471" i="14" a="1"/>
  <c r="C464" i="14" a="1"/>
  <c r="C474" i="14" a="1"/>
  <c r="E474" i="14" a="1"/>
  <c r="E464" i="14" a="1"/>
  <c r="E471" i="14" a="1"/>
  <c r="D450" i="14" a="1"/>
  <c r="C470" i="14" a="1"/>
  <c r="D471" i="14" a="1"/>
  <c r="D467" i="14" a="1"/>
  <c r="E473" i="14" a="1"/>
  <c r="C468" i="14" a="1"/>
  <c r="D448" i="14" a="1"/>
  <c r="E472" i="14" a="1"/>
  <c r="D454" i="14" a="1"/>
  <c r="D455" i="14" l="1"/>
  <c r="R455" i="14" s="1"/>
  <c r="AF455" i="14" s="1"/>
  <c r="D467" i="14"/>
  <c r="R467" i="14" s="1"/>
  <c r="AF467" i="14" s="1"/>
  <c r="D475" i="14"/>
  <c r="R475" i="14" s="1"/>
  <c r="AF475" i="14" s="1"/>
  <c r="C468" i="14"/>
  <c r="Q468" i="14" s="1"/>
  <c r="AE468" i="14" s="1"/>
  <c r="D471" i="14"/>
  <c r="R471" i="14" s="1"/>
  <c r="AF471" i="14" s="1"/>
  <c r="D454" i="14"/>
  <c r="R454" i="14" s="1"/>
  <c r="AF454" i="14" s="1"/>
  <c r="D451" i="14"/>
  <c r="R451" i="14" s="1"/>
  <c r="AF451" i="14" s="1"/>
  <c r="C475" i="14"/>
  <c r="Q475" i="14" s="1"/>
  <c r="AE475" i="14" s="1"/>
  <c r="C473" i="14"/>
  <c r="Q473" i="14" s="1"/>
  <c r="AE473" i="14" s="1"/>
  <c r="C471" i="14"/>
  <c r="Q471" i="14" s="1"/>
  <c r="AE471" i="14" s="1"/>
  <c r="C464" i="14"/>
  <c r="Q464" i="14" s="1"/>
  <c r="AE464" i="14" s="1"/>
  <c r="E466" i="14"/>
  <c r="S466" i="14" s="1"/>
  <c r="AG466" i="14" s="1"/>
  <c r="E471" i="14"/>
  <c r="S471" i="14" s="1"/>
  <c r="AG471" i="14" s="1"/>
  <c r="C474" i="14"/>
  <c r="Q474" i="14" s="1"/>
  <c r="AE474" i="14" s="1"/>
  <c r="C470" i="14"/>
  <c r="Q470" i="14" s="1"/>
  <c r="AE470" i="14" s="1"/>
  <c r="E475" i="14"/>
  <c r="S475" i="14" s="1"/>
  <c r="AG475" i="14" s="1"/>
  <c r="E467" i="14"/>
  <c r="S467" i="14" s="1"/>
  <c r="AG467" i="14" s="1"/>
  <c r="E468" i="14"/>
  <c r="S468" i="14" s="1"/>
  <c r="AG468" i="14" s="1"/>
  <c r="D447" i="14"/>
  <c r="R447" i="14" s="1"/>
  <c r="AF447" i="14" s="1"/>
  <c r="D448" i="14"/>
  <c r="R448" i="14" s="1"/>
  <c r="AF448" i="14" s="1"/>
  <c r="C469" i="14"/>
  <c r="Q469" i="14" s="1"/>
  <c r="AE469" i="14" s="1"/>
  <c r="D446" i="14"/>
  <c r="R446" i="14" s="1"/>
  <c r="AF446" i="14" s="1"/>
  <c r="E470" i="14"/>
  <c r="S470" i="14" s="1"/>
  <c r="AG470" i="14" s="1"/>
  <c r="C472" i="14"/>
  <c r="Q472" i="14" s="1"/>
  <c r="AE472" i="14" s="1"/>
  <c r="E465" i="14"/>
  <c r="S465" i="14" s="1"/>
  <c r="AG465" i="14" s="1"/>
  <c r="E474" i="14"/>
  <c r="S474" i="14" s="1"/>
  <c r="AG474" i="14" s="1"/>
  <c r="C465" i="14"/>
  <c r="Q465" i="14" s="1"/>
  <c r="AE465" i="14" s="1"/>
  <c r="D452" i="14"/>
  <c r="R452" i="14" s="1"/>
  <c r="AF452" i="14" s="1"/>
  <c r="D450" i="14"/>
  <c r="R450" i="14" s="1"/>
  <c r="AF450" i="14" s="1"/>
  <c r="E464" i="14"/>
  <c r="S464" i="14" s="1"/>
  <c r="AG464" i="14" s="1"/>
  <c r="E473" i="14"/>
  <c r="S473" i="14" s="1"/>
  <c r="AG473" i="14" s="1"/>
  <c r="C466" i="14"/>
  <c r="Q466" i="14" s="1"/>
  <c r="AE466" i="14" s="1"/>
  <c r="C467" i="14"/>
  <c r="Q467" i="14" s="1"/>
  <c r="AE467" i="14" s="1"/>
  <c r="E472" i="14"/>
  <c r="S472" i="14" s="1"/>
  <c r="AG472" i="14" s="1"/>
  <c r="E469" i="14"/>
  <c r="S469" i="14" s="1"/>
  <c r="AG469" i="14" s="1"/>
  <c r="D444" i="14"/>
  <c r="R444" i="14" s="1"/>
  <c r="AF444" i="14" s="1"/>
  <c r="AR2" i="1"/>
  <c r="A501" i="14"/>
  <c r="O501" i="14" s="1"/>
  <c r="AS3" i="1"/>
  <c r="AT59" i="1"/>
  <c r="AS58" i="1"/>
  <c r="C489" i="14" a="1"/>
  <c r="D465" i="14" a="1"/>
  <c r="C488" i="14" a="1"/>
  <c r="E492" i="14" a="1"/>
  <c r="C491" i="14" a="1"/>
  <c r="D490" i="14" a="1"/>
  <c r="C495" i="14" a="1"/>
  <c r="E494" i="14" a="1"/>
  <c r="E491" i="14" a="1"/>
  <c r="D494" i="14" a="1"/>
  <c r="E490" i="14" a="1"/>
  <c r="D489" i="14" a="1"/>
  <c r="D466" i="14" a="1"/>
  <c r="C494" i="14" a="1"/>
  <c r="C493" i="14" a="1"/>
  <c r="E486" i="14" a="1"/>
  <c r="E488" i="14" a="1"/>
  <c r="E489" i="14" a="1"/>
  <c r="C486" i="14" a="1"/>
  <c r="D487" i="14" a="1"/>
  <c r="D468" i="14" a="1"/>
  <c r="C490" i="14" a="1"/>
  <c r="E493" i="14" a="1"/>
  <c r="D464" i="14" a="1"/>
  <c r="D495" i="14" a="1"/>
  <c r="C485" i="14" a="1"/>
  <c r="C492" i="14" a="1"/>
  <c r="E487" i="14" a="1"/>
  <c r="C487" i="14" a="1"/>
  <c r="C484" i="14" a="1"/>
  <c r="D472" i="14" a="1"/>
  <c r="E485" i="14" a="1"/>
  <c r="E484" i="14" a="1"/>
  <c r="E495" i="14" a="1"/>
  <c r="D474" i="14" a="1"/>
  <c r="D468" i="14" l="1"/>
  <c r="R468" i="14" s="1"/>
  <c r="AF468" i="14" s="1"/>
  <c r="C489" i="14"/>
  <c r="Q489" i="14" s="1"/>
  <c r="D494" i="14"/>
  <c r="R494" i="14" s="1"/>
  <c r="D487" i="14"/>
  <c r="R487" i="14" s="1"/>
  <c r="D495" i="14"/>
  <c r="R495" i="14" s="1"/>
  <c r="C490" i="14"/>
  <c r="Q490" i="14" s="1"/>
  <c r="D466" i="14"/>
  <c r="R466" i="14" s="1"/>
  <c r="AF466" i="14" s="1"/>
  <c r="D465" i="14"/>
  <c r="R465" i="14" s="1"/>
  <c r="AF465" i="14" s="1"/>
  <c r="E485" i="14"/>
  <c r="S485" i="14" s="1"/>
  <c r="E492" i="14"/>
  <c r="S492" i="14" s="1"/>
  <c r="C494" i="14"/>
  <c r="Q494" i="14" s="1"/>
  <c r="C491" i="14"/>
  <c r="Q491" i="14" s="1"/>
  <c r="E484" i="14"/>
  <c r="S484" i="14" s="1"/>
  <c r="D464" i="14"/>
  <c r="R464" i="14" s="1"/>
  <c r="AF464" i="14" s="1"/>
  <c r="E493" i="14"/>
  <c r="S493" i="14" s="1"/>
  <c r="C493" i="14"/>
  <c r="Q493" i="14" s="1"/>
  <c r="E490" i="14"/>
  <c r="S490" i="14" s="1"/>
  <c r="C485" i="14"/>
  <c r="Q485" i="14" s="1"/>
  <c r="C487" i="14"/>
  <c r="Q487" i="14" s="1"/>
  <c r="C492" i="14"/>
  <c r="Q492" i="14" s="1"/>
  <c r="E491" i="14"/>
  <c r="S491" i="14" s="1"/>
  <c r="E489" i="14"/>
  <c r="S489" i="14" s="1"/>
  <c r="E486" i="14"/>
  <c r="S486" i="14" s="1"/>
  <c r="E495" i="14"/>
  <c r="S495" i="14" s="1"/>
  <c r="C486" i="14"/>
  <c r="Q486" i="14" s="1"/>
  <c r="C488" i="14"/>
  <c r="Q488" i="14" s="1"/>
  <c r="D474" i="14"/>
  <c r="R474" i="14" s="1"/>
  <c r="AF474" i="14" s="1"/>
  <c r="D472" i="14"/>
  <c r="R472" i="14" s="1"/>
  <c r="AF472" i="14" s="1"/>
  <c r="E488" i="14"/>
  <c r="S488" i="14" s="1"/>
  <c r="C484" i="14"/>
  <c r="Q484" i="14" s="1"/>
  <c r="C495" i="14"/>
  <c r="Q495" i="14" s="1"/>
  <c r="E494" i="14"/>
  <c r="S494" i="14" s="1"/>
  <c r="E487" i="14"/>
  <c r="S487" i="14" s="1"/>
  <c r="AS2" i="1"/>
  <c r="A521" i="14"/>
  <c r="O521" i="14" s="1"/>
  <c r="AT3" i="1"/>
  <c r="D489" i="14"/>
  <c r="R489" i="14" s="1"/>
  <c r="D490" i="14"/>
  <c r="R490" i="14" s="1"/>
  <c r="AT58" i="1"/>
  <c r="AU59" i="1"/>
  <c r="D484" i="14" a="1"/>
  <c r="C514" i="14" a="1"/>
  <c r="E504" i="14" a="1"/>
  <c r="E508" i="14" a="1"/>
  <c r="C515" i="14" a="1"/>
  <c r="C511" i="14" a="1"/>
  <c r="D507" i="14" a="1"/>
  <c r="E512" i="14" a="1"/>
  <c r="C508" i="14" a="1"/>
  <c r="E513" i="14" a="1"/>
  <c r="D485" i="14" a="1"/>
  <c r="D492" i="14" a="1"/>
  <c r="E506" i="14" a="1"/>
  <c r="D486" i="14" a="1"/>
  <c r="C510" i="14" a="1"/>
  <c r="C505" i="14" a="1"/>
  <c r="C512" i="14" a="1"/>
  <c r="E505" i="14" a="1"/>
  <c r="C509" i="14" a="1"/>
  <c r="E509" i="14" a="1"/>
  <c r="E510" i="14" a="1"/>
  <c r="C504" i="14" a="1"/>
  <c r="D493" i="14" a="1"/>
  <c r="C513" i="14" a="1"/>
  <c r="D488" i="14" a="1"/>
  <c r="E514" i="14" a="1"/>
  <c r="C507" i="14" a="1"/>
  <c r="C506" i="14" a="1"/>
  <c r="E515" i="14" a="1"/>
  <c r="D515" i="14" a="1"/>
  <c r="E511" i="14" a="1"/>
  <c r="E507" i="14" a="1"/>
  <c r="C510" i="14" l="1"/>
  <c r="Q510" i="14" s="1"/>
  <c r="D507" i="14"/>
  <c r="R507" i="14" s="1"/>
  <c r="D515" i="14"/>
  <c r="R515" i="14" s="1"/>
  <c r="C507" i="14"/>
  <c r="Q507" i="14" s="1"/>
  <c r="C515" i="14"/>
  <c r="Q515" i="14" s="1"/>
  <c r="C512" i="14"/>
  <c r="Q512" i="14" s="1"/>
  <c r="C509" i="14"/>
  <c r="Q509" i="14" s="1"/>
  <c r="E505" i="14"/>
  <c r="S505" i="14" s="1"/>
  <c r="C514" i="14"/>
  <c r="Q514" i="14" s="1"/>
  <c r="D485" i="14"/>
  <c r="R485" i="14" s="1"/>
  <c r="D484" i="14"/>
  <c r="R484" i="14" s="1"/>
  <c r="D488" i="14"/>
  <c r="R488" i="14" s="1"/>
  <c r="D486" i="14"/>
  <c r="R486" i="14" s="1"/>
  <c r="D493" i="14"/>
  <c r="R493" i="14" s="1"/>
  <c r="D492" i="14"/>
  <c r="R492" i="14" s="1"/>
  <c r="E515" i="14"/>
  <c r="S515" i="14" s="1"/>
  <c r="E511" i="14"/>
  <c r="S511" i="14" s="1"/>
  <c r="E507" i="14"/>
  <c r="S507" i="14" s="1"/>
  <c r="C505" i="14"/>
  <c r="Q505" i="14" s="1"/>
  <c r="E513" i="14"/>
  <c r="S513" i="14" s="1"/>
  <c r="E509" i="14"/>
  <c r="S509" i="14" s="1"/>
  <c r="C511" i="14"/>
  <c r="Q511" i="14" s="1"/>
  <c r="C508" i="14"/>
  <c r="Q508" i="14" s="1"/>
  <c r="E504" i="14"/>
  <c r="S504" i="14" s="1"/>
  <c r="C513" i="14"/>
  <c r="Q513" i="14" s="1"/>
  <c r="E510" i="14"/>
  <c r="S510" i="14" s="1"/>
  <c r="E506" i="14"/>
  <c r="S506" i="14" s="1"/>
  <c r="E514" i="14"/>
  <c r="S514" i="14" s="1"/>
  <c r="C504" i="14"/>
  <c r="Q504" i="14" s="1"/>
  <c r="E512" i="14"/>
  <c r="S512" i="14" s="1"/>
  <c r="E508" i="14"/>
  <c r="S508" i="14" s="1"/>
  <c r="C506" i="14"/>
  <c r="Q506" i="14" s="1"/>
  <c r="A541" i="14"/>
  <c r="O541" i="14" s="1"/>
  <c r="AT2" i="1"/>
  <c r="AU3" i="1"/>
  <c r="AV59" i="1"/>
  <c r="AU58" i="1"/>
  <c r="C525" i="14" a="1"/>
  <c r="C526" i="14" a="1"/>
  <c r="C528" i="14" a="1"/>
  <c r="D531" i="14" a="1"/>
  <c r="C532" i="14" a="1"/>
  <c r="C530" i="14" a="1"/>
  <c r="E525" i="14" a="1"/>
  <c r="D527" i="14" a="1"/>
  <c r="D508" i="14" a="1"/>
  <c r="E534" i="14" a="1"/>
  <c r="C524" i="14" a="1"/>
  <c r="E531" i="14" a="1"/>
  <c r="D506" i="14" a="1"/>
  <c r="D513" i="14" a="1"/>
  <c r="D512" i="14" a="1"/>
  <c r="C533" i="14" a="1"/>
  <c r="C529" i="14" a="1"/>
  <c r="D509" i="14" a="1"/>
  <c r="E526" i="14" a="1"/>
  <c r="E527" i="14" a="1"/>
  <c r="D573" i="14" a="1"/>
  <c r="D504" i="14" a="1"/>
  <c r="D514" i="14" a="1"/>
  <c r="D524" i="14" a="1"/>
  <c r="D510" i="14" a="1"/>
  <c r="E528" i="14" a="1"/>
  <c r="C531" i="14" a="1"/>
  <c r="C535" i="14" a="1"/>
  <c r="E524" i="14" a="1"/>
  <c r="E535" i="14" a="1"/>
  <c r="E533" i="14" a="1"/>
  <c r="D505" i="14" a="1"/>
  <c r="E530" i="14" a="1"/>
  <c r="E529" i="14" a="1"/>
  <c r="C527" i="14" a="1"/>
  <c r="E532" i="14" a="1"/>
  <c r="C534" i="14" a="1"/>
  <c r="E532" i="14" l="1"/>
  <c r="S532" i="14" s="1"/>
  <c r="D527" i="14"/>
  <c r="R527" i="14" s="1"/>
  <c r="D531" i="14"/>
  <c r="R531" i="14" s="1"/>
  <c r="D524" i="14"/>
  <c r="R524" i="14" s="1"/>
  <c r="D510" i="14"/>
  <c r="R510" i="14" s="1"/>
  <c r="C524" i="14"/>
  <c r="Q524" i="14" s="1"/>
  <c r="C535" i="14"/>
  <c r="Q535" i="14" s="1"/>
  <c r="C532" i="14"/>
  <c r="Q532" i="14" s="1"/>
  <c r="E525" i="14"/>
  <c r="S525" i="14" s="1"/>
  <c r="C530" i="14"/>
  <c r="Q530" i="14" s="1"/>
  <c r="E534" i="14"/>
  <c r="S534" i="14" s="1"/>
  <c r="D512" i="14"/>
  <c r="R512" i="14" s="1"/>
  <c r="E528" i="14"/>
  <c r="S528" i="14" s="1"/>
  <c r="C533" i="14"/>
  <c r="Q533" i="14" s="1"/>
  <c r="C526" i="14"/>
  <c r="Q526" i="14" s="1"/>
  <c r="C527" i="14"/>
  <c r="Q527" i="14" s="1"/>
  <c r="E535" i="14"/>
  <c r="S535" i="14" s="1"/>
  <c r="E529" i="14"/>
  <c r="S529" i="14" s="1"/>
  <c r="D514" i="14"/>
  <c r="R514" i="14" s="1"/>
  <c r="C531" i="14"/>
  <c r="Q531" i="14" s="1"/>
  <c r="E524" i="14"/>
  <c r="S524" i="14" s="1"/>
  <c r="C528" i="14"/>
  <c r="Q528" i="14" s="1"/>
  <c r="E533" i="14"/>
  <c r="S533" i="14" s="1"/>
  <c r="E526" i="14"/>
  <c r="S526" i="14" s="1"/>
  <c r="E531" i="14"/>
  <c r="S531" i="14" s="1"/>
  <c r="D508" i="14"/>
  <c r="R508" i="14" s="1"/>
  <c r="D504" i="14"/>
  <c r="R504" i="14" s="1"/>
  <c r="D513" i="14"/>
  <c r="R513" i="14" s="1"/>
  <c r="D506" i="14"/>
  <c r="R506" i="14" s="1"/>
  <c r="D505" i="14"/>
  <c r="R505" i="14" s="1"/>
  <c r="C525" i="14"/>
  <c r="Q525" i="14" s="1"/>
  <c r="E530" i="14"/>
  <c r="S530" i="14" s="1"/>
  <c r="C534" i="14"/>
  <c r="Q534" i="14" s="1"/>
  <c r="E527" i="14"/>
  <c r="S527" i="14" s="1"/>
  <c r="C529" i="14"/>
  <c r="Q529" i="14" s="1"/>
  <c r="D509" i="14"/>
  <c r="R509" i="14" s="1"/>
  <c r="AU2" i="1"/>
  <c r="AV3" i="1"/>
  <c r="A561" i="14"/>
  <c r="O561" i="14" s="1"/>
  <c r="D573" i="14"/>
  <c r="R573" i="14" s="1"/>
  <c r="AV58" i="1"/>
  <c r="AW59" i="1"/>
  <c r="AW58" i="1" s="1"/>
  <c r="C551" i="14" a="1"/>
  <c r="E553" i="14" a="1"/>
  <c r="C554" i="14" a="1"/>
  <c r="C555" i="14" a="1"/>
  <c r="D551" i="14" a="1"/>
  <c r="E548" i="14" a="1"/>
  <c r="C550" i="14" a="1"/>
  <c r="E550" i="14" a="1"/>
  <c r="C546" i="14" a="1"/>
  <c r="E555" i="14" a="1"/>
  <c r="E552" i="14" a="1"/>
  <c r="E545" i="14" a="1"/>
  <c r="C547" i="14" a="1"/>
  <c r="E554" i="14" a="1"/>
  <c r="D529" i="14" a="1"/>
  <c r="D534" i="14" a="1"/>
  <c r="D533" i="14" a="1"/>
  <c r="C545" i="14" a="1"/>
  <c r="C552" i="14" a="1"/>
  <c r="C548" i="14" a="1"/>
  <c r="D525" i="14" a="1"/>
  <c r="E547" i="14" a="1"/>
  <c r="E551" i="14" a="1"/>
  <c r="C544" i="14" a="1"/>
  <c r="C549" i="14" a="1"/>
  <c r="E546" i="14" a="1"/>
  <c r="D530" i="14" a="1"/>
  <c r="D532" i="14" a="1"/>
  <c r="D528" i="14" a="1"/>
  <c r="E549" i="14" a="1"/>
  <c r="C553" i="14" a="1"/>
  <c r="E544" i="14" a="1"/>
  <c r="D526" i="14" a="1"/>
  <c r="D551" i="14" l="1"/>
  <c r="R551" i="14" s="1"/>
  <c r="E553" i="14"/>
  <c r="S553" i="14" s="1"/>
  <c r="D529" i="14"/>
  <c r="R529" i="14" s="1"/>
  <c r="D525" i="14"/>
  <c r="R525" i="14" s="1"/>
  <c r="E544" i="14"/>
  <c r="S544" i="14" s="1"/>
  <c r="C555" i="14"/>
  <c r="Q555" i="14" s="1"/>
  <c r="C549" i="14"/>
  <c r="Q549" i="14" s="1"/>
  <c r="E554" i="14"/>
  <c r="S554" i="14" s="1"/>
  <c r="C548" i="14"/>
  <c r="Q548" i="14" s="1"/>
  <c r="C554" i="14"/>
  <c r="Q554" i="14" s="1"/>
  <c r="D532" i="14"/>
  <c r="R532" i="14" s="1"/>
  <c r="D528" i="14"/>
  <c r="R528" i="14" s="1"/>
  <c r="E548" i="14"/>
  <c r="S548" i="14" s="1"/>
  <c r="C552" i="14"/>
  <c r="Q552" i="14" s="1"/>
  <c r="E547" i="14"/>
  <c r="S547" i="14" s="1"/>
  <c r="C553" i="14"/>
  <c r="Q553" i="14" s="1"/>
  <c r="E552" i="14"/>
  <c r="S552" i="14" s="1"/>
  <c r="E551" i="14"/>
  <c r="S551" i="14" s="1"/>
  <c r="D526" i="14"/>
  <c r="R526" i="14" s="1"/>
  <c r="D534" i="14"/>
  <c r="R534" i="14" s="1"/>
  <c r="C547" i="14"/>
  <c r="Q547" i="14" s="1"/>
  <c r="C545" i="14"/>
  <c r="Q545" i="14" s="1"/>
  <c r="C546" i="14"/>
  <c r="Q546" i="14" s="1"/>
  <c r="C551" i="14"/>
  <c r="Q551" i="14" s="1"/>
  <c r="E546" i="14"/>
  <c r="S546" i="14" s="1"/>
  <c r="C550" i="14"/>
  <c r="Q550" i="14" s="1"/>
  <c r="D533" i="14"/>
  <c r="R533" i="14" s="1"/>
  <c r="D530" i="14"/>
  <c r="R530" i="14" s="1"/>
  <c r="E545" i="14"/>
  <c r="S545" i="14" s="1"/>
  <c r="E550" i="14"/>
  <c r="S550" i="14" s="1"/>
  <c r="E555" i="14"/>
  <c r="S555" i="14" s="1"/>
  <c r="E549" i="14"/>
  <c r="S549" i="14" s="1"/>
  <c r="C544" i="14"/>
  <c r="Q544" i="14" s="1"/>
  <c r="A581" i="14"/>
  <c r="O581" i="14" s="1"/>
  <c r="AW3" i="1"/>
  <c r="AV2" i="1"/>
  <c r="E571" i="14" a="1"/>
  <c r="D544" i="14" a="1"/>
  <c r="D548" i="14" a="1"/>
  <c r="C568" i="14" a="1"/>
  <c r="E565" i="14" a="1"/>
  <c r="C565" i="14" a="1"/>
  <c r="C573" i="14" a="1"/>
  <c r="D554" i="14" a="1"/>
  <c r="C564" i="14" a="1"/>
  <c r="E572" i="14" a="1"/>
  <c r="E564" i="14" a="1"/>
  <c r="D567" i="14" a="1"/>
  <c r="E573" i="14" a="1"/>
  <c r="E567" i="14" a="1"/>
  <c r="D550" i="14" a="1"/>
  <c r="D552" i="14" a="1"/>
  <c r="E566" i="14" a="1"/>
  <c r="C571" i="14" a="1"/>
  <c r="C572" i="14" a="1"/>
  <c r="C567" i="14" a="1"/>
  <c r="E569" i="14" a="1"/>
  <c r="C566" i="14" a="1"/>
  <c r="D553" i="14" a="1"/>
  <c r="D572" i="14" a="1"/>
  <c r="E568" i="14" a="1"/>
  <c r="C569" i="14" a="1"/>
  <c r="E570" i="14" a="1"/>
  <c r="D546" i="14" a="1"/>
  <c r="D549" i="14" a="1"/>
  <c r="C570" i="14" a="1"/>
  <c r="E568" i="14" l="1"/>
  <c r="S568" i="14" s="1"/>
  <c r="C572" i="14"/>
  <c r="Q572" i="14" s="1"/>
  <c r="E566" i="14"/>
  <c r="S566" i="14" s="1"/>
  <c r="C569" i="14"/>
  <c r="Q569" i="14" s="1"/>
  <c r="E565" i="14"/>
  <c r="S565" i="14" s="1"/>
  <c r="E572" i="14"/>
  <c r="S572" i="14" s="1"/>
  <c r="E564" i="14"/>
  <c r="S564" i="14" s="1"/>
  <c r="D567" i="14"/>
  <c r="R567" i="14" s="1"/>
  <c r="AW2" i="1"/>
  <c r="A601" i="14"/>
  <c r="O601" i="14" s="1"/>
  <c r="C566" i="14"/>
  <c r="Q566" i="14" s="1"/>
  <c r="E570" i="14"/>
  <c r="S570" i="14" s="1"/>
  <c r="E573" i="14"/>
  <c r="S573" i="14" s="1"/>
  <c r="D546" i="14"/>
  <c r="R546" i="14" s="1"/>
  <c r="D554" i="14"/>
  <c r="R554" i="14" s="1"/>
  <c r="C568" i="14"/>
  <c r="Q568" i="14" s="1"/>
  <c r="C565" i="14"/>
  <c r="Q565" i="14" s="1"/>
  <c r="C570" i="14"/>
  <c r="Q570" i="14" s="1"/>
  <c r="C573" i="14"/>
  <c r="Q573" i="14" s="1"/>
  <c r="D553" i="14"/>
  <c r="R553" i="14" s="1"/>
  <c r="D548" i="14"/>
  <c r="R548" i="14" s="1"/>
  <c r="C571" i="14"/>
  <c r="Q571" i="14" s="1"/>
  <c r="E569" i="14"/>
  <c r="S569" i="14" s="1"/>
  <c r="E571" i="14"/>
  <c r="S571" i="14" s="1"/>
  <c r="D550" i="14"/>
  <c r="R550" i="14" s="1"/>
  <c r="E567" i="14"/>
  <c r="S567" i="14" s="1"/>
  <c r="C564" i="14"/>
  <c r="Q564" i="14" s="1"/>
  <c r="C567" i="14"/>
  <c r="Q567" i="14" s="1"/>
  <c r="D544" i="14"/>
  <c r="R544" i="14" s="1"/>
  <c r="D552" i="14"/>
  <c r="R552" i="14" s="1"/>
  <c r="D549" i="14"/>
  <c r="R549" i="14" s="1"/>
  <c r="D572" i="14"/>
  <c r="R572" i="14" s="1"/>
  <c r="D565" i="14" a="1"/>
  <c r="D571" i="14" a="1"/>
  <c r="E586" i="14" a="1"/>
  <c r="C589" i="14" a="1"/>
  <c r="E590" i="14" a="1"/>
  <c r="D589" i="14" a="1"/>
  <c r="E592" i="14" a="1"/>
  <c r="E589" i="14" a="1"/>
  <c r="C592" i="14" a="1"/>
  <c r="E584" i="14" a="1"/>
  <c r="C591" i="14" a="1"/>
  <c r="C588" i="14" a="1"/>
  <c r="E587" i="14" a="1"/>
  <c r="C586" i="14" a="1"/>
  <c r="D568" i="14" a="1"/>
  <c r="D569" i="14" a="1"/>
  <c r="E588" i="14" a="1"/>
  <c r="C590" i="14" a="1"/>
  <c r="C595" i="14" a="1"/>
  <c r="D570" i="14" a="1"/>
  <c r="C585" i="14" a="1"/>
  <c r="C594" i="14" a="1"/>
  <c r="E591" i="14" a="1"/>
  <c r="E585" i="14" a="1"/>
  <c r="C593" i="14" a="1"/>
  <c r="E593" i="14" a="1"/>
  <c r="D566" i="14" a="1"/>
  <c r="E595" i="14" a="1"/>
  <c r="E594" i="14" a="1"/>
  <c r="D564" i="14" a="1"/>
  <c r="C584" i="14" a="1"/>
  <c r="C587" i="14" a="1"/>
  <c r="C595" i="14" l="1"/>
  <c r="Q595" i="14" s="1"/>
  <c r="E594" i="14"/>
  <c r="S594" i="14" s="1"/>
  <c r="D589" i="14"/>
  <c r="R589" i="14" s="1"/>
  <c r="E595" i="14"/>
  <c r="S595" i="14" s="1"/>
  <c r="C594" i="14"/>
  <c r="Q594" i="14" s="1"/>
  <c r="D569" i="14"/>
  <c r="R569" i="14" s="1"/>
  <c r="E588" i="14"/>
  <c r="S588" i="14" s="1"/>
  <c r="E591" i="14"/>
  <c r="S591" i="14" s="1"/>
  <c r="C586" i="14"/>
  <c r="Q586" i="14" s="1"/>
  <c r="C590" i="14"/>
  <c r="Q590" i="14" s="1"/>
  <c r="C593" i="14"/>
  <c r="Q593" i="14" s="1"/>
  <c r="E590" i="14"/>
  <c r="S590" i="14" s="1"/>
  <c r="E592" i="14"/>
  <c r="S592" i="14" s="1"/>
  <c r="C584" i="14"/>
  <c r="Q584" i="14" s="1"/>
  <c r="E587" i="14"/>
  <c r="S587" i="14" s="1"/>
  <c r="E593" i="14"/>
  <c r="S593" i="14" s="1"/>
  <c r="D570" i="14"/>
  <c r="R570" i="14" s="1"/>
  <c r="D568" i="14"/>
  <c r="R568" i="14" s="1"/>
  <c r="E584" i="14"/>
  <c r="S584" i="14" s="1"/>
  <c r="E589" i="14"/>
  <c r="S589" i="14" s="1"/>
  <c r="C589" i="14"/>
  <c r="Q589" i="14" s="1"/>
  <c r="C585" i="14"/>
  <c r="Q585" i="14" s="1"/>
  <c r="C591" i="14"/>
  <c r="Q591" i="14" s="1"/>
  <c r="D565" i="14"/>
  <c r="R565" i="14" s="1"/>
  <c r="D566" i="14"/>
  <c r="R566" i="14" s="1"/>
  <c r="D564" i="14"/>
  <c r="R564" i="14" s="1"/>
  <c r="D571" i="14"/>
  <c r="R571" i="14" s="1"/>
  <c r="E585" i="14"/>
  <c r="S585" i="14" s="1"/>
  <c r="E586" i="14"/>
  <c r="S586" i="14" s="1"/>
  <c r="C588" i="14"/>
  <c r="Q588" i="14" s="1"/>
  <c r="C592" i="14"/>
  <c r="Q592" i="14" s="1"/>
  <c r="C587" i="14"/>
  <c r="Q587" i="14" s="1"/>
  <c r="D585" i="14" a="1"/>
  <c r="E609" i="14" a="1"/>
  <c r="C608" i="14" a="1"/>
  <c r="C613" i="14" a="1"/>
  <c r="C611" i="14" a="1"/>
  <c r="C615" i="14" a="1"/>
  <c r="E612" i="14" a="1"/>
  <c r="E608" i="14" a="1"/>
  <c r="E604" i="14" a="1"/>
  <c r="D587" i="14" a="1"/>
  <c r="E605" i="14" a="1"/>
  <c r="D590" i="14" a="1"/>
  <c r="C604" i="14" a="1"/>
  <c r="E610" i="14" a="1"/>
  <c r="C605" i="14" a="1"/>
  <c r="C612" i="14" a="1"/>
  <c r="D593" i="14" a="1"/>
  <c r="C614" i="14" a="1"/>
  <c r="D588" i="14" a="1"/>
  <c r="C609" i="14" a="1"/>
  <c r="D591" i="14" a="1"/>
  <c r="C606" i="14" a="1"/>
  <c r="E607" i="14" a="1"/>
  <c r="D595" i="14" a="1"/>
  <c r="E611" i="14" a="1"/>
  <c r="E615" i="14" a="1"/>
  <c r="D586" i="14" a="1"/>
  <c r="C610" i="14" a="1"/>
  <c r="E613" i="14" a="1"/>
  <c r="C607" i="14" a="1"/>
  <c r="E614" i="14" a="1"/>
  <c r="E606" i="14" a="1"/>
  <c r="C614" i="14" l="1"/>
  <c r="Q614" i="14" s="1"/>
  <c r="E606" i="14"/>
  <c r="S606" i="14" s="1"/>
  <c r="E612" i="14"/>
  <c r="S612" i="14" s="1"/>
  <c r="E607" i="14"/>
  <c r="S607" i="14" s="1"/>
  <c r="E611" i="14"/>
  <c r="S611" i="14" s="1"/>
  <c r="E608" i="14"/>
  <c r="S608" i="14" s="1"/>
  <c r="C609" i="14"/>
  <c r="Q609" i="14" s="1"/>
  <c r="E609" i="14"/>
  <c r="S609" i="14" s="1"/>
  <c r="E615" i="14"/>
  <c r="S615" i="14" s="1"/>
  <c r="E610" i="14"/>
  <c r="S610" i="14" s="1"/>
  <c r="C606" i="14"/>
  <c r="Q606" i="14" s="1"/>
  <c r="C605" i="14"/>
  <c r="Q605" i="14" s="1"/>
  <c r="D595" i="14"/>
  <c r="R595" i="14" s="1"/>
  <c r="C604" i="14"/>
  <c r="Q604" i="14" s="1"/>
  <c r="C615" i="14"/>
  <c r="Q615" i="14" s="1"/>
  <c r="C613" i="14"/>
  <c r="Q613" i="14" s="1"/>
  <c r="C612" i="14"/>
  <c r="Q612" i="14" s="1"/>
  <c r="E604" i="14"/>
  <c r="S604" i="14" s="1"/>
  <c r="C611" i="14"/>
  <c r="Q611" i="14" s="1"/>
  <c r="E614" i="14"/>
  <c r="S614" i="14" s="1"/>
  <c r="C608" i="14"/>
  <c r="Q608" i="14" s="1"/>
  <c r="C610" i="14"/>
  <c r="Q610" i="14" s="1"/>
  <c r="E613" i="14"/>
  <c r="S613" i="14" s="1"/>
  <c r="E605" i="14"/>
  <c r="S605" i="14" s="1"/>
  <c r="C607" i="14"/>
  <c r="Q607" i="14" s="1"/>
  <c r="D588" i="14"/>
  <c r="R588" i="14" s="1"/>
  <c r="D591" i="14"/>
  <c r="R591" i="14" s="1"/>
  <c r="D585" i="14"/>
  <c r="R585" i="14" s="1"/>
  <c r="D593" i="14"/>
  <c r="R593" i="14" s="1"/>
  <c r="D590" i="14"/>
  <c r="R590" i="14" s="1"/>
  <c r="D587" i="14"/>
  <c r="R587" i="14" s="1"/>
  <c r="D586" i="14"/>
  <c r="R586" i="14" s="1"/>
  <c r="D605" i="14" a="1"/>
  <c r="D611" i="14" a="1"/>
  <c r="D609" i="14" a="1"/>
  <c r="D606" i="14" a="1"/>
  <c r="D610" i="14" a="1"/>
  <c r="D614" i="14" a="1"/>
  <c r="D607" i="14" a="1"/>
  <c r="D613" i="14" a="1"/>
  <c r="D606" i="14" l="1"/>
  <c r="R606" i="14" s="1"/>
  <c r="D609" i="14"/>
  <c r="R609" i="14" s="1"/>
  <c r="D610" i="14"/>
  <c r="R610" i="14" s="1"/>
  <c r="D613" i="14"/>
  <c r="R613" i="14" s="1"/>
  <c r="D614" i="14"/>
  <c r="R614" i="14" s="1"/>
  <c r="D607" i="14"/>
  <c r="R607" i="14" s="1"/>
  <c r="D611" i="14"/>
  <c r="R611" i="14" s="1"/>
  <c r="D605" i="14"/>
  <c r="R605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김 건화</author>
    <author>user</author>
  </authors>
  <commentList>
    <comment ref="J2" authorId="0" shapeId="0" xr:uid="{ED4F621C-4DFF-4311-BDD6-502229546BA8}">
      <text>
        <r>
          <rPr>
            <b/>
            <sz val="9"/>
            <color indexed="81"/>
            <rFont val="돋움"/>
            <family val="3"/>
            <charset val="129"/>
          </rPr>
          <t>평일에서 공휴일(감차)로 넘어가는 날은 2칸 변경</t>
        </r>
      </text>
    </comment>
    <comment ref="C4" authorId="0" shapeId="0" xr:uid="{530B671D-5F07-4894-85E7-08C65EA71BD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배우자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투병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Q4" authorId="0" shapeId="0" xr:uid="{4E71737A-21C3-43C9-B182-1035616399D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4/28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휴무</t>
        </r>
      </text>
    </comment>
    <comment ref="U4" authorId="0" shapeId="0" xr:uid="{747EAEDA-6CE2-4F9C-8C2B-7F077B4AAB3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근무가능</t>
        </r>
      </text>
    </comment>
    <comment ref="AP4" authorId="0" shapeId="0" xr:uid="{31E3B28C-B1E8-4AD6-9FF0-8CC24C61B7F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배우자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병원</t>
        </r>
      </text>
    </comment>
    <comment ref="C5" authorId="0" shapeId="0" xr:uid="{FD535C83-FECC-4B1B-A0E1-2454ECA1DA67}">
      <text>
        <r>
          <rPr>
            <b/>
            <sz val="9"/>
            <color indexed="81"/>
            <rFont val="Tahoma"/>
            <family val="2"/>
          </rPr>
          <t xml:space="preserve">23.03.01 </t>
        </r>
        <r>
          <rPr>
            <b/>
            <sz val="9"/>
            <color indexed="81"/>
            <rFont val="돋움"/>
            <family val="3"/>
            <charset val="129"/>
          </rPr>
          <t>자선호와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교환</t>
        </r>
      </text>
    </comment>
    <comment ref="K5" authorId="0" shapeId="0" xr:uid="{99E4AB69-BBA1-47D7-ABF0-01063569757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4/20</t>
        </r>
        <r>
          <rPr>
            <sz val="9"/>
            <color indexed="81"/>
            <rFont val="돋움"/>
            <family val="3"/>
            <charset val="129"/>
          </rPr>
          <t>일근무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휴무</t>
        </r>
      </text>
    </comment>
    <comment ref="R5" authorId="0" shapeId="0" xr:uid="{1B320857-D6F9-42F8-A561-EA85ACBCF33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4/28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휴무</t>
        </r>
      </text>
    </comment>
    <comment ref="R10" authorId="0" shapeId="0" xr:uid="{E0142ACB-9CEF-4F55-9274-B76D316734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4/29 </t>
        </r>
        <r>
          <rPr>
            <sz val="9"/>
            <color indexed="81"/>
            <rFont val="돋움"/>
            <family val="3"/>
            <charset val="129"/>
          </rPr>
          <t>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휴무</t>
        </r>
      </text>
    </comment>
    <comment ref="Q11" authorId="0" shapeId="0" xr:uid="{1BD51CFB-FF5D-4441-A536-757ECE3FA4E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</text>
    </comment>
    <comment ref="C15" authorId="0" shapeId="0" xr:uid="{30F8A6AC-979A-4879-A682-C19F7D880463}">
      <text>
        <r>
          <rPr>
            <b/>
            <sz val="9"/>
            <color indexed="81"/>
            <rFont val="Tahoma"/>
            <family val="2"/>
          </rPr>
          <t xml:space="preserve">23.03.01 </t>
        </r>
        <r>
          <rPr>
            <b/>
            <sz val="9"/>
            <color indexed="81"/>
            <rFont val="돋움"/>
            <family val="3"/>
            <charset val="129"/>
          </rPr>
          <t>박선웅과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자리교환</t>
        </r>
      </text>
    </comment>
    <comment ref="L20" authorId="0" shapeId="0" xr:uid="{332EE62B-38CC-4051-A695-8C16D17D0E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병원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예약</t>
        </r>
      </text>
    </comment>
    <comment ref="M20" authorId="0" shapeId="0" xr:uid="{51DC3D2E-FDC2-4696-B7AF-4D06F59CABF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교피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Z20" authorId="0" shapeId="0" xr:uid="{E95DA0D1-839C-4E03-BC51-591C8C09982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
연차계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</text>
    </comment>
    <comment ref="C23" authorId="0" shapeId="0" xr:uid="{E4409202-1BC1-4EB5-9E36-EC74AA72ECF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서울이라고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인천에서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자취함</t>
        </r>
        <r>
          <rPr>
            <sz val="9"/>
            <color indexed="81"/>
            <rFont val="Tahoma"/>
            <family val="2"/>
          </rPr>
          <t>.</t>
        </r>
      </text>
    </comment>
    <comment ref="AB23" authorId="0" shapeId="0" xr:uid="{F7858491-3084-438F-9CEE-FD8C3F07188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AF23" authorId="0" shapeId="0" xr:uid="{F3C7562C-0F55-48C3-93B3-044A111CBF5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C27" authorId="0" shapeId="0" xr:uid="{F185C13F-BEFB-4D21-A097-335923CB8E5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오전반일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시력저하로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오전근무는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한태전과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 xr:uid="{EF1B17A3-ED8B-4F2D-A713-38D84E50DE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근무가능</t>
        </r>
      </text>
    </comment>
    <comment ref="U29" authorId="1" shapeId="0" xr:uid="{4F5F13FB-F0FC-4022-9C6F-55FCE7B7F10D}">
      <text>
        <r>
          <rPr>
            <sz val="11"/>
            <color theme="1"/>
            <rFont val="HY견고딕"/>
            <family val="2"/>
            <charset val="129"/>
          </rPr>
          <t>김 건화:
상견례</t>
        </r>
      </text>
    </comment>
    <comment ref="AJ29" authorId="0" shapeId="0" xr:uid="{2EB91172-D534-4C80-BC5C-62F4D6963FB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예식장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예약</t>
        </r>
      </text>
    </comment>
    <comment ref="AK29" authorId="0" shapeId="0" xr:uid="{5D17BEFC-302B-4FC6-B6CF-5B4E5C00CD3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결혼예복</t>
        </r>
      </text>
    </comment>
    <comment ref="C30" authorId="0" shapeId="0" xr:uid="{B8D12013-1EC4-4EE9-9489-F68AB510D39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31" authorId="0" shapeId="0" xr:uid="{1AFF0AEB-205B-4E3D-B95B-5AEF4BE3095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5-1</t>
        </r>
      </text>
    </comment>
    <comment ref="AM31" authorId="0" shapeId="0" xr:uid="{C2FEA288-53C9-4699-8612-DFE9A6A271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보수교육</t>
        </r>
      </text>
    </comment>
    <comment ref="C32" authorId="0" shapeId="0" xr:uid="{D2D011B5-5D7D-4EF3-97B8-49F105F4AA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5-1</t>
        </r>
      </text>
    </comment>
    <comment ref="Q32" authorId="0" shapeId="0" xr:uid="{712FC42B-8347-42E1-A702-BD1DF2AA1B6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5-1</t>
        </r>
      </text>
    </comment>
    <comment ref="C33" authorId="0" shapeId="0" xr:uid="{72E29B4B-0529-4674-9A77-3A85E51B41A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27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P33" authorId="0" shapeId="0" xr:uid="{60487F62-3B99-4AE0-BD3A-6BC50AD4315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27</t>
        </r>
        <r>
          <rPr>
            <sz val="9"/>
            <color indexed="81"/>
            <rFont val="돋움"/>
            <family val="3"/>
            <charset val="129"/>
          </rPr>
          <t>번</t>
        </r>
      </text>
    </comment>
    <comment ref="S33" authorId="0" shapeId="0" xr:uid="{152E1B29-B5DD-4E3B-9871-B68A26FB58A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Y33" authorId="0" shapeId="0" xr:uid="{DD10BC31-5374-4CCB-9C52-D09249A5990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A33" authorId="0" shapeId="0" xr:uid="{D1ADC67C-AC01-49EF-819D-220C882A30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G33" authorId="0" shapeId="0" xr:uid="{BC74EFC9-DD07-4329-B403-A48F4FA242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C34" authorId="0" shapeId="0" xr:uid="{0FEC48D1-094D-4477-BB0E-F5A5D5492649}">
      <text>
        <r>
          <rPr>
            <b/>
            <sz val="9"/>
            <color indexed="81"/>
            <rFont val="Tahoma"/>
            <family val="2"/>
          </rPr>
          <t>23.03.01</t>
        </r>
        <r>
          <rPr>
            <b/>
            <sz val="9"/>
            <color indexed="81"/>
            <rFont val="돋움"/>
            <family val="3"/>
            <charset val="129"/>
          </rPr>
          <t>부로</t>
        </r>
        <r>
          <rPr>
            <b/>
            <sz val="9"/>
            <color indexed="81"/>
            <rFont val="Tahoma"/>
            <family val="2"/>
          </rPr>
          <t xml:space="preserve"> 21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노선에서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번노선으로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인사이동</t>
        </r>
      </text>
    </comment>
    <comment ref="N34" authorId="0" shapeId="0" xr:uid="{6870269A-8078-4450-9A05-A801ED1F6EF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</t>
        </r>
        <r>
          <rPr>
            <sz val="9"/>
            <color indexed="81"/>
            <rFont val="돋움"/>
            <family val="3"/>
            <charset val="129"/>
          </rPr>
          <t>번지원</t>
        </r>
      </text>
    </comment>
    <comment ref="O34" authorId="0" shapeId="0" xr:uid="{7B3B102C-F890-4D07-AF0B-1AFFF6B3306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</t>
        </r>
      </text>
    </comment>
    <comment ref="P34" authorId="0" shapeId="0" xr:uid="{95A24E89-2B7D-4049-AA3C-58F8F723090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</t>
        </r>
        <r>
          <rPr>
            <sz val="9"/>
            <color indexed="81"/>
            <rFont val="돋움"/>
            <family val="3"/>
            <charset val="129"/>
          </rPr>
          <t>번</t>
        </r>
      </text>
    </comment>
    <comment ref="AB34" authorId="0" shapeId="0" xr:uid="{75E2BCE4-5F04-4D26-8B5B-384FD2B1F57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  <comment ref="AC34" authorId="0" shapeId="0" xr:uid="{7C3AD90A-9F75-4DC9-8D34-9E5AC0F2BE5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  <comment ref="AE34" authorId="0" shapeId="0" xr:uid="{BD67FBB0-35E3-4B71-A3FA-05B470F726B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
</t>
        </r>
      </text>
    </comment>
    <comment ref="AH34" authorId="0" shapeId="0" xr:uid="{B162E7B5-47E3-4B5B-A537-894B8E3BF09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</t>
        </r>
      </text>
    </comment>
    <comment ref="AL34" authorId="0" shapeId="0" xr:uid="{97664834-1DDD-4FFF-B60A-AA072D3EA5B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</t>
        </r>
      </text>
    </comment>
    <comment ref="K35" authorId="0" shapeId="0" xr:uid="{255AE83B-C039-4A15-943B-5AE2CF981A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5-1</t>
        </r>
        <r>
          <rPr>
            <sz val="9"/>
            <color indexed="81"/>
            <rFont val="돋움"/>
            <family val="3"/>
            <charset val="129"/>
          </rPr>
          <t>번</t>
        </r>
      </text>
    </comment>
    <comment ref="L35" authorId="0" shapeId="0" xr:uid="{015D63AD-20B7-41AC-9857-FBBA4966E81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일정있음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오전근무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N35" authorId="0" shapeId="0" xr:uid="{D0CB50FF-B416-4218-90F6-3E689859E47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번지원</t>
        </r>
      </text>
    </comment>
    <comment ref="O35" authorId="0" shapeId="0" xr:uid="{203766F1-588E-4440-B9ED-CCC2F529DDA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지원
</t>
        </r>
      </text>
    </comment>
    <comment ref="P35" authorId="0" shapeId="0" xr:uid="{13658F10-9A7C-46EA-BBDC-10C2CAA7C0E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</text>
    </comment>
    <comment ref="Q35" authorId="0" shapeId="0" xr:uid="{7ABFEF56-477E-48F4-A6E5-AF4185A9B52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번</t>
        </r>
      </text>
    </comment>
    <comment ref="W35" authorId="0" shapeId="0" xr:uid="{2A286C89-28C8-442F-8A79-74BBA7165F1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
</t>
        </r>
      </text>
    </comment>
    <comment ref="Y35" authorId="0" shapeId="0" xr:uid="{EAE81DB0-1A74-4167-ADBF-B592B9BEC5B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</t>
        </r>
      </text>
    </comment>
    <comment ref="AA35" authorId="0" shapeId="0" xr:uid="{4DAA7A50-2AE7-4884-9EB0-E4257F563D6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</t>
        </r>
      </text>
    </comment>
    <comment ref="AF35" authorId="0" shapeId="0" xr:uid="{DC655B14-B901-49AA-A785-E8EBC6B9D87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</t>
        </r>
      </text>
    </comment>
    <comment ref="AI35" authorId="0" shapeId="0" xr:uid="{632635B3-A69A-4F61-A4A1-020E92A8250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</text>
    </comment>
    <comment ref="AK35" authorId="0" shapeId="0" xr:uid="{6DB4F8B1-2E92-4AD4-9185-92A8E583572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
</t>
        </r>
      </text>
    </comment>
    <comment ref="AL35" authorId="0" shapeId="0" xr:uid="{A2C91E7C-4DD1-4871-97B5-6406A1E9BF1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</t>
        </r>
      </text>
    </comment>
    <comment ref="AM35" authorId="0" shapeId="0" xr:uid="{BE78A9A0-6AD5-4ED1-A546-A0241EF06F1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</t>
        </r>
      </text>
    </comment>
    <comment ref="C49" authorId="2" shapeId="0" xr:uid="{0B7BDE0E-359E-4AD3-A234-8AF4C3F6D06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부족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<sst xmlns="http://schemas.openxmlformats.org/spreadsheetml/2006/main" count="15796" uniqueCount="441">
  <si>
    <t>월간 근무 계획</t>
    <phoneticPr fontId="4" type="noConversion"/>
  </si>
  <si>
    <t>계약만료</t>
    <phoneticPr fontId="4" type="noConversion"/>
  </si>
  <si>
    <t>정년</t>
    <phoneticPr fontId="4" type="noConversion"/>
  </si>
  <si>
    <t>평</t>
    <phoneticPr fontId="4" type="noConversion"/>
  </si>
  <si>
    <t>토</t>
    <phoneticPr fontId="4" type="noConversion"/>
  </si>
  <si>
    <t>공</t>
    <phoneticPr fontId="4" type="noConversion"/>
  </si>
  <si>
    <t>(5번) 시흥신명아파트 ~ 인하대병원</t>
    <phoneticPr fontId="4" type="noConversion"/>
  </si>
  <si>
    <t>연번</t>
    <phoneticPr fontId="4" type="noConversion"/>
  </si>
  <si>
    <t>차량
번호</t>
    <phoneticPr fontId="4" type="noConversion"/>
  </si>
  <si>
    <t>성명</t>
    <phoneticPr fontId="4" type="noConversion"/>
  </si>
  <si>
    <t>호봉</t>
    <phoneticPr fontId="4" type="noConversion"/>
  </si>
  <si>
    <t>계약 
만료일</t>
    <phoneticPr fontId="4" type="noConversion"/>
  </si>
  <si>
    <t>계</t>
    <phoneticPr fontId="4" type="noConversion"/>
  </si>
  <si>
    <t>오전</t>
    <phoneticPr fontId="4" type="noConversion"/>
  </si>
  <si>
    <t>오후</t>
    <phoneticPr fontId="4" type="noConversion"/>
  </si>
  <si>
    <t>휴</t>
    <phoneticPr fontId="4" type="noConversion"/>
  </si>
  <si>
    <t>휴무</t>
    <phoneticPr fontId="4" type="noConversion"/>
  </si>
  <si>
    <t>연차</t>
    <phoneticPr fontId="4" type="noConversion"/>
  </si>
  <si>
    <t>청원</t>
    <phoneticPr fontId="4" type="noConversion"/>
  </si>
  <si>
    <t>입력값</t>
    <phoneticPr fontId="4" type="noConversion"/>
  </si>
  <si>
    <t>1주차</t>
    <phoneticPr fontId="4" type="noConversion"/>
  </si>
  <si>
    <t>2주차</t>
    <phoneticPr fontId="4" type="noConversion"/>
  </si>
  <si>
    <t>3주차</t>
    <phoneticPr fontId="4" type="noConversion"/>
  </si>
  <si>
    <t>4주차</t>
    <phoneticPr fontId="4" type="noConversion"/>
  </si>
  <si>
    <t>5주차</t>
  </si>
  <si>
    <t>이수환</t>
    <phoneticPr fontId="4" type="noConversion"/>
  </si>
  <si>
    <t>4A</t>
  </si>
  <si>
    <t>5A</t>
  </si>
  <si>
    <t>휴</t>
  </si>
  <si>
    <t>8P</t>
  </si>
  <si>
    <t>9P</t>
  </si>
  <si>
    <t>10P</t>
  </si>
  <si>
    <t>휴무</t>
  </si>
  <si>
    <t>12P</t>
  </si>
  <si>
    <t>1P</t>
    <phoneticPr fontId="4" type="noConversion"/>
  </si>
  <si>
    <t>2P</t>
    <phoneticPr fontId="4" type="noConversion"/>
  </si>
  <si>
    <t>6A</t>
    <phoneticPr fontId="4" type="noConversion"/>
  </si>
  <si>
    <t>8A</t>
    <phoneticPr fontId="4" type="noConversion"/>
  </si>
  <si>
    <t>10A</t>
    <phoneticPr fontId="4" type="noConversion"/>
  </si>
  <si>
    <t>1A</t>
    <phoneticPr fontId="4" type="noConversion"/>
  </si>
  <si>
    <t>3P</t>
    <phoneticPr fontId="4" type="noConversion"/>
  </si>
  <si>
    <t>4P</t>
    <phoneticPr fontId="4" type="noConversion"/>
  </si>
  <si>
    <t>5P</t>
    <phoneticPr fontId="4" type="noConversion"/>
  </si>
  <si>
    <t>7P</t>
    <phoneticPr fontId="4" type="noConversion"/>
  </si>
  <si>
    <t>9P</t>
    <phoneticPr fontId="4" type="noConversion"/>
  </si>
  <si>
    <t>10P</t>
    <phoneticPr fontId="4" type="noConversion"/>
  </si>
  <si>
    <t>12A</t>
  </si>
  <si>
    <t>2A</t>
    <phoneticPr fontId="4" type="noConversion"/>
  </si>
  <si>
    <t>1A</t>
  </si>
  <si>
    <t>박선웅</t>
    <phoneticPr fontId="4" type="noConversion"/>
  </si>
  <si>
    <t>4P</t>
  </si>
  <si>
    <t>5P</t>
  </si>
  <si>
    <t>8A</t>
  </si>
  <si>
    <t>9A</t>
  </si>
  <si>
    <t>10A</t>
  </si>
  <si>
    <t>6P</t>
    <phoneticPr fontId="4" type="noConversion"/>
  </si>
  <si>
    <t>8P</t>
    <phoneticPr fontId="4" type="noConversion"/>
  </si>
  <si>
    <t>11P</t>
  </si>
  <si>
    <t>3A</t>
    <phoneticPr fontId="4" type="noConversion"/>
  </si>
  <si>
    <t>4A</t>
    <phoneticPr fontId="4" type="noConversion"/>
  </si>
  <si>
    <t>5A</t>
    <phoneticPr fontId="4" type="noConversion"/>
  </si>
  <si>
    <t>7A</t>
    <phoneticPr fontId="4" type="noConversion"/>
  </si>
  <si>
    <t>9A</t>
    <phoneticPr fontId="4" type="noConversion"/>
  </si>
  <si>
    <t>12P</t>
    <phoneticPr fontId="4" type="noConversion"/>
  </si>
  <si>
    <t>2A</t>
  </si>
  <si>
    <t>김상신</t>
    <phoneticPr fontId="4" type="noConversion"/>
  </si>
  <si>
    <t>결근</t>
  </si>
  <si>
    <t>11A</t>
    <phoneticPr fontId="4" type="noConversion"/>
  </si>
  <si>
    <t>12A</t>
    <phoneticPr fontId="4" type="noConversion"/>
  </si>
  <si>
    <t>3P</t>
  </si>
  <si>
    <t>3A</t>
  </si>
  <si>
    <t>박종길</t>
    <phoneticPr fontId="4" type="noConversion"/>
  </si>
  <si>
    <t>7A</t>
  </si>
  <si>
    <t>11P</t>
    <phoneticPr fontId="4" type="noConversion"/>
  </si>
  <si>
    <t>심상만</t>
    <phoneticPr fontId="4" type="noConversion"/>
  </si>
  <si>
    <t>1P</t>
  </si>
  <si>
    <t>2P</t>
  </si>
  <si>
    <t>최정수</t>
    <phoneticPr fontId="4" type="noConversion"/>
  </si>
  <si>
    <t>6A</t>
  </si>
  <si>
    <t>최중문</t>
    <phoneticPr fontId="4" type="noConversion"/>
  </si>
  <si>
    <t>연차</t>
  </si>
  <si>
    <t>장시혁</t>
    <phoneticPr fontId="4" type="noConversion"/>
  </si>
  <si>
    <t>7P</t>
  </si>
  <si>
    <t>김도근</t>
    <phoneticPr fontId="4" type="noConversion"/>
  </si>
  <si>
    <t>김학열</t>
    <phoneticPr fontId="4" type="noConversion"/>
  </si>
  <si>
    <t>김만철</t>
    <phoneticPr fontId="4" type="noConversion"/>
  </si>
  <si>
    <t>조퇴</t>
  </si>
  <si>
    <t>11A</t>
  </si>
  <si>
    <t>자선호</t>
    <phoneticPr fontId="4" type="noConversion"/>
  </si>
  <si>
    <t>김민규</t>
    <phoneticPr fontId="4" type="noConversion"/>
  </si>
  <si>
    <t>6P</t>
  </si>
  <si>
    <t>13A</t>
    <phoneticPr fontId="4" type="noConversion"/>
  </si>
  <si>
    <t>김권호</t>
    <phoneticPr fontId="4" type="noConversion"/>
  </si>
  <si>
    <t>우제욱</t>
    <phoneticPr fontId="4" type="noConversion"/>
  </si>
  <si>
    <t>변일용</t>
    <phoneticPr fontId="4" type="noConversion"/>
  </si>
  <si>
    <t>장남균</t>
    <phoneticPr fontId="4" type="noConversion"/>
  </si>
  <si>
    <t>결근</t>
    <phoneticPr fontId="4" type="noConversion"/>
  </si>
  <si>
    <t>이영화</t>
    <phoneticPr fontId="4" type="noConversion"/>
  </si>
  <si>
    <t>김요섭</t>
    <phoneticPr fontId="4" type="noConversion"/>
  </si>
  <si>
    <t>임충환</t>
    <phoneticPr fontId="4" type="noConversion"/>
  </si>
  <si>
    <t>청원</t>
  </si>
  <si>
    <t>이인섭</t>
    <phoneticPr fontId="4" type="noConversion"/>
  </si>
  <si>
    <t>김익수</t>
    <phoneticPr fontId="4" type="noConversion"/>
  </si>
  <si>
    <t>김학희</t>
    <phoneticPr fontId="4" type="noConversion"/>
  </si>
  <si>
    <t>최용선</t>
    <phoneticPr fontId="4" type="noConversion"/>
  </si>
  <si>
    <t>김성취</t>
    <phoneticPr fontId="4" type="noConversion"/>
  </si>
  <si>
    <t>양광일</t>
    <phoneticPr fontId="4" type="noConversion"/>
  </si>
  <si>
    <t>13P</t>
    <phoneticPr fontId="4" type="noConversion"/>
  </si>
  <si>
    <t>김용진</t>
    <phoneticPr fontId="4" type="noConversion"/>
  </si>
  <si>
    <t>김정일</t>
    <phoneticPr fontId="4" type="noConversion"/>
  </si>
  <si>
    <t>한태전</t>
    <phoneticPr fontId="4" type="noConversion"/>
  </si>
  <si>
    <t>김선호</t>
    <phoneticPr fontId="4" type="noConversion"/>
  </si>
  <si>
    <t>지A</t>
  </si>
  <si>
    <t>지P</t>
  </si>
  <si>
    <t>심기섭</t>
    <phoneticPr fontId="4" type="noConversion"/>
  </si>
  <si>
    <t>김대수</t>
    <phoneticPr fontId="4" type="noConversion"/>
  </si>
  <si>
    <t>대체</t>
    <phoneticPr fontId="4" type="noConversion"/>
  </si>
  <si>
    <t>김형규</t>
  </si>
  <si>
    <t>OFF</t>
    <phoneticPr fontId="4" type="noConversion"/>
  </si>
  <si>
    <t>박희재</t>
  </si>
  <si>
    <t>지A</t>
    <phoneticPr fontId="4" type="noConversion"/>
  </si>
  <si>
    <t>김광수</t>
  </si>
  <si>
    <t>이덕길</t>
  </si>
  <si>
    <t>정윤수</t>
    <phoneticPr fontId="4" type="noConversion"/>
  </si>
  <si>
    <t>지P</t>
    <phoneticPr fontId="4" type="noConversion"/>
  </si>
  <si>
    <t>장진호</t>
    <phoneticPr fontId="4" type="noConversion"/>
  </si>
  <si>
    <t>격리</t>
    <phoneticPr fontId="4" type="noConversion"/>
  </si>
  <si>
    <t>보수</t>
    <phoneticPr fontId="4" type="noConversion"/>
  </si>
  <si>
    <t>코유</t>
    <phoneticPr fontId="4" type="noConversion"/>
  </si>
  <si>
    <t>일일운행대수</t>
    <phoneticPr fontId="4" type="noConversion"/>
  </si>
  <si>
    <t>조퇴</t>
    <phoneticPr fontId="4" type="noConversion"/>
  </si>
  <si>
    <t>총원</t>
    <phoneticPr fontId="4" type="noConversion"/>
  </si>
  <si>
    <t>대당인원</t>
    <phoneticPr fontId="4" type="noConversion"/>
  </si>
  <si>
    <t>대당운행횟수</t>
    <phoneticPr fontId="4" type="noConversion"/>
  </si>
  <si>
    <t>일일운행횟수</t>
    <phoneticPr fontId="4" type="noConversion"/>
  </si>
  <si>
    <t>휴전</t>
    <phoneticPr fontId="4" type="noConversion"/>
  </si>
  <si>
    <t>이수환</t>
  </si>
  <si>
    <t>4호봉</t>
  </si>
  <si>
    <t>박선웅</t>
  </si>
  <si>
    <t>2호봉</t>
  </si>
  <si>
    <t>김상신</t>
  </si>
  <si>
    <t>3호봉</t>
  </si>
  <si>
    <t>박종길</t>
  </si>
  <si>
    <t>심상만</t>
  </si>
  <si>
    <t>최정수</t>
  </si>
  <si>
    <t>5호봉</t>
  </si>
  <si>
    <t>최중문</t>
  </si>
  <si>
    <t>장시혁</t>
  </si>
  <si>
    <t>김도근</t>
  </si>
  <si>
    <t>김학열</t>
  </si>
  <si>
    <t>김만철</t>
  </si>
  <si>
    <t>자선호</t>
  </si>
  <si>
    <t>김민규</t>
  </si>
  <si>
    <t>김권호</t>
  </si>
  <si>
    <t>우제욱</t>
  </si>
  <si>
    <t>변일용</t>
  </si>
  <si>
    <t>장남균</t>
  </si>
  <si>
    <t>이영화</t>
  </si>
  <si>
    <t>김요섭</t>
  </si>
  <si>
    <t>임충환</t>
  </si>
  <si>
    <t>이인섭</t>
  </si>
  <si>
    <t>김익수</t>
  </si>
  <si>
    <t>김학희</t>
  </si>
  <si>
    <t>최용선</t>
  </si>
  <si>
    <t>SP</t>
  </si>
  <si>
    <t>김성취</t>
  </si>
  <si>
    <t>-</t>
  </si>
  <si>
    <t>양광일</t>
  </si>
  <si>
    <t>김용진</t>
  </si>
  <si>
    <t>1-1호봉</t>
  </si>
  <si>
    <t>김정일</t>
  </si>
  <si>
    <t>한태전</t>
  </si>
  <si>
    <t>촉탁</t>
  </si>
  <si>
    <t>김선호</t>
  </si>
  <si>
    <t>심기섭</t>
  </si>
  <si>
    <t>장진호</t>
  </si>
  <si>
    <t>최정열</t>
  </si>
  <si>
    <t>가동대수</t>
    <phoneticPr fontId="4" type="noConversion"/>
  </si>
  <si>
    <t>(5번) 시흥신명아파트 ---- 인하대병원</t>
  </si>
  <si>
    <t>H</t>
    <phoneticPr fontId="4" type="noConversion"/>
  </si>
  <si>
    <t>E</t>
    <phoneticPr fontId="4" type="noConversion"/>
  </si>
  <si>
    <t>J</t>
    <phoneticPr fontId="4" type="noConversion"/>
  </si>
  <si>
    <t>차번</t>
    <phoneticPr fontId="4" type="noConversion"/>
  </si>
  <si>
    <t>대치</t>
  </si>
  <si>
    <t>기</t>
  </si>
  <si>
    <t>성명</t>
  </si>
  <si>
    <t>차번</t>
  </si>
  <si>
    <t>차량번호</t>
  </si>
  <si>
    <t>사번</t>
  </si>
  <si>
    <t>성명(A)</t>
  </si>
  <si>
    <t>비고</t>
  </si>
  <si>
    <t>성명(B)</t>
  </si>
  <si>
    <t>평 (1)</t>
  </si>
  <si>
    <t>인천70바3508</t>
  </si>
  <si>
    <t>16026</t>
  </si>
  <si>
    <t/>
  </si>
  <si>
    <t>15023</t>
  </si>
  <si>
    <t>인천70바3509</t>
  </si>
  <si>
    <t>16043</t>
  </si>
  <si>
    <t>16008</t>
  </si>
  <si>
    <t>인천70바3619</t>
  </si>
  <si>
    <t>21027</t>
  </si>
  <si>
    <t>21040</t>
  </si>
  <si>
    <t>인천70바3620</t>
  </si>
  <si>
    <t>17006</t>
  </si>
  <si>
    <t>18048</t>
  </si>
  <si>
    <t>인천70바3621</t>
  </si>
  <si>
    <t>6058</t>
  </si>
  <si>
    <t>16014</t>
  </si>
  <si>
    <t>인천70바3622</t>
  </si>
  <si>
    <t>19030</t>
  </si>
  <si>
    <t>15025</t>
  </si>
  <si>
    <t>인천70바3629</t>
  </si>
  <si>
    <t>22027</t>
  </si>
  <si>
    <t>21043</t>
  </si>
  <si>
    <t>인천70바3630</t>
  </si>
  <si>
    <t>16038</t>
  </si>
  <si>
    <t>10034</t>
  </si>
  <si>
    <t>인천70바3631</t>
  </si>
  <si>
    <t>19004</t>
  </si>
  <si>
    <t>16035</t>
  </si>
  <si>
    <t>인천70바3632</t>
  </si>
  <si>
    <t>8030</t>
  </si>
  <si>
    <t>18029</t>
  </si>
  <si>
    <t>인천70바3661</t>
  </si>
  <si>
    <t>19045</t>
  </si>
  <si>
    <t>21004</t>
  </si>
  <si>
    <t>인천70바3662</t>
  </si>
  <si>
    <t>21023</t>
  </si>
  <si>
    <t>21030</t>
  </si>
  <si>
    <t>평 (2)</t>
  </si>
  <si>
    <t>16023</t>
  </si>
  <si>
    <t>22034</t>
  </si>
  <si>
    <t>21035</t>
  </si>
  <si>
    <t>6072</t>
  </si>
  <si>
    <t>14031</t>
  </si>
  <si>
    <t>22042</t>
  </si>
  <si>
    <t>김대수</t>
  </si>
  <si>
    <t>19044</t>
  </si>
  <si>
    <t>18050</t>
  </si>
  <si>
    <t>18007</t>
  </si>
  <si>
    <t>16041</t>
  </si>
  <si>
    <t>토,공 (3)</t>
  </si>
  <si>
    <t>13006</t>
  </si>
  <si>
    <t>토,공 (4)</t>
  </si>
  <si>
    <t>평 (5)</t>
  </si>
  <si>
    <t>22037</t>
  </si>
  <si>
    <t xml:space="preserve"> </t>
    <phoneticPr fontId="4" type="noConversion"/>
  </si>
  <si>
    <t>토,공 (6)</t>
  </si>
  <si>
    <t>평 (7)</t>
  </si>
  <si>
    <t>평 (8)</t>
  </si>
  <si>
    <t>평 (9)</t>
  </si>
  <si>
    <t>토,공 (10)</t>
  </si>
  <si>
    <t>토,공 (11)</t>
  </si>
  <si>
    <t>평 (12)</t>
  </si>
  <si>
    <t>22046</t>
  </si>
  <si>
    <t>정윤수</t>
  </si>
  <si>
    <t>평 (13)</t>
  </si>
  <si>
    <t>서기원</t>
  </si>
  <si>
    <t>평 (14)</t>
  </si>
  <si>
    <t>평 (15)</t>
  </si>
  <si>
    <t>최상진</t>
  </si>
  <si>
    <t>평 (16)</t>
  </si>
  <si>
    <t>토,공 (17)</t>
  </si>
  <si>
    <t>토,공 (18)</t>
  </si>
  <si>
    <t>평 (19)</t>
  </si>
  <si>
    <t>평 (20)</t>
  </si>
  <si>
    <t>평 (21)</t>
  </si>
  <si>
    <t>평 (22)</t>
  </si>
  <si>
    <t>평 (23)</t>
  </si>
  <si>
    <t>장길영</t>
  </si>
  <si>
    <t>평 (24)</t>
  </si>
  <si>
    <t>평 (25)</t>
  </si>
  <si>
    <t>평 (26)</t>
  </si>
  <si>
    <t>토,공 (27)</t>
  </si>
  <si>
    <t>토,공 (28)</t>
  </si>
  <si>
    <t>토,공 (29)</t>
  </si>
  <si>
    <t>평 (30)</t>
  </si>
  <si>
    <t>평 (31)</t>
  </si>
  <si>
    <t>차량번호</t>
    <phoneticPr fontId="4" type="noConversion"/>
  </si>
  <si>
    <t>이름</t>
    <phoneticPr fontId="4" type="noConversion"/>
  </si>
  <si>
    <t>휴무일</t>
    <phoneticPr fontId="4" type="noConversion"/>
  </si>
  <si>
    <t>휴전일</t>
    <phoneticPr fontId="4" type="noConversion"/>
  </si>
  <si>
    <t>요일</t>
    <phoneticPr fontId="4" type="noConversion"/>
  </si>
  <si>
    <t>시트명</t>
    <phoneticPr fontId="4" type="noConversion"/>
  </si>
  <si>
    <t>순번</t>
    <phoneticPr fontId="4" type="noConversion"/>
  </si>
  <si>
    <t>구분값</t>
    <phoneticPr fontId="4" type="noConversion"/>
  </si>
  <si>
    <t>A조</t>
    <phoneticPr fontId="4" type="noConversion"/>
  </si>
  <si>
    <t>B조</t>
    <phoneticPr fontId="4" type="noConversion"/>
  </si>
  <si>
    <t>수</t>
    <phoneticPr fontId="4" type="noConversion"/>
  </si>
  <si>
    <t>일</t>
    <phoneticPr fontId="4" type="noConversion"/>
  </si>
  <si>
    <t>목</t>
    <phoneticPr fontId="4" type="noConversion"/>
  </si>
  <si>
    <t>월</t>
    <phoneticPr fontId="4" type="noConversion"/>
  </si>
  <si>
    <t>롯데 교대</t>
    <phoneticPr fontId="4" type="noConversion"/>
  </si>
  <si>
    <t>금</t>
    <phoneticPr fontId="4" type="noConversion"/>
  </si>
  <si>
    <t>화</t>
    <phoneticPr fontId="4" type="noConversion"/>
  </si>
  <si>
    <t>평 (3)</t>
  </si>
  <si>
    <t>선호순번</t>
    <phoneticPr fontId="4" type="noConversion"/>
  </si>
  <si>
    <t>수</t>
  </si>
  <si>
    <t>평 (4)</t>
  </si>
  <si>
    <t>목</t>
  </si>
  <si>
    <t>금</t>
  </si>
  <si>
    <t>평 (6)</t>
  </si>
  <si>
    <t>토</t>
  </si>
  <si>
    <t>일</t>
  </si>
  <si>
    <t>기피순번</t>
    <phoneticPr fontId="4" type="noConversion"/>
  </si>
  <si>
    <t>월</t>
  </si>
  <si>
    <t>화</t>
  </si>
  <si>
    <t>평 (10)</t>
  </si>
  <si>
    <t>평 (11)</t>
  </si>
  <si>
    <t>SP</t>
    <phoneticPr fontId="4" type="noConversion"/>
  </si>
  <si>
    <t>-</t>
    <phoneticPr fontId="4" type="noConversion"/>
  </si>
  <si>
    <t>13A</t>
  </si>
  <si>
    <t>촉탁</t>
    <phoneticPr fontId="4" type="noConversion"/>
  </si>
  <si>
    <t>평 (17)</t>
  </si>
  <si>
    <t>평 (18)</t>
  </si>
  <si>
    <t>13P</t>
  </si>
  <si>
    <t>평 (27)</t>
  </si>
  <si>
    <t>평 (28)</t>
  </si>
  <si>
    <t>평 (29)</t>
  </si>
  <si>
    <t>토,공 (1)</t>
  </si>
  <si>
    <t>토,공 (2)</t>
  </si>
  <si>
    <t>토,공 (5)</t>
  </si>
  <si>
    <t>토,공 (7)</t>
  </si>
  <si>
    <t>토,공 (8)</t>
  </si>
  <si>
    <t>토,공 (9)</t>
  </si>
  <si>
    <t>토,공 (12)</t>
  </si>
  <si>
    <t>토,공 (13)</t>
  </si>
  <si>
    <t>토,공 (14)</t>
  </si>
  <si>
    <t>토,공 (15)</t>
  </si>
  <si>
    <t>토,공 (16)</t>
  </si>
  <si>
    <t>토,공 (19)</t>
  </si>
  <si>
    <t>토,공 (20)</t>
  </si>
  <si>
    <t>토,공 (21)</t>
  </si>
  <si>
    <t>토,공 (22)</t>
  </si>
  <si>
    <t>토,공 (23)</t>
  </si>
  <si>
    <t>토,공 (24)</t>
  </si>
  <si>
    <t>토,공 (25)</t>
  </si>
  <si>
    <t>토,공 (26)</t>
  </si>
  <si>
    <t>토,공 (30)</t>
  </si>
  <si>
    <t>토,공 (31)</t>
  </si>
  <si>
    <t>5번선   ( 12-1 ) 운 행 시 간 표</t>
    <phoneticPr fontId="11" type="noConversion"/>
  </si>
  <si>
    <t>교대시간</t>
    <phoneticPr fontId="11" type="noConversion"/>
  </si>
  <si>
    <t>차량번호:</t>
    <phoneticPr fontId="11" type="noConversion"/>
  </si>
  <si>
    <t>오 전:</t>
    <phoneticPr fontId="11" type="noConversion"/>
  </si>
  <si>
    <t>오 후:</t>
    <phoneticPr fontId="11" type="noConversion"/>
  </si>
  <si>
    <t>1a</t>
    <phoneticPr fontId="4" type="noConversion"/>
  </si>
  <si>
    <t>1p</t>
    <phoneticPr fontId="4" type="noConversion"/>
  </si>
  <si>
    <t>회수</t>
    <phoneticPr fontId="11" type="noConversion"/>
  </si>
  <si>
    <t>시흥
신명A</t>
    <phoneticPr fontId="11" type="noConversion"/>
  </si>
  <si>
    <t>운연역</t>
    <phoneticPr fontId="11" type="noConversion"/>
  </si>
  <si>
    <t>롯데백화점</t>
    <phoneticPr fontId="11" type="noConversion"/>
  </si>
  <si>
    <t>홈플러스</t>
    <phoneticPr fontId="11" type="noConversion"/>
  </si>
  <si>
    <t>인하대병원</t>
    <phoneticPr fontId="11" type="noConversion"/>
  </si>
  <si>
    <t>시흥
평생센터</t>
    <phoneticPr fontId="11" type="noConversion"/>
  </si>
  <si>
    <t>미전송
건수</t>
    <phoneticPr fontId="11" type="noConversion"/>
  </si>
  <si>
    <t>1회</t>
    <phoneticPr fontId="11" type="noConversion"/>
  </si>
  <si>
    <t>건</t>
    <phoneticPr fontId="11" type="noConversion"/>
  </si>
  <si>
    <t>2회</t>
    <phoneticPr fontId="11" type="noConversion"/>
  </si>
  <si>
    <t>3회</t>
  </si>
  <si>
    <t>4회</t>
  </si>
  <si>
    <t>5회</t>
  </si>
  <si>
    <t>운행종료 
버튼 
누른후 
미전송건수 
매회차 
적으시기
 바랍니다.</t>
    <phoneticPr fontId="11" type="noConversion"/>
  </si>
  <si>
    <t>안전운전365일 , 안전거리확보, 승객에게 친절, 운송질서 확립</t>
    <phoneticPr fontId="11" type="noConversion"/>
  </si>
  <si>
    <t>차량교체번호</t>
    <phoneticPr fontId="11" type="noConversion"/>
  </si>
  <si>
    <t>운행거리:                                   km</t>
    <phoneticPr fontId="11" type="noConversion"/>
  </si>
  <si>
    <t>미전송건수:                              건</t>
    <phoneticPr fontId="11" type="noConversion"/>
  </si>
  <si>
    <t xml:space="preserve">    정  비:        </t>
    <phoneticPr fontId="11" type="noConversion"/>
  </si>
  <si>
    <t xml:space="preserve">  874-0333</t>
    <phoneticPr fontId="11" type="noConversion"/>
  </si>
  <si>
    <t>카드, BMS 단말기장애(이비): 1833-8500</t>
    <phoneticPr fontId="11" type="noConversion"/>
  </si>
  <si>
    <t>배     차 :</t>
    <phoneticPr fontId="11" type="noConversion"/>
  </si>
  <si>
    <t>김건화 차장</t>
  </si>
  <si>
    <t>010-3704-0118</t>
  </si>
  <si>
    <t>카드문의(이비콜): 080-080-1472,  080-863-1472</t>
    <phoneticPr fontId="11" type="noConversion"/>
  </si>
  <si>
    <t>사고처리 :</t>
    <phoneticPr fontId="11" type="noConversion"/>
  </si>
  <si>
    <t>유진철 상무</t>
  </si>
  <si>
    <t>010-8312-0348</t>
    <phoneticPr fontId="11" type="noConversion"/>
  </si>
  <si>
    <t>사무실 : 868-9566, 865-7744</t>
    <phoneticPr fontId="11" type="noConversion"/>
  </si>
  <si>
    <t>5번선   ( 12-2 ) 운 행 시 간 표</t>
    <phoneticPr fontId="11" type="noConversion"/>
  </si>
  <si>
    <t>2a</t>
    <phoneticPr fontId="4" type="noConversion"/>
  </si>
  <si>
    <t>2p</t>
    <phoneticPr fontId="4" type="noConversion"/>
  </si>
  <si>
    <t>5번선   ( 12-3 ) 운 행 시 간 표</t>
  </si>
  <si>
    <t>3a</t>
    <phoneticPr fontId="4" type="noConversion"/>
  </si>
  <si>
    <t>3p</t>
    <phoneticPr fontId="4" type="noConversion"/>
  </si>
  <si>
    <t>도림육교05:30</t>
  </si>
  <si>
    <t>6회</t>
  </si>
  <si>
    <t>막차: 운행시작 미리 누르지 말것</t>
    <phoneticPr fontId="11" type="noConversion"/>
  </si>
  <si>
    <t>미전송건수:                               건</t>
    <phoneticPr fontId="11" type="noConversion"/>
  </si>
  <si>
    <t>5번선   ( 12-4 ) 운 행 시 간 표</t>
  </si>
  <si>
    <t>4a</t>
    <phoneticPr fontId="4" type="noConversion"/>
  </si>
  <si>
    <t>4p</t>
    <phoneticPr fontId="4" type="noConversion"/>
  </si>
  <si>
    <t>롯데 05:30</t>
    <phoneticPr fontId="11" type="noConversion"/>
  </si>
  <si>
    <t>5번선   ( 12-5 ) 운 행 시 간 표</t>
  </si>
  <si>
    <t>5a</t>
    <phoneticPr fontId="4" type="noConversion"/>
  </si>
  <si>
    <t>5p</t>
    <phoneticPr fontId="4" type="noConversion"/>
  </si>
  <si>
    <t>홈플러스5:30</t>
  </si>
  <si>
    <t>5번선   ( 12-6 ) 운 행 시 간 표</t>
  </si>
  <si>
    <t>6a</t>
    <phoneticPr fontId="4" type="noConversion"/>
  </si>
  <si>
    <t>6p</t>
    <phoneticPr fontId="4" type="noConversion"/>
  </si>
  <si>
    <t>5번선   ( 12-7 ) 운 행 시 간 표</t>
  </si>
  <si>
    <t>7a</t>
    <phoneticPr fontId="4" type="noConversion"/>
  </si>
  <si>
    <t>7p</t>
    <phoneticPr fontId="4" type="noConversion"/>
  </si>
  <si>
    <t>미전송건수:                                 건</t>
    <phoneticPr fontId="11" type="noConversion"/>
  </si>
  <si>
    <t>5번선   ( 12-8 ) 운 행 시 간 표</t>
  </si>
  <si>
    <t>8a</t>
    <phoneticPr fontId="4" type="noConversion"/>
  </si>
  <si>
    <t>8p</t>
    <phoneticPr fontId="4" type="noConversion"/>
  </si>
  <si>
    <t>문학정보고05:30</t>
  </si>
  <si>
    <t>5번선   ( 12-9 ) 운 행 시 간 표</t>
  </si>
  <si>
    <t>9a</t>
    <phoneticPr fontId="4" type="noConversion"/>
  </si>
  <si>
    <t>9p</t>
    <phoneticPr fontId="4" type="noConversion"/>
  </si>
  <si>
    <t>아시아드8단지 05:30</t>
    <phoneticPr fontId="11" type="noConversion"/>
  </si>
  <si>
    <t>5번선   ( 12-10 ) 운 행 시 간 표</t>
  </si>
  <si>
    <t>10a</t>
    <phoneticPr fontId="4" type="noConversion"/>
  </si>
  <si>
    <t>10p</t>
    <phoneticPr fontId="4" type="noConversion"/>
  </si>
  <si>
    <t>도림아이파크 5:30</t>
    <phoneticPr fontId="11" type="noConversion"/>
  </si>
  <si>
    <t>5번선   ( 12-11 ) 운 행 시 간 표</t>
  </si>
  <si>
    <t>11a</t>
    <phoneticPr fontId="4" type="noConversion"/>
  </si>
  <si>
    <t>11p</t>
    <phoneticPr fontId="4" type="noConversion"/>
  </si>
  <si>
    <t>운연역 05:40</t>
  </si>
  <si>
    <t>5번선   ( 12-12 ) 운 행 시 간 표</t>
  </si>
  <si>
    <t>12a</t>
    <phoneticPr fontId="4" type="noConversion"/>
  </si>
  <si>
    <t>12p</t>
    <phoneticPr fontId="4" type="noConversion"/>
  </si>
  <si>
    <t>운연역 6:00</t>
  </si>
  <si>
    <t>횟수총계</t>
    <phoneticPr fontId="11" type="noConversion"/>
  </si>
  <si>
    <t>5번선   ( 10-1 ) 운 행 시 간 표</t>
  </si>
  <si>
    <t>5번선   ( 10-2 ) 운 행 시 간 표</t>
  </si>
  <si>
    <t>5번선   ( 10-3 ) 운 행 시 간 표</t>
  </si>
  <si>
    <t>5번선   ( 10-4 ) 운 행 시 간 표</t>
  </si>
  <si>
    <t>도림육교 05:30</t>
    <phoneticPr fontId="11" type="noConversion"/>
  </si>
  <si>
    <t>5번선   ( 10-5 ) 운 행 시 간 표</t>
  </si>
  <si>
    <t>롯데05:30</t>
  </si>
  <si>
    <t>5번선   ( 10-6 ) 운 행 시 간 표</t>
  </si>
  <si>
    <t>5번선   ( 10-7 ) 운 행 시 간 표</t>
  </si>
  <si>
    <t>5번선   ( 10-8 ) 운 행 시 간 표</t>
  </si>
  <si>
    <t>아시아드8 05:30</t>
    <phoneticPr fontId="11" type="noConversion"/>
  </si>
  <si>
    <t>5번선   ( 10-9 ) 운 행 시 간 표</t>
  </si>
  <si>
    <t>도림아이파크 05:30</t>
  </si>
  <si>
    <t>5번선   ( 10-10 ) 운 행 시 간 표</t>
  </si>
  <si>
    <t>4P</t>
    <phoneticPr fontId="4" type="noConversion"/>
  </si>
  <si>
    <t>5P</t>
    <phoneticPr fontId="4" type="noConversion"/>
  </si>
  <si>
    <t>연차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</si>
</sst>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General&quot;년&quot;"/>
    <numFmt numFmtId="177" formatCode="General&quot;월&quot;"/>
    <numFmt numFmtId="178" formatCode="m&quot;/&quot;d;@"/>
    <numFmt numFmtId="179" formatCode="[$-F800]dddd\,\ mmmm\ dd\,\ yyyy"/>
    <numFmt numFmtId="180" formatCode="_-* #,##0.0_-;\-* #,##0.0_-;_-* &quot;-&quot;_-;_-@_-"/>
    <numFmt numFmtId="181" formatCode="h:mm;@"/>
  </numFmts>
  <fonts count="48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color theme="1"/>
      <name val="새굴림"/>
      <family val="1"/>
      <charset val="129"/>
    </font>
    <font>
      <sz val="11"/>
      <name val="돋움"/>
      <family val="3"/>
      <charset val="129"/>
    </font>
    <font>
      <sz val="10"/>
      <color theme="1"/>
      <name val="새굴림"/>
      <family val="1"/>
      <charset val="129"/>
    </font>
    <font>
      <b/>
      <sz val="10"/>
      <color theme="1"/>
      <name val="새굴림"/>
      <family val="1"/>
      <charset val="129"/>
    </font>
    <font>
      <b/>
      <sz val="11"/>
      <color theme="1"/>
      <name val="새굴림"/>
      <family val="1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새굴림"/>
      <family val="1"/>
      <charset val="129"/>
    </font>
    <font>
      <sz val="10"/>
      <color theme="0" tint="-0.249977111117893"/>
      <name val="새굴림"/>
      <family val="1"/>
      <charset val="129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color rgb="FF3333CC"/>
      <name val="굴림"/>
      <family val="3"/>
      <charset val="129"/>
    </font>
    <font>
      <b/>
      <sz val="15"/>
      <color theme="1"/>
      <name val="굴림"/>
      <family val="3"/>
      <charset val="129"/>
    </font>
    <font>
      <b/>
      <sz val="11"/>
      <color theme="1"/>
      <name val="HY엽서M"/>
      <family val="1"/>
      <charset val="129"/>
    </font>
    <font>
      <b/>
      <sz val="15"/>
      <color rgb="FF000000"/>
      <name val="한컴돋움"/>
      <family val="1"/>
      <charset val="129"/>
    </font>
    <font>
      <b/>
      <sz val="11"/>
      <color rgb="FF000000"/>
      <name val="HY엽서M"/>
      <family val="1"/>
      <charset val="129"/>
    </font>
    <font>
      <sz val="15"/>
      <color theme="1"/>
      <name val="굴림"/>
      <family val="3"/>
      <charset val="129"/>
    </font>
    <font>
      <b/>
      <sz val="15"/>
      <color theme="0"/>
      <name val="굴림"/>
      <family val="3"/>
      <charset val="129"/>
    </font>
    <font>
      <sz val="16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8"/>
      <color theme="1"/>
      <name val="굴림"/>
      <family val="3"/>
      <charset val="129"/>
    </font>
    <font>
      <b/>
      <sz val="16"/>
      <color theme="0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4"/>
      <color rgb="FF000000"/>
      <name val="한컴돋움"/>
      <family val="1"/>
      <charset val="129"/>
    </font>
    <font>
      <b/>
      <sz val="15"/>
      <color rgb="FF000000"/>
      <name val="HY견고딕"/>
      <family val="1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C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새굴림"/>
      <family val="1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name val="돋움"/>
      <family val="3"/>
      <charset val="129"/>
    </font>
    <font>
      <b/>
      <sz val="16"/>
      <color theme="0" tint="-0.14999847407452621"/>
      <name val="굴림"/>
      <family val="3"/>
      <charset val="129"/>
    </font>
    <font>
      <sz val="11"/>
      <color rgb="FF0070C0"/>
      <name val="새굴림"/>
      <family val="1"/>
      <charset val="129"/>
    </font>
    <font>
      <sz val="11"/>
      <color rgb="FFFF0000"/>
      <name val="새굴림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/>
      <right style="thin">
        <color rgb="FF000000"/>
      </right>
      <top style="double">
        <color indexed="64"/>
      </top>
      <bottom style="thin">
        <color rgb="FF000000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 style="double">
        <color indexed="64"/>
      </left>
      <right/>
      <top style="double">
        <color indexed="64"/>
      </top>
      <bottom style="thin">
        <color rgb="FF000000"/>
      </bottom>
      <diagonal/>
    </border>
    <border>
      <left/>
      <right/>
      <top style="double">
        <color indexed="64"/>
      </top>
      <bottom style="thin">
        <color rgb="FF000000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4" fillId="0" borderId="0"/>
    <xf numFmtId="0" fontId="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Continuous" vertical="center"/>
    </xf>
    <xf numFmtId="0" fontId="5" fillId="0" borderId="30" xfId="0" applyFont="1" applyBorder="1" applyAlignment="1">
      <alignment horizontal="centerContinuous" vertical="center"/>
    </xf>
    <xf numFmtId="0" fontId="5" fillId="0" borderId="32" xfId="0" applyFont="1" applyBorder="1" applyAlignment="1">
      <alignment horizontal="centerContinuous" vertical="center"/>
    </xf>
    <xf numFmtId="0" fontId="5" fillId="0" borderId="31" xfId="0" applyFont="1" applyBorder="1" applyAlignment="1">
      <alignment horizontal="centerContinuous" vertical="center"/>
    </xf>
    <xf numFmtId="0" fontId="5" fillId="0" borderId="1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Continuous" vertical="center"/>
    </xf>
    <xf numFmtId="0" fontId="5" fillId="0" borderId="1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Continuous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Continuous" vertical="center"/>
    </xf>
    <xf numFmtId="0" fontId="5" fillId="0" borderId="27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178" fontId="7" fillId="0" borderId="28" xfId="0" applyNumberFormat="1" applyFont="1" applyBorder="1" applyAlignment="1">
      <alignment horizontal="center" vertical="center"/>
    </xf>
    <xf numFmtId="178" fontId="7" fillId="0" borderId="29" xfId="0" applyNumberFormat="1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4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5" fillId="0" borderId="3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16" fillId="0" borderId="0" xfId="3" applyFont="1">
      <alignment vertical="center"/>
    </xf>
    <xf numFmtId="0" fontId="18" fillId="0" borderId="0" xfId="3" applyFont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19" fillId="0" borderId="58" xfId="3" applyFont="1" applyBorder="1" applyAlignment="1">
      <alignment horizontal="center" vertical="center"/>
    </xf>
    <xf numFmtId="0" fontId="20" fillId="0" borderId="0" xfId="3" applyFont="1">
      <alignment vertical="center"/>
    </xf>
    <xf numFmtId="0" fontId="21" fillId="0" borderId="69" xfId="3" applyFont="1" applyBorder="1" applyAlignment="1">
      <alignment horizontal="center" vertical="center"/>
    </xf>
    <xf numFmtId="0" fontId="17" fillId="0" borderId="70" xfId="3" applyFont="1" applyBorder="1" applyAlignment="1">
      <alignment horizontal="center" vertical="center"/>
    </xf>
    <xf numFmtId="0" fontId="17" fillId="0" borderId="71" xfId="3" applyFont="1" applyBorder="1" applyAlignment="1">
      <alignment horizontal="center" vertical="center"/>
    </xf>
    <xf numFmtId="0" fontId="17" fillId="0" borderId="72" xfId="3" applyFont="1" applyBorder="1" applyAlignment="1">
      <alignment horizontal="center" vertical="center"/>
    </xf>
    <xf numFmtId="0" fontId="22" fillId="0" borderId="73" xfId="3" applyFont="1" applyBorder="1" applyAlignment="1">
      <alignment horizontal="center" vertical="center" wrapText="1"/>
    </xf>
    <xf numFmtId="0" fontId="21" fillId="0" borderId="74" xfId="3" applyFont="1" applyBorder="1" applyAlignment="1">
      <alignment horizontal="center" vertical="center"/>
    </xf>
    <xf numFmtId="20" fontId="23" fillId="0" borderId="75" xfId="3" applyNumberFormat="1" applyFont="1" applyBorder="1" applyAlignment="1">
      <alignment horizontal="center" vertical="center" wrapText="1"/>
    </xf>
    <xf numFmtId="20" fontId="23" fillId="0" borderId="76" xfId="3" applyNumberFormat="1" applyFont="1" applyBorder="1" applyAlignment="1">
      <alignment horizontal="center" vertical="center" wrapText="1"/>
    </xf>
    <xf numFmtId="20" fontId="23" fillId="0" borderId="77" xfId="3" applyNumberFormat="1" applyFont="1" applyBorder="1" applyAlignment="1">
      <alignment horizontal="center" vertical="center" wrapText="1"/>
    </xf>
    <xf numFmtId="20" fontId="24" fillId="0" borderId="78" xfId="3" applyNumberFormat="1" applyFont="1" applyBorder="1" applyAlignment="1">
      <alignment horizontal="right" vertical="center" wrapText="1"/>
    </xf>
    <xf numFmtId="20" fontId="16" fillId="0" borderId="0" xfId="3" applyNumberFormat="1" applyFont="1">
      <alignment vertical="center"/>
    </xf>
    <xf numFmtId="0" fontId="21" fillId="0" borderId="79" xfId="3" applyFont="1" applyBorder="1" applyAlignment="1">
      <alignment horizontal="center" vertical="center"/>
    </xf>
    <xf numFmtId="20" fontId="23" fillId="0" borderId="80" xfId="3" applyNumberFormat="1" applyFont="1" applyBorder="1" applyAlignment="1">
      <alignment horizontal="center" vertical="center" wrapText="1"/>
    </xf>
    <xf numFmtId="20" fontId="23" fillId="0" borderId="81" xfId="3" applyNumberFormat="1" applyFont="1" applyBorder="1" applyAlignment="1">
      <alignment horizontal="center" vertical="center" wrapText="1"/>
    </xf>
    <xf numFmtId="20" fontId="23" fillId="0" borderId="82" xfId="3" applyNumberFormat="1" applyFont="1" applyBorder="1" applyAlignment="1">
      <alignment horizontal="center" vertical="center" wrapText="1"/>
    </xf>
    <xf numFmtId="20" fontId="24" fillId="0" borderId="83" xfId="3" applyNumberFormat="1" applyFont="1" applyBorder="1" applyAlignment="1">
      <alignment horizontal="right" vertical="center" wrapText="1"/>
    </xf>
    <xf numFmtId="20" fontId="23" fillId="2" borderId="81" xfId="3" applyNumberFormat="1" applyFont="1" applyFill="1" applyBorder="1" applyAlignment="1">
      <alignment horizontal="center" vertical="center" wrapText="1"/>
    </xf>
    <xf numFmtId="20" fontId="23" fillId="0" borderId="84" xfId="3" applyNumberFormat="1" applyFont="1" applyBorder="1" applyAlignment="1">
      <alignment horizontal="center" vertical="center" wrapText="1"/>
    </xf>
    <xf numFmtId="20" fontId="23" fillId="0" borderId="85" xfId="3" applyNumberFormat="1" applyFont="1" applyBorder="1" applyAlignment="1">
      <alignment horizontal="center" vertical="center" wrapText="1"/>
    </xf>
    <xf numFmtId="0" fontId="23" fillId="0" borderId="85" xfId="3" applyFont="1" applyBorder="1" applyAlignment="1">
      <alignment horizontal="center" vertical="center" wrapText="1"/>
    </xf>
    <xf numFmtId="0" fontId="23" fillId="0" borderId="86" xfId="3" applyFont="1" applyBorder="1" applyAlignment="1">
      <alignment horizontal="center" vertical="center" wrapText="1"/>
    </xf>
    <xf numFmtId="0" fontId="24" fillId="0" borderId="83" xfId="3" applyFont="1" applyBorder="1" applyAlignment="1">
      <alignment horizontal="right" vertical="center" wrapText="1"/>
    </xf>
    <xf numFmtId="49" fontId="25" fillId="0" borderId="37" xfId="3" applyNumberFormat="1" applyFont="1" applyBorder="1" applyAlignment="1">
      <alignment horizontal="center" vertical="center"/>
    </xf>
    <xf numFmtId="49" fontId="25" fillId="0" borderId="36" xfId="3" applyNumberFormat="1" applyFont="1" applyBorder="1" applyAlignment="1">
      <alignment horizontal="center" vertical="center"/>
    </xf>
    <xf numFmtId="49" fontId="25" fillId="0" borderId="87" xfId="3" applyNumberFormat="1" applyFont="1" applyBorder="1" applyAlignment="1">
      <alignment horizontal="center" vertical="center"/>
    </xf>
    <xf numFmtId="49" fontId="22" fillId="0" borderId="88" xfId="3" applyNumberFormat="1" applyFont="1" applyBorder="1" applyAlignment="1">
      <alignment horizontal="center" vertical="center"/>
    </xf>
    <xf numFmtId="0" fontId="26" fillId="0" borderId="79" xfId="3" applyFont="1" applyBorder="1" applyAlignment="1">
      <alignment horizontal="center" vertical="center"/>
    </xf>
    <xf numFmtId="0" fontId="25" fillId="0" borderId="89" xfId="3" applyFont="1" applyBorder="1" applyAlignment="1">
      <alignment horizontal="center" vertical="center"/>
    </xf>
    <xf numFmtId="0" fontId="25" fillId="0" borderId="35" xfId="3" applyFont="1" applyBorder="1" applyAlignment="1">
      <alignment horizontal="center" vertical="center"/>
    </xf>
    <xf numFmtId="0" fontId="25" fillId="0" borderId="90" xfId="3" applyFont="1" applyBorder="1" applyAlignment="1">
      <alignment horizontal="center" vertical="center"/>
    </xf>
    <xf numFmtId="0" fontId="28" fillId="0" borderId="100" xfId="3" applyFont="1" applyBorder="1">
      <alignment vertical="center"/>
    </xf>
    <xf numFmtId="0" fontId="28" fillId="0" borderId="104" xfId="3" applyFont="1" applyBorder="1">
      <alignment vertical="center"/>
    </xf>
    <xf numFmtId="0" fontId="17" fillId="0" borderId="69" xfId="3" applyFont="1" applyBorder="1" applyAlignment="1">
      <alignment horizontal="center" vertical="center"/>
    </xf>
    <xf numFmtId="0" fontId="17" fillId="0" borderId="110" xfId="3" applyFont="1" applyBorder="1" applyAlignment="1">
      <alignment horizontal="center" vertical="center"/>
    </xf>
    <xf numFmtId="0" fontId="19" fillId="0" borderId="74" xfId="3" applyFont="1" applyBorder="1" applyAlignment="1">
      <alignment horizontal="center" vertical="center"/>
    </xf>
    <xf numFmtId="0" fontId="19" fillId="0" borderId="79" xfId="3" applyFont="1" applyBorder="1" applyAlignment="1">
      <alignment horizontal="center" vertical="center"/>
    </xf>
    <xf numFmtId="0" fontId="23" fillId="0" borderId="81" xfId="3" applyFont="1" applyBorder="1" applyAlignment="1">
      <alignment horizontal="center" vertical="center" wrapText="1"/>
    </xf>
    <xf numFmtId="0" fontId="30" fillId="0" borderId="79" xfId="3" applyFont="1" applyBorder="1" applyAlignment="1">
      <alignment horizontal="center" vertical="center"/>
    </xf>
    <xf numFmtId="0" fontId="25" fillId="0" borderId="111" xfId="3" applyFont="1" applyBorder="1" applyAlignment="1">
      <alignment horizontal="center" vertical="center"/>
    </xf>
    <xf numFmtId="0" fontId="23" fillId="0" borderId="80" xfId="3" applyFont="1" applyBorder="1" applyAlignment="1">
      <alignment horizontal="center" vertical="center" wrapText="1"/>
    </xf>
    <xf numFmtId="20" fontId="23" fillId="2" borderId="80" xfId="3" applyNumberFormat="1" applyFont="1" applyFill="1" applyBorder="1" applyAlignment="1">
      <alignment horizontal="center" vertical="center" wrapText="1"/>
    </xf>
    <xf numFmtId="0" fontId="23" fillId="2" borderId="81" xfId="3" applyFont="1" applyFill="1" applyBorder="1" applyAlignment="1">
      <alignment horizontal="center" vertical="center" wrapText="1"/>
    </xf>
    <xf numFmtId="0" fontId="31" fillId="0" borderId="89" xfId="3" applyFont="1" applyBorder="1" applyAlignment="1">
      <alignment horizontal="left" vertical="center"/>
    </xf>
    <xf numFmtId="0" fontId="23" fillId="0" borderId="116" xfId="3" applyFont="1" applyBorder="1" applyAlignment="1">
      <alignment horizontal="center" vertical="center" wrapText="1"/>
    </xf>
    <xf numFmtId="20" fontId="25" fillId="0" borderId="35" xfId="3" applyNumberFormat="1" applyFont="1" applyBorder="1" applyAlignment="1">
      <alignment horizontal="center" vertical="center"/>
    </xf>
    <xf numFmtId="49" fontId="25" fillId="0" borderId="89" xfId="3" applyNumberFormat="1" applyFont="1" applyBorder="1" applyAlignment="1">
      <alignment horizontal="center" vertical="center"/>
    </xf>
    <xf numFmtId="49" fontId="25" fillId="0" borderId="35" xfId="3" applyNumberFormat="1" applyFont="1" applyBorder="1" applyAlignment="1">
      <alignment horizontal="center" vertical="center"/>
    </xf>
    <xf numFmtId="49" fontId="21" fillId="0" borderId="111" xfId="3" applyNumberFormat="1" applyFont="1" applyBorder="1" applyAlignment="1">
      <alignment horizontal="center" vertical="center"/>
    </xf>
    <xf numFmtId="20" fontId="23" fillId="0" borderId="81" xfId="3" applyNumberFormat="1" applyFont="1" applyBorder="1" applyAlignment="1">
      <alignment horizontal="right" vertical="center" wrapText="1"/>
    </xf>
    <xf numFmtId="49" fontId="25" fillId="0" borderId="111" xfId="3" applyNumberFormat="1" applyFont="1" applyBorder="1" applyAlignment="1">
      <alignment horizontal="center" vertical="center"/>
    </xf>
    <xf numFmtId="0" fontId="17" fillId="0" borderId="119" xfId="3" applyFont="1" applyBorder="1" applyAlignment="1">
      <alignment horizontal="center" vertical="center"/>
    </xf>
    <xf numFmtId="0" fontId="17" fillId="0" borderId="120" xfId="3" applyFont="1" applyBorder="1" applyAlignment="1">
      <alignment horizontal="center" vertical="center"/>
    </xf>
    <xf numFmtId="0" fontId="17" fillId="0" borderId="121" xfId="3" applyFont="1" applyBorder="1" applyAlignment="1">
      <alignment horizontal="center" vertical="center"/>
    </xf>
    <xf numFmtId="0" fontId="17" fillId="0" borderId="122" xfId="3" applyFont="1" applyBorder="1" applyAlignment="1">
      <alignment horizontal="center" vertical="center"/>
    </xf>
    <xf numFmtId="0" fontId="22" fillId="0" borderId="123" xfId="3" applyFont="1" applyBorder="1" applyAlignment="1">
      <alignment horizontal="center" vertical="center" wrapText="1"/>
    </xf>
    <xf numFmtId="0" fontId="19" fillId="0" borderId="124" xfId="3" applyFont="1" applyBorder="1" applyAlignment="1">
      <alignment horizontal="center" vertical="center"/>
    </xf>
    <xf numFmtId="20" fontId="23" fillId="0" borderId="125" xfId="3" applyNumberFormat="1" applyFont="1" applyBorder="1" applyAlignment="1">
      <alignment horizontal="center" vertical="center" wrapText="1"/>
    </xf>
    <xf numFmtId="20" fontId="24" fillId="0" borderId="126" xfId="3" applyNumberFormat="1" applyFont="1" applyBorder="1" applyAlignment="1">
      <alignment horizontal="right" vertical="center" wrapText="1"/>
    </xf>
    <xf numFmtId="0" fontId="19" fillId="0" borderId="127" xfId="3" applyFont="1" applyBorder="1" applyAlignment="1">
      <alignment horizontal="center" vertical="center"/>
    </xf>
    <xf numFmtId="20" fontId="24" fillId="0" borderId="125" xfId="3" applyNumberFormat="1" applyFont="1" applyBorder="1" applyAlignment="1">
      <alignment horizontal="right" vertical="center" wrapText="1"/>
    </xf>
    <xf numFmtId="0" fontId="23" fillId="0" borderId="125" xfId="3" applyFont="1" applyBorder="1" applyAlignment="1">
      <alignment horizontal="center" vertical="center" wrapText="1"/>
    </xf>
    <xf numFmtId="0" fontId="24" fillId="0" borderId="125" xfId="3" applyFont="1" applyBorder="1" applyAlignment="1">
      <alignment horizontal="right" vertical="center" wrapText="1"/>
    </xf>
    <xf numFmtId="49" fontId="25" fillId="0" borderId="128" xfId="3" applyNumberFormat="1" applyFont="1" applyBorder="1" applyAlignment="1">
      <alignment horizontal="center" vertical="center"/>
    </xf>
    <xf numFmtId="49" fontId="22" fillId="0" borderId="129" xfId="3" applyNumberFormat="1" applyFont="1" applyBorder="1" applyAlignment="1">
      <alignment horizontal="center" vertical="center"/>
    </xf>
    <xf numFmtId="0" fontId="30" fillId="0" borderId="127" xfId="3" applyFont="1" applyBorder="1" applyAlignment="1">
      <alignment horizontal="center" vertical="center"/>
    </xf>
    <xf numFmtId="0" fontId="25" fillId="0" borderId="128" xfId="3" applyFont="1" applyBorder="1" applyAlignment="1">
      <alignment horizontal="center" vertical="center"/>
    </xf>
    <xf numFmtId="0" fontId="28" fillId="0" borderId="139" xfId="3" applyFont="1" applyBorder="1">
      <alignment vertical="center"/>
    </xf>
    <xf numFmtId="0" fontId="16" fillId="0" borderId="0" xfId="4" applyFont="1">
      <alignment vertical="center"/>
    </xf>
    <xf numFmtId="180" fontId="16" fillId="0" borderId="0" xfId="5" applyNumberFormat="1" applyFont="1">
      <alignment vertical="center"/>
    </xf>
    <xf numFmtId="0" fontId="21" fillId="0" borderId="69" xfId="4" applyFont="1" applyBorder="1" applyAlignment="1">
      <alignment horizontal="center" vertical="center"/>
    </xf>
    <xf numFmtId="0" fontId="17" fillId="0" borderId="70" xfId="4" applyFont="1" applyBorder="1" applyAlignment="1">
      <alignment horizontal="center" vertical="center"/>
    </xf>
    <xf numFmtId="0" fontId="17" fillId="0" borderId="71" xfId="4" applyFont="1" applyBorder="1" applyAlignment="1">
      <alignment horizontal="center" vertical="center"/>
    </xf>
    <xf numFmtId="0" fontId="17" fillId="0" borderId="72" xfId="4" applyFont="1" applyBorder="1" applyAlignment="1">
      <alignment horizontal="center" vertical="center"/>
    </xf>
    <xf numFmtId="0" fontId="22" fillId="0" borderId="73" xfId="4" applyFont="1" applyBorder="1" applyAlignment="1">
      <alignment horizontal="center" vertical="center" wrapText="1"/>
    </xf>
    <xf numFmtId="0" fontId="21" fillId="0" borderId="74" xfId="4" applyFont="1" applyBorder="1" applyAlignment="1">
      <alignment horizontal="center" vertical="center"/>
    </xf>
    <xf numFmtId="0" fontId="23" fillId="0" borderId="2" xfId="4" applyFont="1" applyBorder="1" applyAlignment="1">
      <alignment horizontal="center" vertical="center" wrapText="1"/>
    </xf>
    <xf numFmtId="0" fontId="23" fillId="0" borderId="2" xfId="4" applyFont="1" applyBorder="1" applyAlignment="1">
      <alignment horizontal="right" vertical="center"/>
    </xf>
    <xf numFmtId="20" fontId="23" fillId="0" borderId="2" xfId="4" applyNumberFormat="1" applyFont="1" applyBorder="1" applyAlignment="1">
      <alignment horizontal="center" vertical="center" wrapText="1"/>
    </xf>
    <xf numFmtId="20" fontId="23" fillId="0" borderId="142" xfId="4" applyNumberFormat="1" applyFont="1" applyBorder="1" applyAlignment="1">
      <alignment horizontal="center" vertical="center" wrapText="1"/>
    </xf>
    <xf numFmtId="20" fontId="24" fillId="0" borderId="78" xfId="4" applyNumberFormat="1" applyFont="1" applyBorder="1" applyAlignment="1">
      <alignment horizontal="right" vertical="center" wrapText="1"/>
    </xf>
    <xf numFmtId="181" fontId="16" fillId="0" borderId="0" xfId="4" applyNumberFormat="1" applyFont="1">
      <alignment vertical="center"/>
    </xf>
    <xf numFmtId="0" fontId="21" fillId="0" borderId="79" xfId="4" applyFont="1" applyBorder="1" applyAlignment="1">
      <alignment horizontal="center" vertical="center"/>
    </xf>
    <xf numFmtId="20" fontId="24" fillId="0" borderId="83" xfId="4" applyNumberFormat="1" applyFont="1" applyBorder="1" applyAlignment="1">
      <alignment horizontal="right" vertical="center" wrapText="1"/>
    </xf>
    <xf numFmtId="20" fontId="23" fillId="2" borderId="2" xfId="4" applyNumberFormat="1" applyFont="1" applyFill="1" applyBorder="1" applyAlignment="1">
      <alignment horizontal="center" vertical="center" wrapText="1"/>
    </xf>
    <xf numFmtId="20" fontId="23" fillId="0" borderId="143" xfId="4" applyNumberFormat="1" applyFont="1" applyBorder="1" applyAlignment="1">
      <alignment horizontal="center" vertical="center" wrapText="1"/>
    </xf>
    <xf numFmtId="0" fontId="23" fillId="0" borderId="142" xfId="4" applyFont="1" applyBorder="1" applyAlignment="1">
      <alignment horizontal="center" vertical="center" wrapText="1"/>
    </xf>
    <xf numFmtId="0" fontId="24" fillId="0" borderId="83" xfId="4" applyFont="1" applyBorder="1" applyAlignment="1">
      <alignment horizontal="right" vertical="center" wrapText="1"/>
    </xf>
    <xf numFmtId="181" fontId="16" fillId="2" borderId="0" xfId="4" applyNumberFormat="1" applyFont="1" applyFill="1">
      <alignment vertical="center"/>
    </xf>
    <xf numFmtId="49" fontId="25" fillId="0" borderId="37" xfId="4" applyNumberFormat="1" applyFont="1" applyBorder="1" applyAlignment="1">
      <alignment horizontal="center" vertical="center"/>
    </xf>
    <xf numFmtId="49" fontId="25" fillId="0" borderId="36" xfId="4" applyNumberFormat="1" applyFont="1" applyBorder="1" applyAlignment="1">
      <alignment horizontal="center" vertical="center"/>
    </xf>
    <xf numFmtId="49" fontId="25" fillId="0" borderId="87" xfId="4" applyNumberFormat="1" applyFont="1" applyBorder="1" applyAlignment="1">
      <alignment horizontal="center" vertical="center"/>
    </xf>
    <xf numFmtId="49" fontId="22" fillId="0" borderId="88" xfId="4" applyNumberFormat="1" applyFont="1" applyBorder="1" applyAlignment="1">
      <alignment horizontal="center" vertical="center"/>
    </xf>
    <xf numFmtId="0" fontId="26" fillId="0" borderId="79" xfId="4" applyFont="1" applyBorder="1" applyAlignment="1">
      <alignment horizontal="center" vertical="center"/>
    </xf>
    <xf numFmtId="0" fontId="25" fillId="0" borderId="89" xfId="4" applyFont="1" applyBorder="1" applyAlignment="1">
      <alignment horizontal="center" vertical="center"/>
    </xf>
    <xf numFmtId="0" fontId="25" fillId="0" borderId="35" xfId="4" applyFont="1" applyBorder="1" applyAlignment="1">
      <alignment horizontal="center" vertical="center"/>
    </xf>
    <xf numFmtId="0" fontId="25" fillId="0" borderId="90" xfId="4" applyFont="1" applyBorder="1" applyAlignment="1">
      <alignment horizontal="center" vertical="center"/>
    </xf>
    <xf numFmtId="0" fontId="28" fillId="0" borderId="99" xfId="4" applyFont="1" applyBorder="1" applyAlignment="1">
      <alignment horizontal="left" vertical="center"/>
    </xf>
    <xf numFmtId="0" fontId="28" fillId="0" borderId="3" xfId="4" applyFont="1" applyBorder="1" applyAlignment="1">
      <alignment horizontal="left" vertical="center"/>
    </xf>
    <xf numFmtId="0" fontId="28" fillId="0" borderId="100" xfId="4" applyFont="1" applyBorder="1">
      <alignment vertical="center"/>
    </xf>
    <xf numFmtId="0" fontId="28" fillId="0" borderId="104" xfId="4" applyFont="1" applyBorder="1">
      <alignment vertical="center"/>
    </xf>
    <xf numFmtId="0" fontId="17" fillId="0" borderId="69" xfId="4" applyFont="1" applyBorder="1" applyAlignment="1">
      <alignment horizontal="center" vertical="center"/>
    </xf>
    <xf numFmtId="0" fontId="17" fillId="0" borderId="110" xfId="4" applyFont="1" applyBorder="1" applyAlignment="1">
      <alignment horizontal="center" vertical="center"/>
    </xf>
    <xf numFmtId="0" fontId="19" fillId="0" borderId="74" xfId="4" applyFont="1" applyBorder="1" applyAlignment="1">
      <alignment horizontal="center" vertical="center"/>
    </xf>
    <xf numFmtId="20" fontId="23" fillId="0" borderId="144" xfId="4" applyNumberFormat="1" applyFont="1" applyBorder="1" applyAlignment="1">
      <alignment horizontal="center" vertical="center" wrapText="1"/>
    </xf>
    <xf numFmtId="20" fontId="23" fillId="0" borderId="145" xfId="4" applyNumberFormat="1" applyFont="1" applyBorder="1" applyAlignment="1">
      <alignment horizontal="center" vertical="center" wrapText="1"/>
    </xf>
    <xf numFmtId="0" fontId="19" fillId="0" borderId="79" xfId="4" applyFont="1" applyBorder="1" applyAlignment="1">
      <alignment horizontal="center" vertical="center"/>
    </xf>
    <xf numFmtId="20" fontId="23" fillId="0" borderId="80" xfId="4" applyNumberFormat="1" applyFont="1" applyBorder="1" applyAlignment="1">
      <alignment horizontal="center" vertical="center" wrapText="1"/>
    </xf>
    <xf numFmtId="20" fontId="23" fillId="0" borderId="81" xfId="4" applyNumberFormat="1" applyFont="1" applyBorder="1" applyAlignment="1">
      <alignment horizontal="center" vertical="center" wrapText="1"/>
    </xf>
    <xf numFmtId="0" fontId="23" fillId="0" borderId="81" xfId="4" applyFont="1" applyBorder="1" applyAlignment="1">
      <alignment horizontal="center" vertical="center" wrapText="1"/>
    </xf>
    <xf numFmtId="0" fontId="30" fillId="0" borderId="79" xfId="4" applyFont="1" applyBorder="1" applyAlignment="1">
      <alignment horizontal="center" vertical="center"/>
    </xf>
    <xf numFmtId="0" fontId="25" fillId="0" borderId="111" xfId="4" applyFont="1" applyBorder="1" applyAlignment="1">
      <alignment horizontal="center" vertical="center"/>
    </xf>
    <xf numFmtId="20" fontId="23" fillId="0" borderId="146" xfId="4" applyNumberFormat="1" applyFont="1" applyBorder="1" applyAlignment="1">
      <alignment horizontal="center" vertical="center" wrapText="1"/>
    </xf>
    <xf numFmtId="0" fontId="23" fillId="0" borderId="35" xfId="4" applyFont="1" applyBorder="1" applyAlignment="1">
      <alignment horizontal="center" vertical="center" wrapText="1"/>
    </xf>
    <xf numFmtId="0" fontId="31" fillId="0" borderId="143" xfId="4" applyFont="1" applyBorder="1" applyAlignment="1">
      <alignment horizontal="left" vertical="center"/>
    </xf>
    <xf numFmtId="0" fontId="25" fillId="0" borderId="34" xfId="4" applyFont="1" applyBorder="1" applyAlignment="1">
      <alignment horizontal="center" vertical="center"/>
    </xf>
    <xf numFmtId="0" fontId="25" fillId="0" borderId="147" xfId="4" applyFont="1" applyBorder="1" applyAlignment="1">
      <alignment horizontal="center" vertical="center"/>
    </xf>
    <xf numFmtId="0" fontId="25" fillId="0" borderId="2" xfId="4" applyFont="1" applyBorder="1" applyAlignment="1">
      <alignment horizontal="center" vertical="center"/>
    </xf>
    <xf numFmtId="0" fontId="25" fillId="0" borderId="148" xfId="4" applyFont="1" applyBorder="1" applyAlignment="1">
      <alignment horizontal="center" vertical="center"/>
    </xf>
    <xf numFmtId="0" fontId="31" fillId="0" borderId="89" xfId="4" applyFont="1" applyBorder="1" applyAlignment="1">
      <alignment horizontal="left" vertical="center"/>
    </xf>
    <xf numFmtId="0" fontId="23" fillId="0" borderId="144" xfId="4" applyFont="1" applyBorder="1" applyAlignment="1">
      <alignment horizontal="center" vertical="center" wrapText="1"/>
    </xf>
    <xf numFmtId="0" fontId="23" fillId="0" borderId="144" xfId="4" applyFont="1" applyBorder="1" applyAlignment="1">
      <alignment horizontal="right" vertical="center"/>
    </xf>
    <xf numFmtId="20" fontId="33" fillId="2" borderId="149" xfId="4" applyNumberFormat="1" applyFont="1" applyFill="1" applyBorder="1" applyAlignment="1">
      <alignment horizontal="center" vertical="center" wrapText="1"/>
    </xf>
    <xf numFmtId="20" fontId="23" fillId="2" borderId="149" xfId="4" applyNumberFormat="1" applyFont="1" applyFill="1" applyBorder="1" applyAlignment="1">
      <alignment horizontal="center" vertical="center" wrapText="1"/>
    </xf>
    <xf numFmtId="0" fontId="23" fillId="0" borderId="149" xfId="4" applyFont="1" applyBorder="1" applyAlignment="1">
      <alignment horizontal="center" vertical="center" wrapText="1"/>
    </xf>
    <xf numFmtId="0" fontId="23" fillId="0" borderId="150" xfId="4" applyFont="1" applyBorder="1" applyAlignment="1">
      <alignment horizontal="center" vertical="center" wrapText="1"/>
    </xf>
    <xf numFmtId="20" fontId="25" fillId="0" borderId="35" xfId="4" applyNumberFormat="1" applyFont="1" applyBorder="1" applyAlignment="1">
      <alignment horizontal="center" vertical="center"/>
    </xf>
    <xf numFmtId="20" fontId="23" fillId="0" borderId="149" xfId="4" applyNumberFormat="1" applyFont="1" applyBorder="1" applyAlignment="1">
      <alignment horizontal="center" vertical="center" wrapText="1"/>
    </xf>
    <xf numFmtId="20" fontId="23" fillId="0" borderId="150" xfId="4" applyNumberFormat="1" applyFont="1" applyBorder="1" applyAlignment="1">
      <alignment horizontal="center" vertical="center" wrapText="1"/>
    </xf>
    <xf numFmtId="0" fontId="23" fillId="0" borderId="116" xfId="4" applyFont="1" applyBorder="1" applyAlignment="1">
      <alignment horizontal="center" vertical="center" wrapText="1"/>
    </xf>
    <xf numFmtId="49" fontId="25" fillId="0" borderId="89" xfId="4" applyNumberFormat="1" applyFont="1" applyBorder="1" applyAlignment="1">
      <alignment horizontal="center" vertical="center"/>
    </xf>
    <xf numFmtId="49" fontId="25" fillId="0" borderId="35" xfId="4" applyNumberFormat="1" applyFont="1" applyBorder="1" applyAlignment="1">
      <alignment horizontal="center" vertical="center"/>
    </xf>
    <xf numFmtId="49" fontId="21" fillId="0" borderId="111" xfId="4" applyNumberFormat="1" applyFont="1" applyBorder="1" applyAlignment="1">
      <alignment horizontal="center" vertical="center"/>
    </xf>
    <xf numFmtId="0" fontId="23" fillId="0" borderId="151" xfId="4" applyFont="1" applyBorder="1" applyAlignment="1">
      <alignment horizontal="center" vertical="center" wrapText="1"/>
    </xf>
    <xf numFmtId="20" fontId="23" fillId="0" borderId="151" xfId="4" applyNumberFormat="1" applyFont="1" applyBorder="1" applyAlignment="1">
      <alignment horizontal="center" vertical="center" wrapText="1"/>
    </xf>
    <xf numFmtId="20" fontId="23" fillId="0" borderId="35" xfId="4" applyNumberFormat="1" applyFont="1" applyBorder="1" applyAlignment="1">
      <alignment horizontal="center" vertical="center" wrapText="1"/>
    </xf>
    <xf numFmtId="20" fontId="23" fillId="0" borderId="154" xfId="4" applyNumberFormat="1" applyFont="1" applyBorder="1" applyAlignment="1">
      <alignment horizontal="center" vertical="center" wrapText="1"/>
    </xf>
    <xf numFmtId="49" fontId="25" fillId="0" borderId="155" xfId="4" applyNumberFormat="1" applyFont="1" applyBorder="1" applyAlignment="1">
      <alignment horizontal="center" vertical="center"/>
    </xf>
    <xf numFmtId="0" fontId="32" fillId="0" borderId="151" xfId="4" applyFont="1" applyBorder="1" applyAlignment="1">
      <alignment horizontal="right" vertical="center"/>
    </xf>
    <xf numFmtId="49" fontId="25" fillId="0" borderId="111" xfId="4" applyNumberFormat="1" applyFont="1" applyBorder="1" applyAlignment="1">
      <alignment horizontal="center" vertical="center"/>
    </xf>
    <xf numFmtId="20" fontId="23" fillId="0" borderId="144" xfId="4" applyNumberFormat="1" applyFont="1" applyBorder="1" applyAlignment="1">
      <alignment horizontal="center" vertical="center"/>
    </xf>
    <xf numFmtId="20" fontId="23" fillId="2" borderId="150" xfId="4" applyNumberFormat="1" applyFont="1" applyFill="1" applyBorder="1" applyAlignment="1">
      <alignment horizontal="center" vertical="center" wrapText="1"/>
    </xf>
    <xf numFmtId="0" fontId="31" fillId="0" borderId="37" xfId="4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6" fillId="0" borderId="158" xfId="6" applyFont="1" applyBorder="1" applyAlignment="1">
      <alignment horizontal="center" vertical="center"/>
    </xf>
    <xf numFmtId="0" fontId="36" fillId="0" borderId="7" xfId="6" applyFont="1" applyBorder="1" applyAlignment="1">
      <alignment horizontal="center" vertical="center"/>
    </xf>
    <xf numFmtId="0" fontId="36" fillId="0" borderId="8" xfId="6" applyFont="1" applyBorder="1" applyAlignment="1">
      <alignment horizontal="center" vertical="center"/>
    </xf>
    <xf numFmtId="0" fontId="36" fillId="4" borderId="159" xfId="6" applyFont="1" applyFill="1" applyBorder="1" applyAlignment="1">
      <alignment horizontal="center" vertical="center" shrinkToFit="1"/>
    </xf>
    <xf numFmtId="0" fontId="37" fillId="4" borderId="1" xfId="1" applyFont="1" applyFill="1" applyBorder="1" applyAlignment="1">
      <alignment horizontal="center" vertical="center" shrinkToFit="1"/>
    </xf>
    <xf numFmtId="0" fontId="36" fillId="4" borderId="1" xfId="1" applyFont="1" applyFill="1" applyBorder="1" applyAlignment="1">
      <alignment horizontal="center" vertical="center" shrinkToFit="1"/>
    </xf>
    <xf numFmtId="0" fontId="36" fillId="4" borderId="1" xfId="6" applyFont="1" applyFill="1" applyBorder="1" applyAlignment="1">
      <alignment horizontal="center" vertical="center" shrinkToFit="1"/>
    </xf>
    <xf numFmtId="0" fontId="36" fillId="4" borderId="160" xfId="6" applyFont="1" applyFill="1" applyBorder="1" applyAlignment="1">
      <alignment horizontal="center" vertical="center" shrinkToFit="1"/>
    </xf>
    <xf numFmtId="0" fontId="36" fillId="4" borderId="160" xfId="6" applyFont="1" applyFill="1" applyBorder="1" applyAlignment="1">
      <alignment horizontal="center" vertical="center"/>
    </xf>
    <xf numFmtId="0" fontId="36" fillId="4" borderId="159" xfId="0" applyFont="1" applyFill="1" applyBorder="1" applyAlignment="1">
      <alignment horizontal="center" vertical="center" shrinkToFit="1"/>
    </xf>
    <xf numFmtId="0" fontId="36" fillId="4" borderId="159" xfId="6" applyFont="1" applyFill="1" applyBorder="1" applyAlignment="1">
      <alignment horizontal="center" vertical="center"/>
    </xf>
    <xf numFmtId="0" fontId="36" fillId="4" borderId="1" xfId="6" applyFont="1" applyFill="1" applyBorder="1" applyAlignment="1">
      <alignment horizontal="center" vertical="center"/>
    </xf>
    <xf numFmtId="0" fontId="36" fillId="4" borderId="1" xfId="1" applyFont="1" applyFill="1" applyBorder="1" applyAlignment="1">
      <alignment horizontal="center" vertical="center"/>
    </xf>
    <xf numFmtId="0" fontId="36" fillId="4" borderId="161" xfId="6" applyFont="1" applyFill="1" applyBorder="1" applyAlignment="1">
      <alignment horizontal="center" vertical="center" shrinkToFit="1"/>
    </xf>
    <xf numFmtId="0" fontId="37" fillId="4" borderId="10" xfId="1" applyFont="1" applyFill="1" applyBorder="1" applyAlignment="1">
      <alignment horizontal="center" vertical="center"/>
    </xf>
    <xf numFmtId="0" fontId="36" fillId="4" borderId="10" xfId="6" applyFont="1" applyFill="1" applyBorder="1" applyAlignment="1">
      <alignment horizontal="center" vertical="center"/>
    </xf>
    <xf numFmtId="0" fontId="36" fillId="4" borderId="10" xfId="1" applyFont="1" applyFill="1" applyBorder="1" applyAlignment="1">
      <alignment horizontal="center" vertical="center"/>
    </xf>
    <xf numFmtId="0" fontId="37" fillId="4" borderId="10" xfId="1" applyFont="1" applyFill="1" applyBorder="1" applyAlignment="1">
      <alignment horizontal="center" vertical="center" shrinkToFit="1"/>
    </xf>
    <xf numFmtId="0" fontId="36" fillId="4" borderId="11" xfId="6" applyFont="1" applyFill="1" applyBorder="1" applyAlignment="1">
      <alignment horizontal="center" vertical="center" shrinkToFit="1"/>
    </xf>
    <xf numFmtId="0" fontId="35" fillId="3" borderId="156" xfId="6" applyFont="1" applyFill="1" applyBorder="1" applyAlignment="1">
      <alignment horizontal="centerContinuous" vertical="center"/>
    </xf>
    <xf numFmtId="0" fontId="35" fillId="3" borderId="157" xfId="6" applyFont="1" applyFill="1" applyBorder="1" applyAlignment="1">
      <alignment horizontal="centerContinuous" vertical="center"/>
    </xf>
    <xf numFmtId="0" fontId="35" fillId="3" borderId="153" xfId="6" applyFont="1" applyFill="1" applyBorder="1" applyAlignment="1">
      <alignment horizontal="centerContinuous" vertical="center"/>
    </xf>
    <xf numFmtId="0" fontId="5" fillId="5" borderId="0" xfId="0" applyFont="1" applyFill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178" fontId="7" fillId="0" borderId="27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179" fontId="0" fillId="0" borderId="0" xfId="0" applyNumberForma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19" fillId="0" borderId="68" xfId="3" applyFont="1" applyBorder="1">
      <alignment vertical="center"/>
    </xf>
    <xf numFmtId="0" fontId="38" fillId="0" borderId="0" xfId="0" applyFont="1">
      <alignment vertical="center"/>
    </xf>
    <xf numFmtId="0" fontId="39" fillId="0" borderId="2" xfId="0" applyFont="1" applyBorder="1" applyAlignment="1">
      <alignment horizontal="center" vertical="center"/>
    </xf>
    <xf numFmtId="0" fontId="39" fillId="0" borderId="33" xfId="0" applyFont="1" applyBorder="1" applyAlignment="1">
      <alignment horizontal="center" vertical="center"/>
    </xf>
    <xf numFmtId="0" fontId="5" fillId="0" borderId="162" xfId="0" applyFont="1" applyBorder="1" applyAlignment="1">
      <alignment horizontal="center" vertical="center"/>
    </xf>
    <xf numFmtId="0" fontId="5" fillId="0" borderId="163" xfId="0" applyFont="1" applyBorder="1" applyAlignment="1">
      <alignment horizontal="center" vertical="center"/>
    </xf>
    <xf numFmtId="0" fontId="5" fillId="0" borderId="164" xfId="0" applyFont="1" applyBorder="1" applyAlignment="1">
      <alignment horizontal="center" vertical="center"/>
    </xf>
    <xf numFmtId="0" fontId="5" fillId="0" borderId="165" xfId="0" applyFont="1" applyBorder="1" applyAlignment="1">
      <alignment horizontal="center" vertical="center"/>
    </xf>
    <xf numFmtId="0" fontId="5" fillId="0" borderId="166" xfId="0" applyFont="1" applyBorder="1" applyAlignment="1">
      <alignment horizontal="center" vertical="center"/>
    </xf>
    <xf numFmtId="0" fontId="5" fillId="0" borderId="167" xfId="0" applyFont="1" applyBorder="1" applyAlignment="1">
      <alignment horizontal="center" vertical="center"/>
    </xf>
    <xf numFmtId="0" fontId="5" fillId="0" borderId="168" xfId="0" applyFont="1" applyBorder="1" applyAlignment="1">
      <alignment horizontal="center" vertical="center"/>
    </xf>
    <xf numFmtId="0" fontId="7" fillId="0" borderId="162" xfId="0" applyFont="1" applyBorder="1" applyAlignment="1">
      <alignment horizontal="center" vertical="center"/>
    </xf>
    <xf numFmtId="0" fontId="7" fillId="0" borderId="164" xfId="0" applyFont="1" applyBorder="1" applyAlignment="1">
      <alignment horizontal="center" vertical="center"/>
    </xf>
    <xf numFmtId="0" fontId="7" fillId="0" borderId="163" xfId="0" applyFont="1" applyBorder="1" applyAlignment="1">
      <alignment horizontal="center" vertical="center"/>
    </xf>
    <xf numFmtId="0" fontId="7" fillId="0" borderId="168" xfId="0" applyFont="1" applyBorder="1" applyAlignment="1">
      <alignment horizontal="center" vertical="center"/>
    </xf>
    <xf numFmtId="0" fontId="5" fillId="0" borderId="140" xfId="0" applyFont="1" applyBorder="1" applyAlignment="1">
      <alignment horizontal="center" vertical="center"/>
    </xf>
    <xf numFmtId="0" fontId="5" fillId="0" borderId="169" xfId="0" applyFont="1" applyBorder="1" applyAlignment="1">
      <alignment horizontal="center" vertical="center"/>
    </xf>
    <xf numFmtId="0" fontId="7" fillId="0" borderId="17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5" fillId="0" borderId="68" xfId="3" applyFont="1" applyBorder="1">
      <alignment vertical="center"/>
    </xf>
    <xf numFmtId="0" fontId="5" fillId="0" borderId="59" xfId="0" applyFont="1" applyBorder="1" applyAlignment="1">
      <alignment horizontal="centerContinuous" vertical="center"/>
    </xf>
    <xf numFmtId="0" fontId="5" fillId="0" borderId="59" xfId="0" applyFont="1" applyBorder="1" applyAlignment="1">
      <alignment horizontal="center" vertical="center"/>
    </xf>
    <xf numFmtId="0" fontId="5" fillId="0" borderId="171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/>
    </xf>
    <xf numFmtId="178" fontId="5" fillId="0" borderId="59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5" fillId="0" borderId="33" xfId="3" applyFont="1" applyBorder="1" applyAlignment="1">
      <alignment horizontal="center" vertical="center"/>
    </xf>
    <xf numFmtId="0" fontId="15" fillId="0" borderId="34" xfId="3" applyFont="1" applyBorder="1" applyAlignment="1">
      <alignment horizontal="center" vertical="center"/>
    </xf>
    <xf numFmtId="20" fontId="15" fillId="0" borderId="33" xfId="3" applyNumberFormat="1" applyFont="1" applyBorder="1" applyAlignment="1">
      <alignment horizontal="center" vertical="center"/>
    </xf>
    <xf numFmtId="179" fontId="17" fillId="0" borderId="68" xfId="3" applyNumberFormat="1" applyFont="1" applyBorder="1" applyAlignment="1">
      <alignment horizontal="center" vertical="center"/>
    </xf>
    <xf numFmtId="0" fontId="22" fillId="0" borderId="88" xfId="3" applyFont="1" applyBorder="1" applyAlignment="1">
      <alignment horizontal="center" vertical="center" wrapText="1"/>
    </xf>
    <xf numFmtId="0" fontId="22" fillId="0" borderId="93" xfId="3" applyFont="1" applyBorder="1" applyAlignment="1">
      <alignment horizontal="center" vertical="center" wrapText="1"/>
    </xf>
    <xf numFmtId="0" fontId="22" fillId="0" borderId="109" xfId="3" applyFont="1" applyBorder="1" applyAlignment="1">
      <alignment horizontal="center" vertical="center" wrapText="1"/>
    </xf>
    <xf numFmtId="0" fontId="27" fillId="0" borderId="91" xfId="3" applyFont="1" applyBorder="1" applyAlignment="1">
      <alignment horizontal="center" vertical="center"/>
    </xf>
    <xf numFmtId="0" fontId="27" fillId="0" borderId="92" xfId="3" applyFont="1" applyBorder="1" applyAlignment="1">
      <alignment horizontal="center" vertical="center"/>
    </xf>
    <xf numFmtId="0" fontId="28" fillId="0" borderId="94" xfId="3" applyFont="1" applyBorder="1" applyAlignment="1">
      <alignment horizontal="center" vertical="center"/>
    </xf>
    <xf numFmtId="0" fontId="28" fillId="0" borderId="95" xfId="3" applyFont="1" applyBorder="1" applyAlignment="1">
      <alignment horizontal="center" vertical="center"/>
    </xf>
    <xf numFmtId="0" fontId="28" fillId="0" borderId="96" xfId="3" applyFont="1" applyBorder="1" applyAlignment="1">
      <alignment horizontal="center" vertical="center"/>
    </xf>
    <xf numFmtId="0" fontId="28" fillId="0" borderId="96" xfId="3" applyFont="1" applyBorder="1" applyAlignment="1">
      <alignment horizontal="left" vertical="center"/>
    </xf>
    <xf numFmtId="0" fontId="28" fillId="0" borderId="97" xfId="3" applyFont="1" applyBorder="1" applyAlignment="1">
      <alignment horizontal="left" vertical="center"/>
    </xf>
    <xf numFmtId="0" fontId="28" fillId="0" borderId="95" xfId="3" applyFont="1" applyBorder="1" applyAlignment="1">
      <alignment horizontal="left" vertical="center"/>
    </xf>
    <xf numFmtId="0" fontId="28" fillId="0" borderId="102" xfId="3" applyFont="1" applyBorder="1" applyAlignment="1">
      <alignment horizontal="center" vertical="center"/>
    </xf>
    <xf numFmtId="0" fontId="28" fillId="0" borderId="103" xfId="3" applyFont="1" applyBorder="1" applyAlignment="1">
      <alignment horizontal="center" vertical="center"/>
    </xf>
    <xf numFmtId="0" fontId="28" fillId="0" borderId="105" xfId="3" applyFont="1" applyBorder="1" applyAlignment="1">
      <alignment horizontal="left" vertical="center"/>
    </xf>
    <xf numFmtId="0" fontId="28" fillId="0" borderId="106" xfId="3" applyFont="1" applyBorder="1" applyAlignment="1">
      <alignment horizontal="left" vertical="center"/>
    </xf>
    <xf numFmtId="0" fontId="28" fillId="0" borderId="107" xfId="3" applyFont="1" applyBorder="1" applyAlignment="1">
      <alignment horizontal="left" vertical="center"/>
    </xf>
    <xf numFmtId="0" fontId="28" fillId="0" borderId="108" xfId="3" applyFont="1" applyBorder="1" applyAlignment="1">
      <alignment horizontal="left" vertical="center"/>
    </xf>
    <xf numFmtId="0" fontId="29" fillId="0" borderId="33" xfId="3" applyFont="1" applyBorder="1" applyAlignment="1">
      <alignment horizontal="center" vertical="center"/>
    </xf>
    <xf numFmtId="0" fontId="29" fillId="0" borderId="34" xfId="3" applyFont="1" applyBorder="1" applyAlignment="1">
      <alignment horizontal="center" vertical="center"/>
    </xf>
    <xf numFmtId="0" fontId="28" fillId="0" borderId="98" xfId="3" applyFont="1" applyBorder="1" applyAlignment="1">
      <alignment horizontal="center" vertical="center"/>
    </xf>
    <xf numFmtId="0" fontId="28" fillId="0" borderId="99" xfId="3" applyFont="1" applyBorder="1" applyAlignment="1">
      <alignment horizontal="center" vertical="center"/>
    </xf>
    <xf numFmtId="0" fontId="28" fillId="0" borderId="99" xfId="3" applyFont="1" applyBorder="1" applyAlignment="1">
      <alignment horizontal="left" vertical="center"/>
    </xf>
    <xf numFmtId="0" fontId="28" fillId="0" borderId="3" xfId="3" applyFont="1" applyBorder="1" applyAlignment="1">
      <alignment horizontal="left" vertical="center"/>
    </xf>
    <xf numFmtId="0" fontId="28" fillId="0" borderId="1" xfId="3" applyFont="1" applyBorder="1" applyAlignment="1">
      <alignment horizontal="left" vertical="center"/>
    </xf>
    <xf numFmtId="0" fontId="28" fillId="0" borderId="100" xfId="3" applyFont="1" applyBorder="1" applyAlignment="1">
      <alignment horizontal="left" vertical="center"/>
    </xf>
    <xf numFmtId="0" fontId="28" fillId="0" borderId="101" xfId="3" applyFont="1" applyBorder="1" applyAlignment="1">
      <alignment horizontal="center" vertical="center"/>
    </xf>
    <xf numFmtId="0" fontId="28" fillId="0" borderId="44" xfId="3" applyFont="1" applyBorder="1" applyAlignment="1">
      <alignment horizontal="center" vertical="center"/>
    </xf>
    <xf numFmtId="0" fontId="27" fillId="0" borderId="112" xfId="3" applyFont="1" applyBorder="1" applyAlignment="1">
      <alignment horizontal="center" vertical="center"/>
    </xf>
    <xf numFmtId="0" fontId="28" fillId="0" borderId="113" xfId="3" applyFont="1" applyBorder="1" applyAlignment="1">
      <alignment horizontal="left" vertical="center"/>
    </xf>
    <xf numFmtId="0" fontId="23" fillId="0" borderId="114" xfId="3" applyFont="1" applyBorder="1" applyAlignment="1">
      <alignment horizontal="center" vertical="center" wrapText="1"/>
    </xf>
    <xf numFmtId="0" fontId="23" fillId="0" borderId="115" xfId="3" applyFont="1" applyBorder="1" applyAlignment="1">
      <alignment horizontal="center" vertical="center" wrapText="1"/>
    </xf>
    <xf numFmtId="0" fontId="23" fillId="0" borderId="114" xfId="3" applyFont="1" applyBorder="1" applyAlignment="1">
      <alignment horizontal="right" vertical="center" wrapText="1"/>
    </xf>
    <xf numFmtId="0" fontId="23" fillId="0" borderId="115" xfId="3" applyFont="1" applyBorder="1" applyAlignment="1">
      <alignment horizontal="right" vertical="center" wrapText="1"/>
    </xf>
    <xf numFmtId="0" fontId="32" fillId="0" borderId="117" xfId="3" applyFont="1" applyBorder="1" applyAlignment="1">
      <alignment horizontal="right" vertical="center"/>
    </xf>
    <xf numFmtId="0" fontId="32" fillId="0" borderId="118" xfId="3" applyFont="1" applyBorder="1" applyAlignment="1">
      <alignment horizontal="right" vertical="center"/>
    </xf>
    <xf numFmtId="0" fontId="32" fillId="0" borderId="115" xfId="3" applyFont="1" applyBorder="1" applyAlignment="1">
      <alignment horizontal="right" vertical="center"/>
    </xf>
    <xf numFmtId="0" fontId="32" fillId="0" borderId="117" xfId="3" applyFont="1" applyBorder="1" applyAlignment="1">
      <alignment horizontal="center" vertical="center" wrapText="1"/>
    </xf>
    <xf numFmtId="0" fontId="32" fillId="0" borderId="115" xfId="3" applyFont="1" applyBorder="1" applyAlignment="1">
      <alignment horizontal="center" vertical="center" wrapText="1"/>
    </xf>
    <xf numFmtId="0" fontId="23" fillId="0" borderId="117" xfId="3" applyFont="1" applyBorder="1" applyAlignment="1">
      <alignment horizontal="center" vertical="center" wrapText="1"/>
    </xf>
    <xf numFmtId="0" fontId="22" fillId="0" borderId="129" xfId="3" applyFont="1" applyBorder="1" applyAlignment="1">
      <alignment horizontal="center" vertical="center" wrapText="1"/>
    </xf>
    <xf numFmtId="0" fontId="22" fillId="0" borderId="132" xfId="3" applyFont="1" applyBorder="1" applyAlignment="1">
      <alignment horizontal="center" vertical="center" wrapText="1"/>
    </xf>
    <xf numFmtId="0" fontId="22" fillId="0" borderId="141" xfId="3" applyFont="1" applyBorder="1" applyAlignment="1">
      <alignment horizontal="center" vertical="center" wrapText="1"/>
    </xf>
    <xf numFmtId="0" fontId="27" fillId="0" borderId="130" xfId="3" applyFont="1" applyBorder="1" applyAlignment="1">
      <alignment horizontal="center" vertical="center"/>
    </xf>
    <xf numFmtId="0" fontId="27" fillId="0" borderId="131" xfId="3" applyFont="1" applyBorder="1" applyAlignment="1">
      <alignment horizontal="center" vertical="center"/>
    </xf>
    <xf numFmtId="0" fontId="28" fillId="0" borderId="133" xfId="3" applyFont="1" applyBorder="1" applyAlignment="1">
      <alignment horizontal="center" vertical="center"/>
    </xf>
    <xf numFmtId="0" fontId="28" fillId="0" borderId="134" xfId="3" applyFont="1" applyBorder="1" applyAlignment="1">
      <alignment horizontal="left" vertical="center"/>
    </xf>
    <xf numFmtId="0" fontId="28" fillId="0" borderId="135" xfId="3" applyFont="1" applyBorder="1" applyAlignment="1">
      <alignment horizontal="center" vertical="center"/>
    </xf>
    <xf numFmtId="0" fontId="28" fillId="0" borderId="20" xfId="3" applyFont="1" applyBorder="1" applyAlignment="1">
      <alignment horizontal="left" vertical="center"/>
    </xf>
    <xf numFmtId="0" fontId="28" fillId="0" borderId="136" xfId="3" applyFont="1" applyBorder="1" applyAlignment="1">
      <alignment horizontal="center" vertical="center"/>
    </xf>
    <xf numFmtId="0" fontId="28" fillId="0" borderId="137" xfId="3" applyFont="1" applyBorder="1" applyAlignment="1">
      <alignment horizontal="center" vertical="center"/>
    </xf>
    <xf numFmtId="0" fontId="28" fillId="0" borderId="138" xfId="3" applyFont="1" applyBorder="1" applyAlignment="1">
      <alignment horizontal="center" vertical="center"/>
    </xf>
    <xf numFmtId="0" fontId="28" fillId="0" borderId="140" xfId="3" applyFont="1" applyBorder="1" applyAlignment="1">
      <alignment horizontal="left" vertical="center"/>
    </xf>
    <xf numFmtId="0" fontId="28" fillId="0" borderId="26" xfId="3" applyFont="1" applyBorder="1" applyAlignment="1">
      <alignment horizontal="left" vertical="center"/>
    </xf>
    <xf numFmtId="0" fontId="28" fillId="0" borderId="23" xfId="3" applyFont="1" applyBorder="1" applyAlignment="1">
      <alignment horizontal="left" vertical="center"/>
    </xf>
    <xf numFmtId="0" fontId="28" fillId="0" borderId="24" xfId="3" applyFont="1" applyBorder="1" applyAlignment="1">
      <alignment horizontal="left" vertical="center"/>
    </xf>
    <xf numFmtId="0" fontId="28" fillId="0" borderId="1" xfId="4" applyFont="1" applyBorder="1" applyAlignment="1">
      <alignment horizontal="left" vertical="center"/>
    </xf>
    <xf numFmtId="0" fontId="28" fillId="0" borderId="100" xfId="4" applyFont="1" applyBorder="1" applyAlignment="1">
      <alignment horizontal="left" vertical="center"/>
    </xf>
    <xf numFmtId="0" fontId="28" fillId="0" borderId="102" xfId="4" applyFont="1" applyBorder="1" applyAlignment="1">
      <alignment horizontal="center" vertical="center"/>
    </xf>
    <xf numFmtId="0" fontId="28" fillId="0" borderId="103" xfId="4" applyFont="1" applyBorder="1" applyAlignment="1">
      <alignment horizontal="center" vertical="center"/>
    </xf>
    <xf numFmtId="0" fontId="28" fillId="0" borderId="105" xfId="4" applyFont="1" applyBorder="1" applyAlignment="1">
      <alignment horizontal="left" vertical="center"/>
    </xf>
    <xf numFmtId="0" fontId="28" fillId="0" borderId="106" xfId="4" applyFont="1" applyBorder="1" applyAlignment="1">
      <alignment horizontal="left" vertical="center"/>
    </xf>
    <xf numFmtId="0" fontId="28" fillId="0" borderId="107" xfId="4" applyFont="1" applyBorder="1" applyAlignment="1">
      <alignment horizontal="left" vertical="center"/>
    </xf>
    <xf numFmtId="0" fontId="28" fillId="0" borderId="108" xfId="4" applyFont="1" applyBorder="1" applyAlignment="1">
      <alignment horizontal="left" vertical="center"/>
    </xf>
    <xf numFmtId="0" fontId="14" fillId="0" borderId="0" xfId="4" applyFont="1" applyAlignment="1">
      <alignment horizontal="center" vertical="center"/>
    </xf>
    <xf numFmtId="0" fontId="15" fillId="0" borderId="33" xfId="4" applyFont="1" applyBorder="1" applyAlignment="1">
      <alignment horizontal="center" vertical="center"/>
    </xf>
    <xf numFmtId="0" fontId="15" fillId="0" borderId="34" xfId="4" applyFont="1" applyBorder="1" applyAlignment="1">
      <alignment horizontal="center" vertical="center"/>
    </xf>
    <xf numFmtId="20" fontId="15" fillId="0" borderId="33" xfId="4" applyNumberFormat="1" applyFont="1" applyBorder="1" applyAlignment="1">
      <alignment horizontal="center" vertical="center"/>
    </xf>
    <xf numFmtId="179" fontId="17" fillId="0" borderId="68" xfId="4" applyNumberFormat="1" applyFont="1" applyBorder="1" applyAlignment="1">
      <alignment horizontal="center" vertical="center"/>
    </xf>
    <xf numFmtId="0" fontId="29" fillId="0" borderId="33" xfId="4" applyFont="1" applyBorder="1" applyAlignment="1">
      <alignment horizontal="center" vertical="center"/>
    </xf>
    <xf numFmtId="0" fontId="29" fillId="0" borderId="34" xfId="4" applyFont="1" applyBorder="1" applyAlignment="1">
      <alignment horizontal="center" vertical="center"/>
    </xf>
    <xf numFmtId="0" fontId="22" fillId="0" borderId="88" xfId="4" applyFont="1" applyBorder="1" applyAlignment="1">
      <alignment horizontal="center" vertical="center" wrapText="1"/>
    </xf>
    <xf numFmtId="0" fontId="22" fillId="0" borderId="93" xfId="4" applyFont="1" applyBorder="1" applyAlignment="1">
      <alignment horizontal="center" vertical="center" wrapText="1"/>
    </xf>
    <xf numFmtId="0" fontId="22" fillId="0" borderId="109" xfId="4" applyFont="1" applyBorder="1" applyAlignment="1">
      <alignment horizontal="center" vertical="center" wrapText="1"/>
    </xf>
    <xf numFmtId="0" fontId="27" fillId="0" borderId="91" xfId="4" applyFont="1" applyBorder="1" applyAlignment="1">
      <alignment horizontal="center" vertical="center"/>
    </xf>
    <xf numFmtId="0" fontId="27" fillId="0" borderId="92" xfId="4" applyFont="1" applyBorder="1" applyAlignment="1">
      <alignment horizontal="center" vertical="center"/>
    </xf>
    <xf numFmtId="0" fontId="27" fillId="0" borderId="112" xfId="4" applyFont="1" applyBorder="1" applyAlignment="1">
      <alignment horizontal="center" vertical="center"/>
    </xf>
    <xf numFmtId="0" fontId="28" fillId="0" borderId="94" xfId="4" applyFont="1" applyBorder="1" applyAlignment="1">
      <alignment horizontal="center" vertical="center"/>
    </xf>
    <xf numFmtId="0" fontId="28" fillId="0" borderId="95" xfId="4" applyFont="1" applyBorder="1" applyAlignment="1">
      <alignment horizontal="center" vertical="center"/>
    </xf>
    <xf numFmtId="0" fontId="28" fillId="0" borderId="96" xfId="4" applyFont="1" applyBorder="1" applyAlignment="1">
      <alignment horizontal="center" vertical="center"/>
    </xf>
    <xf numFmtId="0" fontId="28" fillId="0" borderId="96" xfId="4" applyFont="1" applyBorder="1" applyAlignment="1">
      <alignment horizontal="left" vertical="center"/>
    </xf>
    <xf numFmtId="0" fontId="28" fillId="0" borderId="97" xfId="4" applyFont="1" applyBorder="1" applyAlignment="1">
      <alignment horizontal="left" vertical="center"/>
    </xf>
    <xf numFmtId="0" fontId="28" fillId="0" borderId="95" xfId="4" applyFont="1" applyBorder="1" applyAlignment="1">
      <alignment horizontal="left" vertical="center"/>
    </xf>
    <xf numFmtId="0" fontId="28" fillId="0" borderId="113" xfId="4" applyFont="1" applyBorder="1" applyAlignment="1">
      <alignment horizontal="left" vertical="center"/>
    </xf>
    <xf numFmtId="0" fontId="28" fillId="0" borderId="98" xfId="4" applyFont="1" applyBorder="1" applyAlignment="1">
      <alignment horizontal="center" vertical="center"/>
    </xf>
    <xf numFmtId="0" fontId="28" fillId="0" borderId="99" xfId="4" applyFont="1" applyBorder="1" applyAlignment="1">
      <alignment horizontal="center" vertical="center"/>
    </xf>
    <xf numFmtId="0" fontId="28" fillId="0" borderId="99" xfId="4" applyFont="1" applyBorder="1" applyAlignment="1">
      <alignment horizontal="left" vertical="center"/>
    </xf>
    <xf numFmtId="0" fontId="28" fillId="0" borderId="3" xfId="4" applyFont="1" applyBorder="1" applyAlignment="1">
      <alignment horizontal="left" vertical="center"/>
    </xf>
    <xf numFmtId="0" fontId="28" fillId="0" borderId="101" xfId="4" applyFont="1" applyBorder="1" applyAlignment="1">
      <alignment horizontal="center" vertical="center"/>
    </xf>
    <xf numFmtId="0" fontId="28" fillId="0" borderId="44" xfId="4" applyFont="1" applyBorder="1" applyAlignment="1">
      <alignment horizontal="center" vertical="center"/>
    </xf>
    <xf numFmtId="20" fontId="23" fillId="0" borderId="152" xfId="4" applyNumberFormat="1" applyFont="1" applyBorder="1" applyAlignment="1">
      <alignment horizontal="center" vertical="center" wrapText="1"/>
    </xf>
    <xf numFmtId="20" fontId="23" fillId="0" borderId="153" xfId="4" applyNumberFormat="1" applyFont="1" applyBorder="1" applyAlignment="1">
      <alignment horizontal="center" vertical="center" wrapText="1"/>
    </xf>
  </cellXfs>
  <cellStyles count="12">
    <cellStyle name="쉼표 [0] 2" xfId="5" xr:uid="{526E9877-8A1B-4C31-BCE7-FE4360EBECEE}"/>
    <cellStyle name="쉼표 [0] 2 2" xfId="11" xr:uid="{364A7DE6-5B66-459A-A98C-7B7069D762F8}"/>
    <cellStyle name="표준" xfId="0" builtinId="0"/>
    <cellStyle name="표준 2" xfId="1" xr:uid="{0ED99168-7F92-4493-8C5C-E6649ACE11F8}"/>
    <cellStyle name="표준 3" xfId="2" xr:uid="{85C7FA68-780A-48C3-B8DB-BC7574107451}"/>
    <cellStyle name="표준 3 2" xfId="8" xr:uid="{F08C4F39-CD16-4B28-ACA2-978C3263DD60}"/>
    <cellStyle name="표준 4" xfId="3" xr:uid="{DF31BED9-485C-486A-AF19-CC1F746064EE}"/>
    <cellStyle name="표준 4 2" xfId="9" xr:uid="{7DE76DFD-3D17-4E3B-87AC-60491FC6ACEB}"/>
    <cellStyle name="표준 5" xfId="4" xr:uid="{967FF864-B2F5-4CA3-9A31-7CBA4ED36482}"/>
    <cellStyle name="표준 5 2" xfId="10" xr:uid="{ED1C54FB-C79B-4A63-A6E1-0E1D2B246A4F}"/>
    <cellStyle name="표준 6" xfId="7" xr:uid="{0F53AA21-338D-4ADB-BDDF-A7579B5CCB94}"/>
    <cellStyle name="표준_1월_2006년도 배차현황" xfId="6" xr:uid="{B65AAF59-A55C-40DB-B200-36FDBD9CDC6B}"/>
  </cellStyles>
  <dxfs count="561"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 patternType="gray125"/>
      </fill>
    </dxf>
    <dxf>
      <font>
        <b val="0"/>
        <i val="0"/>
      </font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b val="0"/>
        <i val="0"/>
      </font>
      <fill>
        <patternFill>
          <bgColor theme="6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</dxf>
    <dxf>
      <font>
        <b/>
        <i val="0"/>
        <color auto="1"/>
      </font>
    </dxf>
    <dxf>
      <font>
        <color rgb="FF9C0006"/>
      </font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gray125"/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 patternType="gray125"/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b val="0"/>
        <i val="0"/>
      </font>
      <fill>
        <patternFill>
          <bgColor theme="6" tint="0.39994506668294322"/>
        </patternFill>
      </fill>
    </dxf>
    <dxf>
      <font>
        <color rgb="FF9C0006"/>
      </font>
    </dxf>
    <dxf>
      <font>
        <b/>
        <i val="0"/>
        <color theme="1"/>
      </font>
    </dxf>
    <dxf>
      <font>
        <b/>
        <i val="0"/>
        <color auto="1"/>
      </font>
    </dxf>
    <dxf>
      <font>
        <color rgb="FF9C0006"/>
      </font>
    </dxf>
    <dxf>
      <font>
        <b val="0"/>
        <i val="0"/>
      </font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B2AD-7589-43D7-AF1F-553CFEB36AF4}">
  <sheetPr>
    <tabColor rgb="FFFF3300"/>
    <pageSetUpPr fitToPage="1"/>
  </sheetPr>
  <dimension ref="A1:BJ104"/>
  <sheetViews>
    <sheetView view="pageBreakPreview" zoomScale="90" zoomScaleNormal="90" zoomScaleSheetLayoutView="90" workbookViewId="0">
      <pane ySplit="3" topLeftCell="A4" activePane="bottomLeft" state="frozen"/>
      <selection activeCell="AN1" sqref="AN1"/>
      <selection pane="bottomLeft" activeCell="AV30" sqref="AV30"/>
    </sheetView>
  </sheetViews>
  <sheetFormatPr defaultColWidth="8.77734375" defaultRowHeight="13.5" outlineLevelCol="1"/>
  <cols>
    <col min="1" max="1" width="4.5546875" style="1" customWidth="1"/>
    <col min="2" max="2" width="7.33203125" style="1" customWidth="1"/>
    <col min="3" max="3" width="6.88671875" style="1" customWidth="1"/>
    <col min="4" max="7" width="8" style="1" hidden="1" customWidth="1" outlineLevel="1"/>
    <col min="8" max="8" width="4.77734375" style="1" customWidth="1" collapsed="1"/>
    <col min="9" max="10" width="4.77734375" style="1" customWidth="1"/>
    <col min="11" max="18" width="4.77734375" style="1" hidden="1" customWidth="1" outlineLevel="1"/>
    <col min="19" max="19" width="4.21875" style="1" customWidth="1" collapsed="1"/>
    <col min="20" max="29" width="4.21875" style="1" customWidth="1"/>
    <col min="30" max="34" width="4.33203125" style="1" customWidth="1"/>
    <col min="35" max="49" width="4.21875" style="1" customWidth="1"/>
    <col min="50" max="50" width="1.109375" style="1" customWidth="1"/>
    <col min="51" max="55" width="4.77734375" style="1" customWidth="1"/>
    <col min="56" max="56" width="7.44140625" style="1" customWidth="1"/>
    <col min="57" max="57" width="3.109375" style="1" customWidth="1"/>
    <col min="58" max="62" width="5.5546875" style="1" bestFit="1" customWidth="1"/>
    <col min="63" max="16384" width="8.77734375" style="1"/>
  </cols>
  <sheetData>
    <row r="1" spans="1:62" ht="28.9" customHeight="1" thickBot="1">
      <c r="B1" s="62">
        <v>2023</v>
      </c>
      <c r="C1" s="63">
        <v>6</v>
      </c>
      <c r="D1" s="64" t="s">
        <v>0</v>
      </c>
      <c r="F1" s="65"/>
      <c r="G1" s="65"/>
      <c r="K1" s="302" t="s">
        <v>1</v>
      </c>
      <c r="M1" s="303" t="s">
        <v>2</v>
      </c>
      <c r="S1" s="66" t="s">
        <v>3</v>
      </c>
      <c r="T1" s="66" t="s">
        <v>3</v>
      </c>
      <c r="U1" s="66" t="s">
        <v>4</v>
      </c>
      <c r="V1" s="66" t="s">
        <v>5</v>
      </c>
      <c r="W1" s="66" t="s">
        <v>3</v>
      </c>
      <c r="X1" s="66" t="s">
        <v>5</v>
      </c>
      <c r="Y1" s="66" t="s">
        <v>3</v>
      </c>
      <c r="Z1" s="66" t="s">
        <v>3</v>
      </c>
      <c r="AA1" s="66" t="s">
        <v>3</v>
      </c>
      <c r="AB1" s="66" t="s">
        <v>4</v>
      </c>
      <c r="AC1" s="66" t="s">
        <v>5</v>
      </c>
      <c r="AD1" s="66" t="s">
        <v>3</v>
      </c>
      <c r="AE1" s="66" t="s">
        <v>3</v>
      </c>
      <c r="AF1" s="66" t="s">
        <v>3</v>
      </c>
      <c r="AG1" s="66" t="s">
        <v>3</v>
      </c>
      <c r="AH1" s="66" t="s">
        <v>3</v>
      </c>
      <c r="AI1" s="66" t="s">
        <v>4</v>
      </c>
      <c r="AJ1" s="66" t="s">
        <v>5</v>
      </c>
      <c r="AK1" s="66" t="s">
        <v>3</v>
      </c>
      <c r="AL1" s="66" t="s">
        <v>3</v>
      </c>
      <c r="AM1" s="66" t="s">
        <v>3</v>
      </c>
      <c r="AN1" s="66" t="s">
        <v>3</v>
      </c>
      <c r="AO1" s="66" t="s">
        <v>3</v>
      </c>
      <c r="AP1" s="66" t="s">
        <v>4</v>
      </c>
      <c r="AQ1" s="66" t="s">
        <v>5</v>
      </c>
      <c r="AR1" s="66" t="s">
        <v>3</v>
      </c>
      <c r="AS1" s="66" t="s">
        <v>3</v>
      </c>
      <c r="AT1" s="66" t="s">
        <v>3</v>
      </c>
      <c r="AU1" s="66" t="s">
        <v>3</v>
      </c>
      <c r="AV1" s="66" t="s">
        <v>3</v>
      </c>
      <c r="AW1" s="66"/>
    </row>
    <row r="2" spans="1:62" ht="14.25" thickBot="1">
      <c r="A2" s="31" t="s">
        <v>6</v>
      </c>
      <c r="B2" s="31"/>
      <c r="C2" s="28"/>
      <c r="D2" s="28"/>
      <c r="E2" s="29"/>
      <c r="F2" s="30"/>
      <c r="G2" s="30"/>
      <c r="H2" s="30"/>
      <c r="I2" s="30"/>
      <c r="J2" s="33"/>
      <c r="K2" s="297"/>
      <c r="L2" s="297"/>
      <c r="M2" s="297"/>
      <c r="N2" s="297"/>
      <c r="O2" s="297"/>
      <c r="P2" s="297"/>
      <c r="Q2" s="297"/>
      <c r="R2" s="297"/>
      <c r="S2" s="27" t="str">
        <f>TEXT(S3,"aaa")</f>
        <v>목</v>
      </c>
      <c r="T2" s="25" t="str">
        <f t="shared" ref="T2:AW2" si="0">TEXT(T3,"aaa")</f>
        <v>금</v>
      </c>
      <c r="U2" s="25" t="str">
        <f t="shared" si="0"/>
        <v>토</v>
      </c>
      <c r="V2" s="25" t="str">
        <f t="shared" si="0"/>
        <v>일</v>
      </c>
      <c r="W2" s="25" t="str">
        <f t="shared" si="0"/>
        <v>월</v>
      </c>
      <c r="X2" s="25" t="str">
        <f t="shared" si="0"/>
        <v>화</v>
      </c>
      <c r="Y2" s="25" t="str">
        <f t="shared" si="0"/>
        <v>수</v>
      </c>
      <c r="Z2" s="25" t="str">
        <f t="shared" si="0"/>
        <v>목</v>
      </c>
      <c r="AA2" s="25" t="str">
        <f t="shared" si="0"/>
        <v>금</v>
      </c>
      <c r="AB2" s="25" t="str">
        <f t="shared" si="0"/>
        <v>토</v>
      </c>
      <c r="AC2" s="25" t="str">
        <f t="shared" si="0"/>
        <v>일</v>
      </c>
      <c r="AD2" s="25" t="str">
        <f t="shared" si="0"/>
        <v>월</v>
      </c>
      <c r="AE2" s="25" t="str">
        <f t="shared" si="0"/>
        <v>화</v>
      </c>
      <c r="AF2" s="25" t="str">
        <f t="shared" si="0"/>
        <v>수</v>
      </c>
      <c r="AG2" s="25" t="str">
        <f t="shared" si="0"/>
        <v>목</v>
      </c>
      <c r="AH2" s="25" t="str">
        <f t="shared" si="0"/>
        <v>금</v>
      </c>
      <c r="AI2" s="25" t="str">
        <f t="shared" si="0"/>
        <v>토</v>
      </c>
      <c r="AJ2" s="25" t="str">
        <f t="shared" si="0"/>
        <v>일</v>
      </c>
      <c r="AK2" s="25" t="str">
        <f t="shared" si="0"/>
        <v>월</v>
      </c>
      <c r="AL2" s="25" t="str">
        <f t="shared" si="0"/>
        <v>화</v>
      </c>
      <c r="AM2" s="25" t="str">
        <f t="shared" si="0"/>
        <v>수</v>
      </c>
      <c r="AN2" s="25" t="str">
        <f t="shared" si="0"/>
        <v>목</v>
      </c>
      <c r="AO2" s="25" t="str">
        <f t="shared" si="0"/>
        <v>금</v>
      </c>
      <c r="AP2" s="25" t="str">
        <f t="shared" si="0"/>
        <v>토</v>
      </c>
      <c r="AQ2" s="25" t="str">
        <f t="shared" si="0"/>
        <v>일</v>
      </c>
      <c r="AR2" s="25" t="str">
        <f t="shared" si="0"/>
        <v>월</v>
      </c>
      <c r="AS2" s="25" t="str">
        <f t="shared" si="0"/>
        <v>화</v>
      </c>
      <c r="AT2" s="25" t="str">
        <f t="shared" si="0"/>
        <v>수</v>
      </c>
      <c r="AU2" s="25" t="str">
        <f t="shared" si="0"/>
        <v>목</v>
      </c>
      <c r="AV2" s="25" t="str">
        <f t="shared" si="0"/>
        <v>금</v>
      </c>
      <c r="AW2" s="73" t="str">
        <f t="shared" si="0"/>
        <v/>
      </c>
    </row>
    <row r="3" spans="1:62" ht="39.75" customHeight="1" thickBot="1">
      <c r="A3" s="42" t="s">
        <v>7</v>
      </c>
      <c r="B3" s="77" t="s">
        <v>8</v>
      </c>
      <c r="C3" s="25" t="s">
        <v>9</v>
      </c>
      <c r="D3" s="76"/>
      <c r="E3" s="76"/>
      <c r="F3" s="43" t="s">
        <v>10</v>
      </c>
      <c r="G3" s="88" t="s">
        <v>11</v>
      </c>
      <c r="H3" s="44" t="s">
        <v>12</v>
      </c>
      <c r="I3" s="25" t="s">
        <v>13</v>
      </c>
      <c r="J3" s="26" t="s">
        <v>14</v>
      </c>
      <c r="K3" s="301">
        <v>45070</v>
      </c>
      <c r="L3" s="301">
        <v>45071</v>
      </c>
      <c r="M3" s="301">
        <v>45072</v>
      </c>
      <c r="N3" s="301">
        <v>45073</v>
      </c>
      <c r="O3" s="301">
        <v>45074</v>
      </c>
      <c r="P3" s="301">
        <v>45075</v>
      </c>
      <c r="Q3" s="301">
        <v>45076</v>
      </c>
      <c r="R3" s="301">
        <v>45077</v>
      </c>
      <c r="S3" s="265">
        <f>DATE(B1,C1,1)</f>
        <v>45078</v>
      </c>
      <c r="T3" s="45">
        <f>IFERROR(IF(EOMONTH(S3,0)=S3,"",S3+1),"")</f>
        <v>45079</v>
      </c>
      <c r="U3" s="45">
        <f t="shared" ref="U3:AK3" si="1">IFERROR(IF(EOMONTH(T3,0)=T3,"",T3+1),"")</f>
        <v>45080</v>
      </c>
      <c r="V3" s="45">
        <f t="shared" si="1"/>
        <v>45081</v>
      </c>
      <c r="W3" s="45">
        <f t="shared" si="1"/>
        <v>45082</v>
      </c>
      <c r="X3" s="45">
        <f t="shared" si="1"/>
        <v>45083</v>
      </c>
      <c r="Y3" s="45">
        <f t="shared" si="1"/>
        <v>45084</v>
      </c>
      <c r="Z3" s="45">
        <f t="shared" si="1"/>
        <v>45085</v>
      </c>
      <c r="AA3" s="45">
        <f t="shared" si="1"/>
        <v>45086</v>
      </c>
      <c r="AB3" s="45">
        <f t="shared" si="1"/>
        <v>45087</v>
      </c>
      <c r="AC3" s="45">
        <f t="shared" si="1"/>
        <v>45088</v>
      </c>
      <c r="AD3" s="45">
        <f t="shared" si="1"/>
        <v>45089</v>
      </c>
      <c r="AE3" s="45">
        <f t="shared" si="1"/>
        <v>45090</v>
      </c>
      <c r="AF3" s="45">
        <f t="shared" si="1"/>
        <v>45091</v>
      </c>
      <c r="AG3" s="45">
        <f t="shared" si="1"/>
        <v>45092</v>
      </c>
      <c r="AH3" s="45">
        <f t="shared" si="1"/>
        <v>45093</v>
      </c>
      <c r="AI3" s="45">
        <f t="shared" si="1"/>
        <v>45094</v>
      </c>
      <c r="AJ3" s="45">
        <f t="shared" si="1"/>
        <v>45095</v>
      </c>
      <c r="AK3" s="45">
        <f t="shared" si="1"/>
        <v>45096</v>
      </c>
      <c r="AL3" s="45">
        <f t="shared" ref="AL3:AW3" si="2">IFERROR(IF(EOMONTH(AK3,0)=AK3,"",AK3+1),"")</f>
        <v>45097</v>
      </c>
      <c r="AM3" s="45">
        <f t="shared" si="2"/>
        <v>45098</v>
      </c>
      <c r="AN3" s="45">
        <f t="shared" si="2"/>
        <v>45099</v>
      </c>
      <c r="AO3" s="45">
        <f t="shared" si="2"/>
        <v>45100</v>
      </c>
      <c r="AP3" s="45">
        <f t="shared" si="2"/>
        <v>45101</v>
      </c>
      <c r="AQ3" s="45">
        <f t="shared" si="2"/>
        <v>45102</v>
      </c>
      <c r="AR3" s="45">
        <f t="shared" si="2"/>
        <v>45103</v>
      </c>
      <c r="AS3" s="45">
        <f t="shared" si="2"/>
        <v>45104</v>
      </c>
      <c r="AT3" s="45">
        <f t="shared" si="2"/>
        <v>45105</v>
      </c>
      <c r="AU3" s="45">
        <f t="shared" si="2"/>
        <v>45106</v>
      </c>
      <c r="AV3" s="45">
        <f t="shared" si="2"/>
        <v>45107</v>
      </c>
      <c r="AW3" s="46" t="str">
        <f t="shared" si="2"/>
        <v/>
      </c>
      <c r="AY3" s="1" t="s">
        <v>15</v>
      </c>
      <c r="AZ3" s="1" t="s">
        <v>16</v>
      </c>
      <c r="BA3" s="240" t="s">
        <v>17</v>
      </c>
      <c r="BB3" s="240" t="s">
        <v>18</v>
      </c>
      <c r="BD3" s="1" t="s">
        <v>19</v>
      </c>
      <c r="BF3" s="1" t="s">
        <v>20</v>
      </c>
      <c r="BG3" s="1" t="s">
        <v>21</v>
      </c>
      <c r="BH3" s="1" t="s">
        <v>22</v>
      </c>
      <c r="BI3" s="1" t="s">
        <v>23</v>
      </c>
      <c r="BJ3" s="1" t="s">
        <v>24</v>
      </c>
    </row>
    <row r="4" spans="1:62">
      <c r="A4" s="278">
        <f>SUBTOTAL(103,$B$4:B4)</f>
        <v>1</v>
      </c>
      <c r="B4" s="279">
        <f>_xlfn.XLOOKUP(C4,인원DB!C:C,인원DB!B:B,"sp")</f>
        <v>3508</v>
      </c>
      <c r="C4" s="280" t="s">
        <v>25</v>
      </c>
      <c r="D4" s="280"/>
      <c r="E4" s="280"/>
      <c r="F4" s="281" t="str">
        <f>_xlfn.XLOOKUP(C4,인원DB!C:C,인원DB!F:F,"")</f>
        <v>4호봉</v>
      </c>
      <c r="G4" s="282"/>
      <c r="H4" s="283">
        <f>SUM(I4:J4)+BA4</f>
        <v>18</v>
      </c>
      <c r="I4" s="280">
        <f>COUNTIF($S4:$AW4,"*a")</f>
        <v>7</v>
      </c>
      <c r="J4" s="284">
        <f>COUNTIF($S4:$AW4,"*p")</f>
        <v>8</v>
      </c>
      <c r="K4" s="286" t="s">
        <v>26</v>
      </c>
      <c r="L4" s="286" t="s">
        <v>27</v>
      </c>
      <c r="M4" s="286" t="s">
        <v>28</v>
      </c>
      <c r="N4" s="286" t="s">
        <v>29</v>
      </c>
      <c r="O4" s="286" t="s">
        <v>30</v>
      </c>
      <c r="P4" s="286" t="s">
        <v>31</v>
      </c>
      <c r="Q4" s="286" t="s">
        <v>32</v>
      </c>
      <c r="R4" s="286" t="s">
        <v>33</v>
      </c>
      <c r="S4" s="285" t="s">
        <v>34</v>
      </c>
      <c r="T4" s="286" t="s">
        <v>35</v>
      </c>
      <c r="U4" s="286" t="s">
        <v>28</v>
      </c>
      <c r="V4" s="286" t="s">
        <v>17</v>
      </c>
      <c r="W4" s="286" t="s">
        <v>36</v>
      </c>
      <c r="X4" s="286" t="s">
        <v>37</v>
      </c>
      <c r="Y4" s="286" t="s">
        <v>32</v>
      </c>
      <c r="Z4" s="287" t="s">
        <v>38</v>
      </c>
      <c r="AA4" s="286" t="s">
        <v>17</v>
      </c>
      <c r="AB4" s="286" t="s">
        <v>39</v>
      </c>
      <c r="AC4" s="286" t="s">
        <v>28</v>
      </c>
      <c r="AD4" s="286" t="s">
        <v>40</v>
      </c>
      <c r="AE4" s="286" t="s">
        <v>41</v>
      </c>
      <c r="AF4" s="286" t="s">
        <v>42</v>
      </c>
      <c r="AG4" s="287" t="s">
        <v>32</v>
      </c>
      <c r="AH4" s="286" t="s">
        <v>43</v>
      </c>
      <c r="AI4" s="286" t="s">
        <v>44</v>
      </c>
      <c r="AJ4" s="286" t="s">
        <v>45</v>
      </c>
      <c r="AK4" s="286" t="s">
        <v>28</v>
      </c>
      <c r="AL4" s="286" t="s">
        <v>46</v>
      </c>
      <c r="AM4" s="286" t="s">
        <v>39</v>
      </c>
      <c r="AN4" s="287" t="s">
        <v>47</v>
      </c>
      <c r="AO4" s="286" t="s">
        <v>32</v>
      </c>
      <c r="AP4" s="286" t="s">
        <v>440</v>
      </c>
      <c r="AQ4" s="286"/>
      <c r="AR4" s="286"/>
      <c r="AS4" s="286" t="s">
        <v>28</v>
      </c>
      <c r="AT4" s="286"/>
      <c r="AU4" s="286"/>
      <c r="AV4" s="286"/>
      <c r="AW4" s="288"/>
      <c r="AY4" s="1">
        <f>COUNTIF(S4:AW4,$AY$3)</f>
        <v>4</v>
      </c>
      <c r="AZ4" s="1">
        <f>COUNTIF(S4:AW4,$AZ$3)</f>
        <v>3</v>
      </c>
      <c r="BA4" s="1">
        <f>COUNTIF(S4:AW4,$BA$3)</f>
        <v>3</v>
      </c>
      <c r="BB4" s="1">
        <f>COUNTIF(S4:AW4,$BB$3)</f>
        <v>0</v>
      </c>
      <c r="BC4" s="1">
        <f>SUM(AY4:BB4)</f>
        <v>10</v>
      </c>
      <c r="BD4" s="1" t="s">
        <v>48</v>
      </c>
      <c r="BF4" s="1">
        <f>COUNTIF(H4:V4,"*A")+COUNTIF(H4:V4,"*P")</f>
        <v>8</v>
      </c>
      <c r="BG4" s="1">
        <f>COUNTIF(W4:AC4,"*A")+COUNTIF(W4:AC4,"*P")</f>
        <v>4</v>
      </c>
      <c r="BH4" s="1">
        <f>COUNTIF(AD4:AJ4,"*A")+COUNTIF(AD4:AJ4,"*P")</f>
        <v>6</v>
      </c>
      <c r="BI4" s="1">
        <f>COUNTIF(AR4:AX4,"*A")+COUNTIF(AR4:AX4,"*P")</f>
        <v>0</v>
      </c>
      <c r="BJ4" s="1">
        <f>COUNTIF(AS4:AY4,"*A")+COUNTIF(AS4:AY4,"*P")</f>
        <v>0</v>
      </c>
    </row>
    <row r="5" spans="1:62">
      <c r="A5" s="19">
        <f>SUBTOTAL(103,$B$4:B5)</f>
        <v>2</v>
      </c>
      <c r="B5" s="49">
        <f>_xlfn.XLOOKUP(C5,인원DB!C:C,인원DB!B:B,"sp")</f>
        <v>3508</v>
      </c>
      <c r="C5" s="10" t="s">
        <v>49</v>
      </c>
      <c r="D5" s="10"/>
      <c r="E5" s="10"/>
      <c r="F5" s="11" t="str">
        <f>_xlfn.XLOOKUP(C5,인원DB!C:C,인원DB!F:F,"")</f>
        <v>2호봉</v>
      </c>
      <c r="G5" s="85"/>
      <c r="H5" s="9">
        <f t="shared" ref="H5:H35" si="3">SUM(I5:J5)+BA5</f>
        <v>17</v>
      </c>
      <c r="I5" s="10">
        <f t="shared" ref="I5:I35" si="4">COUNTIF($S5:$AW5,"*a")</f>
        <v>8</v>
      </c>
      <c r="J5" s="50">
        <f t="shared" ref="J5:J35" si="5">COUNTIF($S5:$AW5,"*p")</f>
        <v>9</v>
      </c>
      <c r="K5" s="56" t="s">
        <v>50</v>
      </c>
      <c r="L5" s="56" t="s">
        <v>51</v>
      </c>
      <c r="M5" s="56" t="s">
        <v>28</v>
      </c>
      <c r="N5" s="56" t="s">
        <v>52</v>
      </c>
      <c r="O5" s="56" t="s">
        <v>53</v>
      </c>
      <c r="P5" s="56" t="s">
        <v>54</v>
      </c>
      <c r="Q5" s="58" t="s">
        <v>32</v>
      </c>
      <c r="R5" s="56" t="s">
        <v>46</v>
      </c>
      <c r="S5" s="266" t="s">
        <v>39</v>
      </c>
      <c r="T5" s="56" t="s">
        <v>47</v>
      </c>
      <c r="U5" s="56" t="s">
        <v>28</v>
      </c>
      <c r="V5" s="56" t="s">
        <v>42</v>
      </c>
      <c r="W5" s="56" t="s">
        <v>55</v>
      </c>
      <c r="X5" s="56" t="s">
        <v>56</v>
      </c>
      <c r="Y5" s="56" t="s">
        <v>32</v>
      </c>
      <c r="Z5" s="55" t="s">
        <v>45</v>
      </c>
      <c r="AA5" s="56" t="s">
        <v>57</v>
      </c>
      <c r="AB5" s="56" t="s">
        <v>34</v>
      </c>
      <c r="AC5" s="56" t="s">
        <v>28</v>
      </c>
      <c r="AD5" s="56" t="s">
        <v>58</v>
      </c>
      <c r="AE5" s="56" t="s">
        <v>59</v>
      </c>
      <c r="AF5" s="56" t="s">
        <v>60</v>
      </c>
      <c r="AG5" s="55" t="s">
        <v>32</v>
      </c>
      <c r="AH5" s="56" t="s">
        <v>61</v>
      </c>
      <c r="AI5" s="56" t="s">
        <v>62</v>
      </c>
      <c r="AJ5" s="56" t="s">
        <v>38</v>
      </c>
      <c r="AK5" s="56" t="s">
        <v>28</v>
      </c>
      <c r="AL5" s="56" t="s">
        <v>63</v>
      </c>
      <c r="AM5" s="58" t="s">
        <v>34</v>
      </c>
      <c r="AN5" s="55" t="s">
        <v>35</v>
      </c>
      <c r="AO5" s="56" t="s">
        <v>32</v>
      </c>
      <c r="AP5" s="56"/>
      <c r="AQ5" s="56"/>
      <c r="AR5" s="56"/>
      <c r="AS5" s="56" t="s">
        <v>28</v>
      </c>
      <c r="AT5" s="56"/>
      <c r="AU5" s="58"/>
      <c r="AV5" s="56"/>
      <c r="AW5" s="57"/>
      <c r="AY5" s="1">
        <f t="shared" ref="AY5:AY45" si="6">COUNTIF(S5:AW5,$AY$3)</f>
        <v>4</v>
      </c>
      <c r="AZ5" s="1">
        <f t="shared" ref="AZ5:AZ45" si="7">COUNTIF(S5:AW5,$AZ$3)</f>
        <v>3</v>
      </c>
      <c r="BA5" s="1">
        <f t="shared" ref="BA5:BA45" si="8">COUNTIF(S5:AW5,$BA$3)</f>
        <v>0</v>
      </c>
      <c r="BB5" s="1">
        <f t="shared" ref="BB5:BB45" si="9">COUNTIF(S5:AW5,$BB$3)</f>
        <v>0</v>
      </c>
      <c r="BC5" s="1">
        <f t="shared" ref="BC5:BC45" si="10">SUM(AY5:BA5)</f>
        <v>7</v>
      </c>
      <c r="BD5" s="1" t="s">
        <v>64</v>
      </c>
      <c r="BF5" s="1">
        <f t="shared" ref="BF5:BF45" si="11">COUNTIF(H5:V5,"*A")+COUNTIF(H5:V5,"*P")</f>
        <v>9</v>
      </c>
      <c r="BG5" s="1">
        <f t="shared" ref="BG5:BG45" si="12">COUNTIF(W5:AC5,"*A")+COUNTIF(W5:AC5,"*P")</f>
        <v>5</v>
      </c>
      <c r="BH5" s="1">
        <f t="shared" ref="BH5:BH45" si="13">COUNTIF(AD5:AJ5,"*A")+COUNTIF(AD5:AJ5,"*P")</f>
        <v>6</v>
      </c>
      <c r="BI5" s="1">
        <f t="shared" ref="BI5:BI45" si="14">COUNTIF(AR5:AX5,"*A")+COUNTIF(AR5:AX5,"*P")</f>
        <v>0</v>
      </c>
    </row>
    <row r="6" spans="1:62">
      <c r="A6" s="51">
        <f>SUBTOTAL(103,$B$4:B6)</f>
        <v>3</v>
      </c>
      <c r="B6" s="47">
        <f>_xlfn.XLOOKUP(C6,인원DB!C:C,인원DB!B:B,"sp")</f>
        <v>3509</v>
      </c>
      <c r="C6" s="7" t="s">
        <v>65</v>
      </c>
      <c r="D6" s="7"/>
      <c r="E6" s="7"/>
      <c r="F6" s="8" t="str">
        <f>_xlfn.XLOOKUP(C6,인원DB!C:C,인원DB!F:F,"")</f>
        <v>3호봉</v>
      </c>
      <c r="G6" s="84"/>
      <c r="H6" s="6">
        <f t="shared" si="3"/>
        <v>17</v>
      </c>
      <c r="I6" s="7">
        <f t="shared" si="4"/>
        <v>10</v>
      </c>
      <c r="J6" s="48">
        <f t="shared" si="5"/>
        <v>7</v>
      </c>
      <c r="K6" s="53" t="s">
        <v>66</v>
      </c>
      <c r="L6" s="53" t="s">
        <v>28</v>
      </c>
      <c r="M6" s="53" t="s">
        <v>66</v>
      </c>
      <c r="N6" s="53" t="s">
        <v>66</v>
      </c>
      <c r="O6" s="53" t="s">
        <v>66</v>
      </c>
      <c r="P6" s="53" t="s">
        <v>32</v>
      </c>
      <c r="Q6" s="53" t="s">
        <v>66</v>
      </c>
      <c r="R6" s="53" t="s">
        <v>66</v>
      </c>
      <c r="S6" s="264" t="s">
        <v>35</v>
      </c>
      <c r="T6" s="53" t="s">
        <v>28</v>
      </c>
      <c r="U6" s="53" t="s">
        <v>60</v>
      </c>
      <c r="V6" s="53" t="s">
        <v>36</v>
      </c>
      <c r="W6" s="53" t="s">
        <v>61</v>
      </c>
      <c r="X6" s="53" t="s">
        <v>32</v>
      </c>
      <c r="Y6" s="53" t="s">
        <v>38</v>
      </c>
      <c r="Z6" s="53" t="s">
        <v>67</v>
      </c>
      <c r="AA6" s="53" t="s">
        <v>68</v>
      </c>
      <c r="AB6" s="53" t="s">
        <v>28</v>
      </c>
      <c r="AC6" s="53" t="s">
        <v>69</v>
      </c>
      <c r="AD6" s="53" t="s">
        <v>41</v>
      </c>
      <c r="AE6" s="53" t="s">
        <v>42</v>
      </c>
      <c r="AF6" s="53" t="s">
        <v>32</v>
      </c>
      <c r="AG6" s="53" t="s">
        <v>43</v>
      </c>
      <c r="AH6" s="53" t="s">
        <v>56</v>
      </c>
      <c r="AI6" s="53" t="s">
        <v>45</v>
      </c>
      <c r="AJ6" s="53" t="s">
        <v>28</v>
      </c>
      <c r="AK6" s="53" t="s">
        <v>68</v>
      </c>
      <c r="AL6" s="53" t="s">
        <v>39</v>
      </c>
      <c r="AM6" s="53" t="s">
        <v>47</v>
      </c>
      <c r="AN6" s="53" t="s">
        <v>32</v>
      </c>
      <c r="AO6" s="53" t="s">
        <v>59</v>
      </c>
      <c r="AP6" s="53"/>
      <c r="AQ6" s="53"/>
      <c r="AR6" s="53" t="s">
        <v>28</v>
      </c>
      <c r="AS6" s="53"/>
      <c r="AT6" s="53"/>
      <c r="AU6" s="53"/>
      <c r="AV6" s="53" t="s">
        <v>32</v>
      </c>
      <c r="AW6" s="54"/>
      <c r="AY6" s="1">
        <f t="shared" si="6"/>
        <v>4</v>
      </c>
      <c r="AZ6" s="1">
        <f t="shared" si="7"/>
        <v>4</v>
      </c>
      <c r="BA6" s="1">
        <f t="shared" si="8"/>
        <v>0</v>
      </c>
      <c r="BB6" s="1">
        <f t="shared" si="9"/>
        <v>0</v>
      </c>
      <c r="BC6" s="1">
        <f t="shared" si="10"/>
        <v>8</v>
      </c>
      <c r="BD6" s="1" t="s">
        <v>70</v>
      </c>
      <c r="BF6" s="1">
        <f t="shared" si="11"/>
        <v>3</v>
      </c>
      <c r="BG6" s="1">
        <f t="shared" si="12"/>
        <v>5</v>
      </c>
      <c r="BH6" s="1">
        <f t="shared" si="13"/>
        <v>5</v>
      </c>
      <c r="BI6" s="1">
        <f t="shared" si="14"/>
        <v>0</v>
      </c>
    </row>
    <row r="7" spans="1:62">
      <c r="A7" s="19">
        <f>SUBTOTAL(103,$B$4:B7)</f>
        <v>4</v>
      </c>
      <c r="B7" s="49">
        <f>_xlfn.XLOOKUP(C7,인원DB!C:C,인원DB!B:B,"sp")</f>
        <v>3509</v>
      </c>
      <c r="C7" s="10" t="s">
        <v>71</v>
      </c>
      <c r="D7" s="10"/>
      <c r="E7" s="10"/>
      <c r="F7" s="11" t="str">
        <f>_xlfn.XLOOKUP(C7,인원DB!C:C,인원DB!F:F,"")</f>
        <v>3호봉</v>
      </c>
      <c r="G7" s="85"/>
      <c r="H7" s="9">
        <f t="shared" si="3"/>
        <v>17</v>
      </c>
      <c r="I7" s="10">
        <f t="shared" si="4"/>
        <v>7</v>
      </c>
      <c r="J7" s="50">
        <f t="shared" si="5"/>
        <v>10</v>
      </c>
      <c r="K7" s="56" t="s">
        <v>51</v>
      </c>
      <c r="L7" s="56" t="s">
        <v>28</v>
      </c>
      <c r="M7" s="56" t="s">
        <v>72</v>
      </c>
      <c r="N7" s="56" t="s">
        <v>53</v>
      </c>
      <c r="O7" s="56" t="s">
        <v>54</v>
      </c>
      <c r="P7" s="56" t="s">
        <v>32</v>
      </c>
      <c r="Q7" s="56" t="s">
        <v>46</v>
      </c>
      <c r="R7" s="58" t="s">
        <v>48</v>
      </c>
      <c r="S7" s="266" t="s">
        <v>47</v>
      </c>
      <c r="T7" s="56" t="s">
        <v>28</v>
      </c>
      <c r="U7" s="56" t="s">
        <v>42</v>
      </c>
      <c r="V7" s="56" t="s">
        <v>55</v>
      </c>
      <c r="W7" s="56" t="s">
        <v>43</v>
      </c>
      <c r="X7" s="56" t="s">
        <v>32</v>
      </c>
      <c r="Y7" s="56" t="s">
        <v>45</v>
      </c>
      <c r="Z7" s="56" t="s">
        <v>73</v>
      </c>
      <c r="AA7" s="56" t="s">
        <v>63</v>
      </c>
      <c r="AB7" s="56" t="s">
        <v>28</v>
      </c>
      <c r="AC7" s="56" t="s">
        <v>58</v>
      </c>
      <c r="AD7" s="56" t="s">
        <v>59</v>
      </c>
      <c r="AE7" s="56" t="s">
        <v>60</v>
      </c>
      <c r="AF7" s="56" t="s">
        <v>32</v>
      </c>
      <c r="AG7" s="56" t="s">
        <v>61</v>
      </c>
      <c r="AH7" s="56" t="s">
        <v>37</v>
      </c>
      <c r="AI7" s="56" t="s">
        <v>38</v>
      </c>
      <c r="AJ7" s="56" t="s">
        <v>28</v>
      </c>
      <c r="AK7" s="56" t="s">
        <v>63</v>
      </c>
      <c r="AL7" s="56" t="s">
        <v>34</v>
      </c>
      <c r="AM7" s="56" t="s">
        <v>35</v>
      </c>
      <c r="AN7" s="58" t="s">
        <v>32</v>
      </c>
      <c r="AO7" s="56" t="s">
        <v>41</v>
      </c>
      <c r="AP7" s="56"/>
      <c r="AQ7" s="56"/>
      <c r="AR7" s="56" t="s">
        <v>28</v>
      </c>
      <c r="AS7" s="56"/>
      <c r="AT7" s="56"/>
      <c r="AU7" s="56"/>
      <c r="AV7" s="58" t="s">
        <v>32</v>
      </c>
      <c r="AW7" s="57"/>
      <c r="AY7" s="1">
        <f t="shared" si="6"/>
        <v>4</v>
      </c>
      <c r="AZ7" s="1">
        <f t="shared" si="7"/>
        <v>4</v>
      </c>
      <c r="BA7" s="1">
        <f t="shared" si="8"/>
        <v>0</v>
      </c>
      <c r="BB7" s="1">
        <f t="shared" si="9"/>
        <v>0</v>
      </c>
      <c r="BC7" s="1">
        <f t="shared" si="10"/>
        <v>8</v>
      </c>
      <c r="BD7" s="1" t="s">
        <v>26</v>
      </c>
      <c r="BF7" s="1">
        <f t="shared" si="11"/>
        <v>9</v>
      </c>
      <c r="BG7" s="1">
        <f t="shared" si="12"/>
        <v>5</v>
      </c>
      <c r="BH7" s="1">
        <f t="shared" si="13"/>
        <v>5</v>
      </c>
      <c r="BI7" s="1">
        <f t="shared" si="14"/>
        <v>0</v>
      </c>
    </row>
    <row r="8" spans="1:62">
      <c r="A8" s="51">
        <f>SUBTOTAL(103,$B$4:B8)</f>
        <v>5</v>
      </c>
      <c r="B8" s="47">
        <f>_xlfn.XLOOKUP(C8,인원DB!C:C,인원DB!B:B,"sp")</f>
        <v>3619</v>
      </c>
      <c r="C8" s="7" t="s">
        <v>74</v>
      </c>
      <c r="D8" s="7"/>
      <c r="E8" s="7"/>
      <c r="F8" s="8" t="str">
        <f>_xlfn.XLOOKUP(C8,인원DB!C:C,인원DB!F:F,"")</f>
        <v>4호봉</v>
      </c>
      <c r="G8" s="84"/>
      <c r="H8" s="6">
        <f t="shared" si="3"/>
        <v>17</v>
      </c>
      <c r="I8" s="7">
        <f t="shared" si="4"/>
        <v>6</v>
      </c>
      <c r="J8" s="48">
        <f t="shared" si="5"/>
        <v>9</v>
      </c>
      <c r="K8" s="53" t="s">
        <v>27</v>
      </c>
      <c r="L8" s="53" t="s">
        <v>28</v>
      </c>
      <c r="M8" s="53" t="s">
        <v>29</v>
      </c>
      <c r="N8" s="53" t="s">
        <v>31</v>
      </c>
      <c r="O8" s="53" t="s">
        <v>32</v>
      </c>
      <c r="P8" s="53" t="s">
        <v>69</v>
      </c>
      <c r="Q8" s="53" t="s">
        <v>75</v>
      </c>
      <c r="R8" s="53" t="s">
        <v>76</v>
      </c>
      <c r="S8" s="264" t="s">
        <v>32</v>
      </c>
      <c r="T8" s="53" t="s">
        <v>41</v>
      </c>
      <c r="U8" s="53" t="s">
        <v>55</v>
      </c>
      <c r="V8" s="53" t="s">
        <v>43</v>
      </c>
      <c r="W8" s="53" t="s">
        <v>28</v>
      </c>
      <c r="X8" s="53" t="s">
        <v>38</v>
      </c>
      <c r="Y8" s="53" t="s">
        <v>67</v>
      </c>
      <c r="Z8" s="53" t="s">
        <v>68</v>
      </c>
      <c r="AA8" s="53" t="s">
        <v>32</v>
      </c>
      <c r="AB8" s="53" t="s">
        <v>17</v>
      </c>
      <c r="AC8" s="53" t="s">
        <v>17</v>
      </c>
      <c r="AD8" s="53" t="s">
        <v>60</v>
      </c>
      <c r="AE8" s="53" t="s">
        <v>28</v>
      </c>
      <c r="AF8" s="53" t="s">
        <v>43</v>
      </c>
      <c r="AG8" s="53" t="s">
        <v>56</v>
      </c>
      <c r="AH8" s="53" t="s">
        <v>44</v>
      </c>
      <c r="AI8" s="53" t="s">
        <v>32</v>
      </c>
      <c r="AJ8" s="53" t="s">
        <v>40</v>
      </c>
      <c r="AK8" s="53" t="s">
        <v>34</v>
      </c>
      <c r="AL8" s="53" t="s">
        <v>35</v>
      </c>
      <c r="AM8" s="53" t="s">
        <v>28</v>
      </c>
      <c r="AN8" s="53" t="s">
        <v>59</v>
      </c>
      <c r="AO8" s="53" t="s">
        <v>60</v>
      </c>
      <c r="AP8" s="53"/>
      <c r="AQ8" s="53" t="s">
        <v>32</v>
      </c>
      <c r="AR8" s="53"/>
      <c r="AS8" s="53"/>
      <c r="AT8" s="53"/>
      <c r="AU8" s="53" t="s">
        <v>28</v>
      </c>
      <c r="AV8" s="53"/>
      <c r="AW8" s="54"/>
      <c r="AY8" s="1">
        <f t="shared" si="6"/>
        <v>4</v>
      </c>
      <c r="AZ8" s="1">
        <f t="shared" si="7"/>
        <v>4</v>
      </c>
      <c r="BA8" s="1">
        <f t="shared" si="8"/>
        <v>2</v>
      </c>
      <c r="BB8" s="1">
        <f t="shared" si="9"/>
        <v>0</v>
      </c>
      <c r="BC8" s="1">
        <f t="shared" si="10"/>
        <v>10</v>
      </c>
      <c r="BD8" s="1" t="s">
        <v>27</v>
      </c>
      <c r="BF8" s="1">
        <f t="shared" si="11"/>
        <v>9</v>
      </c>
      <c r="BG8" s="1">
        <f t="shared" si="12"/>
        <v>3</v>
      </c>
      <c r="BH8" s="1">
        <f t="shared" si="13"/>
        <v>5</v>
      </c>
      <c r="BI8" s="1">
        <f t="shared" si="14"/>
        <v>0</v>
      </c>
    </row>
    <row r="9" spans="1:62">
      <c r="A9" s="19">
        <f>SUBTOTAL(103,$B$4:B9)</f>
        <v>6</v>
      </c>
      <c r="B9" s="49">
        <f>_xlfn.XLOOKUP(C9,인원DB!C:C,인원DB!B:B,"sp")</f>
        <v>3619</v>
      </c>
      <c r="C9" s="293" t="s">
        <v>77</v>
      </c>
      <c r="D9" s="10"/>
      <c r="E9" s="10"/>
      <c r="F9" s="11" t="str">
        <f>_xlfn.XLOOKUP(C9,인원DB!C:C,인원DB!F:F,"")</f>
        <v>5호봉</v>
      </c>
      <c r="G9" s="85"/>
      <c r="H9" s="9">
        <f t="shared" si="3"/>
        <v>15</v>
      </c>
      <c r="I9" s="10">
        <f t="shared" si="4"/>
        <v>9</v>
      </c>
      <c r="J9" s="50">
        <f t="shared" si="5"/>
        <v>6</v>
      </c>
      <c r="K9" s="58" t="s">
        <v>28</v>
      </c>
      <c r="L9" s="56" t="s">
        <v>66</v>
      </c>
      <c r="M9" s="56" t="s">
        <v>66</v>
      </c>
      <c r="N9" s="56" t="s">
        <v>66</v>
      </c>
      <c r="O9" s="56" t="s">
        <v>32</v>
      </c>
      <c r="P9" s="56" t="s">
        <v>66</v>
      </c>
      <c r="Q9" s="56" t="s">
        <v>66</v>
      </c>
      <c r="R9" s="56" t="s">
        <v>66</v>
      </c>
      <c r="S9" s="266" t="s">
        <v>32</v>
      </c>
      <c r="T9" s="56" t="s">
        <v>59</v>
      </c>
      <c r="U9" s="56" t="s">
        <v>36</v>
      </c>
      <c r="V9" s="56" t="s">
        <v>61</v>
      </c>
      <c r="W9" s="56" t="s">
        <v>28</v>
      </c>
      <c r="X9" s="56" t="s">
        <v>45</v>
      </c>
      <c r="Y9" s="56" t="s">
        <v>73</v>
      </c>
      <c r="Z9" s="56" t="s">
        <v>63</v>
      </c>
      <c r="AA9" s="56" t="s">
        <v>32</v>
      </c>
      <c r="AB9" s="56" t="s">
        <v>40</v>
      </c>
      <c r="AC9" s="56" t="s">
        <v>41</v>
      </c>
      <c r="AD9" s="56" t="s">
        <v>42</v>
      </c>
      <c r="AE9" s="56" t="s">
        <v>28</v>
      </c>
      <c r="AF9" s="56" t="s">
        <v>61</v>
      </c>
      <c r="AG9" s="56" t="s">
        <v>37</v>
      </c>
      <c r="AH9" s="56" t="s">
        <v>62</v>
      </c>
      <c r="AI9" s="56" t="s">
        <v>32</v>
      </c>
      <c r="AJ9" s="56" t="s">
        <v>58</v>
      </c>
      <c r="AK9" s="56" t="s">
        <v>39</v>
      </c>
      <c r="AL9" s="56" t="s">
        <v>47</v>
      </c>
      <c r="AM9" s="56" t="s">
        <v>28</v>
      </c>
      <c r="AN9" s="56" t="s">
        <v>96</v>
      </c>
      <c r="AO9" s="58" t="s">
        <v>96</v>
      </c>
      <c r="AP9" s="56"/>
      <c r="AQ9" s="56" t="s">
        <v>32</v>
      </c>
      <c r="AR9" s="56"/>
      <c r="AS9" s="56"/>
      <c r="AT9" s="56"/>
      <c r="AU9" s="56" t="s">
        <v>28</v>
      </c>
      <c r="AV9" s="56"/>
      <c r="AW9" s="59"/>
      <c r="AY9" s="1">
        <f t="shared" si="6"/>
        <v>4</v>
      </c>
      <c r="AZ9" s="1">
        <f t="shared" si="7"/>
        <v>4</v>
      </c>
      <c r="BA9" s="1">
        <f t="shared" si="8"/>
        <v>0</v>
      </c>
      <c r="BB9" s="1">
        <f t="shared" si="9"/>
        <v>0</v>
      </c>
      <c r="BC9" s="1">
        <f t="shared" si="10"/>
        <v>8</v>
      </c>
      <c r="BD9" s="1" t="s">
        <v>78</v>
      </c>
      <c r="BF9" s="1">
        <f t="shared" si="11"/>
        <v>3</v>
      </c>
      <c r="BG9" s="1">
        <f t="shared" si="12"/>
        <v>5</v>
      </c>
      <c r="BH9" s="1">
        <f t="shared" si="13"/>
        <v>5</v>
      </c>
      <c r="BI9" s="1">
        <f t="shared" si="14"/>
        <v>0</v>
      </c>
    </row>
    <row r="10" spans="1:62">
      <c r="A10" s="51">
        <f>SUBTOTAL(103,$B$4:B10)</f>
        <v>7</v>
      </c>
      <c r="B10" s="47">
        <f>_xlfn.XLOOKUP(C10,인원DB!C:C,인원DB!B:B,"sp")</f>
        <v>3620</v>
      </c>
      <c r="C10" s="7" t="s">
        <v>79</v>
      </c>
      <c r="D10" s="7"/>
      <c r="E10" s="7"/>
      <c r="F10" s="8" t="str">
        <f>_xlfn.XLOOKUP(C10,인원DB!C:C,인원DB!F:F,"")</f>
        <v>3호봉</v>
      </c>
      <c r="G10" s="84"/>
      <c r="H10" s="6">
        <f t="shared" si="3"/>
        <v>18</v>
      </c>
      <c r="I10" s="7">
        <f t="shared" si="4"/>
        <v>9</v>
      </c>
      <c r="J10" s="48">
        <f t="shared" si="5"/>
        <v>9</v>
      </c>
      <c r="K10" s="53" t="s">
        <v>80</v>
      </c>
      <c r="L10" s="53" t="s">
        <v>80</v>
      </c>
      <c r="M10" s="53" t="s">
        <v>53</v>
      </c>
      <c r="N10" s="53" t="s">
        <v>28</v>
      </c>
      <c r="O10" s="53" t="s">
        <v>69</v>
      </c>
      <c r="P10" s="53" t="s">
        <v>75</v>
      </c>
      <c r="Q10" s="53" t="s">
        <v>76</v>
      </c>
      <c r="R10" s="53" t="s">
        <v>32</v>
      </c>
      <c r="S10" s="264" t="s">
        <v>41</v>
      </c>
      <c r="T10" s="53" t="s">
        <v>42</v>
      </c>
      <c r="U10" s="53" t="s">
        <v>43</v>
      </c>
      <c r="V10" s="53" t="s">
        <v>28</v>
      </c>
      <c r="W10" s="53" t="s">
        <v>62</v>
      </c>
      <c r="X10" s="53" t="s">
        <v>39</v>
      </c>
      <c r="Y10" s="53" t="s">
        <v>68</v>
      </c>
      <c r="Z10" s="53" t="s">
        <v>32</v>
      </c>
      <c r="AA10" s="53" t="s">
        <v>47</v>
      </c>
      <c r="AB10" s="53" t="s">
        <v>59</v>
      </c>
      <c r="AC10" s="53" t="s">
        <v>60</v>
      </c>
      <c r="AD10" s="53" t="s">
        <v>28</v>
      </c>
      <c r="AE10" s="53" t="s">
        <v>43</v>
      </c>
      <c r="AF10" s="53" t="s">
        <v>56</v>
      </c>
      <c r="AG10" s="53" t="s">
        <v>44</v>
      </c>
      <c r="AH10" s="53" t="s">
        <v>32</v>
      </c>
      <c r="AI10" s="53" t="s">
        <v>40</v>
      </c>
      <c r="AJ10" s="53" t="s">
        <v>34</v>
      </c>
      <c r="AK10" s="53" t="s">
        <v>35</v>
      </c>
      <c r="AL10" s="53" t="s">
        <v>28</v>
      </c>
      <c r="AM10" s="53" t="s">
        <v>59</v>
      </c>
      <c r="AN10" s="53" t="s">
        <v>60</v>
      </c>
      <c r="AO10" s="53" t="s">
        <v>36</v>
      </c>
      <c r="AP10" s="53" t="s">
        <v>32</v>
      </c>
      <c r="AQ10" s="53"/>
      <c r="AR10" s="53"/>
      <c r="AS10" s="53"/>
      <c r="AT10" s="53" t="s">
        <v>28</v>
      </c>
      <c r="AU10" s="53"/>
      <c r="AV10" s="53"/>
      <c r="AW10" s="54"/>
      <c r="AY10" s="1">
        <f t="shared" si="6"/>
        <v>4</v>
      </c>
      <c r="AZ10" s="1">
        <f t="shared" si="7"/>
        <v>3</v>
      </c>
      <c r="BA10" s="1">
        <f t="shared" si="8"/>
        <v>0</v>
      </c>
      <c r="BB10" s="1">
        <f t="shared" si="9"/>
        <v>0</v>
      </c>
      <c r="BC10" s="1">
        <f t="shared" si="10"/>
        <v>7</v>
      </c>
      <c r="BD10" s="1" t="s">
        <v>72</v>
      </c>
      <c r="BF10" s="1">
        <f t="shared" si="11"/>
        <v>7</v>
      </c>
      <c r="BG10" s="1">
        <f t="shared" si="12"/>
        <v>6</v>
      </c>
      <c r="BH10" s="1">
        <f t="shared" si="13"/>
        <v>5</v>
      </c>
      <c r="BI10" s="1">
        <f t="shared" si="14"/>
        <v>0</v>
      </c>
    </row>
    <row r="11" spans="1:62" ht="14.25" thickBot="1">
      <c r="A11" s="20">
        <f>SUBTOTAL(103,$B$4:B11)</f>
        <v>8</v>
      </c>
      <c r="B11" s="24">
        <f>_xlfn.XLOOKUP(C11,인원DB!C:C,인원DB!B:B,"sp")</f>
        <v>3620</v>
      </c>
      <c r="C11" s="21" t="s">
        <v>81</v>
      </c>
      <c r="D11" s="21"/>
      <c r="E11" s="21"/>
      <c r="F11" s="23" t="str">
        <f>_xlfn.XLOOKUP(C11,인원DB!C:C,인원DB!F:F,"")</f>
        <v>3호봉</v>
      </c>
      <c r="G11" s="289"/>
      <c r="H11" s="290">
        <f t="shared" si="3"/>
        <v>18</v>
      </c>
      <c r="I11" s="21">
        <f t="shared" si="4"/>
        <v>9</v>
      </c>
      <c r="J11" s="22">
        <f t="shared" si="5"/>
        <v>9</v>
      </c>
      <c r="K11" s="270" t="s">
        <v>82</v>
      </c>
      <c r="L11" s="291" t="s">
        <v>29</v>
      </c>
      <c r="M11" s="270" t="s">
        <v>30</v>
      </c>
      <c r="N11" s="270" t="s">
        <v>28</v>
      </c>
      <c r="O11" s="270" t="s">
        <v>70</v>
      </c>
      <c r="P11" s="270" t="s">
        <v>48</v>
      </c>
      <c r="Q11" s="270" t="s">
        <v>64</v>
      </c>
      <c r="R11" s="270" t="s">
        <v>32</v>
      </c>
      <c r="S11" s="269" t="s">
        <v>59</v>
      </c>
      <c r="T11" s="270" t="s">
        <v>60</v>
      </c>
      <c r="U11" s="270" t="s">
        <v>61</v>
      </c>
      <c r="V11" s="270" t="s">
        <v>28</v>
      </c>
      <c r="W11" s="270" t="s">
        <v>44</v>
      </c>
      <c r="X11" s="270" t="s">
        <v>34</v>
      </c>
      <c r="Y11" s="270" t="s">
        <v>63</v>
      </c>
      <c r="Z11" s="270" t="s">
        <v>32</v>
      </c>
      <c r="AA11" s="270" t="s">
        <v>35</v>
      </c>
      <c r="AB11" s="270" t="s">
        <v>41</v>
      </c>
      <c r="AC11" s="270" t="s">
        <v>42</v>
      </c>
      <c r="AD11" s="270" t="s">
        <v>28</v>
      </c>
      <c r="AE11" s="270" t="s">
        <v>61</v>
      </c>
      <c r="AF11" s="270" t="s">
        <v>37</v>
      </c>
      <c r="AG11" s="270" t="s">
        <v>62</v>
      </c>
      <c r="AH11" s="270" t="s">
        <v>32</v>
      </c>
      <c r="AI11" s="270" t="s">
        <v>58</v>
      </c>
      <c r="AJ11" s="270" t="s">
        <v>39</v>
      </c>
      <c r="AK11" s="270" t="s">
        <v>47</v>
      </c>
      <c r="AL11" s="270" t="s">
        <v>28</v>
      </c>
      <c r="AM11" s="270" t="s">
        <v>41</v>
      </c>
      <c r="AN11" s="270" t="s">
        <v>42</v>
      </c>
      <c r="AO11" s="270" t="s">
        <v>55</v>
      </c>
      <c r="AP11" s="291" t="s">
        <v>32</v>
      </c>
      <c r="AQ11" s="270"/>
      <c r="AR11" s="270"/>
      <c r="AS11" s="270"/>
      <c r="AT11" s="270" t="s">
        <v>28</v>
      </c>
      <c r="AU11" s="270"/>
      <c r="AV11" s="270"/>
      <c r="AW11" s="271"/>
      <c r="AY11" s="1">
        <f t="shared" si="6"/>
        <v>4</v>
      </c>
      <c r="AZ11" s="1">
        <f t="shared" si="7"/>
        <v>3</v>
      </c>
      <c r="BA11" s="1">
        <f t="shared" si="8"/>
        <v>0</v>
      </c>
      <c r="BB11" s="1">
        <f t="shared" si="9"/>
        <v>0</v>
      </c>
      <c r="BC11" s="1">
        <f t="shared" si="10"/>
        <v>7</v>
      </c>
      <c r="BD11" s="1" t="s">
        <v>52</v>
      </c>
      <c r="BF11" s="1">
        <f t="shared" si="11"/>
        <v>9</v>
      </c>
      <c r="BG11" s="1">
        <f t="shared" si="12"/>
        <v>6</v>
      </c>
      <c r="BH11" s="1">
        <f t="shared" si="13"/>
        <v>5</v>
      </c>
      <c r="BI11" s="1">
        <f t="shared" si="14"/>
        <v>0</v>
      </c>
    </row>
    <row r="12" spans="1:62">
      <c r="A12" s="278">
        <f>SUBTOTAL(103,$B$4:B12)</f>
        <v>9</v>
      </c>
      <c r="B12" s="279">
        <f>_xlfn.XLOOKUP(C12,인원DB!C:C,인원DB!B:B,"sp")</f>
        <v>3621</v>
      </c>
      <c r="C12" s="280" t="s">
        <v>83</v>
      </c>
      <c r="D12" s="280"/>
      <c r="E12" s="280"/>
      <c r="F12" s="281" t="str">
        <f>_xlfn.XLOOKUP(C12,인원DB!C:C,인원DB!F:F,"")</f>
        <v>3호봉</v>
      </c>
      <c r="G12" s="282"/>
      <c r="H12" s="283">
        <f t="shared" si="3"/>
        <v>17</v>
      </c>
      <c r="I12" s="280">
        <f t="shared" si="4"/>
        <v>9</v>
      </c>
      <c r="J12" s="284">
        <f t="shared" si="5"/>
        <v>8</v>
      </c>
      <c r="K12" s="286" t="s">
        <v>52</v>
      </c>
      <c r="L12" s="286" t="s">
        <v>53</v>
      </c>
      <c r="M12" s="286" t="s">
        <v>28</v>
      </c>
      <c r="N12" s="286" t="s">
        <v>69</v>
      </c>
      <c r="O12" s="286" t="s">
        <v>75</v>
      </c>
      <c r="P12" s="286" t="s">
        <v>76</v>
      </c>
      <c r="Q12" s="286" t="s">
        <v>32</v>
      </c>
      <c r="R12" s="286" t="s">
        <v>50</v>
      </c>
      <c r="S12" s="285" t="s">
        <v>42</v>
      </c>
      <c r="T12" s="286" t="s">
        <v>55</v>
      </c>
      <c r="U12" s="286" t="s">
        <v>28</v>
      </c>
      <c r="V12" s="286" t="s">
        <v>62</v>
      </c>
      <c r="W12" s="286" t="s">
        <v>38</v>
      </c>
      <c r="X12" s="286" t="s">
        <v>60</v>
      </c>
      <c r="Y12" s="286" t="s">
        <v>32</v>
      </c>
      <c r="Z12" s="286" t="s">
        <v>47</v>
      </c>
      <c r="AA12" s="286" t="s">
        <v>58</v>
      </c>
      <c r="AB12" s="286" t="s">
        <v>60</v>
      </c>
      <c r="AC12" s="286" t="s">
        <v>28</v>
      </c>
      <c r="AD12" s="286" t="s">
        <v>43</v>
      </c>
      <c r="AE12" s="286" t="s">
        <v>56</v>
      </c>
      <c r="AF12" s="286" t="s">
        <v>44</v>
      </c>
      <c r="AG12" s="286" t="s">
        <v>32</v>
      </c>
      <c r="AH12" s="286" t="s">
        <v>73</v>
      </c>
      <c r="AI12" s="286" t="s">
        <v>34</v>
      </c>
      <c r="AJ12" s="286" t="s">
        <v>35</v>
      </c>
      <c r="AK12" s="286" t="s">
        <v>28</v>
      </c>
      <c r="AL12" s="286" t="s">
        <v>59</v>
      </c>
      <c r="AM12" s="286" t="s">
        <v>60</v>
      </c>
      <c r="AN12" s="286" t="s">
        <v>36</v>
      </c>
      <c r="AO12" s="286" t="s">
        <v>32</v>
      </c>
      <c r="AP12" s="286"/>
      <c r="AQ12" s="286"/>
      <c r="AR12" s="286"/>
      <c r="AS12" s="286" t="s">
        <v>28</v>
      </c>
      <c r="AT12" s="286"/>
      <c r="AU12" s="286"/>
      <c r="AV12" s="286"/>
      <c r="AW12" s="288"/>
      <c r="AY12" s="1">
        <f t="shared" si="6"/>
        <v>4</v>
      </c>
      <c r="AZ12" s="1">
        <f t="shared" si="7"/>
        <v>3</v>
      </c>
      <c r="BA12" s="1">
        <f t="shared" si="8"/>
        <v>0</v>
      </c>
      <c r="BB12" s="1">
        <f t="shared" si="9"/>
        <v>0</v>
      </c>
      <c r="BC12" s="1">
        <f t="shared" si="10"/>
        <v>7</v>
      </c>
      <c r="BD12" s="1" t="s">
        <v>53</v>
      </c>
      <c r="BF12" s="1">
        <f t="shared" si="11"/>
        <v>9</v>
      </c>
      <c r="BG12" s="1">
        <f t="shared" si="12"/>
        <v>5</v>
      </c>
      <c r="BH12" s="1">
        <f t="shared" si="13"/>
        <v>6</v>
      </c>
      <c r="BI12" s="1">
        <f t="shared" si="14"/>
        <v>0</v>
      </c>
    </row>
    <row r="13" spans="1:62">
      <c r="A13" s="19">
        <f>SUBTOTAL(103,$B$4:B13)</f>
        <v>10</v>
      </c>
      <c r="B13" s="49">
        <f>_xlfn.XLOOKUP(C13,인원DB!C:C,인원DB!B:B,"sp")</f>
        <v>3621</v>
      </c>
      <c r="C13" s="10" t="s">
        <v>84</v>
      </c>
      <c r="D13" s="10"/>
      <c r="E13" s="10"/>
      <c r="F13" s="11" t="str">
        <f>_xlfn.XLOOKUP(C13,인원DB!C:C,인원DB!F:F,"")</f>
        <v>5호봉</v>
      </c>
      <c r="G13" s="85"/>
      <c r="H13" s="9">
        <f t="shared" si="3"/>
        <v>17</v>
      </c>
      <c r="I13" s="10">
        <f t="shared" si="4"/>
        <v>8</v>
      </c>
      <c r="J13" s="50">
        <f t="shared" si="5"/>
        <v>8</v>
      </c>
      <c r="K13" s="56" t="s">
        <v>29</v>
      </c>
      <c r="L13" s="56" t="s">
        <v>30</v>
      </c>
      <c r="M13" s="58" t="s">
        <v>28</v>
      </c>
      <c r="N13" s="56" t="s">
        <v>70</v>
      </c>
      <c r="O13" s="56" t="s">
        <v>48</v>
      </c>
      <c r="P13" s="56" t="s">
        <v>64</v>
      </c>
      <c r="Q13" s="56" t="s">
        <v>32</v>
      </c>
      <c r="R13" s="56" t="s">
        <v>26</v>
      </c>
      <c r="S13" s="267" t="s">
        <v>60</v>
      </c>
      <c r="T13" s="56" t="s">
        <v>36</v>
      </c>
      <c r="U13" s="56" t="s">
        <v>28</v>
      </c>
      <c r="V13" s="56" t="s">
        <v>44</v>
      </c>
      <c r="W13" s="56" t="s">
        <v>31</v>
      </c>
      <c r="X13" s="56" t="s">
        <v>42</v>
      </c>
      <c r="Y13" s="56" t="s">
        <v>32</v>
      </c>
      <c r="Z13" s="56" t="s">
        <v>35</v>
      </c>
      <c r="AA13" s="56" t="s">
        <v>40</v>
      </c>
      <c r="AB13" s="56" t="s">
        <v>17</v>
      </c>
      <c r="AC13" s="56" t="s">
        <v>28</v>
      </c>
      <c r="AD13" s="56" t="s">
        <v>61</v>
      </c>
      <c r="AE13" s="56" t="s">
        <v>37</v>
      </c>
      <c r="AF13" s="56" t="s">
        <v>62</v>
      </c>
      <c r="AG13" s="56" t="s">
        <v>32</v>
      </c>
      <c r="AH13" s="56" t="s">
        <v>67</v>
      </c>
      <c r="AI13" s="56" t="s">
        <v>39</v>
      </c>
      <c r="AJ13" s="56" t="s">
        <v>47</v>
      </c>
      <c r="AK13" s="56" t="s">
        <v>28</v>
      </c>
      <c r="AL13" s="56" t="s">
        <v>41</v>
      </c>
      <c r="AM13" s="56" t="s">
        <v>42</v>
      </c>
      <c r="AN13" s="56" t="s">
        <v>55</v>
      </c>
      <c r="AO13" s="56" t="s">
        <v>32</v>
      </c>
      <c r="AP13" s="56"/>
      <c r="AQ13" s="58"/>
      <c r="AR13" s="56"/>
      <c r="AS13" s="56" t="s">
        <v>28</v>
      </c>
      <c r="AT13" s="56"/>
      <c r="AU13" s="56"/>
      <c r="AV13" s="56"/>
      <c r="AW13" s="57"/>
      <c r="AY13" s="1">
        <f t="shared" si="6"/>
        <v>4</v>
      </c>
      <c r="AZ13" s="1">
        <f t="shared" si="7"/>
        <v>3</v>
      </c>
      <c r="BA13" s="1">
        <f t="shared" si="8"/>
        <v>1</v>
      </c>
      <c r="BB13" s="1">
        <f t="shared" si="9"/>
        <v>0</v>
      </c>
      <c r="BC13" s="1">
        <f t="shared" si="10"/>
        <v>8</v>
      </c>
      <c r="BD13" s="1" t="s">
        <v>54</v>
      </c>
      <c r="BF13" s="1">
        <f t="shared" si="11"/>
        <v>9</v>
      </c>
      <c r="BG13" s="1">
        <f t="shared" si="12"/>
        <v>4</v>
      </c>
      <c r="BH13" s="1">
        <f t="shared" si="13"/>
        <v>6</v>
      </c>
      <c r="BI13" s="1">
        <f t="shared" si="14"/>
        <v>0</v>
      </c>
    </row>
    <row r="14" spans="1:62">
      <c r="A14" s="51">
        <f>SUBTOTAL(103,$B$4:B14)</f>
        <v>11</v>
      </c>
      <c r="B14" s="47">
        <f>_xlfn.XLOOKUP(C14,인원DB!C:C,인원DB!B:B,"sp")</f>
        <v>3622</v>
      </c>
      <c r="C14" s="7" t="s">
        <v>85</v>
      </c>
      <c r="D14" s="7"/>
      <c r="E14" s="7"/>
      <c r="F14" s="8" t="str">
        <f>_xlfn.XLOOKUP(C14,인원DB!C:C,인원DB!F:F,"")</f>
        <v>2호봉</v>
      </c>
      <c r="G14" s="84"/>
      <c r="H14" s="6">
        <f t="shared" si="3"/>
        <v>17</v>
      </c>
      <c r="I14" s="7">
        <f t="shared" si="4"/>
        <v>10</v>
      </c>
      <c r="J14" s="48">
        <f t="shared" si="5"/>
        <v>7</v>
      </c>
      <c r="K14" s="53" t="s">
        <v>53</v>
      </c>
      <c r="L14" s="53" t="s">
        <v>28</v>
      </c>
      <c r="M14" s="53" t="s">
        <v>86</v>
      </c>
      <c r="N14" s="53" t="s">
        <v>66</v>
      </c>
      <c r="O14" s="53" t="s">
        <v>66</v>
      </c>
      <c r="P14" s="53" t="s">
        <v>32</v>
      </c>
      <c r="Q14" s="53" t="s">
        <v>50</v>
      </c>
      <c r="R14" s="53" t="s">
        <v>51</v>
      </c>
      <c r="S14" s="264" t="s">
        <v>55</v>
      </c>
      <c r="T14" s="53" t="s">
        <v>28</v>
      </c>
      <c r="U14" s="53" t="s">
        <v>62</v>
      </c>
      <c r="V14" s="53" t="s">
        <v>38</v>
      </c>
      <c r="W14" s="53" t="s">
        <v>67</v>
      </c>
      <c r="X14" s="53" t="s">
        <v>32</v>
      </c>
      <c r="Y14" s="53" t="s">
        <v>47</v>
      </c>
      <c r="Z14" s="53" t="s">
        <v>58</v>
      </c>
      <c r="AA14" s="53" t="s">
        <v>59</v>
      </c>
      <c r="AB14" s="53" t="s">
        <v>28</v>
      </c>
      <c r="AC14" s="53" t="s">
        <v>43</v>
      </c>
      <c r="AD14" s="53" t="s">
        <v>56</v>
      </c>
      <c r="AE14" s="53" t="s">
        <v>44</v>
      </c>
      <c r="AF14" s="53" t="s">
        <v>32</v>
      </c>
      <c r="AG14" s="53" t="s">
        <v>73</v>
      </c>
      <c r="AH14" s="53" t="s">
        <v>63</v>
      </c>
      <c r="AI14" s="53" t="s">
        <v>35</v>
      </c>
      <c r="AJ14" s="53" t="s">
        <v>28</v>
      </c>
      <c r="AK14" s="53" t="s">
        <v>59</v>
      </c>
      <c r="AL14" s="53" t="s">
        <v>60</v>
      </c>
      <c r="AM14" s="53" t="s">
        <v>36</v>
      </c>
      <c r="AN14" s="53" t="s">
        <v>32</v>
      </c>
      <c r="AO14" s="53" t="s">
        <v>37</v>
      </c>
      <c r="AP14" s="53"/>
      <c r="AQ14" s="53"/>
      <c r="AR14" s="53" t="s">
        <v>28</v>
      </c>
      <c r="AS14" s="53"/>
      <c r="AT14" s="53"/>
      <c r="AU14" s="53"/>
      <c r="AV14" s="53" t="s">
        <v>32</v>
      </c>
      <c r="AW14" s="54"/>
      <c r="AY14" s="1">
        <f t="shared" si="6"/>
        <v>4</v>
      </c>
      <c r="AZ14" s="1">
        <f t="shared" si="7"/>
        <v>4</v>
      </c>
      <c r="BA14" s="1">
        <f t="shared" si="8"/>
        <v>0</v>
      </c>
      <c r="BB14" s="1">
        <f t="shared" si="9"/>
        <v>0</v>
      </c>
      <c r="BC14" s="1">
        <f t="shared" si="10"/>
        <v>8</v>
      </c>
      <c r="BD14" s="1" t="s">
        <v>87</v>
      </c>
      <c r="BF14" s="1">
        <f t="shared" si="11"/>
        <v>6</v>
      </c>
      <c r="BG14" s="1">
        <f t="shared" si="12"/>
        <v>5</v>
      </c>
      <c r="BH14" s="1">
        <f t="shared" si="13"/>
        <v>5</v>
      </c>
      <c r="BI14" s="1">
        <f t="shared" si="14"/>
        <v>0</v>
      </c>
    </row>
    <row r="15" spans="1:62">
      <c r="A15" s="19">
        <f>SUBTOTAL(103,$B$4:B15)</f>
        <v>12</v>
      </c>
      <c r="B15" s="49">
        <f>_xlfn.XLOOKUP(C15,인원DB!C:C,인원DB!B:B,"sp")</f>
        <v>3622</v>
      </c>
      <c r="C15" s="10" t="s">
        <v>88</v>
      </c>
      <c r="D15" s="10"/>
      <c r="E15" s="10"/>
      <c r="F15" s="11" t="str">
        <f>_xlfn.XLOOKUP(C15,인원DB!C:C,인원DB!F:F,"")</f>
        <v>3호봉</v>
      </c>
      <c r="G15" s="85"/>
      <c r="H15" s="9">
        <f t="shared" si="3"/>
        <v>17</v>
      </c>
      <c r="I15" s="10">
        <f t="shared" si="4"/>
        <v>7</v>
      </c>
      <c r="J15" s="50">
        <f t="shared" si="5"/>
        <v>10</v>
      </c>
      <c r="K15" s="56" t="s">
        <v>30</v>
      </c>
      <c r="L15" s="58" t="s">
        <v>28</v>
      </c>
      <c r="M15" s="56" t="s">
        <v>87</v>
      </c>
      <c r="N15" s="56" t="s">
        <v>48</v>
      </c>
      <c r="O15" s="56" t="s">
        <v>64</v>
      </c>
      <c r="P15" s="56" t="s">
        <v>32</v>
      </c>
      <c r="Q15" s="56" t="s">
        <v>26</v>
      </c>
      <c r="R15" s="56" t="s">
        <v>27</v>
      </c>
      <c r="S15" s="266" t="s">
        <v>36</v>
      </c>
      <c r="T15" s="56" t="s">
        <v>28</v>
      </c>
      <c r="U15" s="56" t="s">
        <v>44</v>
      </c>
      <c r="V15" s="56" t="s">
        <v>45</v>
      </c>
      <c r="W15" s="56" t="s">
        <v>73</v>
      </c>
      <c r="X15" s="56" t="s">
        <v>32</v>
      </c>
      <c r="Y15" s="56" t="s">
        <v>35</v>
      </c>
      <c r="Z15" s="56" t="s">
        <v>40</v>
      </c>
      <c r="AA15" s="56" t="s">
        <v>41</v>
      </c>
      <c r="AB15" s="56" t="s">
        <v>28</v>
      </c>
      <c r="AC15" s="56" t="s">
        <v>61</v>
      </c>
      <c r="AD15" s="56" t="s">
        <v>37</v>
      </c>
      <c r="AE15" s="56" t="s">
        <v>62</v>
      </c>
      <c r="AF15" s="56" t="s">
        <v>32</v>
      </c>
      <c r="AG15" s="56" t="s">
        <v>67</v>
      </c>
      <c r="AH15" s="56" t="s">
        <v>68</v>
      </c>
      <c r="AI15" s="56" t="s">
        <v>47</v>
      </c>
      <c r="AJ15" s="56" t="s">
        <v>28</v>
      </c>
      <c r="AK15" s="56" t="s">
        <v>41</v>
      </c>
      <c r="AL15" s="56" t="s">
        <v>42</v>
      </c>
      <c r="AM15" s="56" t="s">
        <v>55</v>
      </c>
      <c r="AN15" s="56" t="s">
        <v>32</v>
      </c>
      <c r="AO15" s="56" t="s">
        <v>56</v>
      </c>
      <c r="AP15" s="58"/>
      <c r="AQ15" s="56"/>
      <c r="AR15" s="56" t="s">
        <v>28</v>
      </c>
      <c r="AS15" s="56"/>
      <c r="AT15" s="56"/>
      <c r="AU15" s="56"/>
      <c r="AV15" s="56" t="s">
        <v>32</v>
      </c>
      <c r="AW15" s="57"/>
      <c r="AY15" s="1">
        <f t="shared" si="6"/>
        <v>4</v>
      </c>
      <c r="AZ15" s="1">
        <f t="shared" si="7"/>
        <v>4</v>
      </c>
      <c r="BA15" s="1">
        <f t="shared" si="8"/>
        <v>0</v>
      </c>
      <c r="BB15" s="1">
        <f t="shared" si="9"/>
        <v>0</v>
      </c>
      <c r="BC15" s="1">
        <f t="shared" si="10"/>
        <v>8</v>
      </c>
      <c r="BD15" s="1" t="s">
        <v>46</v>
      </c>
      <c r="BF15" s="1">
        <f t="shared" si="11"/>
        <v>9</v>
      </c>
      <c r="BG15" s="1">
        <f t="shared" si="12"/>
        <v>5</v>
      </c>
      <c r="BH15" s="1">
        <f t="shared" si="13"/>
        <v>5</v>
      </c>
      <c r="BI15" s="1">
        <f t="shared" si="14"/>
        <v>0</v>
      </c>
    </row>
    <row r="16" spans="1:62">
      <c r="A16" s="51">
        <f>SUBTOTAL(103,$B$4:B16)</f>
        <v>13</v>
      </c>
      <c r="B16" s="47">
        <f>_xlfn.XLOOKUP(C16,인원DB!C:C,인원DB!B:B,"sp")</f>
        <v>3629</v>
      </c>
      <c r="C16" s="7" t="s">
        <v>89</v>
      </c>
      <c r="D16" s="7"/>
      <c r="E16" s="7"/>
      <c r="F16" s="8" t="str">
        <f>_xlfn.XLOOKUP(C16,인원DB!C:C,인원DB!F:F,"")</f>
        <v>3호봉</v>
      </c>
      <c r="G16" s="84"/>
      <c r="H16" s="6">
        <f t="shared" si="3"/>
        <v>17</v>
      </c>
      <c r="I16" s="7">
        <f t="shared" si="4"/>
        <v>11</v>
      </c>
      <c r="J16" s="48">
        <f t="shared" si="5"/>
        <v>6</v>
      </c>
      <c r="K16" s="53" t="s">
        <v>28</v>
      </c>
      <c r="L16" s="53" t="s">
        <v>57</v>
      </c>
      <c r="M16" s="53" t="s">
        <v>33</v>
      </c>
      <c r="N16" s="53" t="s">
        <v>76</v>
      </c>
      <c r="O16" s="53" t="s">
        <v>32</v>
      </c>
      <c r="P16" s="53" t="s">
        <v>50</v>
      </c>
      <c r="Q16" s="53" t="s">
        <v>51</v>
      </c>
      <c r="R16" s="53" t="s">
        <v>90</v>
      </c>
      <c r="S16" s="264" t="s">
        <v>28</v>
      </c>
      <c r="T16" s="53" t="s">
        <v>37</v>
      </c>
      <c r="U16" s="53" t="s">
        <v>38</v>
      </c>
      <c r="V16" s="53" t="s">
        <v>59</v>
      </c>
      <c r="W16" s="53" t="s">
        <v>32</v>
      </c>
      <c r="X16" s="53" t="s">
        <v>47</v>
      </c>
      <c r="Y16" s="53" t="s">
        <v>58</v>
      </c>
      <c r="Z16" s="53" t="s">
        <v>59</v>
      </c>
      <c r="AA16" s="53" t="s">
        <v>28</v>
      </c>
      <c r="AB16" s="53" t="s">
        <v>43</v>
      </c>
      <c r="AC16" s="53" t="s">
        <v>56</v>
      </c>
      <c r="AD16" s="53" t="s">
        <v>44</v>
      </c>
      <c r="AE16" s="53" t="s">
        <v>32</v>
      </c>
      <c r="AF16" s="53" t="s">
        <v>73</v>
      </c>
      <c r="AG16" s="53" t="s">
        <v>63</v>
      </c>
      <c r="AH16" s="53" t="s">
        <v>34</v>
      </c>
      <c r="AI16" s="53" t="s">
        <v>28</v>
      </c>
      <c r="AJ16" s="53" t="s">
        <v>59</v>
      </c>
      <c r="AK16" s="53" t="s">
        <v>60</v>
      </c>
      <c r="AL16" s="53" t="s">
        <v>36</v>
      </c>
      <c r="AM16" s="53" t="s">
        <v>32</v>
      </c>
      <c r="AN16" s="53" t="s">
        <v>37</v>
      </c>
      <c r="AO16" s="53" t="s">
        <v>62</v>
      </c>
      <c r="AP16" s="53"/>
      <c r="AQ16" s="53" t="s">
        <v>28</v>
      </c>
      <c r="AR16" s="53"/>
      <c r="AS16" s="53"/>
      <c r="AT16" s="53"/>
      <c r="AU16" s="53" t="s">
        <v>32</v>
      </c>
      <c r="AV16" s="53"/>
      <c r="AW16" s="54"/>
      <c r="AY16" s="1">
        <f t="shared" si="6"/>
        <v>4</v>
      </c>
      <c r="AZ16" s="1">
        <f t="shared" si="7"/>
        <v>4</v>
      </c>
      <c r="BA16" s="1">
        <f t="shared" si="8"/>
        <v>0</v>
      </c>
      <c r="BB16" s="1">
        <f t="shared" si="9"/>
        <v>0</v>
      </c>
      <c r="BC16" s="1">
        <f t="shared" si="10"/>
        <v>8</v>
      </c>
      <c r="BD16" s="1" t="s">
        <v>91</v>
      </c>
      <c r="BF16" s="1">
        <f t="shared" si="11"/>
        <v>9</v>
      </c>
      <c r="BG16" s="1">
        <f t="shared" si="12"/>
        <v>5</v>
      </c>
      <c r="BH16" s="1">
        <f t="shared" si="13"/>
        <v>5</v>
      </c>
      <c r="BI16" s="1">
        <f t="shared" si="14"/>
        <v>0</v>
      </c>
    </row>
    <row r="17" spans="1:61">
      <c r="A17" s="19">
        <f>SUBTOTAL(103,$B$4:B17)</f>
        <v>14</v>
      </c>
      <c r="B17" s="49">
        <f>_xlfn.XLOOKUP(C17,인원DB!C:C,인원DB!B:B,"sp")</f>
        <v>3629</v>
      </c>
      <c r="C17" s="10" t="s">
        <v>92</v>
      </c>
      <c r="D17" s="10"/>
      <c r="E17" s="10"/>
      <c r="F17" s="11" t="str">
        <f>_xlfn.XLOOKUP(C17,인원DB!C:C,인원DB!F:F,"")</f>
        <v>3호봉</v>
      </c>
      <c r="G17" s="85"/>
      <c r="H17" s="9">
        <f t="shared" si="3"/>
        <v>17</v>
      </c>
      <c r="I17" s="10">
        <f t="shared" si="4"/>
        <v>6</v>
      </c>
      <c r="J17" s="50">
        <f t="shared" si="5"/>
        <v>11</v>
      </c>
      <c r="K17" s="58" t="s">
        <v>28</v>
      </c>
      <c r="L17" s="56" t="s">
        <v>87</v>
      </c>
      <c r="M17" s="56" t="s">
        <v>46</v>
      </c>
      <c r="N17" s="56" t="s">
        <v>64</v>
      </c>
      <c r="O17" s="56" t="s">
        <v>32</v>
      </c>
      <c r="P17" s="56" t="s">
        <v>26</v>
      </c>
      <c r="Q17" s="56" t="s">
        <v>27</v>
      </c>
      <c r="R17" s="56" t="s">
        <v>78</v>
      </c>
      <c r="S17" s="266" t="s">
        <v>28</v>
      </c>
      <c r="T17" s="56" t="s">
        <v>56</v>
      </c>
      <c r="U17" s="56" t="s">
        <v>45</v>
      </c>
      <c r="V17" s="56" t="s">
        <v>41</v>
      </c>
      <c r="W17" s="56" t="s">
        <v>32</v>
      </c>
      <c r="X17" s="56" t="s">
        <v>35</v>
      </c>
      <c r="Y17" s="56" t="s">
        <v>40</v>
      </c>
      <c r="Z17" s="56" t="s">
        <v>41</v>
      </c>
      <c r="AA17" s="56" t="s">
        <v>28</v>
      </c>
      <c r="AB17" s="56" t="s">
        <v>61</v>
      </c>
      <c r="AC17" s="56" t="s">
        <v>37</v>
      </c>
      <c r="AD17" s="56" t="s">
        <v>62</v>
      </c>
      <c r="AE17" s="56" t="s">
        <v>32</v>
      </c>
      <c r="AF17" s="56" t="s">
        <v>67</v>
      </c>
      <c r="AG17" s="56" t="s">
        <v>68</v>
      </c>
      <c r="AH17" s="56" t="s">
        <v>39</v>
      </c>
      <c r="AI17" s="56" t="s">
        <v>28</v>
      </c>
      <c r="AJ17" s="56" t="s">
        <v>41</v>
      </c>
      <c r="AK17" s="56" t="s">
        <v>42</v>
      </c>
      <c r="AL17" s="56" t="s">
        <v>55</v>
      </c>
      <c r="AM17" s="56" t="s">
        <v>32</v>
      </c>
      <c r="AN17" s="56" t="s">
        <v>56</v>
      </c>
      <c r="AO17" s="58" t="s">
        <v>44</v>
      </c>
      <c r="AP17" s="56"/>
      <c r="AQ17" s="56" t="s">
        <v>28</v>
      </c>
      <c r="AR17" s="56"/>
      <c r="AS17" s="56"/>
      <c r="AT17" s="56"/>
      <c r="AU17" s="56" t="s">
        <v>32</v>
      </c>
      <c r="AV17" s="56"/>
      <c r="AW17" s="59"/>
      <c r="AY17" s="1">
        <f t="shared" si="6"/>
        <v>4</v>
      </c>
      <c r="AZ17" s="1">
        <f t="shared" si="7"/>
        <v>4</v>
      </c>
      <c r="BA17" s="1">
        <f t="shared" si="8"/>
        <v>0</v>
      </c>
      <c r="BB17" s="1">
        <f t="shared" si="9"/>
        <v>0</v>
      </c>
      <c r="BC17" s="1">
        <f t="shared" si="10"/>
        <v>8</v>
      </c>
      <c r="BD17" s="1" t="s">
        <v>34</v>
      </c>
      <c r="BF17" s="1">
        <f t="shared" si="11"/>
        <v>9</v>
      </c>
      <c r="BG17" s="1">
        <f t="shared" si="12"/>
        <v>5</v>
      </c>
      <c r="BH17" s="1">
        <f t="shared" si="13"/>
        <v>5</v>
      </c>
      <c r="BI17" s="1">
        <f t="shared" si="14"/>
        <v>0</v>
      </c>
    </row>
    <row r="18" spans="1:61">
      <c r="A18" s="51">
        <f>SUBTOTAL(103,$B$4:B18)</f>
        <v>15</v>
      </c>
      <c r="B18" s="47">
        <f>_xlfn.XLOOKUP(C18,인원DB!C:C,인원DB!B:B,"sp")</f>
        <v>3630</v>
      </c>
      <c r="C18" s="7" t="s">
        <v>93</v>
      </c>
      <c r="D18" s="7"/>
      <c r="E18" s="7"/>
      <c r="F18" s="8" t="str">
        <f>_xlfn.XLOOKUP(C18,인원DB!C:C,인원DB!F:F,"")</f>
        <v>3호봉</v>
      </c>
      <c r="G18" s="84"/>
      <c r="H18" s="6">
        <f t="shared" si="3"/>
        <v>19</v>
      </c>
      <c r="I18" s="7">
        <f t="shared" si="4"/>
        <v>12</v>
      </c>
      <c r="J18" s="48">
        <f t="shared" si="5"/>
        <v>6</v>
      </c>
      <c r="K18" s="53" t="s">
        <v>57</v>
      </c>
      <c r="L18" s="53" t="s">
        <v>33</v>
      </c>
      <c r="M18" s="53" t="s">
        <v>75</v>
      </c>
      <c r="N18" s="53" t="s">
        <v>32</v>
      </c>
      <c r="O18" s="53" t="s">
        <v>50</v>
      </c>
      <c r="P18" s="53" t="s">
        <v>51</v>
      </c>
      <c r="Q18" s="53" t="s">
        <v>90</v>
      </c>
      <c r="R18" s="53" t="s">
        <v>28</v>
      </c>
      <c r="S18" s="264" t="s">
        <v>37</v>
      </c>
      <c r="T18" s="53" t="s">
        <v>62</v>
      </c>
      <c r="U18" s="53" t="s">
        <v>59</v>
      </c>
      <c r="V18" s="53" t="s">
        <v>32</v>
      </c>
      <c r="W18" s="53" t="s">
        <v>39</v>
      </c>
      <c r="X18" s="53" t="s">
        <v>58</v>
      </c>
      <c r="Y18" s="53" t="s">
        <v>59</v>
      </c>
      <c r="Z18" s="53" t="s">
        <v>28</v>
      </c>
      <c r="AA18" s="53" t="s">
        <v>55</v>
      </c>
      <c r="AB18" s="53" t="s">
        <v>56</v>
      </c>
      <c r="AC18" s="53" t="s">
        <v>44</v>
      </c>
      <c r="AD18" s="53" t="s">
        <v>32</v>
      </c>
      <c r="AE18" s="53" t="s">
        <v>73</v>
      </c>
      <c r="AF18" s="53" t="s">
        <v>63</v>
      </c>
      <c r="AG18" s="53" t="s">
        <v>34</v>
      </c>
      <c r="AH18" s="53" t="s">
        <v>28</v>
      </c>
      <c r="AI18" s="53" t="s">
        <v>59</v>
      </c>
      <c r="AJ18" s="53" t="s">
        <v>60</v>
      </c>
      <c r="AK18" s="53" t="s">
        <v>36</v>
      </c>
      <c r="AL18" s="53" t="s">
        <v>32</v>
      </c>
      <c r="AM18" s="53" t="s">
        <v>37</v>
      </c>
      <c r="AN18" s="53" t="s">
        <v>62</v>
      </c>
      <c r="AO18" s="53" t="s">
        <v>38</v>
      </c>
      <c r="AP18" s="53" t="s">
        <v>28</v>
      </c>
      <c r="AQ18" s="53" t="s">
        <v>80</v>
      </c>
      <c r="AR18" s="53"/>
      <c r="AS18" s="53"/>
      <c r="AT18" s="53" t="s">
        <v>32</v>
      </c>
      <c r="AU18" s="53"/>
      <c r="AV18" s="53"/>
      <c r="AW18" s="54"/>
      <c r="AY18" s="1">
        <f t="shared" si="6"/>
        <v>3</v>
      </c>
      <c r="AZ18" s="1">
        <f t="shared" si="7"/>
        <v>4</v>
      </c>
      <c r="BA18" s="1">
        <f t="shared" si="8"/>
        <v>1</v>
      </c>
      <c r="BB18" s="1">
        <f t="shared" si="9"/>
        <v>0</v>
      </c>
      <c r="BC18" s="1">
        <f t="shared" si="10"/>
        <v>8</v>
      </c>
      <c r="BD18" s="1" t="s">
        <v>35</v>
      </c>
      <c r="BF18" s="1">
        <f t="shared" si="11"/>
        <v>9</v>
      </c>
      <c r="BG18" s="1">
        <f t="shared" si="12"/>
        <v>6</v>
      </c>
      <c r="BH18" s="1">
        <f t="shared" si="13"/>
        <v>5</v>
      </c>
      <c r="BI18" s="1">
        <f t="shared" si="14"/>
        <v>0</v>
      </c>
    </row>
    <row r="19" spans="1:61" ht="14.25" thickBot="1">
      <c r="A19" s="20">
        <f>SUBTOTAL(103,$B$4:B19)</f>
        <v>16</v>
      </c>
      <c r="B19" s="24">
        <f>_xlfn.XLOOKUP(C19,인원DB!C:C,인원DB!B:B,"sp")</f>
        <v>3630</v>
      </c>
      <c r="C19" s="21" t="s">
        <v>94</v>
      </c>
      <c r="D19" s="21"/>
      <c r="E19" s="21"/>
      <c r="F19" s="23" t="str">
        <f>_xlfn.XLOOKUP(C19,인원DB!C:C,인원DB!F:F,"")</f>
        <v>4호봉</v>
      </c>
      <c r="G19" s="289"/>
      <c r="H19" s="290">
        <f t="shared" si="3"/>
        <v>18</v>
      </c>
      <c r="I19" s="21">
        <f t="shared" si="4"/>
        <v>6</v>
      </c>
      <c r="J19" s="22">
        <f t="shared" si="5"/>
        <v>12</v>
      </c>
      <c r="K19" s="270" t="s">
        <v>87</v>
      </c>
      <c r="L19" s="270" t="s">
        <v>46</v>
      </c>
      <c r="M19" s="270" t="s">
        <v>48</v>
      </c>
      <c r="N19" s="270" t="s">
        <v>27</v>
      </c>
      <c r="O19" s="270" t="s">
        <v>32</v>
      </c>
      <c r="P19" s="270" t="s">
        <v>27</v>
      </c>
      <c r="Q19" s="270" t="s">
        <v>78</v>
      </c>
      <c r="R19" s="291" t="s">
        <v>28</v>
      </c>
      <c r="S19" s="269" t="s">
        <v>56</v>
      </c>
      <c r="T19" s="270" t="s">
        <v>44</v>
      </c>
      <c r="U19" s="270" t="s">
        <v>41</v>
      </c>
      <c r="V19" s="270" t="s">
        <v>32</v>
      </c>
      <c r="W19" s="270" t="s">
        <v>34</v>
      </c>
      <c r="X19" s="270" t="s">
        <v>40</v>
      </c>
      <c r="Y19" s="270" t="s">
        <v>41</v>
      </c>
      <c r="Z19" s="270" t="s">
        <v>28</v>
      </c>
      <c r="AA19" s="270" t="s">
        <v>36</v>
      </c>
      <c r="AB19" s="270" t="s">
        <v>37</v>
      </c>
      <c r="AC19" s="270" t="s">
        <v>62</v>
      </c>
      <c r="AD19" s="270" t="s">
        <v>32</v>
      </c>
      <c r="AE19" s="270" t="s">
        <v>67</v>
      </c>
      <c r="AF19" s="270" t="s">
        <v>68</v>
      </c>
      <c r="AG19" s="270" t="s">
        <v>39</v>
      </c>
      <c r="AH19" s="270" t="s">
        <v>28</v>
      </c>
      <c r="AI19" s="270" t="s">
        <v>41</v>
      </c>
      <c r="AJ19" s="270" t="s">
        <v>42</v>
      </c>
      <c r="AK19" s="270" t="s">
        <v>55</v>
      </c>
      <c r="AL19" s="270" t="s">
        <v>32</v>
      </c>
      <c r="AM19" s="270" t="s">
        <v>56</v>
      </c>
      <c r="AN19" s="291" t="s">
        <v>44</v>
      </c>
      <c r="AO19" s="270" t="s">
        <v>45</v>
      </c>
      <c r="AP19" s="270" t="s">
        <v>28</v>
      </c>
      <c r="AQ19" s="270"/>
      <c r="AR19" s="270"/>
      <c r="AS19" s="270"/>
      <c r="AT19" s="270" t="s">
        <v>32</v>
      </c>
      <c r="AU19" s="270"/>
      <c r="AV19" s="291"/>
      <c r="AW19" s="271"/>
      <c r="AY19" s="1">
        <f t="shared" si="6"/>
        <v>3</v>
      </c>
      <c r="AZ19" s="1">
        <f t="shared" si="7"/>
        <v>4</v>
      </c>
      <c r="BA19" s="1">
        <f t="shared" si="8"/>
        <v>0</v>
      </c>
      <c r="BB19" s="1">
        <f t="shared" si="9"/>
        <v>0</v>
      </c>
      <c r="BC19" s="1">
        <f t="shared" si="10"/>
        <v>7</v>
      </c>
      <c r="BD19" s="1" t="s">
        <v>40</v>
      </c>
      <c r="BF19" s="1">
        <f t="shared" si="11"/>
        <v>9</v>
      </c>
      <c r="BG19" s="1">
        <f t="shared" si="12"/>
        <v>6</v>
      </c>
      <c r="BH19" s="1">
        <f t="shared" si="13"/>
        <v>5</v>
      </c>
      <c r="BI19" s="1">
        <f t="shared" si="14"/>
        <v>0</v>
      </c>
    </row>
    <row r="20" spans="1:61">
      <c r="A20" s="278">
        <f>SUBTOTAL(103,$B$4:B20)</f>
        <v>17</v>
      </c>
      <c r="B20" s="279">
        <f>_xlfn.XLOOKUP(C20,인원DB!C:C,인원DB!B:B,"sp")</f>
        <v>3631</v>
      </c>
      <c r="C20" s="280" t="s">
        <v>95</v>
      </c>
      <c r="D20" s="280"/>
      <c r="E20" s="280"/>
      <c r="F20" s="281" t="str">
        <f>_xlfn.XLOOKUP(C20,인원DB!C:C,인원DB!F:F,"")</f>
        <v>2호봉</v>
      </c>
      <c r="G20" s="282"/>
      <c r="H20" s="283">
        <f t="shared" si="3"/>
        <v>16</v>
      </c>
      <c r="I20" s="280">
        <f t="shared" si="4"/>
        <v>11</v>
      </c>
      <c r="J20" s="284">
        <f t="shared" si="5"/>
        <v>5</v>
      </c>
      <c r="K20" s="286" t="s">
        <v>80</v>
      </c>
      <c r="L20" s="286" t="s">
        <v>75</v>
      </c>
      <c r="M20" s="286" t="s">
        <v>76</v>
      </c>
      <c r="N20" s="286" t="s">
        <v>50</v>
      </c>
      <c r="O20" s="286" t="s">
        <v>76</v>
      </c>
      <c r="P20" s="286" t="s">
        <v>90</v>
      </c>
      <c r="Q20" s="286" t="s">
        <v>28</v>
      </c>
      <c r="R20" s="286" t="s">
        <v>52</v>
      </c>
      <c r="S20" s="285" t="s">
        <v>62</v>
      </c>
      <c r="T20" s="286" t="s">
        <v>38</v>
      </c>
      <c r="U20" s="286" t="s">
        <v>32</v>
      </c>
      <c r="V20" s="286" t="s">
        <v>39</v>
      </c>
      <c r="W20" s="286" t="s">
        <v>47</v>
      </c>
      <c r="X20" s="286" t="s">
        <v>59</v>
      </c>
      <c r="Y20" s="286" t="s">
        <v>28</v>
      </c>
      <c r="Z20" s="286" t="s">
        <v>96</v>
      </c>
      <c r="AA20" s="286" t="s">
        <v>43</v>
      </c>
      <c r="AB20" s="286" t="s">
        <v>44</v>
      </c>
      <c r="AC20" s="286" t="s">
        <v>32</v>
      </c>
      <c r="AD20" s="286" t="s">
        <v>73</v>
      </c>
      <c r="AE20" s="286" t="s">
        <v>63</v>
      </c>
      <c r="AF20" s="286" t="s">
        <v>34</v>
      </c>
      <c r="AG20" s="286" t="s">
        <v>28</v>
      </c>
      <c r="AH20" s="286" t="s">
        <v>58</v>
      </c>
      <c r="AI20" s="286" t="s">
        <v>60</v>
      </c>
      <c r="AJ20" s="286" t="s">
        <v>36</v>
      </c>
      <c r="AK20" s="286" t="s">
        <v>32</v>
      </c>
      <c r="AL20" s="286" t="s">
        <v>37</v>
      </c>
      <c r="AM20" s="286" t="s">
        <v>62</v>
      </c>
      <c r="AN20" s="286" t="s">
        <v>38</v>
      </c>
      <c r="AO20" s="286" t="s">
        <v>28</v>
      </c>
      <c r="AP20" s="286"/>
      <c r="AQ20" s="286"/>
      <c r="AR20" s="286"/>
      <c r="AS20" s="286" t="s">
        <v>32</v>
      </c>
      <c r="AT20" s="286"/>
      <c r="AU20" s="286"/>
      <c r="AV20" s="286"/>
      <c r="AW20" s="288"/>
      <c r="AY20" s="1">
        <f t="shared" si="6"/>
        <v>3</v>
      </c>
      <c r="AZ20" s="1">
        <f t="shared" si="7"/>
        <v>4</v>
      </c>
      <c r="BA20" s="1">
        <f t="shared" si="8"/>
        <v>0</v>
      </c>
      <c r="BB20" s="1">
        <f t="shared" si="9"/>
        <v>0</v>
      </c>
      <c r="BC20" s="1">
        <f t="shared" si="10"/>
        <v>7</v>
      </c>
      <c r="BD20" s="1" t="s">
        <v>41</v>
      </c>
      <c r="BF20" s="1">
        <f t="shared" si="11"/>
        <v>9</v>
      </c>
      <c r="BG20" s="1">
        <f t="shared" si="12"/>
        <v>4</v>
      </c>
      <c r="BH20" s="1">
        <f t="shared" si="13"/>
        <v>6</v>
      </c>
      <c r="BI20" s="1">
        <f t="shared" si="14"/>
        <v>0</v>
      </c>
    </row>
    <row r="21" spans="1:61">
      <c r="A21" s="19">
        <f>SUBTOTAL(103,$B$4:B21)</f>
        <v>18</v>
      </c>
      <c r="B21" s="49">
        <f>_xlfn.XLOOKUP(C21,인원DB!C:C,인원DB!B:B,"sp")</f>
        <v>3631</v>
      </c>
      <c r="C21" s="10" t="s">
        <v>97</v>
      </c>
      <c r="D21" s="10"/>
      <c r="E21" s="10"/>
      <c r="F21" s="11" t="str">
        <f>_xlfn.XLOOKUP(C21,인원DB!C:C,인원DB!F:F,"")</f>
        <v>3호봉</v>
      </c>
      <c r="G21" s="85"/>
      <c r="H21" s="9">
        <f t="shared" si="3"/>
        <v>19</v>
      </c>
      <c r="I21" s="10">
        <f t="shared" si="4"/>
        <v>6</v>
      </c>
      <c r="J21" s="50">
        <f t="shared" si="5"/>
        <v>11</v>
      </c>
      <c r="K21" s="56" t="s">
        <v>46</v>
      </c>
      <c r="L21" s="56" t="s">
        <v>48</v>
      </c>
      <c r="M21" s="56" t="s">
        <v>32</v>
      </c>
      <c r="N21" s="56" t="s">
        <v>26</v>
      </c>
      <c r="O21" s="56" t="s">
        <v>27</v>
      </c>
      <c r="P21" s="56" t="s">
        <v>78</v>
      </c>
      <c r="Q21" s="58" t="s">
        <v>28</v>
      </c>
      <c r="R21" s="56" t="s">
        <v>29</v>
      </c>
      <c r="S21" s="266" t="s">
        <v>44</v>
      </c>
      <c r="T21" s="56" t="s">
        <v>45</v>
      </c>
      <c r="U21" s="56" t="s">
        <v>32</v>
      </c>
      <c r="V21" s="56" t="s">
        <v>34</v>
      </c>
      <c r="W21" s="56" t="s">
        <v>35</v>
      </c>
      <c r="X21" s="56" t="s">
        <v>41</v>
      </c>
      <c r="Y21" s="56" t="s">
        <v>28</v>
      </c>
      <c r="Z21" s="56" t="s">
        <v>36</v>
      </c>
      <c r="AA21" s="56" t="s">
        <v>61</v>
      </c>
      <c r="AB21" s="56" t="s">
        <v>62</v>
      </c>
      <c r="AC21" s="56" t="s">
        <v>32</v>
      </c>
      <c r="AD21" s="56" t="s">
        <v>67</v>
      </c>
      <c r="AE21" s="56" t="s">
        <v>68</v>
      </c>
      <c r="AF21" s="56" t="s">
        <v>39</v>
      </c>
      <c r="AG21" s="56" t="s">
        <v>28</v>
      </c>
      <c r="AH21" s="56" t="s">
        <v>40</v>
      </c>
      <c r="AI21" s="56" t="s">
        <v>42</v>
      </c>
      <c r="AJ21" s="56" t="s">
        <v>55</v>
      </c>
      <c r="AK21" s="56" t="s">
        <v>32</v>
      </c>
      <c r="AL21" s="56" t="s">
        <v>56</v>
      </c>
      <c r="AM21" s="58" t="s">
        <v>44</v>
      </c>
      <c r="AN21" s="56" t="s">
        <v>45</v>
      </c>
      <c r="AO21" s="56" t="s">
        <v>28</v>
      </c>
      <c r="AP21" s="56" t="s">
        <v>17</v>
      </c>
      <c r="AQ21" s="56" t="s">
        <v>17</v>
      </c>
      <c r="AR21" s="56"/>
      <c r="AS21" s="56" t="s">
        <v>32</v>
      </c>
      <c r="AT21" s="56"/>
      <c r="AU21" s="58"/>
      <c r="AV21" s="56"/>
      <c r="AW21" s="57"/>
      <c r="AY21" s="1">
        <f t="shared" si="6"/>
        <v>3</v>
      </c>
      <c r="AZ21" s="1">
        <f t="shared" si="7"/>
        <v>4</v>
      </c>
      <c r="BA21" s="1">
        <f t="shared" si="8"/>
        <v>2</v>
      </c>
      <c r="BB21" s="1">
        <f t="shared" si="9"/>
        <v>0</v>
      </c>
      <c r="BC21" s="1">
        <f t="shared" si="10"/>
        <v>9</v>
      </c>
      <c r="BD21" s="1" t="s">
        <v>42</v>
      </c>
      <c r="BF21" s="1">
        <f t="shared" si="11"/>
        <v>9</v>
      </c>
      <c r="BG21" s="1">
        <f t="shared" si="12"/>
        <v>5</v>
      </c>
      <c r="BH21" s="1">
        <f t="shared" si="13"/>
        <v>6</v>
      </c>
      <c r="BI21" s="1">
        <f t="shared" si="14"/>
        <v>0</v>
      </c>
    </row>
    <row r="22" spans="1:61">
      <c r="A22" s="51">
        <f>SUBTOTAL(103,$B$4:B22)</f>
        <v>19</v>
      </c>
      <c r="B22" s="47">
        <f>_xlfn.XLOOKUP(C22,인원DB!C:C,인원DB!B:B,"sp")</f>
        <v>3632</v>
      </c>
      <c r="C22" s="7" t="s">
        <v>98</v>
      </c>
      <c r="D22" s="7"/>
      <c r="E22" s="7"/>
      <c r="F22" s="8" t="str">
        <f>_xlfn.XLOOKUP(C22,인원DB!C:C,인원DB!F:F,"")</f>
        <v>5호봉</v>
      </c>
      <c r="G22" s="84"/>
      <c r="H22" s="6">
        <f t="shared" si="3"/>
        <v>17</v>
      </c>
      <c r="I22" s="7">
        <f t="shared" si="4"/>
        <v>9</v>
      </c>
      <c r="J22" s="48">
        <f t="shared" si="5"/>
        <v>7</v>
      </c>
      <c r="K22" s="53" t="s">
        <v>75</v>
      </c>
      <c r="L22" s="53" t="s">
        <v>32</v>
      </c>
      <c r="M22" s="53" t="s">
        <v>69</v>
      </c>
      <c r="N22" s="53" t="s">
        <v>51</v>
      </c>
      <c r="O22" s="53" t="s">
        <v>90</v>
      </c>
      <c r="P22" s="53" t="s">
        <v>28</v>
      </c>
      <c r="Q22" s="53" t="s">
        <v>52</v>
      </c>
      <c r="R22" s="53" t="s">
        <v>53</v>
      </c>
      <c r="S22" s="264" t="s">
        <v>38</v>
      </c>
      <c r="T22" s="53" t="s">
        <v>32</v>
      </c>
      <c r="U22" s="53" t="s">
        <v>39</v>
      </c>
      <c r="V22" s="53" t="s">
        <v>47</v>
      </c>
      <c r="W22" s="53" t="s">
        <v>58</v>
      </c>
      <c r="X22" s="53" t="s">
        <v>28</v>
      </c>
      <c r="Y22" s="53" t="s">
        <v>55</v>
      </c>
      <c r="Z22" s="53" t="s">
        <v>43</v>
      </c>
      <c r="AA22" s="53" t="s">
        <v>56</v>
      </c>
      <c r="AB22" s="53" t="s">
        <v>32</v>
      </c>
      <c r="AC22" s="53" t="s">
        <v>35</v>
      </c>
      <c r="AD22" s="53" t="s">
        <v>63</v>
      </c>
      <c r="AE22" s="53" t="s">
        <v>34</v>
      </c>
      <c r="AF22" s="53" t="s">
        <v>28</v>
      </c>
      <c r="AG22" s="53" t="s">
        <v>58</v>
      </c>
      <c r="AH22" s="53" t="s">
        <v>59</v>
      </c>
      <c r="AI22" s="53" t="s">
        <v>17</v>
      </c>
      <c r="AJ22" s="53" t="s">
        <v>32</v>
      </c>
      <c r="AK22" s="53" t="s">
        <v>37</v>
      </c>
      <c r="AL22" s="53" t="s">
        <v>62</v>
      </c>
      <c r="AM22" s="53" t="s">
        <v>38</v>
      </c>
      <c r="AN22" s="53" t="s">
        <v>28</v>
      </c>
      <c r="AO22" s="53" t="s">
        <v>63</v>
      </c>
      <c r="AP22" s="53"/>
      <c r="AQ22" s="53"/>
      <c r="AR22" s="53" t="s">
        <v>32</v>
      </c>
      <c r="AS22" s="53"/>
      <c r="AT22" s="53"/>
      <c r="AU22" s="53"/>
      <c r="AV22" s="53" t="s">
        <v>28</v>
      </c>
      <c r="AW22" s="54"/>
      <c r="AY22" s="1">
        <f t="shared" si="6"/>
        <v>4</v>
      </c>
      <c r="AZ22" s="1">
        <f t="shared" si="7"/>
        <v>4</v>
      </c>
      <c r="BA22" s="1">
        <f t="shared" si="8"/>
        <v>1</v>
      </c>
      <c r="BB22" s="1">
        <f t="shared" si="9"/>
        <v>0</v>
      </c>
      <c r="BC22" s="1">
        <f t="shared" si="10"/>
        <v>9</v>
      </c>
      <c r="BD22" s="1" t="s">
        <v>55</v>
      </c>
      <c r="BF22" s="1">
        <f t="shared" si="11"/>
        <v>9</v>
      </c>
      <c r="BG22" s="1">
        <f t="shared" si="12"/>
        <v>5</v>
      </c>
      <c r="BH22" s="1">
        <f t="shared" si="13"/>
        <v>4</v>
      </c>
      <c r="BI22" s="1">
        <f t="shared" si="14"/>
        <v>0</v>
      </c>
    </row>
    <row r="23" spans="1:61">
      <c r="A23" s="19">
        <f>SUBTOTAL(103,$B$4:B23)</f>
        <v>20</v>
      </c>
      <c r="B23" s="49">
        <f>_xlfn.XLOOKUP(C23,인원DB!C:C,인원DB!B:B,"sp")</f>
        <v>3632</v>
      </c>
      <c r="C23" s="10" t="s">
        <v>99</v>
      </c>
      <c r="D23" s="10"/>
      <c r="E23" s="10"/>
      <c r="F23" s="11" t="str">
        <f>_xlfn.XLOOKUP(C23,인원DB!C:C,인원DB!F:F,"")</f>
        <v>3호봉</v>
      </c>
      <c r="G23" s="85"/>
      <c r="H23" s="9">
        <f t="shared" si="3"/>
        <v>17</v>
      </c>
      <c r="I23" s="10">
        <f t="shared" si="4"/>
        <v>4</v>
      </c>
      <c r="J23" s="50">
        <f t="shared" si="5"/>
        <v>10</v>
      </c>
      <c r="K23" s="56" t="s">
        <v>100</v>
      </c>
      <c r="L23" s="56" t="s">
        <v>32</v>
      </c>
      <c r="M23" s="56" t="s">
        <v>100</v>
      </c>
      <c r="N23" s="56" t="s">
        <v>100</v>
      </c>
      <c r="O23" s="56" t="s">
        <v>100</v>
      </c>
      <c r="P23" s="58" t="s">
        <v>28</v>
      </c>
      <c r="Q23" s="56" t="s">
        <v>29</v>
      </c>
      <c r="R23" s="56" t="s">
        <v>30</v>
      </c>
      <c r="S23" s="266" t="s">
        <v>45</v>
      </c>
      <c r="T23" s="56" t="s">
        <v>32</v>
      </c>
      <c r="U23" s="56" t="s">
        <v>34</v>
      </c>
      <c r="V23" s="56" t="s">
        <v>35</v>
      </c>
      <c r="W23" s="56" t="s">
        <v>40</v>
      </c>
      <c r="X23" s="56" t="s">
        <v>28</v>
      </c>
      <c r="Y23" s="56" t="s">
        <v>36</v>
      </c>
      <c r="Z23" s="56" t="s">
        <v>61</v>
      </c>
      <c r="AA23" s="56" t="s">
        <v>37</v>
      </c>
      <c r="AB23" s="56" t="s">
        <v>32</v>
      </c>
      <c r="AC23" s="56" t="s">
        <v>17</v>
      </c>
      <c r="AD23" s="56" t="s">
        <v>17</v>
      </c>
      <c r="AE23" s="56" t="s">
        <v>17</v>
      </c>
      <c r="AF23" s="56" t="s">
        <v>28</v>
      </c>
      <c r="AG23" s="56" t="s">
        <v>40</v>
      </c>
      <c r="AH23" s="56" t="s">
        <v>41</v>
      </c>
      <c r="AI23" s="56" t="s">
        <v>55</v>
      </c>
      <c r="AJ23" s="56" t="s">
        <v>32</v>
      </c>
      <c r="AK23" s="56" t="s">
        <v>56</v>
      </c>
      <c r="AL23" s="58" t="s">
        <v>44</v>
      </c>
      <c r="AM23" s="56" t="s">
        <v>45</v>
      </c>
      <c r="AN23" s="56" t="s">
        <v>28</v>
      </c>
      <c r="AO23" s="56" t="s">
        <v>68</v>
      </c>
      <c r="AP23" s="56"/>
      <c r="AQ23" s="56"/>
      <c r="AR23" s="56" t="s">
        <v>32</v>
      </c>
      <c r="AS23" s="56"/>
      <c r="AT23" s="58"/>
      <c r="AU23" s="56"/>
      <c r="AV23" s="56" t="s">
        <v>28</v>
      </c>
      <c r="AW23" s="57"/>
      <c r="AY23" s="1">
        <f t="shared" si="6"/>
        <v>4</v>
      </c>
      <c r="AZ23" s="1">
        <f t="shared" si="7"/>
        <v>4</v>
      </c>
      <c r="BA23" s="1">
        <f t="shared" si="8"/>
        <v>3</v>
      </c>
      <c r="BB23" s="1">
        <f t="shared" si="9"/>
        <v>0</v>
      </c>
      <c r="BC23" s="1">
        <f t="shared" si="10"/>
        <v>11</v>
      </c>
      <c r="BD23" s="1" t="s">
        <v>43</v>
      </c>
      <c r="BF23" s="1">
        <f t="shared" si="11"/>
        <v>5</v>
      </c>
      <c r="BG23" s="1">
        <f t="shared" si="12"/>
        <v>4</v>
      </c>
      <c r="BH23" s="1">
        <f t="shared" si="13"/>
        <v>3</v>
      </c>
      <c r="BI23" s="1">
        <f t="shared" si="14"/>
        <v>0</v>
      </c>
    </row>
    <row r="24" spans="1:61">
      <c r="A24" s="51">
        <f>SUBTOTAL(103,$B$4:B24)</f>
        <v>21</v>
      </c>
      <c r="B24" s="47">
        <f>_xlfn.XLOOKUP(C24,인원DB!C:C,인원DB!B:B,"sp")</f>
        <v>3661</v>
      </c>
      <c r="C24" s="294" t="s">
        <v>101</v>
      </c>
      <c r="D24" s="7"/>
      <c r="E24" s="7"/>
      <c r="F24" s="8" t="str">
        <f>_xlfn.XLOOKUP(C24,인원DB!C:C,인원DB!F:F,"")</f>
        <v>3호봉</v>
      </c>
      <c r="G24" s="84"/>
      <c r="H24" s="6">
        <f t="shared" si="3"/>
        <v>17</v>
      </c>
      <c r="I24" s="7">
        <f t="shared" si="4"/>
        <v>9</v>
      </c>
      <c r="J24" s="48">
        <f t="shared" si="5"/>
        <v>7</v>
      </c>
      <c r="K24" s="53" t="s">
        <v>76</v>
      </c>
      <c r="L24" s="53" t="s">
        <v>69</v>
      </c>
      <c r="M24" s="53" t="s">
        <v>32</v>
      </c>
      <c r="N24" s="53" t="s">
        <v>90</v>
      </c>
      <c r="O24" s="53" t="s">
        <v>28</v>
      </c>
      <c r="P24" s="53" t="s">
        <v>52</v>
      </c>
      <c r="Q24" s="53" t="s">
        <v>53</v>
      </c>
      <c r="R24" s="53" t="s">
        <v>54</v>
      </c>
      <c r="S24" s="264" t="s">
        <v>32</v>
      </c>
      <c r="T24" s="53" t="s">
        <v>68</v>
      </c>
      <c r="U24" s="53" t="s">
        <v>47</v>
      </c>
      <c r="V24" s="53" t="s">
        <v>58</v>
      </c>
      <c r="W24" s="53" t="s">
        <v>28</v>
      </c>
      <c r="X24" s="53" t="s">
        <v>55</v>
      </c>
      <c r="Y24" s="53" t="s">
        <v>43</v>
      </c>
      <c r="Z24" s="53" t="s">
        <v>56</v>
      </c>
      <c r="AA24" s="53" t="s">
        <v>32</v>
      </c>
      <c r="AB24" s="53" t="s">
        <v>17</v>
      </c>
      <c r="AC24" s="53" t="s">
        <v>55</v>
      </c>
      <c r="AD24" s="53" t="s">
        <v>34</v>
      </c>
      <c r="AE24" s="53" t="s">
        <v>28</v>
      </c>
      <c r="AF24" s="53" t="s">
        <v>58</v>
      </c>
      <c r="AG24" s="53" t="s">
        <v>59</v>
      </c>
      <c r="AH24" s="53" t="s">
        <v>60</v>
      </c>
      <c r="AI24" s="53" t="s">
        <v>32</v>
      </c>
      <c r="AJ24" s="53" t="s">
        <v>37</v>
      </c>
      <c r="AK24" s="53" t="s">
        <v>62</v>
      </c>
      <c r="AL24" s="53" t="s">
        <v>38</v>
      </c>
      <c r="AM24" s="53" t="s">
        <v>28</v>
      </c>
      <c r="AN24" s="53" t="s">
        <v>63</v>
      </c>
      <c r="AO24" s="53" t="s">
        <v>34</v>
      </c>
      <c r="AP24" s="53"/>
      <c r="AQ24" s="53" t="s">
        <v>32</v>
      </c>
      <c r="AR24" s="53"/>
      <c r="AS24" s="53"/>
      <c r="AT24" s="53"/>
      <c r="AU24" s="53" t="s">
        <v>28</v>
      </c>
      <c r="AV24" s="53"/>
      <c r="AW24" s="54"/>
      <c r="AY24" s="1">
        <f t="shared" si="6"/>
        <v>4</v>
      </c>
      <c r="AZ24" s="1">
        <f t="shared" si="7"/>
        <v>4</v>
      </c>
      <c r="BA24" s="1">
        <f t="shared" si="8"/>
        <v>1</v>
      </c>
      <c r="BB24" s="1">
        <f t="shared" si="9"/>
        <v>0</v>
      </c>
      <c r="BC24" s="1">
        <f t="shared" si="10"/>
        <v>9</v>
      </c>
      <c r="BD24" s="1" t="s">
        <v>56</v>
      </c>
      <c r="BF24" s="1">
        <f t="shared" si="11"/>
        <v>9</v>
      </c>
      <c r="BG24" s="1">
        <f t="shared" si="12"/>
        <v>4</v>
      </c>
      <c r="BH24" s="1">
        <f t="shared" si="13"/>
        <v>5</v>
      </c>
      <c r="BI24" s="1">
        <f t="shared" si="14"/>
        <v>0</v>
      </c>
    </row>
    <row r="25" spans="1:61">
      <c r="A25" s="19">
        <f>SUBTOTAL(103,$B$4:B25)</f>
        <v>22</v>
      </c>
      <c r="B25" s="49">
        <f>_xlfn.XLOOKUP(C25,인원DB!C:C,인원DB!B:B,"sp")</f>
        <v>3661</v>
      </c>
      <c r="C25" s="10" t="s">
        <v>102</v>
      </c>
      <c r="D25" s="10"/>
      <c r="E25" s="10"/>
      <c r="F25" s="11" t="str">
        <f>_xlfn.XLOOKUP(C25,인원DB!C:C,인원DB!F:F,"")</f>
        <v>3호봉</v>
      </c>
      <c r="G25" s="85"/>
      <c r="H25" s="9">
        <f t="shared" si="3"/>
        <v>17</v>
      </c>
      <c r="I25" s="10">
        <f t="shared" si="4"/>
        <v>8</v>
      </c>
      <c r="J25" s="50">
        <f t="shared" si="5"/>
        <v>9</v>
      </c>
      <c r="K25" s="56" t="s">
        <v>64</v>
      </c>
      <c r="L25" s="56" t="s">
        <v>32</v>
      </c>
      <c r="M25" s="56" t="s">
        <v>26</v>
      </c>
      <c r="N25" s="56" t="s">
        <v>78</v>
      </c>
      <c r="O25" s="58" t="s">
        <v>28</v>
      </c>
      <c r="P25" s="56" t="s">
        <v>29</v>
      </c>
      <c r="Q25" s="56" t="s">
        <v>30</v>
      </c>
      <c r="R25" s="56" t="s">
        <v>31</v>
      </c>
      <c r="S25" s="266" t="s">
        <v>32</v>
      </c>
      <c r="T25" s="56" t="s">
        <v>63</v>
      </c>
      <c r="U25" s="56" t="s">
        <v>35</v>
      </c>
      <c r="V25" s="56" t="s">
        <v>40</v>
      </c>
      <c r="W25" s="56" t="s">
        <v>28</v>
      </c>
      <c r="X25" s="56" t="s">
        <v>36</v>
      </c>
      <c r="Y25" s="56" t="s">
        <v>61</v>
      </c>
      <c r="Z25" s="56" t="s">
        <v>37</v>
      </c>
      <c r="AA25" s="56" t="s">
        <v>32</v>
      </c>
      <c r="AB25" s="56" t="s">
        <v>58</v>
      </c>
      <c r="AC25" s="56" t="s">
        <v>36</v>
      </c>
      <c r="AD25" s="56" t="s">
        <v>39</v>
      </c>
      <c r="AE25" s="56" t="s">
        <v>28</v>
      </c>
      <c r="AF25" s="56" t="s">
        <v>40</v>
      </c>
      <c r="AG25" s="56" t="s">
        <v>41</v>
      </c>
      <c r="AH25" s="56" t="s">
        <v>42</v>
      </c>
      <c r="AI25" s="56" t="s">
        <v>32</v>
      </c>
      <c r="AJ25" s="56" t="s">
        <v>56</v>
      </c>
      <c r="AK25" s="58" t="s">
        <v>44</v>
      </c>
      <c r="AL25" s="56" t="s">
        <v>45</v>
      </c>
      <c r="AM25" s="56" t="s">
        <v>28</v>
      </c>
      <c r="AN25" s="56" t="s">
        <v>68</v>
      </c>
      <c r="AO25" s="56" t="s">
        <v>39</v>
      </c>
      <c r="AP25" s="56"/>
      <c r="AQ25" s="56" t="s">
        <v>32</v>
      </c>
      <c r="AR25" s="56"/>
      <c r="AS25" s="58"/>
      <c r="AT25" s="56"/>
      <c r="AU25" s="56" t="s">
        <v>28</v>
      </c>
      <c r="AV25" s="56"/>
      <c r="AW25" s="57"/>
      <c r="AY25" s="1">
        <f t="shared" si="6"/>
        <v>4</v>
      </c>
      <c r="AZ25" s="1">
        <f t="shared" si="7"/>
        <v>4</v>
      </c>
      <c r="BA25" s="1">
        <f t="shared" si="8"/>
        <v>0</v>
      </c>
      <c r="BB25" s="1">
        <f t="shared" si="9"/>
        <v>0</v>
      </c>
      <c r="BC25" s="1">
        <f t="shared" si="10"/>
        <v>8</v>
      </c>
      <c r="BD25" s="1" t="s">
        <v>44</v>
      </c>
      <c r="BF25" s="1">
        <f t="shared" si="11"/>
        <v>9</v>
      </c>
      <c r="BG25" s="1">
        <f t="shared" si="12"/>
        <v>5</v>
      </c>
      <c r="BH25" s="1">
        <f t="shared" si="13"/>
        <v>5</v>
      </c>
      <c r="BI25" s="1">
        <f t="shared" si="14"/>
        <v>0</v>
      </c>
    </row>
    <row r="26" spans="1:61">
      <c r="A26" s="51">
        <f>SUBTOTAL(103,$B$4:B26)</f>
        <v>23</v>
      </c>
      <c r="B26" s="47">
        <f>_xlfn.XLOOKUP(C26,인원DB!C:C,인원DB!B:B,"sp")</f>
        <v>3662</v>
      </c>
      <c r="C26" s="7" t="s">
        <v>103</v>
      </c>
      <c r="D26" s="7"/>
      <c r="E26" s="7"/>
      <c r="F26" s="8" t="str">
        <f>_xlfn.XLOOKUP(C26,인원DB!C:C,인원DB!F:F,"")</f>
        <v>4호봉</v>
      </c>
      <c r="G26" s="84"/>
      <c r="H26" s="6">
        <f t="shared" si="3"/>
        <v>18</v>
      </c>
      <c r="I26" s="7">
        <f t="shared" si="4"/>
        <v>6</v>
      </c>
      <c r="J26" s="48">
        <f t="shared" si="5"/>
        <v>10</v>
      </c>
      <c r="K26" s="53" t="s">
        <v>70</v>
      </c>
      <c r="L26" s="53" t="s">
        <v>26</v>
      </c>
      <c r="M26" s="53" t="s">
        <v>27</v>
      </c>
      <c r="N26" s="53" t="s">
        <v>32</v>
      </c>
      <c r="O26" s="53" t="s">
        <v>52</v>
      </c>
      <c r="P26" s="53" t="s">
        <v>53</v>
      </c>
      <c r="Q26" s="53" t="s">
        <v>54</v>
      </c>
      <c r="R26" s="53" t="s">
        <v>28</v>
      </c>
      <c r="S26" s="264" t="s">
        <v>17</v>
      </c>
      <c r="T26" s="53" t="s">
        <v>17</v>
      </c>
      <c r="U26" s="53" t="s">
        <v>40</v>
      </c>
      <c r="V26" s="53" t="s">
        <v>32</v>
      </c>
      <c r="W26" s="53" t="s">
        <v>42</v>
      </c>
      <c r="X26" s="53" t="s">
        <v>43</v>
      </c>
      <c r="Y26" s="53" t="s">
        <v>56</v>
      </c>
      <c r="Z26" s="53" t="s">
        <v>28</v>
      </c>
      <c r="AA26" s="53" t="s">
        <v>38</v>
      </c>
      <c r="AB26" s="53" t="s">
        <v>47</v>
      </c>
      <c r="AC26" s="53" t="s">
        <v>39</v>
      </c>
      <c r="AD26" s="53" t="s">
        <v>32</v>
      </c>
      <c r="AE26" s="53" t="s">
        <v>58</v>
      </c>
      <c r="AF26" s="53" t="s">
        <v>59</v>
      </c>
      <c r="AG26" s="53" t="s">
        <v>60</v>
      </c>
      <c r="AH26" s="53" t="s">
        <v>28</v>
      </c>
      <c r="AI26" s="53" t="s">
        <v>56</v>
      </c>
      <c r="AJ26" s="53" t="s">
        <v>44</v>
      </c>
      <c r="AK26" s="53" t="s">
        <v>45</v>
      </c>
      <c r="AL26" s="53" t="s">
        <v>32</v>
      </c>
      <c r="AM26" s="53" t="s">
        <v>63</v>
      </c>
      <c r="AN26" s="53" t="s">
        <v>34</v>
      </c>
      <c r="AO26" s="53" t="s">
        <v>35</v>
      </c>
      <c r="AP26" s="53" t="s">
        <v>28</v>
      </c>
      <c r="AQ26" s="53"/>
      <c r="AR26" s="53"/>
      <c r="AS26" s="53"/>
      <c r="AT26" s="53" t="s">
        <v>32</v>
      </c>
      <c r="AU26" s="53"/>
      <c r="AV26" s="53"/>
      <c r="AW26" s="54"/>
      <c r="AY26" s="1">
        <f t="shared" si="6"/>
        <v>3</v>
      </c>
      <c r="AZ26" s="1">
        <f t="shared" si="7"/>
        <v>4</v>
      </c>
      <c r="BA26" s="1">
        <f t="shared" si="8"/>
        <v>2</v>
      </c>
      <c r="BB26" s="1">
        <f t="shared" si="9"/>
        <v>0</v>
      </c>
      <c r="BC26" s="1">
        <f t="shared" si="10"/>
        <v>9</v>
      </c>
      <c r="BD26" s="1" t="s">
        <v>45</v>
      </c>
      <c r="BF26" s="1">
        <f t="shared" si="11"/>
        <v>7</v>
      </c>
      <c r="BG26" s="1">
        <f t="shared" si="12"/>
        <v>6</v>
      </c>
      <c r="BH26" s="1">
        <f t="shared" si="13"/>
        <v>5</v>
      </c>
      <c r="BI26" s="1">
        <f t="shared" si="14"/>
        <v>0</v>
      </c>
    </row>
    <row r="27" spans="1:61" ht="14.25" thickBot="1">
      <c r="A27" s="20">
        <f>SUBTOTAL(103,$B$4:B27)</f>
        <v>24</v>
      </c>
      <c r="B27" s="24">
        <f>_xlfn.XLOOKUP(C27,인원DB!C:C,인원DB!B:B,"sp")</f>
        <v>3662</v>
      </c>
      <c r="C27" s="21" t="s">
        <v>104</v>
      </c>
      <c r="D27" s="21"/>
      <c r="E27" s="21"/>
      <c r="F27" s="23" t="str">
        <f>_xlfn.XLOOKUP(C27,인원DB!C:C,인원DB!F:F,"")</f>
        <v>3호봉</v>
      </c>
      <c r="G27" s="289"/>
      <c r="H27" s="290">
        <f t="shared" si="3"/>
        <v>18</v>
      </c>
      <c r="I27" s="21">
        <f t="shared" si="4"/>
        <v>11</v>
      </c>
      <c r="J27" s="22">
        <f t="shared" si="5"/>
        <v>6</v>
      </c>
      <c r="K27" s="270" t="s">
        <v>69</v>
      </c>
      <c r="L27" s="270" t="s">
        <v>50</v>
      </c>
      <c r="M27" s="270" t="s">
        <v>51</v>
      </c>
      <c r="N27" s="291" t="s">
        <v>32</v>
      </c>
      <c r="O27" s="270" t="s">
        <v>29</v>
      </c>
      <c r="P27" s="270" t="s">
        <v>30</v>
      </c>
      <c r="Q27" s="270" t="s">
        <v>31</v>
      </c>
      <c r="R27" s="270" t="s">
        <v>28</v>
      </c>
      <c r="S27" s="269" t="s">
        <v>17</v>
      </c>
      <c r="T27" s="270" t="s">
        <v>39</v>
      </c>
      <c r="U27" s="270" t="s">
        <v>58</v>
      </c>
      <c r="V27" s="270" t="s">
        <v>32</v>
      </c>
      <c r="W27" s="270" t="s">
        <v>27</v>
      </c>
      <c r="X27" s="270" t="s">
        <v>61</v>
      </c>
      <c r="Y27" s="270" t="s">
        <v>37</v>
      </c>
      <c r="Z27" s="270" t="s">
        <v>28</v>
      </c>
      <c r="AA27" s="270" t="s">
        <v>45</v>
      </c>
      <c r="AB27" s="270" t="s">
        <v>35</v>
      </c>
      <c r="AC27" s="270" t="s">
        <v>34</v>
      </c>
      <c r="AD27" s="270" t="s">
        <v>32</v>
      </c>
      <c r="AE27" s="270" t="s">
        <v>40</v>
      </c>
      <c r="AF27" s="270" t="s">
        <v>41</v>
      </c>
      <c r="AG27" s="270" t="s">
        <v>42</v>
      </c>
      <c r="AH27" s="270" t="s">
        <v>28</v>
      </c>
      <c r="AI27" s="270" t="s">
        <v>37</v>
      </c>
      <c r="AJ27" s="291" t="s">
        <v>62</v>
      </c>
      <c r="AK27" s="270" t="s">
        <v>38</v>
      </c>
      <c r="AL27" s="270" t="s">
        <v>32</v>
      </c>
      <c r="AM27" s="270" t="s">
        <v>68</v>
      </c>
      <c r="AN27" s="270" t="s">
        <v>39</v>
      </c>
      <c r="AO27" s="270" t="s">
        <v>47</v>
      </c>
      <c r="AP27" s="270" t="s">
        <v>28</v>
      </c>
      <c r="AQ27" s="270"/>
      <c r="AR27" s="291"/>
      <c r="AS27" s="270"/>
      <c r="AT27" s="270" t="s">
        <v>32</v>
      </c>
      <c r="AU27" s="270"/>
      <c r="AV27" s="270"/>
      <c r="AW27" s="271"/>
      <c r="AY27" s="1">
        <f t="shared" si="6"/>
        <v>3</v>
      </c>
      <c r="AZ27" s="1">
        <f t="shared" si="7"/>
        <v>4</v>
      </c>
      <c r="BA27" s="1">
        <f t="shared" si="8"/>
        <v>1</v>
      </c>
      <c r="BB27" s="1">
        <f t="shared" si="9"/>
        <v>0</v>
      </c>
      <c r="BC27" s="1">
        <f t="shared" si="10"/>
        <v>8</v>
      </c>
      <c r="BD27" s="1" t="s">
        <v>73</v>
      </c>
      <c r="BF27" s="1">
        <f t="shared" si="11"/>
        <v>8</v>
      </c>
      <c r="BG27" s="1">
        <f t="shared" si="12"/>
        <v>6</v>
      </c>
      <c r="BH27" s="1">
        <f t="shared" si="13"/>
        <v>5</v>
      </c>
      <c r="BI27" s="1">
        <f t="shared" si="14"/>
        <v>0</v>
      </c>
    </row>
    <row r="28" spans="1:61">
      <c r="A28" s="16">
        <f>SUBTOTAL(103,$B$4:B28)</f>
        <v>25</v>
      </c>
      <c r="B28" s="14" t="str">
        <f>_xlfn.XLOOKUP(C28,인원DB!C:C,인원DB!B:B,"sp")</f>
        <v>SP</v>
      </c>
      <c r="C28" s="5" t="s">
        <v>105</v>
      </c>
      <c r="D28" s="5"/>
      <c r="E28" s="5"/>
      <c r="F28" s="13" t="str">
        <f>_xlfn.XLOOKUP(C28,인원DB!C:C,인원DB!F:F,"")</f>
        <v>-</v>
      </c>
      <c r="G28" s="87"/>
      <c r="H28" s="12">
        <f t="shared" si="3"/>
        <v>17</v>
      </c>
      <c r="I28" s="5">
        <f t="shared" si="4"/>
        <v>8</v>
      </c>
      <c r="J28" s="17">
        <f t="shared" si="5"/>
        <v>5</v>
      </c>
      <c r="K28" s="58" t="s">
        <v>54</v>
      </c>
      <c r="L28" s="58" t="s">
        <v>64</v>
      </c>
      <c r="M28" s="292" t="s">
        <v>78</v>
      </c>
      <c r="N28" s="292" t="s">
        <v>28</v>
      </c>
      <c r="O28" s="58" t="s">
        <v>28</v>
      </c>
      <c r="P28" s="58" t="s">
        <v>28</v>
      </c>
      <c r="Q28" s="58" t="s">
        <v>57</v>
      </c>
      <c r="R28" s="58" t="s">
        <v>69</v>
      </c>
      <c r="S28" s="267" t="s">
        <v>73</v>
      </c>
      <c r="T28" s="58" t="s">
        <v>28</v>
      </c>
      <c r="U28" s="58" t="s">
        <v>15</v>
      </c>
      <c r="V28" s="292" t="s">
        <v>15</v>
      </c>
      <c r="W28" s="292" t="s">
        <v>37</v>
      </c>
      <c r="X28" s="292" t="s">
        <v>62</v>
      </c>
      <c r="Y28" s="292" t="s">
        <v>27</v>
      </c>
      <c r="Z28" s="58" t="s">
        <v>53</v>
      </c>
      <c r="AA28" s="58" t="s">
        <v>48</v>
      </c>
      <c r="AB28" s="58" t="s">
        <v>28</v>
      </c>
      <c r="AC28" s="58" t="s">
        <v>17</v>
      </c>
      <c r="AD28" s="292" t="s">
        <v>17</v>
      </c>
      <c r="AE28" s="58" t="s">
        <v>55</v>
      </c>
      <c r="AF28" s="58" t="s">
        <v>45</v>
      </c>
      <c r="AG28" s="58" t="s">
        <v>35</v>
      </c>
      <c r="AH28" s="58" t="s">
        <v>55</v>
      </c>
      <c r="AI28" s="58" t="s">
        <v>17</v>
      </c>
      <c r="AJ28" s="292" t="s">
        <v>17</v>
      </c>
      <c r="AK28" s="58" t="s">
        <v>61</v>
      </c>
      <c r="AL28" s="58" t="s">
        <v>67</v>
      </c>
      <c r="AM28" s="58" t="s">
        <v>58</v>
      </c>
      <c r="AN28" s="58" t="s">
        <v>28</v>
      </c>
      <c r="AO28" s="58" t="s">
        <v>28</v>
      </c>
      <c r="AP28" s="58" t="s">
        <v>15</v>
      </c>
      <c r="AQ28" s="292" t="s">
        <v>28</v>
      </c>
      <c r="AR28" s="292"/>
      <c r="AS28" s="58"/>
      <c r="AT28" s="58"/>
      <c r="AU28" s="58"/>
      <c r="AV28" s="58"/>
      <c r="AW28" s="59"/>
      <c r="AY28" s="1">
        <f t="shared" si="6"/>
        <v>8</v>
      </c>
      <c r="AZ28" s="1">
        <f t="shared" si="7"/>
        <v>0</v>
      </c>
      <c r="BA28" s="1">
        <f t="shared" si="8"/>
        <v>4</v>
      </c>
      <c r="BB28" s="1">
        <f t="shared" si="9"/>
        <v>0</v>
      </c>
      <c r="BC28" s="1">
        <f t="shared" si="10"/>
        <v>12</v>
      </c>
      <c r="BD28" s="1" t="s">
        <v>63</v>
      </c>
      <c r="BF28" s="1">
        <f t="shared" si="11"/>
        <v>6</v>
      </c>
      <c r="BG28" s="1">
        <f t="shared" si="12"/>
        <v>5</v>
      </c>
      <c r="BH28" s="1">
        <f t="shared" si="13"/>
        <v>4</v>
      </c>
      <c r="BI28" s="1">
        <f t="shared" si="14"/>
        <v>0</v>
      </c>
    </row>
    <row r="29" spans="1:61">
      <c r="A29" s="19">
        <f>SUBTOTAL(103,$B$4:B29)</f>
        <v>26</v>
      </c>
      <c r="B29" s="49" t="str">
        <f>_xlfn.XLOOKUP(C29,인원DB!C:C,인원DB!B:B,"sp")</f>
        <v>SP</v>
      </c>
      <c r="C29" s="10" t="s">
        <v>106</v>
      </c>
      <c r="D29" s="10"/>
      <c r="E29" s="10"/>
      <c r="F29" s="11" t="str">
        <f>_xlfn.XLOOKUP(C29,인원DB!C:C,인원DB!F:F,"")</f>
        <v>2호봉</v>
      </c>
      <c r="G29" s="85"/>
      <c r="H29" s="9">
        <f t="shared" si="3"/>
        <v>20</v>
      </c>
      <c r="I29" s="10">
        <f t="shared" si="4"/>
        <v>6</v>
      </c>
      <c r="J29" s="50">
        <f t="shared" si="5"/>
        <v>9</v>
      </c>
      <c r="K29" s="56" t="s">
        <v>32</v>
      </c>
      <c r="L29" s="56" t="s">
        <v>78</v>
      </c>
      <c r="M29" s="55" t="s">
        <v>52</v>
      </c>
      <c r="N29" s="55" t="s">
        <v>54</v>
      </c>
      <c r="O29" s="56" t="s">
        <v>78</v>
      </c>
      <c r="P29" s="56" t="s">
        <v>28</v>
      </c>
      <c r="Q29" s="56" t="s">
        <v>87</v>
      </c>
      <c r="R29" s="56" t="s">
        <v>70</v>
      </c>
      <c r="S29" s="266" t="s">
        <v>67</v>
      </c>
      <c r="T29" s="56" t="s">
        <v>28</v>
      </c>
      <c r="U29" s="56" t="s">
        <v>80</v>
      </c>
      <c r="V29" s="55" t="s">
        <v>80</v>
      </c>
      <c r="W29" s="55" t="s">
        <v>56</v>
      </c>
      <c r="X29" s="55" t="s">
        <v>30</v>
      </c>
      <c r="Y29" s="55" t="s">
        <v>51</v>
      </c>
      <c r="Z29" s="56" t="s">
        <v>90</v>
      </c>
      <c r="AA29" s="56" t="s">
        <v>75</v>
      </c>
      <c r="AB29" s="56" t="s">
        <v>28</v>
      </c>
      <c r="AC29" s="56" t="s">
        <v>59</v>
      </c>
      <c r="AD29" s="55" t="s">
        <v>68</v>
      </c>
      <c r="AE29" s="56" t="s">
        <v>36</v>
      </c>
      <c r="AF29" s="56" t="s">
        <v>28</v>
      </c>
      <c r="AG29" s="56" t="s">
        <v>47</v>
      </c>
      <c r="AH29" s="56" t="s">
        <v>36</v>
      </c>
      <c r="AI29" s="56" t="s">
        <v>15</v>
      </c>
      <c r="AJ29" s="55" t="s">
        <v>17</v>
      </c>
      <c r="AK29" s="56" t="s">
        <v>17</v>
      </c>
      <c r="AL29" s="56" t="s">
        <v>73</v>
      </c>
      <c r="AM29" s="56" t="s">
        <v>40</v>
      </c>
      <c r="AN29" s="56" t="s">
        <v>43</v>
      </c>
      <c r="AO29" s="56" t="s">
        <v>439</v>
      </c>
      <c r="AP29" s="56" t="s">
        <v>15</v>
      </c>
      <c r="AQ29" s="55" t="s">
        <v>28</v>
      </c>
      <c r="AR29" s="55"/>
      <c r="AS29" s="56"/>
      <c r="AT29" s="56"/>
      <c r="AU29" s="56"/>
      <c r="AV29" s="56" t="s">
        <v>440</v>
      </c>
      <c r="AW29" s="57"/>
      <c r="AY29" s="1">
        <f t="shared" si="6"/>
        <v>6</v>
      </c>
      <c r="AZ29" s="1">
        <f t="shared" si="7"/>
        <v>0</v>
      </c>
      <c r="BA29" s="1">
        <f t="shared" si="8"/>
        <v>5</v>
      </c>
      <c r="BB29" s="1">
        <f t="shared" si="9"/>
        <v>0</v>
      </c>
      <c r="BC29" s="1">
        <f t="shared" si="10"/>
        <v>11</v>
      </c>
      <c r="BD29" s="1" t="s">
        <v>107</v>
      </c>
      <c r="BF29" s="1">
        <f t="shared" si="11"/>
        <v>7</v>
      </c>
      <c r="BG29" s="1">
        <f t="shared" si="12"/>
        <v>6</v>
      </c>
      <c r="BH29" s="1">
        <f t="shared" si="13"/>
        <v>4</v>
      </c>
      <c r="BI29" s="1">
        <f t="shared" si="14"/>
        <v>0</v>
      </c>
    </row>
    <row r="30" spans="1:61">
      <c r="A30" s="51">
        <f>SUBTOTAL(103,$B$4:B30)</f>
        <v>27</v>
      </c>
      <c r="B30" s="47" t="str">
        <f>_xlfn.XLOOKUP(C30,인원DB!C:C,인원DB!B:B,"sp")</f>
        <v>SP</v>
      </c>
      <c r="C30" s="7" t="s">
        <v>108</v>
      </c>
      <c r="D30" s="7"/>
      <c r="E30" s="7"/>
      <c r="F30" s="8" t="str">
        <f>_xlfn.XLOOKUP(C30,인원DB!C:C,인원DB!F:F,"")</f>
        <v>1-1호봉</v>
      </c>
      <c r="G30" s="84"/>
      <c r="H30" s="6">
        <f t="shared" si="3"/>
        <v>17</v>
      </c>
      <c r="I30" s="7">
        <f t="shared" si="4"/>
        <v>11</v>
      </c>
      <c r="J30" s="48">
        <f t="shared" si="5"/>
        <v>6</v>
      </c>
      <c r="K30" s="53" t="s">
        <v>72</v>
      </c>
      <c r="L30" s="53" t="s">
        <v>70</v>
      </c>
      <c r="M30" s="53" t="s">
        <v>54</v>
      </c>
      <c r="N30" s="52" t="s">
        <v>72</v>
      </c>
      <c r="O30" s="53" t="s">
        <v>28</v>
      </c>
      <c r="P30" s="53" t="s">
        <v>28</v>
      </c>
      <c r="Q30" s="53" t="s">
        <v>69</v>
      </c>
      <c r="R30" s="53" t="s">
        <v>82</v>
      </c>
      <c r="S30" s="264" t="s">
        <v>40</v>
      </c>
      <c r="T30" s="53" t="s">
        <v>73</v>
      </c>
      <c r="U30" s="53" t="s">
        <v>15</v>
      </c>
      <c r="V30" s="53" t="s">
        <v>15</v>
      </c>
      <c r="W30" s="53" t="s">
        <v>68</v>
      </c>
      <c r="X30" s="53" t="s">
        <v>15</v>
      </c>
      <c r="Y30" s="53" t="s">
        <v>62</v>
      </c>
      <c r="Z30" s="53" t="s">
        <v>39</v>
      </c>
      <c r="AA30" s="53" t="s">
        <v>27</v>
      </c>
      <c r="AB30" s="53" t="s">
        <v>38</v>
      </c>
      <c r="AC30" s="52" t="s">
        <v>28</v>
      </c>
      <c r="AD30" s="53" t="s">
        <v>55</v>
      </c>
      <c r="AE30" s="53" t="s">
        <v>45</v>
      </c>
      <c r="AF30" s="53" t="s">
        <v>35</v>
      </c>
      <c r="AG30" s="53" t="s">
        <v>28</v>
      </c>
      <c r="AH30" s="53" t="s">
        <v>45</v>
      </c>
      <c r="AI30" s="53" t="s">
        <v>15</v>
      </c>
      <c r="AJ30" s="52" t="s">
        <v>61</v>
      </c>
      <c r="AK30" s="52" t="s">
        <v>67</v>
      </c>
      <c r="AL30" s="53" t="s">
        <v>58</v>
      </c>
      <c r="AM30" s="53" t="s">
        <v>61</v>
      </c>
      <c r="AN30" s="53" t="s">
        <v>67</v>
      </c>
      <c r="AO30" s="53" t="s">
        <v>58</v>
      </c>
      <c r="AP30" s="53" t="s">
        <v>15</v>
      </c>
      <c r="AQ30" s="53" t="s">
        <v>28</v>
      </c>
      <c r="AR30" s="52"/>
      <c r="AS30" s="53"/>
      <c r="AT30" s="53"/>
      <c r="AU30" s="53"/>
      <c r="AV30" s="53"/>
      <c r="AW30" s="54"/>
      <c r="AY30" s="1">
        <f t="shared" si="6"/>
        <v>8</v>
      </c>
      <c r="AZ30" s="1">
        <f t="shared" si="7"/>
        <v>0</v>
      </c>
      <c r="BA30" s="1">
        <f t="shared" si="8"/>
        <v>0</v>
      </c>
      <c r="BB30" s="1">
        <f t="shared" si="9"/>
        <v>0</v>
      </c>
      <c r="BC30" s="1">
        <f t="shared" si="10"/>
        <v>8</v>
      </c>
      <c r="BD30" s="1" t="s">
        <v>15</v>
      </c>
      <c r="BF30" s="1">
        <f t="shared" si="11"/>
        <v>8</v>
      </c>
      <c r="BG30" s="1">
        <f t="shared" si="12"/>
        <v>5</v>
      </c>
      <c r="BH30" s="1">
        <f t="shared" si="13"/>
        <v>5</v>
      </c>
      <c r="BI30" s="1">
        <f t="shared" si="14"/>
        <v>0</v>
      </c>
    </row>
    <row r="31" spans="1:61">
      <c r="A31" s="19">
        <f>SUBTOTAL(103,$B$4:B31)</f>
        <v>28</v>
      </c>
      <c r="B31" s="49" t="str">
        <f>_xlfn.XLOOKUP(C31,인원DB!C:C,인원DB!B:B,"sp")</f>
        <v>SP</v>
      </c>
      <c r="C31" s="10" t="s">
        <v>109</v>
      </c>
      <c r="D31" s="10"/>
      <c r="E31" s="10"/>
      <c r="F31" s="11" t="str">
        <f>_xlfn.XLOOKUP(C31,인원DB!C:C,인원DB!F:F,"")</f>
        <v>1-1호봉</v>
      </c>
      <c r="G31" s="85"/>
      <c r="H31" s="9">
        <f t="shared" si="3"/>
        <v>18</v>
      </c>
      <c r="I31" s="10">
        <f t="shared" si="4"/>
        <v>7</v>
      </c>
      <c r="J31" s="50">
        <f t="shared" si="5"/>
        <v>10</v>
      </c>
      <c r="K31" s="56" t="s">
        <v>33</v>
      </c>
      <c r="L31" s="56" t="s">
        <v>32</v>
      </c>
      <c r="M31" s="56" t="s">
        <v>31</v>
      </c>
      <c r="N31" s="55" t="s">
        <v>82</v>
      </c>
      <c r="O31" s="56" t="s">
        <v>51</v>
      </c>
      <c r="P31" s="56" t="s">
        <v>28</v>
      </c>
      <c r="Q31" s="56" t="s">
        <v>70</v>
      </c>
      <c r="R31" s="56" t="s">
        <v>72</v>
      </c>
      <c r="S31" s="266" t="s">
        <v>58</v>
      </c>
      <c r="T31" s="56" t="s">
        <v>67</v>
      </c>
      <c r="U31" s="56" t="s">
        <v>15</v>
      </c>
      <c r="V31" s="56" t="s">
        <v>15</v>
      </c>
      <c r="W31" s="56" t="s">
        <v>63</v>
      </c>
      <c r="X31" s="56" t="s">
        <v>15</v>
      </c>
      <c r="Y31" s="56" t="s">
        <v>44</v>
      </c>
      <c r="Z31" s="56" t="s">
        <v>34</v>
      </c>
      <c r="AA31" s="56" t="s">
        <v>51</v>
      </c>
      <c r="AB31" s="56" t="s">
        <v>45</v>
      </c>
      <c r="AC31" s="55" t="s">
        <v>28</v>
      </c>
      <c r="AD31" s="56" t="s">
        <v>36</v>
      </c>
      <c r="AE31" s="56" t="s">
        <v>38</v>
      </c>
      <c r="AF31" s="56" t="s">
        <v>64</v>
      </c>
      <c r="AG31" s="56" t="s">
        <v>36</v>
      </c>
      <c r="AH31" s="56" t="s">
        <v>38</v>
      </c>
      <c r="AI31" s="56" t="s">
        <v>15</v>
      </c>
      <c r="AJ31" s="55" t="s">
        <v>43</v>
      </c>
      <c r="AK31" s="55" t="s">
        <v>73</v>
      </c>
      <c r="AL31" s="56" t="s">
        <v>69</v>
      </c>
      <c r="AM31" s="56" t="s">
        <v>80</v>
      </c>
      <c r="AN31" s="56" t="s">
        <v>438</v>
      </c>
      <c r="AO31" s="56" t="s">
        <v>40</v>
      </c>
      <c r="AP31" s="56" t="s">
        <v>15</v>
      </c>
      <c r="AQ31" s="56" t="s">
        <v>28</v>
      </c>
      <c r="AR31" s="55"/>
      <c r="AS31" s="56"/>
      <c r="AT31" s="56"/>
      <c r="AU31" s="56"/>
      <c r="AV31" s="56"/>
      <c r="AW31" s="57"/>
      <c r="AY31" s="1">
        <f t="shared" si="6"/>
        <v>7</v>
      </c>
      <c r="AZ31" s="1">
        <f t="shared" si="7"/>
        <v>0</v>
      </c>
      <c r="BA31" s="1">
        <f t="shared" si="8"/>
        <v>1</v>
      </c>
      <c r="BB31" s="1">
        <f t="shared" si="9"/>
        <v>0</v>
      </c>
      <c r="BC31" s="1">
        <f t="shared" si="10"/>
        <v>8</v>
      </c>
      <c r="BD31" s="1" t="s">
        <v>16</v>
      </c>
      <c r="BF31" s="1">
        <f t="shared" si="11"/>
        <v>8</v>
      </c>
      <c r="BG31" s="1">
        <f t="shared" si="12"/>
        <v>5</v>
      </c>
      <c r="BH31" s="1">
        <f t="shared" si="13"/>
        <v>6</v>
      </c>
      <c r="BI31" s="1">
        <f t="shared" si="14"/>
        <v>0</v>
      </c>
    </row>
    <row r="32" spans="1:61">
      <c r="A32" s="51">
        <f>SUBTOTAL(103,$B$4:B32)</f>
        <v>29</v>
      </c>
      <c r="B32" s="47" t="str">
        <f>_xlfn.XLOOKUP(C32,인원DB!C:C,인원DB!B:B,"sp")</f>
        <v>SP</v>
      </c>
      <c r="C32" s="7" t="s">
        <v>110</v>
      </c>
      <c r="D32" s="7"/>
      <c r="E32" s="7"/>
      <c r="F32" s="8" t="str">
        <f>_xlfn.XLOOKUP(C32,인원DB!C:C,인원DB!F:F,"")</f>
        <v>촉탁</v>
      </c>
      <c r="G32" s="84"/>
      <c r="H32" s="6">
        <f t="shared" si="3"/>
        <v>16</v>
      </c>
      <c r="I32" s="7">
        <f t="shared" si="4"/>
        <v>9</v>
      </c>
      <c r="J32" s="48">
        <f t="shared" si="5"/>
        <v>7</v>
      </c>
      <c r="K32" s="53" t="s">
        <v>78</v>
      </c>
      <c r="L32" s="53" t="s">
        <v>54</v>
      </c>
      <c r="M32" s="52" t="s">
        <v>64</v>
      </c>
      <c r="N32" s="53" t="s">
        <v>28</v>
      </c>
      <c r="O32" s="53" t="s">
        <v>72</v>
      </c>
      <c r="P32" s="53" t="s">
        <v>28</v>
      </c>
      <c r="Q32" s="53" t="s">
        <v>82</v>
      </c>
      <c r="R32" s="53" t="s">
        <v>57</v>
      </c>
      <c r="S32" s="264" t="s">
        <v>43</v>
      </c>
      <c r="T32" s="53" t="s">
        <v>34</v>
      </c>
      <c r="U32" s="53" t="s">
        <v>15</v>
      </c>
      <c r="V32" s="52" t="s">
        <v>15</v>
      </c>
      <c r="W32" s="52" t="s">
        <v>59</v>
      </c>
      <c r="X32" s="52" t="s">
        <v>15</v>
      </c>
      <c r="Y32" s="52" t="s">
        <v>39</v>
      </c>
      <c r="Z32" s="53" t="s">
        <v>60</v>
      </c>
      <c r="AA32" s="53" t="s">
        <v>53</v>
      </c>
      <c r="AB32" s="53" t="s">
        <v>28</v>
      </c>
      <c r="AC32" s="52" t="s">
        <v>28</v>
      </c>
      <c r="AD32" s="52" t="s">
        <v>45</v>
      </c>
      <c r="AE32" s="53" t="s">
        <v>35</v>
      </c>
      <c r="AF32" s="53" t="s">
        <v>55</v>
      </c>
      <c r="AG32" s="53" t="s">
        <v>45</v>
      </c>
      <c r="AH32" s="53" t="s">
        <v>76</v>
      </c>
      <c r="AI32" s="53" t="s">
        <v>15</v>
      </c>
      <c r="AJ32" s="52" t="s">
        <v>15</v>
      </c>
      <c r="AK32" s="52" t="s">
        <v>58</v>
      </c>
      <c r="AL32" s="53" t="s">
        <v>61</v>
      </c>
      <c r="AM32" s="53" t="s">
        <v>67</v>
      </c>
      <c r="AN32" s="53" t="s">
        <v>58</v>
      </c>
      <c r="AO32" s="53" t="s">
        <v>61</v>
      </c>
      <c r="AP32" s="53" t="s">
        <v>15</v>
      </c>
      <c r="AQ32" s="52" t="s">
        <v>28</v>
      </c>
      <c r="AR32" s="53"/>
      <c r="AS32" s="53"/>
      <c r="AT32" s="53"/>
      <c r="AU32" s="53"/>
      <c r="AV32" s="53"/>
      <c r="AW32" s="54"/>
      <c r="AY32" s="1">
        <f t="shared" si="6"/>
        <v>9</v>
      </c>
      <c r="AZ32" s="1">
        <f t="shared" si="7"/>
        <v>0</v>
      </c>
      <c r="BA32" s="1">
        <f t="shared" si="8"/>
        <v>0</v>
      </c>
      <c r="BB32" s="1">
        <f t="shared" si="9"/>
        <v>0</v>
      </c>
      <c r="BC32" s="1">
        <f t="shared" si="10"/>
        <v>9</v>
      </c>
      <c r="BD32" s="1" t="s">
        <v>96</v>
      </c>
      <c r="BF32" s="1">
        <f t="shared" si="11"/>
        <v>8</v>
      </c>
      <c r="BG32" s="1">
        <f t="shared" si="12"/>
        <v>4</v>
      </c>
      <c r="BH32" s="1">
        <f t="shared" si="13"/>
        <v>5</v>
      </c>
      <c r="BI32" s="1">
        <f t="shared" si="14"/>
        <v>0</v>
      </c>
    </row>
    <row r="33" spans="1:61">
      <c r="A33" s="78">
        <f>SUBTOTAL(103,$B$4:B33)</f>
        <v>30</v>
      </c>
      <c r="B33" s="49" t="str">
        <f>_xlfn.XLOOKUP(C33,인원DB!C:C,인원DB!B:B,"sp")</f>
        <v>SP</v>
      </c>
      <c r="C33" s="79" t="s">
        <v>111</v>
      </c>
      <c r="D33" s="79"/>
      <c r="E33" s="79"/>
      <c r="F33" s="80">
        <f>_xlfn.XLOOKUP(C33,인원DB!C:C,인원DB!F:F,"")</f>
        <v>0</v>
      </c>
      <c r="G33" s="86"/>
      <c r="H33" s="9">
        <f t="shared" si="3"/>
        <v>17</v>
      </c>
      <c r="I33" s="10">
        <f t="shared" si="4"/>
        <v>7</v>
      </c>
      <c r="J33" s="50">
        <f t="shared" si="5"/>
        <v>8</v>
      </c>
      <c r="K33" s="81" t="s">
        <v>90</v>
      </c>
      <c r="L33" s="81" t="s">
        <v>82</v>
      </c>
      <c r="M33" s="55" t="s">
        <v>50</v>
      </c>
      <c r="N33" s="81" t="s">
        <v>28</v>
      </c>
      <c r="O33" s="81" t="s">
        <v>26</v>
      </c>
      <c r="P33" s="81" t="s">
        <v>72</v>
      </c>
      <c r="Q33" s="81" t="s">
        <v>72</v>
      </c>
      <c r="R33" s="81" t="s">
        <v>87</v>
      </c>
      <c r="S33" s="268" t="s">
        <v>112</v>
      </c>
      <c r="T33" s="81" t="s">
        <v>28</v>
      </c>
      <c r="U33" s="81" t="s">
        <v>15</v>
      </c>
      <c r="V33" s="55" t="s">
        <v>15</v>
      </c>
      <c r="W33" s="55" t="s">
        <v>41</v>
      </c>
      <c r="X33" s="55" t="s">
        <v>28</v>
      </c>
      <c r="Y33" s="55" t="s">
        <v>112</v>
      </c>
      <c r="Z33" s="81" t="s">
        <v>42</v>
      </c>
      <c r="AA33" s="81" t="s">
        <v>113</v>
      </c>
      <c r="AB33" s="81" t="s">
        <v>28</v>
      </c>
      <c r="AC33" s="55" t="s">
        <v>47</v>
      </c>
      <c r="AD33" s="55" t="s">
        <v>38</v>
      </c>
      <c r="AE33" s="81" t="s">
        <v>47</v>
      </c>
      <c r="AF33" s="81" t="s">
        <v>36</v>
      </c>
      <c r="AG33" s="81" t="s">
        <v>112</v>
      </c>
      <c r="AH33" s="81" t="s">
        <v>28</v>
      </c>
      <c r="AI33" s="81" t="s">
        <v>80</v>
      </c>
      <c r="AJ33" s="55" t="s">
        <v>80</v>
      </c>
      <c r="AK33" s="55" t="s">
        <v>40</v>
      </c>
      <c r="AL33" s="81" t="s">
        <v>43</v>
      </c>
      <c r="AM33" s="81" t="s">
        <v>73</v>
      </c>
      <c r="AN33" s="81" t="s">
        <v>40</v>
      </c>
      <c r="AO33" s="81" t="s">
        <v>43</v>
      </c>
      <c r="AP33" s="81" t="s">
        <v>15</v>
      </c>
      <c r="AQ33" s="55" t="s">
        <v>28</v>
      </c>
      <c r="AR33" s="81"/>
      <c r="AS33" s="81"/>
      <c r="AT33" s="81"/>
      <c r="AU33" s="81"/>
      <c r="AV33" s="81"/>
      <c r="AW33" s="82"/>
      <c r="AY33" s="1">
        <f t="shared" si="6"/>
        <v>8</v>
      </c>
      <c r="AZ33" s="1">
        <f t="shared" si="7"/>
        <v>0</v>
      </c>
      <c r="BA33" s="1">
        <f t="shared" si="8"/>
        <v>2</v>
      </c>
      <c r="BB33" s="1">
        <f t="shared" si="9"/>
        <v>0</v>
      </c>
      <c r="BC33" s="1">
        <f t="shared" si="10"/>
        <v>10</v>
      </c>
      <c r="BD33" s="1" t="s">
        <v>17</v>
      </c>
      <c r="BF33" s="1">
        <f t="shared" si="11"/>
        <v>8</v>
      </c>
      <c r="BG33" s="1">
        <f t="shared" si="12"/>
        <v>5</v>
      </c>
      <c r="BH33" s="1">
        <f t="shared" si="13"/>
        <v>4</v>
      </c>
      <c r="BI33" s="1">
        <f t="shared" si="14"/>
        <v>0</v>
      </c>
    </row>
    <row r="34" spans="1:61">
      <c r="A34" s="51">
        <f>SUBTOTAL(103,$B$4:B34)</f>
        <v>31</v>
      </c>
      <c r="B34" s="47" t="str">
        <f>_xlfn.XLOOKUP(C34,인원DB!C:C,인원DB!B:B,"sp")</f>
        <v>SP</v>
      </c>
      <c r="C34" s="7" t="s">
        <v>114</v>
      </c>
      <c r="D34" s="7"/>
      <c r="E34" s="7"/>
      <c r="F34" s="8"/>
      <c r="G34" s="84"/>
      <c r="H34" s="6">
        <f t="shared" si="3"/>
        <v>17</v>
      </c>
      <c r="I34" s="7">
        <f t="shared" si="4"/>
        <v>11</v>
      </c>
      <c r="J34" s="48">
        <f t="shared" si="5"/>
        <v>4</v>
      </c>
      <c r="K34" s="53" t="s">
        <v>31</v>
      </c>
      <c r="L34" s="53" t="s">
        <v>90</v>
      </c>
      <c r="M34" s="53" t="s">
        <v>90</v>
      </c>
      <c r="N34" s="53" t="s">
        <v>75</v>
      </c>
      <c r="O34" s="53" t="s">
        <v>28</v>
      </c>
      <c r="P34" s="53" t="s">
        <v>70</v>
      </c>
      <c r="Q34" s="53" t="s">
        <v>32</v>
      </c>
      <c r="R34" s="53" t="s">
        <v>64</v>
      </c>
      <c r="S34" s="264" t="s">
        <v>61</v>
      </c>
      <c r="T34" s="53" t="s">
        <v>61</v>
      </c>
      <c r="U34" s="53" t="s">
        <v>37</v>
      </c>
      <c r="V34" s="53" t="s">
        <v>60</v>
      </c>
      <c r="W34" s="53" t="s">
        <v>28</v>
      </c>
      <c r="X34" s="53" t="s">
        <v>15</v>
      </c>
      <c r="Y34" s="53" t="s">
        <v>75</v>
      </c>
      <c r="Z34" s="53" t="s">
        <v>28</v>
      </c>
      <c r="AA34" s="53" t="s">
        <v>87</v>
      </c>
      <c r="AB34" s="53" t="s">
        <v>17</v>
      </c>
      <c r="AC34" s="53" t="s">
        <v>17</v>
      </c>
      <c r="AD34" s="53" t="s">
        <v>64</v>
      </c>
      <c r="AE34" s="53" t="s">
        <v>112</v>
      </c>
      <c r="AF34" s="53" t="s">
        <v>54</v>
      </c>
      <c r="AG34" s="53" t="s">
        <v>28</v>
      </c>
      <c r="AH34" s="53" t="s">
        <v>112</v>
      </c>
      <c r="AI34" s="53" t="s">
        <v>36</v>
      </c>
      <c r="AJ34" s="53" t="s">
        <v>15</v>
      </c>
      <c r="AK34" s="53" t="s">
        <v>43</v>
      </c>
      <c r="AL34" s="53" t="s">
        <v>113</v>
      </c>
      <c r="AM34" s="53" t="s">
        <v>43</v>
      </c>
      <c r="AN34" s="53" t="s">
        <v>28</v>
      </c>
      <c r="AO34" s="53" t="s">
        <v>87</v>
      </c>
      <c r="AP34" s="53" t="s">
        <v>15</v>
      </c>
      <c r="AQ34" s="53" t="s">
        <v>28</v>
      </c>
      <c r="AR34" s="53"/>
      <c r="AS34" s="53"/>
      <c r="AT34" s="53"/>
      <c r="AU34" s="53"/>
      <c r="AV34" s="53"/>
      <c r="AW34" s="54"/>
      <c r="AY34" s="1">
        <f t="shared" si="6"/>
        <v>8</v>
      </c>
      <c r="AZ34" s="1">
        <f t="shared" si="7"/>
        <v>0</v>
      </c>
      <c r="BA34" s="1">
        <f t="shared" si="8"/>
        <v>2</v>
      </c>
      <c r="BB34" s="1">
        <f t="shared" si="9"/>
        <v>0</v>
      </c>
      <c r="BC34" s="1">
        <f t="shared" si="10"/>
        <v>10</v>
      </c>
      <c r="BD34" s="1" t="s">
        <v>18</v>
      </c>
      <c r="BF34" s="1">
        <f t="shared" si="11"/>
        <v>10</v>
      </c>
      <c r="BG34" s="1">
        <f t="shared" si="12"/>
        <v>2</v>
      </c>
      <c r="BH34" s="1">
        <f t="shared" si="13"/>
        <v>5</v>
      </c>
      <c r="BI34" s="1">
        <f t="shared" si="14"/>
        <v>0</v>
      </c>
    </row>
    <row r="35" spans="1:61">
      <c r="A35" s="19">
        <f>SUBTOTAL(103,$B$4:B35)</f>
        <v>32</v>
      </c>
      <c r="B35" s="49" t="str">
        <f>_xlfn.XLOOKUP(C35,인원DB!C:C,인원DB!B:B,"sp")</f>
        <v>SP</v>
      </c>
      <c r="C35" s="10" t="s">
        <v>115</v>
      </c>
      <c r="D35" s="10"/>
      <c r="E35" s="10"/>
      <c r="F35" s="11"/>
      <c r="G35" s="85"/>
      <c r="H35" s="9">
        <f t="shared" si="3"/>
        <v>17</v>
      </c>
      <c r="I35" s="10">
        <f t="shared" si="4"/>
        <v>5</v>
      </c>
      <c r="J35" s="50">
        <f t="shared" si="5"/>
        <v>12</v>
      </c>
      <c r="K35" s="58" t="s">
        <v>113</v>
      </c>
      <c r="L35" s="58" t="s">
        <v>31</v>
      </c>
      <c r="M35" s="58" t="s">
        <v>28</v>
      </c>
      <c r="N35" s="58" t="s">
        <v>30</v>
      </c>
      <c r="O35" s="58" t="s">
        <v>82</v>
      </c>
      <c r="P35" s="58" t="s">
        <v>82</v>
      </c>
      <c r="Q35" s="58" t="s">
        <v>33</v>
      </c>
      <c r="R35" s="58" t="s">
        <v>75</v>
      </c>
      <c r="S35" s="266" t="s">
        <v>28</v>
      </c>
      <c r="T35" s="56" t="s">
        <v>43</v>
      </c>
      <c r="U35" s="56" t="s">
        <v>56</v>
      </c>
      <c r="V35" s="56" t="s">
        <v>28</v>
      </c>
      <c r="W35" s="56" t="s">
        <v>113</v>
      </c>
      <c r="X35" s="56" t="s">
        <v>28</v>
      </c>
      <c r="Y35" s="56" t="s">
        <v>113</v>
      </c>
      <c r="Z35" s="56" t="s">
        <v>44</v>
      </c>
      <c r="AA35" s="56" t="s">
        <v>113</v>
      </c>
      <c r="AB35" s="56" t="s">
        <v>42</v>
      </c>
      <c r="AC35" s="56" t="s">
        <v>28</v>
      </c>
      <c r="AD35" s="56" t="s">
        <v>28</v>
      </c>
      <c r="AE35" s="56" t="s">
        <v>48</v>
      </c>
      <c r="AF35" s="56" t="s">
        <v>112</v>
      </c>
      <c r="AG35" s="56" t="s">
        <v>54</v>
      </c>
      <c r="AH35" s="56" t="s">
        <v>47</v>
      </c>
      <c r="AI35" s="56" t="s">
        <v>72</v>
      </c>
      <c r="AJ35" s="56" t="s">
        <v>15</v>
      </c>
      <c r="AK35" s="56" t="s">
        <v>113</v>
      </c>
      <c r="AL35" s="56" t="s">
        <v>113</v>
      </c>
      <c r="AM35" s="56" t="s">
        <v>113</v>
      </c>
      <c r="AN35" s="56" t="s">
        <v>57</v>
      </c>
      <c r="AO35" s="56" t="s">
        <v>57</v>
      </c>
      <c r="AP35" s="56" t="s">
        <v>15</v>
      </c>
      <c r="AQ35" s="56" t="s">
        <v>28</v>
      </c>
      <c r="AR35" s="56"/>
      <c r="AS35" s="56"/>
      <c r="AT35" s="56"/>
      <c r="AU35" s="56"/>
      <c r="AV35" s="56"/>
      <c r="AW35" s="57"/>
      <c r="AY35" s="1">
        <f t="shared" si="6"/>
        <v>8</v>
      </c>
      <c r="AZ35" s="1">
        <f t="shared" si="7"/>
        <v>0</v>
      </c>
      <c r="BA35" s="1">
        <f t="shared" si="8"/>
        <v>0</v>
      </c>
      <c r="BB35" s="1">
        <f t="shared" si="9"/>
        <v>0</v>
      </c>
      <c r="BC35" s="1">
        <f t="shared" si="10"/>
        <v>8</v>
      </c>
      <c r="BD35" s="1" t="s">
        <v>116</v>
      </c>
      <c r="BF35" s="1">
        <f t="shared" si="11"/>
        <v>9</v>
      </c>
      <c r="BG35" s="1">
        <f>COUNTIF(W35:AC35,"*A")+COUNTIF(W35:AC35,"*P")</f>
        <v>5</v>
      </c>
      <c r="BH35" s="1">
        <f t="shared" si="13"/>
        <v>5</v>
      </c>
      <c r="BI35" s="1">
        <f t="shared" si="14"/>
        <v>0</v>
      </c>
    </row>
    <row r="36" spans="1:61">
      <c r="A36" s="51">
        <f>SUBTOTAL(103,$B$4:B36)</f>
        <v>32</v>
      </c>
      <c r="B36" s="47"/>
      <c r="C36" s="7" t="s">
        <v>117</v>
      </c>
      <c r="D36" s="7"/>
      <c r="E36" s="83"/>
      <c r="F36" s="89"/>
      <c r="G36" s="91"/>
      <c r="H36" s="6"/>
      <c r="I36" s="7"/>
      <c r="J36" s="48"/>
      <c r="K36" s="84"/>
      <c r="L36" s="84"/>
      <c r="M36" s="84"/>
      <c r="N36" s="84"/>
      <c r="O36" s="84"/>
      <c r="P36" s="84"/>
      <c r="Q36" s="84"/>
      <c r="R36" s="84"/>
      <c r="S36" s="264" t="s">
        <v>68</v>
      </c>
      <c r="T36" s="53"/>
      <c r="U36" s="53"/>
      <c r="V36" s="53"/>
      <c r="X36" s="53"/>
      <c r="Y36" s="53"/>
      <c r="Z36" s="53"/>
      <c r="AA36" s="53" t="s">
        <v>30</v>
      </c>
      <c r="AB36" s="53"/>
      <c r="AC36" s="53" t="s">
        <v>54</v>
      </c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4"/>
      <c r="AY36" s="1">
        <f t="shared" si="6"/>
        <v>0</v>
      </c>
      <c r="AZ36" s="1">
        <f t="shared" si="7"/>
        <v>0</v>
      </c>
      <c r="BA36" s="1">
        <f t="shared" si="8"/>
        <v>0</v>
      </c>
      <c r="BB36" s="1">
        <f t="shared" si="9"/>
        <v>0</v>
      </c>
      <c r="BC36" s="1">
        <f t="shared" si="10"/>
        <v>0</v>
      </c>
      <c r="BD36" s="1" t="s">
        <v>118</v>
      </c>
      <c r="BF36" s="1">
        <f t="shared" si="11"/>
        <v>1</v>
      </c>
      <c r="BG36" s="1">
        <f t="shared" si="12"/>
        <v>2</v>
      </c>
      <c r="BH36" s="1">
        <f t="shared" si="13"/>
        <v>0</v>
      </c>
      <c r="BI36" s="1">
        <f t="shared" si="14"/>
        <v>0</v>
      </c>
    </row>
    <row r="37" spans="1:61">
      <c r="A37" s="19">
        <f>SUBTOTAL(103,$B$4:B37)</f>
        <v>32</v>
      </c>
      <c r="B37" s="49"/>
      <c r="C37" s="10" t="s">
        <v>119</v>
      </c>
      <c r="D37" s="10"/>
      <c r="E37" s="10"/>
      <c r="F37" s="90"/>
      <c r="G37" s="92"/>
      <c r="H37" s="9"/>
      <c r="I37" s="10"/>
      <c r="J37" s="50"/>
      <c r="K37" s="85"/>
      <c r="L37" s="85"/>
      <c r="M37" s="85"/>
      <c r="N37" s="85"/>
      <c r="O37" s="85"/>
      <c r="P37" s="85"/>
      <c r="Q37" s="85"/>
      <c r="R37" s="85"/>
      <c r="S37" s="266" t="s">
        <v>63</v>
      </c>
      <c r="T37" s="56"/>
      <c r="U37" s="56"/>
      <c r="V37" s="56"/>
      <c r="W37" s="56"/>
      <c r="X37" s="56"/>
      <c r="Y37" s="56"/>
      <c r="Z37" s="56"/>
      <c r="AA37" s="56"/>
      <c r="AB37" s="56"/>
      <c r="AC37" s="56" t="s">
        <v>31</v>
      </c>
      <c r="AD37" s="56"/>
      <c r="AE37" s="56"/>
      <c r="AF37" s="56"/>
      <c r="AG37" s="56" t="s">
        <v>90</v>
      </c>
      <c r="AH37" s="56"/>
      <c r="AI37" s="56"/>
      <c r="AJ37" s="56"/>
      <c r="AK37" s="56"/>
      <c r="AL37" s="56"/>
      <c r="AM37" s="56"/>
      <c r="AN37" s="56" t="s">
        <v>72</v>
      </c>
      <c r="AO37" s="56"/>
      <c r="AP37" s="56"/>
      <c r="AQ37" s="56"/>
      <c r="AR37" s="56"/>
      <c r="AS37" s="56"/>
      <c r="AT37" s="56"/>
      <c r="AU37" s="56"/>
      <c r="AV37" s="56"/>
      <c r="AW37" s="57"/>
      <c r="AY37" s="1">
        <f t="shared" si="6"/>
        <v>0</v>
      </c>
      <c r="AZ37" s="1">
        <f t="shared" si="7"/>
        <v>0</v>
      </c>
      <c r="BA37" s="1">
        <f t="shared" si="8"/>
        <v>0</v>
      </c>
      <c r="BB37" s="1">
        <f t="shared" si="9"/>
        <v>0</v>
      </c>
      <c r="BC37" s="1">
        <f t="shared" si="10"/>
        <v>0</v>
      </c>
      <c r="BD37" s="1" t="s">
        <v>120</v>
      </c>
      <c r="BF37" s="1">
        <f t="shared" si="11"/>
        <v>1</v>
      </c>
      <c r="BG37" s="1">
        <f>COUNTIF(W37:AC37,"*A")+COUNTIF(W37:AC37,"*P")</f>
        <v>1</v>
      </c>
      <c r="BH37" s="1">
        <f t="shared" si="13"/>
        <v>1</v>
      </c>
      <c r="BI37" s="1">
        <f t="shared" si="14"/>
        <v>0</v>
      </c>
    </row>
    <row r="38" spans="1:61">
      <c r="A38" s="51">
        <f>SUBTOTAL(103,$B$4:B38)</f>
        <v>32</v>
      </c>
      <c r="B38" s="47"/>
      <c r="C38" s="7" t="s">
        <v>121</v>
      </c>
      <c r="D38" s="7"/>
      <c r="E38" s="83"/>
      <c r="F38" s="89"/>
      <c r="G38" s="91"/>
      <c r="H38" s="6"/>
      <c r="I38" s="7"/>
      <c r="J38" s="48"/>
      <c r="K38" s="84"/>
      <c r="L38" s="84"/>
      <c r="M38" s="84"/>
      <c r="N38" s="84"/>
      <c r="O38" s="84"/>
      <c r="P38" s="84"/>
      <c r="Q38" s="84"/>
      <c r="R38" s="84"/>
      <c r="S38" s="264"/>
      <c r="T38" s="53" t="s">
        <v>58</v>
      </c>
      <c r="U38" s="53"/>
      <c r="V38" s="53" t="s">
        <v>56</v>
      </c>
      <c r="X38" s="53"/>
      <c r="Y38" s="53"/>
      <c r="Z38" s="53"/>
      <c r="AA38" s="53"/>
      <c r="AB38" s="53" t="s">
        <v>90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4"/>
      <c r="AY38" s="1">
        <f t="shared" ref="AY38:AY43" si="15">COUNTIF(S38:AW38,$AY$3)</f>
        <v>0</v>
      </c>
      <c r="AZ38" s="1">
        <f t="shared" ref="AZ38:AZ43" si="16">COUNTIF(S38:AW38,$AZ$3)</f>
        <v>0</v>
      </c>
      <c r="BA38" s="1">
        <f t="shared" ref="BA38:BA43" si="17">COUNTIF(S38:AW38,$BA$3)</f>
        <v>0</v>
      </c>
      <c r="BB38" s="1">
        <f t="shared" ref="BB38:BB43" si="18">COUNTIF(S38:AW38,$BB$3)</f>
        <v>0</v>
      </c>
      <c r="BC38" s="1">
        <f t="shared" ref="BC38:BC43" si="19">SUM(AY38:BA38)</f>
        <v>0</v>
      </c>
      <c r="BD38" s="1" t="s">
        <v>118</v>
      </c>
      <c r="BF38" s="1">
        <f t="shared" ref="BF38:BF43" si="20">COUNTIF(H38:V38,"*A")+COUNTIF(H38:V38,"*P")</f>
        <v>2</v>
      </c>
      <c r="BG38" s="1">
        <f t="shared" ref="BG38:BG43" si="21">COUNTIF(W38:AC38,"*A")+COUNTIF(W38:AC38,"*P")</f>
        <v>1</v>
      </c>
      <c r="BH38" s="1">
        <f t="shared" ref="BH38:BH43" si="22">COUNTIF(AD38:AJ38,"*A")+COUNTIF(AD38:AJ38,"*P")</f>
        <v>0</v>
      </c>
      <c r="BI38" s="1">
        <f t="shared" ref="BI38:BI43" si="23">COUNTIF(AR38:AX38,"*A")+COUNTIF(AR38:AX38,"*P")</f>
        <v>0</v>
      </c>
    </row>
    <row r="39" spans="1:61">
      <c r="A39" s="19">
        <f>SUBTOTAL(103,$B$4:B39)</f>
        <v>32</v>
      </c>
      <c r="B39" s="49"/>
      <c r="C39" s="10" t="s">
        <v>122</v>
      </c>
      <c r="D39" s="10"/>
      <c r="E39" s="10"/>
      <c r="F39" s="90"/>
      <c r="G39" s="92"/>
      <c r="H39" s="9"/>
      <c r="I39" s="10"/>
      <c r="J39" s="50"/>
      <c r="K39" s="85"/>
      <c r="L39" s="85"/>
      <c r="M39" s="85"/>
      <c r="N39" s="85"/>
      <c r="O39" s="85"/>
      <c r="P39" s="85"/>
      <c r="Q39" s="85"/>
      <c r="R39" s="85"/>
      <c r="S39" s="266"/>
      <c r="T39" s="56" t="s">
        <v>40</v>
      </c>
      <c r="U39" s="56"/>
      <c r="V39" s="56" t="s">
        <v>37</v>
      </c>
      <c r="W39" s="56"/>
      <c r="X39" s="56"/>
      <c r="Y39" s="56"/>
      <c r="Z39" s="56"/>
      <c r="AA39" s="56"/>
      <c r="AB39" s="56" t="s">
        <v>78</v>
      </c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7"/>
      <c r="AY39" s="1">
        <f t="shared" si="15"/>
        <v>0</v>
      </c>
      <c r="AZ39" s="1">
        <f t="shared" si="16"/>
        <v>0</v>
      </c>
      <c r="BA39" s="1">
        <f t="shared" si="17"/>
        <v>0</v>
      </c>
      <c r="BB39" s="1">
        <f t="shared" si="18"/>
        <v>0</v>
      </c>
      <c r="BC39" s="1">
        <f t="shared" si="19"/>
        <v>0</v>
      </c>
      <c r="BD39" s="1" t="s">
        <v>120</v>
      </c>
      <c r="BF39" s="1">
        <f t="shared" si="20"/>
        <v>2</v>
      </c>
      <c r="BG39" s="1">
        <f t="shared" si="21"/>
        <v>1</v>
      </c>
      <c r="BH39" s="1">
        <f t="shared" si="22"/>
        <v>0</v>
      </c>
      <c r="BI39" s="1">
        <f t="shared" si="23"/>
        <v>0</v>
      </c>
    </row>
    <row r="40" spans="1:61">
      <c r="A40" s="16">
        <f>SUBTOTAL(103,$B$4:B40)</f>
        <v>32</v>
      </c>
      <c r="B40" s="14"/>
      <c r="C40" s="5" t="s">
        <v>123</v>
      </c>
      <c r="D40" s="5"/>
      <c r="E40" s="5"/>
      <c r="F40" s="13"/>
      <c r="G40" s="87"/>
      <c r="H40" s="12"/>
      <c r="I40" s="5"/>
      <c r="J40" s="17"/>
      <c r="K40" s="87"/>
      <c r="L40" s="87"/>
      <c r="M40" s="87"/>
      <c r="N40" s="87"/>
      <c r="O40" s="87"/>
      <c r="P40" s="87"/>
      <c r="Q40" s="87"/>
      <c r="R40" s="87"/>
      <c r="S40" s="267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 t="s">
        <v>76</v>
      </c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9"/>
      <c r="AY40" s="1">
        <f t="shared" ref="AY40:AY41" si="24">COUNTIF(S40:AW40,$AY$3)</f>
        <v>0</v>
      </c>
      <c r="AZ40" s="1">
        <f t="shared" ref="AZ40:AZ41" si="25">COUNTIF(S40:AW40,$AZ$3)</f>
        <v>0</v>
      </c>
      <c r="BA40" s="1">
        <f t="shared" ref="BA40:BA41" si="26">COUNTIF(S40:AW40,$BA$3)</f>
        <v>0</v>
      </c>
      <c r="BB40" s="1">
        <f t="shared" ref="BB40:BB41" si="27">COUNTIF(S40:AW40,$BB$3)</f>
        <v>0</v>
      </c>
      <c r="BC40" s="1">
        <f t="shared" ref="BC40:BC41" si="28">SUM(AY40:BA40)</f>
        <v>0</v>
      </c>
      <c r="BD40" s="1" t="s">
        <v>124</v>
      </c>
      <c r="BF40" s="1">
        <f t="shared" ref="BF40:BF41" si="29">COUNTIF(H40:V40,"*A")+COUNTIF(H40:V40,"*P")</f>
        <v>0</v>
      </c>
      <c r="BG40" s="1">
        <f t="shared" ref="BG40:BG41" si="30">COUNTIF(W40:AC40,"*A")+COUNTIF(W40:AC40,"*P")</f>
        <v>0</v>
      </c>
      <c r="BH40" s="1">
        <f t="shared" ref="BH40:BH41" si="31">COUNTIF(AD40:AJ40,"*A")+COUNTIF(AD40:AJ40,"*P")</f>
        <v>1</v>
      </c>
      <c r="BI40" s="1">
        <f t="shared" ref="BI40:BI41" si="32">COUNTIF(AR40:AX40,"*A")+COUNTIF(AR40:AX40,"*P")</f>
        <v>0</v>
      </c>
    </row>
    <row r="41" spans="1:61">
      <c r="A41" s="19">
        <f>SUBTOTAL(103,$B$4:B41)</f>
        <v>32</v>
      </c>
      <c r="B41" s="49"/>
      <c r="C41" s="10" t="s">
        <v>125</v>
      </c>
      <c r="D41" s="10"/>
      <c r="E41" s="10"/>
      <c r="F41" s="11"/>
      <c r="G41" s="11"/>
      <c r="H41" s="9"/>
      <c r="I41" s="10"/>
      <c r="J41" s="50"/>
      <c r="K41" s="85"/>
      <c r="L41" s="85"/>
      <c r="M41" s="85"/>
      <c r="N41" s="85"/>
      <c r="O41" s="85"/>
      <c r="P41" s="85"/>
      <c r="Q41" s="85"/>
      <c r="R41" s="85"/>
      <c r="S41" s="26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 t="s">
        <v>82</v>
      </c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7"/>
      <c r="AY41" s="1">
        <f t="shared" si="24"/>
        <v>0</v>
      </c>
      <c r="AZ41" s="1">
        <f t="shared" si="25"/>
        <v>0</v>
      </c>
      <c r="BA41" s="1">
        <f t="shared" si="26"/>
        <v>0</v>
      </c>
      <c r="BB41" s="1">
        <f t="shared" si="27"/>
        <v>0</v>
      </c>
      <c r="BC41" s="1">
        <f t="shared" si="28"/>
        <v>0</v>
      </c>
      <c r="BD41" s="1" t="s">
        <v>126</v>
      </c>
      <c r="BF41" s="1">
        <f t="shared" si="29"/>
        <v>0</v>
      </c>
      <c r="BG41" s="1">
        <f t="shared" si="30"/>
        <v>0</v>
      </c>
      <c r="BH41" s="1">
        <f t="shared" si="31"/>
        <v>1</v>
      </c>
      <c r="BI41" s="1">
        <f t="shared" si="32"/>
        <v>0</v>
      </c>
    </row>
    <row r="42" spans="1:61">
      <c r="A42" s="16">
        <f>SUBTOTAL(103,$B$4:B42)</f>
        <v>32</v>
      </c>
      <c r="B42" s="14"/>
      <c r="C42" s="5"/>
      <c r="D42" s="5"/>
      <c r="E42" s="5"/>
      <c r="F42" s="13"/>
      <c r="G42" s="87"/>
      <c r="H42" s="12"/>
      <c r="I42" s="5"/>
      <c r="J42" s="17"/>
      <c r="K42" s="87"/>
      <c r="L42" s="87"/>
      <c r="M42" s="87"/>
      <c r="N42" s="87"/>
      <c r="O42" s="87"/>
      <c r="P42" s="87"/>
      <c r="Q42" s="87"/>
      <c r="R42" s="87"/>
      <c r="S42" s="267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9"/>
      <c r="AY42" s="1">
        <f t="shared" si="15"/>
        <v>0</v>
      </c>
      <c r="AZ42" s="1">
        <f t="shared" si="16"/>
        <v>0</v>
      </c>
      <c r="BA42" s="1">
        <f t="shared" si="17"/>
        <v>0</v>
      </c>
      <c r="BB42" s="1">
        <f t="shared" si="18"/>
        <v>0</v>
      </c>
      <c r="BC42" s="1">
        <f t="shared" si="19"/>
        <v>0</v>
      </c>
      <c r="BD42" s="1" t="s">
        <v>124</v>
      </c>
      <c r="BF42" s="1">
        <f t="shared" si="20"/>
        <v>0</v>
      </c>
      <c r="BG42" s="1">
        <f t="shared" si="21"/>
        <v>0</v>
      </c>
      <c r="BH42" s="1">
        <f t="shared" si="22"/>
        <v>0</v>
      </c>
      <c r="BI42" s="1">
        <f t="shared" si="23"/>
        <v>0</v>
      </c>
    </row>
    <row r="43" spans="1:61">
      <c r="A43" s="19">
        <f>SUBTOTAL(103,$B$4:B43)</f>
        <v>32</v>
      </c>
      <c r="B43" s="49"/>
      <c r="C43" s="10"/>
      <c r="D43" s="10"/>
      <c r="E43" s="10"/>
      <c r="F43" s="11"/>
      <c r="G43" s="11"/>
      <c r="H43" s="9"/>
      <c r="I43" s="10"/>
      <c r="J43" s="50"/>
      <c r="K43" s="85"/>
      <c r="L43" s="85"/>
      <c r="M43" s="85"/>
      <c r="N43" s="85"/>
      <c r="O43" s="85"/>
      <c r="P43" s="85"/>
      <c r="Q43" s="85"/>
      <c r="R43" s="85"/>
      <c r="S43" s="26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7"/>
      <c r="AY43" s="1">
        <f t="shared" si="15"/>
        <v>0</v>
      </c>
      <c r="AZ43" s="1">
        <f t="shared" si="16"/>
        <v>0</v>
      </c>
      <c r="BA43" s="1">
        <f t="shared" si="17"/>
        <v>0</v>
      </c>
      <c r="BB43" s="1">
        <f t="shared" si="18"/>
        <v>0</v>
      </c>
      <c r="BC43" s="1">
        <f t="shared" si="19"/>
        <v>0</v>
      </c>
      <c r="BD43" s="1" t="s">
        <v>126</v>
      </c>
      <c r="BF43" s="1">
        <f t="shared" si="20"/>
        <v>0</v>
      </c>
      <c r="BG43" s="1">
        <f t="shared" si="21"/>
        <v>0</v>
      </c>
      <c r="BH43" s="1">
        <f t="shared" si="22"/>
        <v>0</v>
      </c>
      <c r="BI43" s="1">
        <f t="shared" si="23"/>
        <v>0</v>
      </c>
    </row>
    <row r="44" spans="1:61">
      <c r="A44" s="16">
        <f>SUBTOTAL(103,$B$4:B44)</f>
        <v>32</v>
      </c>
      <c r="B44" s="14"/>
      <c r="C44" s="5"/>
      <c r="D44" s="5"/>
      <c r="E44" s="5"/>
      <c r="F44" s="13"/>
      <c r="G44" s="87"/>
      <c r="H44" s="12"/>
      <c r="I44" s="5"/>
      <c r="J44" s="17"/>
      <c r="K44" s="87"/>
      <c r="L44" s="87"/>
      <c r="M44" s="87"/>
      <c r="N44" s="87"/>
      <c r="O44" s="87"/>
      <c r="P44" s="87"/>
      <c r="Q44" s="87"/>
      <c r="R44" s="87"/>
      <c r="S44" s="267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9"/>
      <c r="AY44" s="1">
        <f t="shared" si="6"/>
        <v>0</v>
      </c>
      <c r="AZ44" s="1">
        <f t="shared" si="7"/>
        <v>0</v>
      </c>
      <c r="BA44" s="1">
        <f t="shared" si="8"/>
        <v>0</v>
      </c>
      <c r="BB44" s="1">
        <f t="shared" si="9"/>
        <v>0</v>
      </c>
      <c r="BC44" s="1">
        <f t="shared" si="10"/>
        <v>0</v>
      </c>
      <c r="BD44" s="1" t="s">
        <v>124</v>
      </c>
      <c r="BF44" s="1">
        <f t="shared" si="11"/>
        <v>0</v>
      </c>
      <c r="BG44" s="1">
        <f t="shared" si="12"/>
        <v>0</v>
      </c>
      <c r="BH44" s="1">
        <f t="shared" si="13"/>
        <v>0</v>
      </c>
      <c r="BI44" s="1">
        <f t="shared" si="14"/>
        <v>0</v>
      </c>
    </row>
    <row r="45" spans="1:61" ht="14.25" thickBot="1">
      <c r="A45" s="20">
        <f>SUBTOTAL(103,$B$4:B45)</f>
        <v>32</v>
      </c>
      <c r="B45" s="24"/>
      <c r="C45" s="21"/>
      <c r="D45" s="21"/>
      <c r="E45" s="21"/>
      <c r="F45" s="23"/>
      <c r="G45" s="23"/>
      <c r="H45" s="38"/>
      <c r="I45" s="4"/>
      <c r="J45" s="39"/>
      <c r="K45" s="299"/>
      <c r="L45" s="299"/>
      <c r="M45" s="299"/>
      <c r="N45" s="299"/>
      <c r="O45" s="299"/>
      <c r="P45" s="299"/>
      <c r="Q45" s="299"/>
      <c r="R45" s="299"/>
      <c r="S45" s="269"/>
      <c r="T45" s="270"/>
      <c r="U45" s="270"/>
      <c r="V45" s="270"/>
      <c r="W45" s="270"/>
      <c r="X45" s="270"/>
      <c r="Y45" s="270"/>
      <c r="Z45" s="270"/>
      <c r="AA45" s="270"/>
      <c r="AB45" s="270"/>
      <c r="AC45" s="270"/>
      <c r="AD45" s="270"/>
      <c r="AE45" s="270"/>
      <c r="AF45" s="270"/>
      <c r="AG45" s="270"/>
      <c r="AH45" s="270"/>
      <c r="AI45" s="270"/>
      <c r="AJ45" s="270"/>
      <c r="AK45" s="270"/>
      <c r="AL45" s="270"/>
      <c r="AM45" s="270"/>
      <c r="AN45" s="270"/>
      <c r="AO45" s="270"/>
      <c r="AP45" s="270"/>
      <c r="AQ45" s="270"/>
      <c r="AR45" s="270"/>
      <c r="AS45" s="270"/>
      <c r="AT45" s="270"/>
      <c r="AU45" s="270"/>
      <c r="AV45" s="270"/>
      <c r="AW45" s="271"/>
      <c r="AY45" s="1">
        <f t="shared" si="6"/>
        <v>0</v>
      </c>
      <c r="AZ45" s="1">
        <f t="shared" si="7"/>
        <v>0</v>
      </c>
      <c r="BA45" s="1">
        <f t="shared" si="8"/>
        <v>0</v>
      </c>
      <c r="BB45" s="1">
        <f t="shared" si="9"/>
        <v>0</v>
      </c>
      <c r="BC45" s="1">
        <f t="shared" si="10"/>
        <v>0</v>
      </c>
      <c r="BD45" s="1" t="s">
        <v>126</v>
      </c>
      <c r="BF45" s="1">
        <f t="shared" si="11"/>
        <v>0</v>
      </c>
      <c r="BG45" s="1">
        <f t="shared" si="12"/>
        <v>0</v>
      </c>
      <c r="BH45" s="1">
        <f t="shared" si="13"/>
        <v>0</v>
      </c>
      <c r="BI45" s="1">
        <f t="shared" si="14"/>
        <v>0</v>
      </c>
    </row>
    <row r="46" spans="1:61" ht="14.25" thickBot="1">
      <c r="H46" s="35"/>
      <c r="I46" s="30"/>
      <c r="J46" s="41"/>
      <c r="K46" s="30"/>
      <c r="L46" s="30"/>
      <c r="M46" s="30"/>
      <c r="N46" s="30"/>
      <c r="O46" s="30"/>
      <c r="P46" s="30"/>
      <c r="Q46" s="30"/>
      <c r="R46" s="30"/>
      <c r="S46" s="15">
        <f>_xlfn.XLOOKUP(S1,인원DB!$H$3:$H$10,인원DB!$I$3:$I$10)</f>
        <v>12</v>
      </c>
      <c r="T46" s="15">
        <f>_xlfn.XLOOKUP(T1,인원DB!$H$3:$H$10,인원DB!$I$3:$I$10)</f>
        <v>12</v>
      </c>
      <c r="U46" s="15">
        <f>_xlfn.XLOOKUP(U1,인원DB!$H$3:$H$10,인원DB!$I$3:$I$10)</f>
        <v>10</v>
      </c>
      <c r="V46" s="15">
        <f>_xlfn.XLOOKUP(V1,인원DB!$H$3:$H$10,인원DB!$I$3:$I$10)</f>
        <v>10</v>
      </c>
      <c r="W46" s="15">
        <f>_xlfn.XLOOKUP(W1,인원DB!$H$3:$H$10,인원DB!$I$3:$I$10)</f>
        <v>12</v>
      </c>
      <c r="X46" s="15">
        <f>_xlfn.XLOOKUP(X1,인원DB!$H$3:$H$10,인원DB!$I$3:$I$10)</f>
        <v>10</v>
      </c>
      <c r="Y46" s="15">
        <f>_xlfn.XLOOKUP(Y1,인원DB!$H$3:$H$10,인원DB!$I$3:$I$10)</f>
        <v>12</v>
      </c>
      <c r="Z46" s="15">
        <f>_xlfn.XLOOKUP(Z1,인원DB!$H$3:$H$10,인원DB!$I$3:$I$10)</f>
        <v>12</v>
      </c>
      <c r="AA46" s="15">
        <f>_xlfn.XLOOKUP(AA1,인원DB!$H$3:$H$10,인원DB!$I$3:$I$10)</f>
        <v>12</v>
      </c>
      <c r="AB46" s="15">
        <f>_xlfn.XLOOKUP(AB1,인원DB!$H$3:$H$10,인원DB!$I$3:$I$10)</f>
        <v>10</v>
      </c>
      <c r="AC46" s="15">
        <f>_xlfn.XLOOKUP(AC1,인원DB!$H$3:$H$10,인원DB!$I$3:$I$10)</f>
        <v>10</v>
      </c>
      <c r="AD46" s="15">
        <f>_xlfn.XLOOKUP(AD1,인원DB!$H$3:$H$10,인원DB!$I$3:$I$10)</f>
        <v>12</v>
      </c>
      <c r="AE46" s="15">
        <f>_xlfn.XLOOKUP(AE1,인원DB!$H$3:$H$10,인원DB!$I$3:$I$10)</f>
        <v>12</v>
      </c>
      <c r="AF46" s="15">
        <f>_xlfn.XLOOKUP(AF1,인원DB!$H$3:$H$10,인원DB!$I$3:$I$10)</f>
        <v>12</v>
      </c>
      <c r="AG46" s="15">
        <f>_xlfn.XLOOKUP(AG1,인원DB!$H$3:$H$10,인원DB!$I$3:$I$10)</f>
        <v>12</v>
      </c>
      <c r="AH46" s="15">
        <f>_xlfn.XLOOKUP(AH1,인원DB!$H$3:$H$10,인원DB!$I$3:$I$10)</f>
        <v>12</v>
      </c>
      <c r="AI46" s="15">
        <f>_xlfn.XLOOKUP(AI1,인원DB!$H$3:$H$10,인원DB!$I$3:$I$10)</f>
        <v>10</v>
      </c>
      <c r="AJ46" s="15">
        <f>_xlfn.XLOOKUP(AJ1,인원DB!$H$3:$H$10,인원DB!$I$3:$I$10)</f>
        <v>10</v>
      </c>
      <c r="AK46" s="15">
        <f>_xlfn.XLOOKUP(AK1,인원DB!$H$3:$H$10,인원DB!$I$3:$I$10)</f>
        <v>12</v>
      </c>
      <c r="AL46" s="15">
        <f>_xlfn.XLOOKUP(AL1,인원DB!$H$3:$H$10,인원DB!$I$3:$I$10)</f>
        <v>12</v>
      </c>
      <c r="AM46" s="15">
        <f>_xlfn.XLOOKUP(AM1,인원DB!$H$3:$H$10,인원DB!$I$3:$I$10)</f>
        <v>12</v>
      </c>
      <c r="AN46" s="15">
        <f>_xlfn.XLOOKUP(AN1,인원DB!$H$3:$H$10,인원DB!$I$3:$I$10)</f>
        <v>12</v>
      </c>
      <c r="AO46" s="15">
        <f>_xlfn.XLOOKUP(AO1,인원DB!$H$3:$H$10,인원DB!$I$3:$I$10)</f>
        <v>12</v>
      </c>
      <c r="AP46" s="15">
        <f>_xlfn.XLOOKUP(AP1,인원DB!$H$3:$H$10,인원DB!$I$3:$I$10)</f>
        <v>10</v>
      </c>
      <c r="AQ46" s="15">
        <f>_xlfn.XLOOKUP(AQ1,인원DB!$H$3:$H$10,인원DB!$I$3:$I$10)</f>
        <v>10</v>
      </c>
      <c r="AR46" s="15">
        <f>_xlfn.XLOOKUP(AR1,인원DB!$H$3:$H$10,인원DB!$I$3:$I$10)</f>
        <v>12</v>
      </c>
      <c r="AS46" s="15">
        <f>_xlfn.XLOOKUP(AS1,인원DB!$H$3:$H$10,인원DB!$I$3:$I$10)</f>
        <v>12</v>
      </c>
      <c r="AT46" s="15">
        <f>_xlfn.XLOOKUP(AT1,인원DB!$H$3:$H$10,인원DB!$I$3:$I$10)</f>
        <v>12</v>
      </c>
      <c r="AU46" s="15">
        <f>_xlfn.XLOOKUP(AU1,인원DB!$H$3:$H$10,인원DB!$I$3:$I$10)</f>
        <v>12</v>
      </c>
      <c r="AV46" s="15">
        <f>_xlfn.XLOOKUP(AV1,인원DB!$H$3:$H$10,인원DB!$I$3:$I$10)</f>
        <v>12</v>
      </c>
      <c r="AW46" s="34">
        <f>_xlfn.XLOOKUP(AW1,인원DB!$H$3:$H$10,인원DB!$I$3:$I$10)</f>
        <v>0</v>
      </c>
      <c r="BD46" s="1" t="s">
        <v>127</v>
      </c>
    </row>
    <row r="47" spans="1:61">
      <c r="B47" s="69"/>
      <c r="C47" s="60" t="s">
        <v>3</v>
      </c>
      <c r="D47" s="60" t="s">
        <v>4</v>
      </c>
      <c r="E47" s="67" t="s">
        <v>5</v>
      </c>
      <c r="J47" s="40" t="s">
        <v>13</v>
      </c>
      <c r="K47" s="87"/>
      <c r="L47" s="87"/>
      <c r="M47" s="87"/>
      <c r="N47" s="87"/>
      <c r="O47" s="87"/>
      <c r="P47" s="87"/>
      <c r="Q47" s="87"/>
      <c r="R47" s="87"/>
      <c r="S47" s="14">
        <f>COUNTIF(S4:S45,"*a")-COUNTIF(S4:S45,"지A")</f>
        <v>12</v>
      </c>
      <c r="T47" s="5">
        <f t="shared" ref="T47:AW47" si="33">COUNTIF(T4:T45,"*a")-COUNTIF(T4:T45,"지A")</f>
        <v>12</v>
      </c>
      <c r="U47" s="5">
        <f t="shared" si="33"/>
        <v>10</v>
      </c>
      <c r="V47" s="5">
        <f t="shared" si="33"/>
        <v>10</v>
      </c>
      <c r="W47" s="5">
        <f t="shared" si="33"/>
        <v>12</v>
      </c>
      <c r="X47" s="5">
        <f t="shared" si="33"/>
        <v>10</v>
      </c>
      <c r="Y47" s="5">
        <f t="shared" si="33"/>
        <v>12</v>
      </c>
      <c r="Z47" s="5">
        <f t="shared" si="33"/>
        <v>12</v>
      </c>
      <c r="AA47" s="5">
        <f t="shared" si="33"/>
        <v>12</v>
      </c>
      <c r="AB47" s="5">
        <f t="shared" si="33"/>
        <v>10</v>
      </c>
      <c r="AC47" s="5">
        <f t="shared" si="33"/>
        <v>10</v>
      </c>
      <c r="AD47" s="5">
        <f t="shared" si="33"/>
        <v>12</v>
      </c>
      <c r="AE47" s="5">
        <f t="shared" si="33"/>
        <v>12</v>
      </c>
      <c r="AF47" s="5">
        <f t="shared" si="33"/>
        <v>12</v>
      </c>
      <c r="AG47" s="5">
        <f t="shared" si="33"/>
        <v>12</v>
      </c>
      <c r="AH47" s="5">
        <f t="shared" si="33"/>
        <v>12</v>
      </c>
      <c r="AI47" s="5">
        <f t="shared" si="33"/>
        <v>10</v>
      </c>
      <c r="AJ47" s="5">
        <f t="shared" si="33"/>
        <v>10</v>
      </c>
      <c r="AK47" s="5">
        <f t="shared" si="33"/>
        <v>12</v>
      </c>
      <c r="AL47" s="5">
        <f t="shared" si="33"/>
        <v>12</v>
      </c>
      <c r="AM47" s="5">
        <f t="shared" si="33"/>
        <v>12</v>
      </c>
      <c r="AN47" s="5">
        <f t="shared" si="33"/>
        <v>12</v>
      </c>
      <c r="AO47" s="5">
        <f t="shared" si="33"/>
        <v>12</v>
      </c>
      <c r="AP47" s="5">
        <f t="shared" si="33"/>
        <v>0</v>
      </c>
      <c r="AQ47" s="5">
        <f t="shared" si="33"/>
        <v>0</v>
      </c>
      <c r="AR47" s="5">
        <f t="shared" si="33"/>
        <v>0</v>
      </c>
      <c r="AS47" s="5">
        <f t="shared" si="33"/>
        <v>0</v>
      </c>
      <c r="AT47" s="5">
        <f t="shared" si="33"/>
        <v>0</v>
      </c>
      <c r="AU47" s="5">
        <f t="shared" si="33"/>
        <v>0</v>
      </c>
      <c r="AV47" s="5">
        <f t="shared" si="33"/>
        <v>0</v>
      </c>
      <c r="AW47" s="17">
        <f t="shared" si="33"/>
        <v>0</v>
      </c>
      <c r="BD47" s="1" t="s">
        <v>128</v>
      </c>
    </row>
    <row r="48" spans="1:61">
      <c r="B48" s="71" t="s">
        <v>129</v>
      </c>
      <c r="C48" s="60">
        <v>12</v>
      </c>
      <c r="D48" s="60">
        <v>10</v>
      </c>
      <c r="E48" s="67">
        <v>10</v>
      </c>
      <c r="J48" s="36" t="s">
        <v>14</v>
      </c>
      <c r="K48" s="300"/>
      <c r="L48" s="300"/>
      <c r="M48" s="300"/>
      <c r="N48" s="300"/>
      <c r="O48" s="300"/>
      <c r="P48" s="300"/>
      <c r="Q48" s="300"/>
      <c r="R48" s="300"/>
      <c r="S48" s="14">
        <f>COUNTIF(S5:S46,"*a")-COUNTIF(S5:S46,"지A")</f>
        <v>12</v>
      </c>
      <c r="T48" s="2">
        <f t="shared" ref="T48:AW48" si="34">COUNTIF(T4:T45,"*p")-COUNTIF(T4:T45,"지P")</f>
        <v>12</v>
      </c>
      <c r="U48" s="2">
        <f t="shared" si="34"/>
        <v>10</v>
      </c>
      <c r="V48" s="2">
        <f t="shared" si="34"/>
        <v>10</v>
      </c>
      <c r="W48" s="2">
        <f t="shared" si="34"/>
        <v>12</v>
      </c>
      <c r="X48" s="2">
        <f t="shared" si="34"/>
        <v>10</v>
      </c>
      <c r="Y48" s="2">
        <f t="shared" si="34"/>
        <v>12</v>
      </c>
      <c r="Z48" s="2">
        <f t="shared" si="34"/>
        <v>12</v>
      </c>
      <c r="AA48" s="2">
        <f t="shared" si="34"/>
        <v>12</v>
      </c>
      <c r="AB48" s="2">
        <f t="shared" si="34"/>
        <v>10</v>
      </c>
      <c r="AC48" s="2">
        <f t="shared" si="34"/>
        <v>10</v>
      </c>
      <c r="AD48" s="2">
        <f t="shared" si="34"/>
        <v>12</v>
      </c>
      <c r="AE48" s="2">
        <f t="shared" si="34"/>
        <v>12</v>
      </c>
      <c r="AF48" s="2">
        <f t="shared" si="34"/>
        <v>12</v>
      </c>
      <c r="AG48" s="2">
        <f t="shared" si="34"/>
        <v>12</v>
      </c>
      <c r="AH48" s="2">
        <f t="shared" si="34"/>
        <v>12</v>
      </c>
      <c r="AI48" s="2">
        <f t="shared" si="34"/>
        <v>10</v>
      </c>
      <c r="AJ48" s="2">
        <f t="shared" si="34"/>
        <v>10</v>
      </c>
      <c r="AK48" s="2">
        <f t="shared" si="34"/>
        <v>12</v>
      </c>
      <c r="AL48" s="2">
        <f t="shared" si="34"/>
        <v>12</v>
      </c>
      <c r="AM48" s="2">
        <f t="shared" si="34"/>
        <v>12</v>
      </c>
      <c r="AN48" s="2">
        <f t="shared" si="34"/>
        <v>12</v>
      </c>
      <c r="AO48" s="2">
        <f t="shared" si="34"/>
        <v>12</v>
      </c>
      <c r="AP48" s="2">
        <f t="shared" si="34"/>
        <v>0</v>
      </c>
      <c r="AQ48" s="2">
        <f t="shared" si="34"/>
        <v>0</v>
      </c>
      <c r="AR48" s="2">
        <f t="shared" si="34"/>
        <v>0</v>
      </c>
      <c r="AS48" s="2">
        <f t="shared" si="34"/>
        <v>0</v>
      </c>
      <c r="AT48" s="2">
        <f t="shared" si="34"/>
        <v>0</v>
      </c>
      <c r="AU48" s="2">
        <f t="shared" si="34"/>
        <v>0</v>
      </c>
      <c r="AV48" s="2">
        <f t="shared" si="34"/>
        <v>0</v>
      </c>
      <c r="AW48" s="18">
        <f t="shared" si="34"/>
        <v>0</v>
      </c>
      <c r="BD48" s="1" t="s">
        <v>130</v>
      </c>
    </row>
    <row r="49" spans="1:54">
      <c r="B49" s="69" t="s">
        <v>131</v>
      </c>
      <c r="C49" s="60">
        <f>MAX(A4:A45)</f>
        <v>32</v>
      </c>
      <c r="D49" s="60">
        <f>C49</f>
        <v>32</v>
      </c>
      <c r="E49" s="67">
        <f>C49</f>
        <v>32</v>
      </c>
      <c r="J49" s="36" t="s">
        <v>16</v>
      </c>
      <c r="K49" s="300"/>
      <c r="L49" s="300"/>
      <c r="M49" s="300"/>
      <c r="N49" s="300"/>
      <c r="O49" s="300"/>
      <c r="P49" s="300"/>
      <c r="Q49" s="300"/>
      <c r="R49" s="300"/>
      <c r="S49" s="3">
        <f>COUNTIF(S4:S45,"휴*")+COUNTIF(S4:S45,"결근")</f>
        <v>7</v>
      </c>
      <c r="T49" s="2">
        <f t="shared" ref="T49:AW49" si="35">COUNTIF(T4:T45,"휴*")+COUNTIF(T4:T45,"결근")</f>
        <v>9</v>
      </c>
      <c r="U49" s="2">
        <f t="shared" si="35"/>
        <v>11</v>
      </c>
      <c r="V49" s="2">
        <f t="shared" si="35"/>
        <v>12</v>
      </c>
      <c r="W49" s="2">
        <f t="shared" si="35"/>
        <v>7</v>
      </c>
      <c r="X49" s="2">
        <f t="shared" si="35"/>
        <v>12</v>
      </c>
      <c r="Y49" s="2">
        <f t="shared" si="35"/>
        <v>6</v>
      </c>
      <c r="Z49" s="2">
        <f t="shared" si="35"/>
        <v>8</v>
      </c>
      <c r="AA49" s="2">
        <f t="shared" si="35"/>
        <v>6</v>
      </c>
      <c r="AB49" s="2">
        <f t="shared" si="35"/>
        <v>10</v>
      </c>
      <c r="AC49" s="2">
        <f t="shared" si="35"/>
        <v>10</v>
      </c>
      <c r="AD49" s="2">
        <f t="shared" si="35"/>
        <v>7</v>
      </c>
      <c r="AE49" s="2">
        <f t="shared" si="35"/>
        <v>6</v>
      </c>
      <c r="AF49" s="2">
        <f t="shared" si="35"/>
        <v>7</v>
      </c>
      <c r="AG49" s="2">
        <f t="shared" si="35"/>
        <v>8</v>
      </c>
      <c r="AH49" s="2">
        <f t="shared" si="35"/>
        <v>7</v>
      </c>
      <c r="AI49" s="2">
        <f t="shared" si="35"/>
        <v>10</v>
      </c>
      <c r="AJ49" s="2">
        <f t="shared" si="35"/>
        <v>9</v>
      </c>
      <c r="AK49" s="2">
        <f t="shared" si="35"/>
        <v>6</v>
      </c>
      <c r="AL49" s="2">
        <f t="shared" si="35"/>
        <v>6</v>
      </c>
      <c r="AM49" s="2">
        <f t="shared" si="35"/>
        <v>6</v>
      </c>
      <c r="AN49" s="2">
        <f t="shared" si="35"/>
        <v>9</v>
      </c>
      <c r="AO49" s="2">
        <f t="shared" si="35"/>
        <v>8</v>
      </c>
      <c r="AP49" s="2">
        <f t="shared" si="35"/>
        <v>14</v>
      </c>
      <c r="AQ49" s="2">
        <f t="shared" si="35"/>
        <v>14</v>
      </c>
      <c r="AR49" s="2">
        <f t="shared" si="35"/>
        <v>6</v>
      </c>
      <c r="AS49" s="2">
        <f t="shared" si="35"/>
        <v>6</v>
      </c>
      <c r="AT49" s="2">
        <f t="shared" si="35"/>
        <v>6</v>
      </c>
      <c r="AU49" s="2">
        <f t="shared" si="35"/>
        <v>6</v>
      </c>
      <c r="AV49" s="2">
        <f t="shared" si="35"/>
        <v>6</v>
      </c>
      <c r="AW49" s="18">
        <f t="shared" si="35"/>
        <v>0</v>
      </c>
    </row>
    <row r="50" spans="1:54" ht="14.25" thickBot="1">
      <c r="B50" s="71" t="s">
        <v>132</v>
      </c>
      <c r="C50" s="61">
        <f>C49/C48</f>
        <v>2.6666666666666665</v>
      </c>
      <c r="D50" s="61">
        <f t="shared" ref="D50:E50" si="36">D49/D48</f>
        <v>3.2</v>
      </c>
      <c r="E50" s="68">
        <f t="shared" si="36"/>
        <v>3.2</v>
      </c>
      <c r="J50" s="37" t="s">
        <v>12</v>
      </c>
      <c r="K50" s="289"/>
      <c r="L50" s="289"/>
      <c r="M50" s="289"/>
      <c r="N50" s="289"/>
      <c r="O50" s="289"/>
      <c r="P50" s="289"/>
      <c r="Q50" s="289"/>
      <c r="R50" s="289"/>
      <c r="S50" s="24">
        <f>SUM(S47:S49)</f>
        <v>31</v>
      </c>
      <c r="T50" s="21">
        <f t="shared" ref="T50:AW50" si="37">SUM(T47:T49)</f>
        <v>33</v>
      </c>
      <c r="U50" s="21">
        <f t="shared" si="37"/>
        <v>31</v>
      </c>
      <c r="V50" s="21">
        <f t="shared" si="37"/>
        <v>32</v>
      </c>
      <c r="W50" s="21">
        <f t="shared" si="37"/>
        <v>31</v>
      </c>
      <c r="X50" s="21">
        <f t="shared" si="37"/>
        <v>32</v>
      </c>
      <c r="Y50" s="21">
        <f t="shared" si="37"/>
        <v>30</v>
      </c>
      <c r="Z50" s="21">
        <f t="shared" si="37"/>
        <v>32</v>
      </c>
      <c r="AA50" s="21">
        <f t="shared" si="37"/>
        <v>30</v>
      </c>
      <c r="AB50" s="21">
        <f t="shared" si="37"/>
        <v>30</v>
      </c>
      <c r="AC50" s="21">
        <f t="shared" si="37"/>
        <v>30</v>
      </c>
      <c r="AD50" s="21">
        <f t="shared" si="37"/>
        <v>31</v>
      </c>
      <c r="AE50" s="21">
        <f t="shared" si="37"/>
        <v>30</v>
      </c>
      <c r="AF50" s="21">
        <f t="shared" si="37"/>
        <v>31</v>
      </c>
      <c r="AG50" s="21">
        <f t="shared" si="37"/>
        <v>32</v>
      </c>
      <c r="AH50" s="21">
        <f t="shared" si="37"/>
        <v>31</v>
      </c>
      <c r="AI50" s="21">
        <f t="shared" si="37"/>
        <v>30</v>
      </c>
      <c r="AJ50" s="21">
        <f t="shared" si="37"/>
        <v>29</v>
      </c>
      <c r="AK50" s="21">
        <f t="shared" si="37"/>
        <v>30</v>
      </c>
      <c r="AL50" s="21">
        <f t="shared" si="37"/>
        <v>30</v>
      </c>
      <c r="AM50" s="21">
        <f t="shared" si="37"/>
        <v>30</v>
      </c>
      <c r="AN50" s="21">
        <f t="shared" si="37"/>
        <v>33</v>
      </c>
      <c r="AO50" s="21">
        <f t="shared" si="37"/>
        <v>32</v>
      </c>
      <c r="AP50" s="21">
        <f t="shared" si="37"/>
        <v>14</v>
      </c>
      <c r="AQ50" s="21">
        <f t="shared" si="37"/>
        <v>14</v>
      </c>
      <c r="AR50" s="21">
        <f t="shared" si="37"/>
        <v>6</v>
      </c>
      <c r="AS50" s="21">
        <f t="shared" si="37"/>
        <v>6</v>
      </c>
      <c r="AT50" s="21">
        <f t="shared" si="37"/>
        <v>6</v>
      </c>
      <c r="AU50" s="21">
        <f t="shared" si="37"/>
        <v>6</v>
      </c>
      <c r="AV50" s="21">
        <f t="shared" si="37"/>
        <v>6</v>
      </c>
      <c r="AW50" s="22">
        <f t="shared" si="37"/>
        <v>0</v>
      </c>
    </row>
    <row r="51" spans="1:54">
      <c r="A51" s="70"/>
      <c r="B51" s="71" t="s">
        <v>133</v>
      </c>
      <c r="C51" s="276">
        <v>4.5</v>
      </c>
      <c r="D51" s="276">
        <v>4.5</v>
      </c>
      <c r="E51" s="277">
        <v>4.5</v>
      </c>
    </row>
    <row r="52" spans="1:54">
      <c r="A52" s="70"/>
      <c r="B52" s="72" t="s">
        <v>134</v>
      </c>
      <c r="C52" s="60">
        <f>C48*C51</f>
        <v>54</v>
      </c>
      <c r="D52" s="60">
        <f t="shared" ref="D52:E52" si="38">D48*D51</f>
        <v>45</v>
      </c>
      <c r="E52" s="67">
        <f t="shared" si="38"/>
        <v>45</v>
      </c>
      <c r="S52" s="304">
        <f>S47-S46</f>
        <v>0</v>
      </c>
      <c r="T52" s="304">
        <f t="shared" ref="T52:AW52" si="39">T47-T46</f>
        <v>0</v>
      </c>
      <c r="U52" s="304">
        <f t="shared" si="39"/>
        <v>0</v>
      </c>
      <c r="V52" s="304">
        <f t="shared" si="39"/>
        <v>0</v>
      </c>
      <c r="W52" s="304">
        <f t="shared" si="39"/>
        <v>0</v>
      </c>
      <c r="X52" s="304">
        <f t="shared" si="39"/>
        <v>0</v>
      </c>
      <c r="Y52" s="304">
        <f t="shared" si="39"/>
        <v>0</v>
      </c>
      <c r="Z52" s="304">
        <f t="shared" si="39"/>
        <v>0</v>
      </c>
      <c r="AA52" s="304">
        <f t="shared" si="39"/>
        <v>0</v>
      </c>
      <c r="AB52" s="304">
        <f t="shared" si="39"/>
        <v>0</v>
      </c>
      <c r="AC52" s="304">
        <f t="shared" si="39"/>
        <v>0</v>
      </c>
      <c r="AD52" s="304">
        <f t="shared" si="39"/>
        <v>0</v>
      </c>
      <c r="AE52" s="304">
        <f t="shared" si="39"/>
        <v>0</v>
      </c>
      <c r="AF52" s="304">
        <f t="shared" si="39"/>
        <v>0</v>
      </c>
      <c r="AG52" s="304">
        <f t="shared" si="39"/>
        <v>0</v>
      </c>
      <c r="AH52" s="304">
        <f t="shared" si="39"/>
        <v>0</v>
      </c>
      <c r="AI52" s="304">
        <f t="shared" si="39"/>
        <v>0</v>
      </c>
      <c r="AJ52" s="304">
        <f t="shared" si="39"/>
        <v>0</v>
      </c>
      <c r="AK52" s="304">
        <f t="shared" si="39"/>
        <v>0</v>
      </c>
      <c r="AL52" s="304">
        <f t="shared" si="39"/>
        <v>0</v>
      </c>
      <c r="AM52" s="304">
        <f t="shared" si="39"/>
        <v>0</v>
      </c>
      <c r="AN52" s="304">
        <f t="shared" si="39"/>
        <v>0</v>
      </c>
      <c r="AO52" s="304">
        <f t="shared" si="39"/>
        <v>0</v>
      </c>
      <c r="AP52" s="304">
        <f t="shared" si="39"/>
        <v>-10</v>
      </c>
      <c r="AQ52" s="304">
        <f t="shared" si="39"/>
        <v>-10</v>
      </c>
      <c r="AR52" s="304">
        <f t="shared" si="39"/>
        <v>-12</v>
      </c>
      <c r="AS52" s="304">
        <f t="shared" si="39"/>
        <v>-12</v>
      </c>
      <c r="AT52" s="304">
        <f t="shared" si="39"/>
        <v>-12</v>
      </c>
      <c r="AU52" s="304">
        <f t="shared" si="39"/>
        <v>-12</v>
      </c>
      <c r="AV52" s="304">
        <f t="shared" si="39"/>
        <v>-12</v>
      </c>
      <c r="AW52" s="304">
        <f t="shared" si="39"/>
        <v>0</v>
      </c>
    </row>
    <row r="53" spans="1:54">
      <c r="S53" s="304">
        <f>S48-S46</f>
        <v>0</v>
      </c>
      <c r="T53" s="304">
        <f t="shared" ref="T53:AW53" si="40">T48-T46</f>
        <v>0</v>
      </c>
      <c r="U53" s="304">
        <f t="shared" si="40"/>
        <v>0</v>
      </c>
      <c r="V53" s="304">
        <f t="shared" si="40"/>
        <v>0</v>
      </c>
      <c r="W53" s="304">
        <f t="shared" si="40"/>
        <v>0</v>
      </c>
      <c r="X53" s="304">
        <f t="shared" si="40"/>
        <v>0</v>
      </c>
      <c r="Y53" s="304">
        <f t="shared" si="40"/>
        <v>0</v>
      </c>
      <c r="Z53" s="304">
        <f t="shared" si="40"/>
        <v>0</v>
      </c>
      <c r="AA53" s="304">
        <f t="shared" si="40"/>
        <v>0</v>
      </c>
      <c r="AB53" s="304">
        <f t="shared" si="40"/>
        <v>0</v>
      </c>
      <c r="AC53" s="304">
        <f t="shared" si="40"/>
        <v>0</v>
      </c>
      <c r="AD53" s="304">
        <f t="shared" si="40"/>
        <v>0</v>
      </c>
      <c r="AE53" s="304">
        <f t="shared" si="40"/>
        <v>0</v>
      </c>
      <c r="AF53" s="304">
        <f t="shared" si="40"/>
        <v>0</v>
      </c>
      <c r="AG53" s="304">
        <f t="shared" si="40"/>
        <v>0</v>
      </c>
      <c r="AH53" s="304">
        <f t="shared" si="40"/>
        <v>0</v>
      </c>
      <c r="AI53" s="304">
        <f t="shared" si="40"/>
        <v>0</v>
      </c>
      <c r="AJ53" s="304">
        <f t="shared" si="40"/>
        <v>0</v>
      </c>
      <c r="AK53" s="304">
        <f t="shared" si="40"/>
        <v>0</v>
      </c>
      <c r="AL53" s="304">
        <f t="shared" si="40"/>
        <v>0</v>
      </c>
      <c r="AM53" s="304">
        <f t="shared" si="40"/>
        <v>0</v>
      </c>
      <c r="AN53" s="304">
        <f t="shared" si="40"/>
        <v>0</v>
      </c>
      <c r="AO53" s="304">
        <f t="shared" si="40"/>
        <v>0</v>
      </c>
      <c r="AP53" s="304">
        <f t="shared" si="40"/>
        <v>-10</v>
      </c>
      <c r="AQ53" s="304">
        <f t="shared" si="40"/>
        <v>-10</v>
      </c>
      <c r="AR53" s="304">
        <f t="shared" si="40"/>
        <v>-12</v>
      </c>
      <c r="AS53" s="304">
        <f t="shared" si="40"/>
        <v>-12</v>
      </c>
      <c r="AT53" s="304">
        <f t="shared" si="40"/>
        <v>-12</v>
      </c>
      <c r="AU53" s="304">
        <f t="shared" si="40"/>
        <v>-12</v>
      </c>
      <c r="AV53" s="304">
        <f t="shared" si="40"/>
        <v>-12</v>
      </c>
      <c r="AW53" s="304">
        <f t="shared" si="40"/>
        <v>0</v>
      </c>
    </row>
    <row r="54" spans="1:54">
      <c r="S54" s="304">
        <f>(S52-S53+COUNTIF(S4:S45,"지*"))</f>
        <v>1</v>
      </c>
      <c r="T54" s="304">
        <f t="shared" ref="T54:AW54" si="41">(T52-T53+COUNTIF(T4:T45,"지*"))</f>
        <v>0</v>
      </c>
      <c r="U54" s="304">
        <f t="shared" si="41"/>
        <v>0</v>
      </c>
      <c r="V54" s="304">
        <f t="shared" si="41"/>
        <v>0</v>
      </c>
      <c r="W54" s="304">
        <f t="shared" si="41"/>
        <v>1</v>
      </c>
      <c r="X54" s="304">
        <f t="shared" si="41"/>
        <v>0</v>
      </c>
      <c r="Y54" s="304">
        <f t="shared" si="41"/>
        <v>2</v>
      </c>
      <c r="Z54" s="304">
        <f t="shared" si="41"/>
        <v>0</v>
      </c>
      <c r="AA54" s="304">
        <f t="shared" si="41"/>
        <v>2</v>
      </c>
      <c r="AB54" s="304">
        <f t="shared" si="41"/>
        <v>0</v>
      </c>
      <c r="AC54" s="304">
        <f t="shared" si="41"/>
        <v>0</v>
      </c>
      <c r="AD54" s="304">
        <f t="shared" si="41"/>
        <v>0</v>
      </c>
      <c r="AE54" s="304">
        <f t="shared" si="41"/>
        <v>1</v>
      </c>
      <c r="AF54" s="304">
        <f t="shared" si="41"/>
        <v>1</v>
      </c>
      <c r="AG54" s="304">
        <f t="shared" si="41"/>
        <v>1</v>
      </c>
      <c r="AH54" s="304">
        <f t="shared" si="41"/>
        <v>1</v>
      </c>
      <c r="AI54" s="304">
        <f t="shared" si="41"/>
        <v>0</v>
      </c>
      <c r="AJ54" s="304">
        <f t="shared" si="41"/>
        <v>0</v>
      </c>
      <c r="AK54" s="304">
        <f t="shared" si="41"/>
        <v>1</v>
      </c>
      <c r="AL54" s="304">
        <f t="shared" si="41"/>
        <v>2</v>
      </c>
      <c r="AM54" s="304">
        <f t="shared" si="41"/>
        <v>1</v>
      </c>
      <c r="AN54" s="304">
        <f t="shared" si="41"/>
        <v>0</v>
      </c>
      <c r="AO54" s="304">
        <f t="shared" si="41"/>
        <v>0</v>
      </c>
      <c r="AP54" s="304">
        <f t="shared" si="41"/>
        <v>0</v>
      </c>
      <c r="AQ54" s="304">
        <f t="shared" si="41"/>
        <v>0</v>
      </c>
      <c r="AR54" s="304">
        <f t="shared" si="41"/>
        <v>0</v>
      </c>
      <c r="AS54" s="304">
        <f t="shared" si="41"/>
        <v>0</v>
      </c>
      <c r="AT54" s="304">
        <f t="shared" si="41"/>
        <v>0</v>
      </c>
      <c r="AU54" s="304">
        <f t="shared" si="41"/>
        <v>0</v>
      </c>
      <c r="AV54" s="304">
        <f t="shared" si="41"/>
        <v>0</v>
      </c>
      <c r="AW54" s="304">
        <f t="shared" si="41"/>
        <v>0</v>
      </c>
    </row>
    <row r="57" spans="1:54" ht="28.9" customHeight="1" thickBot="1">
      <c r="B57" s="62">
        <v>2023</v>
      </c>
      <c r="C57" s="63">
        <f>C1-1</f>
        <v>5</v>
      </c>
      <c r="E57" s="64" t="s">
        <v>0</v>
      </c>
      <c r="F57" s="65"/>
      <c r="G57" s="65"/>
      <c r="S57" s="66" t="s">
        <v>5</v>
      </c>
      <c r="T57" s="66" t="s">
        <v>3</v>
      </c>
      <c r="U57" s="66" t="s">
        <v>3</v>
      </c>
      <c r="V57" s="66" t="s">
        <v>4</v>
      </c>
      <c r="W57" s="66" t="s">
        <v>5</v>
      </c>
      <c r="X57" s="66" t="s">
        <v>3</v>
      </c>
      <c r="Y57" s="66" t="s">
        <v>3</v>
      </c>
      <c r="Z57" s="66" t="s">
        <v>3</v>
      </c>
      <c r="AA57" s="66" t="s">
        <v>3</v>
      </c>
      <c r="AB57" s="66" t="s">
        <v>3</v>
      </c>
      <c r="AC57" s="66" t="s">
        <v>4</v>
      </c>
      <c r="AD57" s="66" t="s">
        <v>5</v>
      </c>
      <c r="AE57" s="66" t="s">
        <v>3</v>
      </c>
      <c r="AF57" s="66" t="s">
        <v>3</v>
      </c>
      <c r="AG57" s="66" t="s">
        <v>3</v>
      </c>
      <c r="AH57" s="66" t="s">
        <v>3</v>
      </c>
      <c r="AI57" s="66" t="s">
        <v>3</v>
      </c>
      <c r="AJ57" s="66" t="s">
        <v>4</v>
      </c>
      <c r="AK57" s="66" t="s">
        <v>5</v>
      </c>
      <c r="AL57" s="66" t="s">
        <v>3</v>
      </c>
      <c r="AM57" s="66" t="s">
        <v>3</v>
      </c>
      <c r="AN57" s="66" t="s">
        <v>3</v>
      </c>
      <c r="AO57" s="66" t="s">
        <v>3</v>
      </c>
      <c r="AP57" s="66" t="s">
        <v>3</v>
      </c>
      <c r="AQ57" s="66" t="s">
        <v>4</v>
      </c>
      <c r="AR57" s="66" t="s">
        <v>5</v>
      </c>
      <c r="AS57" s="66" t="s">
        <v>3</v>
      </c>
      <c r="AT57" s="66" t="s">
        <v>3</v>
      </c>
      <c r="AU57" s="66" t="s">
        <v>3</v>
      </c>
      <c r="AV57" s="66" t="s">
        <v>3</v>
      </c>
      <c r="AW57" s="66" t="s">
        <v>3</v>
      </c>
    </row>
    <row r="58" spans="1:54" ht="14.25" thickBot="1">
      <c r="A58" s="31" t="s">
        <v>6</v>
      </c>
      <c r="B58" s="31"/>
      <c r="C58" s="28"/>
      <c r="D58" s="28"/>
      <c r="E58" s="29"/>
      <c r="F58" s="30"/>
      <c r="G58" s="30"/>
      <c r="H58" s="30"/>
      <c r="I58" s="30"/>
      <c r="J58" s="33"/>
      <c r="K58" s="297"/>
      <c r="L58" s="297"/>
      <c r="M58" s="297"/>
      <c r="N58" s="297"/>
      <c r="O58" s="297"/>
      <c r="P58" s="297"/>
      <c r="Q58" s="297"/>
      <c r="R58" s="297"/>
      <c r="S58" s="27" t="str">
        <f>TEXT(S59,"aaa")</f>
        <v>월</v>
      </c>
      <c r="T58" s="25" t="str">
        <f t="shared" ref="T58:AW58" si="42">TEXT(T59,"aaa")</f>
        <v>화</v>
      </c>
      <c r="U58" s="25" t="str">
        <f t="shared" si="42"/>
        <v>수</v>
      </c>
      <c r="V58" s="25" t="str">
        <f t="shared" si="42"/>
        <v>목</v>
      </c>
      <c r="W58" s="25" t="str">
        <f t="shared" si="42"/>
        <v>금</v>
      </c>
      <c r="X58" s="25" t="str">
        <f t="shared" si="42"/>
        <v>토</v>
      </c>
      <c r="Y58" s="25" t="str">
        <f t="shared" si="42"/>
        <v>일</v>
      </c>
      <c r="Z58" s="25" t="str">
        <f t="shared" si="42"/>
        <v>월</v>
      </c>
      <c r="AA58" s="25" t="str">
        <f t="shared" si="42"/>
        <v>화</v>
      </c>
      <c r="AB58" s="25" t="str">
        <f t="shared" si="42"/>
        <v>수</v>
      </c>
      <c r="AC58" s="25" t="str">
        <f t="shared" si="42"/>
        <v>목</v>
      </c>
      <c r="AD58" s="25" t="str">
        <f t="shared" si="42"/>
        <v>금</v>
      </c>
      <c r="AE58" s="25" t="str">
        <f t="shared" si="42"/>
        <v>토</v>
      </c>
      <c r="AF58" s="25" t="str">
        <f t="shared" si="42"/>
        <v>일</v>
      </c>
      <c r="AG58" s="25" t="str">
        <f t="shared" si="42"/>
        <v>월</v>
      </c>
      <c r="AH58" s="25" t="str">
        <f t="shared" si="42"/>
        <v>화</v>
      </c>
      <c r="AI58" s="25" t="str">
        <f t="shared" si="42"/>
        <v>수</v>
      </c>
      <c r="AJ58" s="25" t="str">
        <f t="shared" si="42"/>
        <v>목</v>
      </c>
      <c r="AK58" s="25" t="str">
        <f t="shared" si="42"/>
        <v>금</v>
      </c>
      <c r="AL58" s="25" t="str">
        <f t="shared" si="42"/>
        <v>토</v>
      </c>
      <c r="AM58" s="25" t="str">
        <f t="shared" si="42"/>
        <v>일</v>
      </c>
      <c r="AN58" s="25" t="str">
        <f t="shared" si="42"/>
        <v>월</v>
      </c>
      <c r="AO58" s="25" t="str">
        <f t="shared" si="42"/>
        <v>화</v>
      </c>
      <c r="AP58" s="25" t="str">
        <f t="shared" si="42"/>
        <v>수</v>
      </c>
      <c r="AQ58" s="25" t="str">
        <f t="shared" si="42"/>
        <v>목</v>
      </c>
      <c r="AR58" s="25" t="str">
        <f t="shared" si="42"/>
        <v>금</v>
      </c>
      <c r="AS58" s="25" t="str">
        <f t="shared" si="42"/>
        <v>토</v>
      </c>
      <c r="AT58" s="25" t="str">
        <f t="shared" si="42"/>
        <v>일</v>
      </c>
      <c r="AU58" s="25" t="str">
        <f t="shared" si="42"/>
        <v>월</v>
      </c>
      <c r="AV58" s="25" t="str">
        <f t="shared" si="42"/>
        <v>화</v>
      </c>
      <c r="AW58" s="73" t="str">
        <f t="shared" si="42"/>
        <v>수</v>
      </c>
    </row>
    <row r="59" spans="1:54" ht="30" customHeight="1">
      <c r="A59" s="42" t="s">
        <v>7</v>
      </c>
      <c r="B59" s="77" t="s">
        <v>8</v>
      </c>
      <c r="C59" s="25" t="s">
        <v>9</v>
      </c>
      <c r="D59" s="76" t="s">
        <v>16</v>
      </c>
      <c r="E59" s="76" t="s">
        <v>135</v>
      </c>
      <c r="F59" s="43" t="s">
        <v>10</v>
      </c>
      <c r="G59" s="88" t="s">
        <v>11</v>
      </c>
      <c r="H59" s="44" t="s">
        <v>12</v>
      </c>
      <c r="I59" s="25" t="s">
        <v>13</v>
      </c>
      <c r="J59" s="26" t="s">
        <v>14</v>
      </c>
      <c r="K59" s="298"/>
      <c r="L59" s="298"/>
      <c r="M59" s="298"/>
      <c r="N59" s="298"/>
      <c r="O59" s="298"/>
      <c r="P59" s="298"/>
      <c r="Q59" s="298"/>
      <c r="R59" s="298"/>
      <c r="S59" s="265">
        <f>DATE(B57,C57,1)</f>
        <v>45047</v>
      </c>
      <c r="T59" s="45">
        <f>IFERROR(IF(EOMONTH(S59,0)=S59,"",S59+1),"")</f>
        <v>45048</v>
      </c>
      <c r="U59" s="45">
        <f t="shared" ref="U59" si="43">IFERROR(IF(EOMONTH(T59,0)=T59,"",T59+1),"")</f>
        <v>45049</v>
      </c>
      <c r="V59" s="45">
        <f t="shared" ref="V59" si="44">IFERROR(IF(EOMONTH(U59,0)=U59,"",U59+1),"")</f>
        <v>45050</v>
      </c>
      <c r="W59" s="45">
        <f t="shared" ref="W59" si="45">IFERROR(IF(EOMONTH(V59,0)=V59,"",V59+1),"")</f>
        <v>45051</v>
      </c>
      <c r="X59" s="45">
        <f t="shared" ref="X59" si="46">IFERROR(IF(EOMONTH(W59,0)=W59,"",W59+1),"")</f>
        <v>45052</v>
      </c>
      <c r="Y59" s="45">
        <f t="shared" ref="Y59" si="47">IFERROR(IF(EOMONTH(X59,0)=X59,"",X59+1),"")</f>
        <v>45053</v>
      </c>
      <c r="Z59" s="45">
        <f t="shared" ref="Z59" si="48">IFERROR(IF(EOMONTH(Y59,0)=Y59,"",Y59+1),"")</f>
        <v>45054</v>
      </c>
      <c r="AA59" s="45">
        <f t="shared" ref="AA59" si="49">IFERROR(IF(EOMONTH(Z59,0)=Z59,"",Z59+1),"")</f>
        <v>45055</v>
      </c>
      <c r="AB59" s="45">
        <f t="shared" ref="AB59" si="50">IFERROR(IF(EOMONTH(AA59,0)=AA59,"",AA59+1),"")</f>
        <v>45056</v>
      </c>
      <c r="AC59" s="45">
        <f t="shared" ref="AC59" si="51">IFERROR(IF(EOMONTH(AB59,0)=AB59,"",AB59+1),"")</f>
        <v>45057</v>
      </c>
      <c r="AD59" s="45">
        <f t="shared" ref="AD59" si="52">IFERROR(IF(EOMONTH(AC59,0)=AC59,"",AC59+1),"")</f>
        <v>45058</v>
      </c>
      <c r="AE59" s="45">
        <f t="shared" ref="AE59" si="53">IFERROR(IF(EOMONTH(AD59,0)=AD59,"",AD59+1),"")</f>
        <v>45059</v>
      </c>
      <c r="AF59" s="45">
        <f t="shared" ref="AF59" si="54">IFERROR(IF(EOMONTH(AE59,0)=AE59,"",AE59+1),"")</f>
        <v>45060</v>
      </c>
      <c r="AG59" s="45">
        <f t="shared" ref="AG59" si="55">IFERROR(IF(EOMONTH(AF59,0)=AF59,"",AF59+1),"")</f>
        <v>45061</v>
      </c>
      <c r="AH59" s="45">
        <f t="shared" ref="AH59" si="56">IFERROR(IF(EOMONTH(AG59,0)=AG59,"",AG59+1),"")</f>
        <v>45062</v>
      </c>
      <c r="AI59" s="45">
        <f t="shared" ref="AI59" si="57">IFERROR(IF(EOMONTH(AH59,0)=AH59,"",AH59+1),"")</f>
        <v>45063</v>
      </c>
      <c r="AJ59" s="45">
        <f t="shared" ref="AJ59" si="58">IFERROR(IF(EOMONTH(AI59,0)=AI59,"",AI59+1),"")</f>
        <v>45064</v>
      </c>
      <c r="AK59" s="45">
        <f t="shared" ref="AK59" si="59">IFERROR(IF(EOMONTH(AJ59,0)=AJ59,"",AJ59+1),"")</f>
        <v>45065</v>
      </c>
      <c r="AL59" s="45">
        <f t="shared" ref="AL59" si="60">IFERROR(IF(EOMONTH(AK59,0)=AK59,"",AK59+1),"")</f>
        <v>45066</v>
      </c>
      <c r="AM59" s="45">
        <f t="shared" ref="AM59" si="61">IFERROR(IF(EOMONTH(AL59,0)=AL59,"",AL59+1),"")</f>
        <v>45067</v>
      </c>
      <c r="AN59" s="45">
        <f t="shared" ref="AN59" si="62">IFERROR(IF(EOMONTH(AM59,0)=AM59,"",AM59+1),"")</f>
        <v>45068</v>
      </c>
      <c r="AO59" s="45">
        <f t="shared" ref="AO59" si="63">IFERROR(IF(EOMONTH(AN59,0)=AN59,"",AN59+1),"")</f>
        <v>45069</v>
      </c>
      <c r="AP59" s="45">
        <f t="shared" ref="AP59" si="64">IFERROR(IF(EOMONTH(AO59,0)=AO59,"",AO59+1),"")</f>
        <v>45070</v>
      </c>
      <c r="AQ59" s="45">
        <f t="shared" ref="AQ59" si="65">IFERROR(IF(EOMONTH(AP59,0)=AP59,"",AP59+1),"")</f>
        <v>45071</v>
      </c>
      <c r="AR59" s="45">
        <f t="shared" ref="AR59" si="66">IFERROR(IF(EOMONTH(AQ59,0)=AQ59,"",AQ59+1),"")</f>
        <v>45072</v>
      </c>
      <c r="AS59" s="45">
        <f t="shared" ref="AS59" si="67">IFERROR(IF(EOMONTH(AR59,0)=AR59,"",AR59+1),"")</f>
        <v>45073</v>
      </c>
      <c r="AT59" s="45">
        <f t="shared" ref="AT59" si="68">IFERROR(IF(EOMONTH(AS59,0)=AS59,"",AS59+1),"")</f>
        <v>45074</v>
      </c>
      <c r="AU59" s="45">
        <f t="shared" ref="AU59" si="69">IFERROR(IF(EOMONTH(AT59,0)=AT59,"",AT59+1),"")</f>
        <v>45075</v>
      </c>
      <c r="AV59" s="45">
        <f t="shared" ref="AV59" si="70">IFERROR(IF(EOMONTH(AU59,0)=AU59,"",AU59+1),"")</f>
        <v>45076</v>
      </c>
      <c r="AW59" s="46">
        <f t="shared" ref="AW59" si="71">IFERROR(IF(EOMONTH(AV59,0)=AV59,"",AV59+1),"")</f>
        <v>45077</v>
      </c>
      <c r="BA59" s="240"/>
      <c r="BB59" s="240"/>
    </row>
    <row r="60" spans="1:54">
      <c r="A60" s="51">
        <v>1</v>
      </c>
      <c r="B60" s="47">
        <v>3508</v>
      </c>
      <c r="C60" s="7" t="s">
        <v>136</v>
      </c>
      <c r="D60" s="7"/>
      <c r="E60" s="7"/>
      <c r="F60" s="8" t="s">
        <v>137</v>
      </c>
      <c r="G60" s="84"/>
      <c r="H60" s="6">
        <v>23</v>
      </c>
      <c r="I60" s="7">
        <v>10</v>
      </c>
      <c r="J60" s="48">
        <v>12</v>
      </c>
      <c r="K60" s="84"/>
      <c r="L60" s="84"/>
      <c r="M60" s="84"/>
      <c r="N60" s="84"/>
      <c r="O60" s="84"/>
      <c r="P60" s="84"/>
      <c r="Q60" s="84"/>
      <c r="R60" s="84"/>
      <c r="S60" s="264"/>
      <c r="T60" s="53"/>
      <c r="U60" s="53"/>
      <c r="V60" s="53"/>
      <c r="W60" s="53"/>
      <c r="X60" s="53"/>
      <c r="Y60" s="53"/>
      <c r="Z60" s="52"/>
      <c r="AA60" s="53"/>
      <c r="AB60" s="53"/>
      <c r="AC60" s="53"/>
      <c r="AD60" s="53"/>
      <c r="AE60" s="53"/>
      <c r="AF60" s="53"/>
      <c r="AG60" s="52"/>
      <c r="AH60" s="53"/>
      <c r="AI60" s="53"/>
      <c r="AJ60" s="53"/>
      <c r="AK60" s="53"/>
      <c r="AL60" s="53"/>
      <c r="AM60" s="53"/>
      <c r="AN60" s="52"/>
      <c r="AO60" s="53"/>
      <c r="AP60" s="53"/>
      <c r="AQ60" s="53"/>
      <c r="AR60" s="53"/>
      <c r="AS60" s="53"/>
      <c r="AT60" s="53"/>
      <c r="AU60" s="53"/>
      <c r="AV60" s="53"/>
      <c r="AW60" s="54"/>
    </row>
    <row r="61" spans="1:54">
      <c r="A61" s="19">
        <v>2</v>
      </c>
      <c r="B61" s="49">
        <v>3508</v>
      </c>
      <c r="C61" s="10" t="s">
        <v>138</v>
      </c>
      <c r="D61" s="10"/>
      <c r="E61" s="10"/>
      <c r="F61" s="11" t="s">
        <v>139</v>
      </c>
      <c r="G61" s="85"/>
      <c r="H61" s="9">
        <v>23</v>
      </c>
      <c r="I61" s="10">
        <v>12</v>
      </c>
      <c r="J61" s="50">
        <v>11</v>
      </c>
      <c r="K61" s="85"/>
      <c r="L61" s="85"/>
      <c r="M61" s="85"/>
      <c r="N61" s="85"/>
      <c r="O61" s="85"/>
      <c r="P61" s="85"/>
      <c r="Q61" s="85"/>
      <c r="R61" s="85"/>
      <c r="S61" s="266"/>
      <c r="T61" s="56"/>
      <c r="U61" s="56"/>
      <c r="V61" s="56"/>
      <c r="W61" s="56"/>
      <c r="X61" s="56"/>
      <c r="Y61" s="56"/>
      <c r="Z61" s="55"/>
      <c r="AA61" s="56"/>
      <c r="AB61" s="56"/>
      <c r="AC61" s="56"/>
      <c r="AD61" s="56"/>
      <c r="AE61" s="56"/>
      <c r="AF61" s="56"/>
      <c r="AG61" s="55"/>
      <c r="AH61" s="56"/>
      <c r="AI61" s="56"/>
      <c r="AJ61" s="56"/>
      <c r="AK61" s="56"/>
      <c r="AL61" s="56"/>
      <c r="AM61" s="58"/>
      <c r="AN61" s="55"/>
      <c r="AO61" s="56"/>
      <c r="AP61" s="56"/>
      <c r="AQ61" s="56"/>
      <c r="AR61" s="56"/>
      <c r="AS61" s="56"/>
      <c r="AT61" s="56"/>
      <c r="AU61" s="81"/>
      <c r="AV61" s="56"/>
      <c r="AW61" s="57"/>
    </row>
    <row r="62" spans="1:54">
      <c r="A62" s="51">
        <v>3</v>
      </c>
      <c r="B62" s="47">
        <v>3509</v>
      </c>
      <c r="C62" s="7" t="s">
        <v>140</v>
      </c>
      <c r="D62" s="7"/>
      <c r="E62" s="7"/>
      <c r="F62" s="8" t="s">
        <v>141</v>
      </c>
      <c r="G62" s="84"/>
      <c r="H62" s="6">
        <v>22</v>
      </c>
      <c r="I62" s="7">
        <v>11</v>
      </c>
      <c r="J62" s="48">
        <v>11</v>
      </c>
      <c r="K62" s="84"/>
      <c r="L62" s="84"/>
      <c r="M62" s="84"/>
      <c r="N62" s="84"/>
      <c r="O62" s="84"/>
      <c r="P62" s="84"/>
      <c r="Q62" s="84"/>
      <c r="R62" s="84"/>
      <c r="S62" s="264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4"/>
    </row>
    <row r="63" spans="1:54">
      <c r="A63" s="19">
        <v>4</v>
      </c>
      <c r="B63" s="49">
        <v>3509</v>
      </c>
      <c r="C63" s="10" t="s">
        <v>142</v>
      </c>
      <c r="D63" s="10"/>
      <c r="E63" s="10"/>
      <c r="F63" s="11" t="s">
        <v>141</v>
      </c>
      <c r="G63" s="85"/>
      <c r="H63" s="9">
        <v>22</v>
      </c>
      <c r="I63" s="10">
        <v>12</v>
      </c>
      <c r="J63" s="50">
        <v>9</v>
      </c>
      <c r="K63" s="85"/>
      <c r="L63" s="85"/>
      <c r="M63" s="85"/>
      <c r="N63" s="85"/>
      <c r="O63" s="85"/>
      <c r="P63" s="85"/>
      <c r="Q63" s="85"/>
      <c r="R63" s="85"/>
      <c r="S63" s="26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8"/>
      <c r="AO63" s="56"/>
      <c r="AP63" s="56"/>
      <c r="AQ63" s="56"/>
      <c r="AR63" s="56"/>
      <c r="AS63" s="56"/>
      <c r="AT63" s="56"/>
      <c r="AU63" s="56"/>
      <c r="AV63" s="58"/>
      <c r="AW63" s="57"/>
    </row>
    <row r="64" spans="1:54">
      <c r="A64" s="51">
        <v>5</v>
      </c>
      <c r="B64" s="47">
        <v>3619</v>
      </c>
      <c r="C64" s="7" t="s">
        <v>143</v>
      </c>
      <c r="D64" s="7"/>
      <c r="E64" s="7"/>
      <c r="F64" s="8" t="s">
        <v>137</v>
      </c>
      <c r="G64" s="84"/>
      <c r="H64" s="6">
        <v>22</v>
      </c>
      <c r="I64" s="7">
        <v>10</v>
      </c>
      <c r="J64" s="48">
        <v>12</v>
      </c>
      <c r="K64" s="84"/>
      <c r="L64" s="84"/>
      <c r="M64" s="84"/>
      <c r="N64" s="84"/>
      <c r="O64" s="84"/>
      <c r="P64" s="84"/>
      <c r="Q64" s="84"/>
      <c r="R64" s="84"/>
      <c r="S64" s="264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4"/>
    </row>
    <row r="65" spans="1:49">
      <c r="A65" s="19">
        <v>6</v>
      </c>
      <c r="B65" s="49">
        <v>3619</v>
      </c>
      <c r="C65" s="10" t="s">
        <v>144</v>
      </c>
      <c r="D65" s="10"/>
      <c r="E65" s="10"/>
      <c r="F65" s="11" t="s">
        <v>145</v>
      </c>
      <c r="G65" s="85"/>
      <c r="H65" s="9">
        <v>22</v>
      </c>
      <c r="I65" s="10">
        <v>8</v>
      </c>
      <c r="J65" s="50">
        <v>11</v>
      </c>
      <c r="K65" s="85"/>
      <c r="L65" s="85"/>
      <c r="M65" s="85"/>
      <c r="N65" s="85"/>
      <c r="O65" s="85"/>
      <c r="P65" s="85"/>
      <c r="Q65" s="85"/>
      <c r="R65" s="85"/>
      <c r="S65" s="26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8"/>
      <c r="AP65" s="56"/>
      <c r="AQ65" s="56"/>
      <c r="AR65" s="56"/>
      <c r="AS65" s="56"/>
      <c r="AT65" s="56"/>
      <c r="AU65" s="56"/>
      <c r="AV65" s="56"/>
      <c r="AW65" s="59"/>
    </row>
    <row r="66" spans="1:49">
      <c r="A66" s="51">
        <v>7</v>
      </c>
      <c r="B66" s="47">
        <v>3620</v>
      </c>
      <c r="C66" s="7" t="s">
        <v>146</v>
      </c>
      <c r="D66" s="7"/>
      <c r="E66" s="7"/>
      <c r="F66" s="8" t="s">
        <v>141</v>
      </c>
      <c r="G66" s="84"/>
      <c r="H66" s="6">
        <v>22</v>
      </c>
      <c r="I66" s="7">
        <v>11</v>
      </c>
      <c r="J66" s="48">
        <v>11</v>
      </c>
      <c r="K66" s="84"/>
      <c r="L66" s="84"/>
      <c r="M66" s="84"/>
      <c r="N66" s="84"/>
      <c r="O66" s="84"/>
      <c r="P66" s="84"/>
      <c r="Q66" s="84"/>
      <c r="R66" s="84"/>
      <c r="S66" s="264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4"/>
    </row>
    <row r="67" spans="1:49">
      <c r="A67" s="19">
        <v>8</v>
      </c>
      <c r="B67" s="49">
        <v>3620</v>
      </c>
      <c r="C67" s="10" t="s">
        <v>147</v>
      </c>
      <c r="D67" s="10"/>
      <c r="E67" s="10"/>
      <c r="F67" s="11" t="s">
        <v>141</v>
      </c>
      <c r="G67" s="85"/>
      <c r="H67" s="9">
        <v>23</v>
      </c>
      <c r="I67" s="10">
        <v>12</v>
      </c>
      <c r="J67" s="50">
        <v>11</v>
      </c>
      <c r="K67" s="85"/>
      <c r="L67" s="85"/>
      <c r="M67" s="85"/>
      <c r="N67" s="85"/>
      <c r="O67" s="85"/>
      <c r="P67" s="85"/>
      <c r="Q67" s="85"/>
      <c r="R67" s="85"/>
      <c r="S67" s="26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8"/>
      <c r="AQ67" s="56"/>
      <c r="AR67" s="56"/>
      <c r="AS67" s="56"/>
      <c r="AT67" s="56"/>
      <c r="AU67" s="56"/>
      <c r="AV67" s="56"/>
      <c r="AW67" s="57"/>
    </row>
    <row r="68" spans="1:49">
      <c r="A68" s="51">
        <v>9</v>
      </c>
      <c r="B68" s="47">
        <v>3621</v>
      </c>
      <c r="C68" s="7" t="s">
        <v>148</v>
      </c>
      <c r="D68" s="7"/>
      <c r="E68" s="7"/>
      <c r="F68" s="8" t="s">
        <v>141</v>
      </c>
      <c r="G68" s="84"/>
      <c r="H68" s="6">
        <v>22</v>
      </c>
      <c r="I68" s="7">
        <v>11</v>
      </c>
      <c r="J68" s="48">
        <v>11</v>
      </c>
      <c r="K68" s="84"/>
      <c r="L68" s="84"/>
      <c r="M68" s="84"/>
      <c r="N68" s="84"/>
      <c r="O68" s="84"/>
      <c r="P68" s="84"/>
      <c r="Q68" s="84"/>
      <c r="R68" s="84"/>
      <c r="S68" s="264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4"/>
    </row>
    <row r="69" spans="1:49">
      <c r="A69" s="19">
        <v>10</v>
      </c>
      <c r="B69" s="49">
        <v>3621</v>
      </c>
      <c r="C69" s="10" t="s">
        <v>149</v>
      </c>
      <c r="D69" s="10"/>
      <c r="E69" s="10"/>
      <c r="F69" s="11" t="s">
        <v>145</v>
      </c>
      <c r="G69" s="85"/>
      <c r="H69" s="9">
        <v>22</v>
      </c>
      <c r="I69" s="10">
        <v>10</v>
      </c>
      <c r="J69" s="50">
        <v>11</v>
      </c>
      <c r="S69" s="267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8"/>
      <c r="AR69" s="56"/>
      <c r="AS69" s="56"/>
      <c r="AT69" s="56"/>
      <c r="AU69" s="56"/>
      <c r="AV69" s="56"/>
      <c r="AW69" s="57"/>
    </row>
    <row r="70" spans="1:49">
      <c r="A70" s="51">
        <v>11</v>
      </c>
      <c r="B70" s="47">
        <v>3622</v>
      </c>
      <c r="C70" s="7" t="s">
        <v>150</v>
      </c>
      <c r="D70" s="7"/>
      <c r="E70" s="7"/>
      <c r="F70" s="8" t="s">
        <v>139</v>
      </c>
      <c r="G70" s="84"/>
      <c r="H70" s="6">
        <v>23</v>
      </c>
      <c r="I70" s="7">
        <v>11</v>
      </c>
      <c r="J70" s="48">
        <v>12</v>
      </c>
      <c r="K70" s="84"/>
      <c r="L70" s="84"/>
      <c r="M70" s="84"/>
      <c r="N70" s="84"/>
      <c r="O70" s="84"/>
      <c r="P70" s="84"/>
      <c r="Q70" s="84"/>
      <c r="R70" s="84"/>
      <c r="S70" s="264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4"/>
    </row>
    <row r="71" spans="1:49">
      <c r="A71" s="19">
        <v>12</v>
      </c>
      <c r="B71" s="49">
        <v>3622</v>
      </c>
      <c r="C71" s="10" t="s">
        <v>151</v>
      </c>
      <c r="D71" s="10"/>
      <c r="E71" s="10"/>
      <c r="F71" s="11" t="s">
        <v>141</v>
      </c>
      <c r="G71" s="85"/>
      <c r="H71" s="9">
        <v>22</v>
      </c>
      <c r="I71" s="10">
        <v>11</v>
      </c>
      <c r="J71" s="50">
        <v>11</v>
      </c>
      <c r="K71" s="85"/>
      <c r="L71" s="85"/>
      <c r="M71" s="85"/>
      <c r="N71" s="85"/>
      <c r="O71" s="85"/>
      <c r="P71" s="85"/>
      <c r="Q71" s="85"/>
      <c r="R71" s="85"/>
      <c r="S71" s="26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8"/>
      <c r="AQ71" s="56"/>
      <c r="AR71" s="56"/>
      <c r="AS71" s="56"/>
      <c r="AT71" s="56"/>
      <c r="AU71" s="56"/>
      <c r="AV71" s="56"/>
      <c r="AW71" s="57"/>
    </row>
    <row r="72" spans="1:49">
      <c r="A72" s="51">
        <v>13</v>
      </c>
      <c r="B72" s="47">
        <v>3629</v>
      </c>
      <c r="C72" s="7" t="s">
        <v>152</v>
      </c>
      <c r="D72" s="7"/>
      <c r="E72" s="7"/>
      <c r="F72" s="8" t="s">
        <v>141</v>
      </c>
      <c r="G72" s="84"/>
      <c r="H72" s="6">
        <v>22</v>
      </c>
      <c r="I72" s="7">
        <v>11</v>
      </c>
      <c r="J72" s="48">
        <v>11</v>
      </c>
      <c r="K72" s="84"/>
      <c r="L72" s="84"/>
      <c r="M72" s="84"/>
      <c r="N72" s="84"/>
      <c r="O72" s="84"/>
      <c r="P72" s="84"/>
      <c r="Q72" s="84"/>
      <c r="R72" s="84"/>
      <c r="S72" s="264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4"/>
    </row>
    <row r="73" spans="1:49">
      <c r="A73" s="19">
        <v>14</v>
      </c>
      <c r="B73" s="49">
        <v>3629</v>
      </c>
      <c r="C73" s="10" t="s">
        <v>153</v>
      </c>
      <c r="D73" s="10"/>
      <c r="E73" s="10"/>
      <c r="F73" s="11" t="s">
        <v>141</v>
      </c>
      <c r="G73" s="85"/>
      <c r="H73" s="9">
        <v>23</v>
      </c>
      <c r="I73" s="10">
        <v>12</v>
      </c>
      <c r="J73" s="50">
        <v>11</v>
      </c>
      <c r="K73" s="85"/>
      <c r="L73" s="85"/>
      <c r="M73" s="85"/>
      <c r="N73" s="85"/>
      <c r="O73" s="85"/>
      <c r="P73" s="85"/>
      <c r="Q73" s="85"/>
      <c r="R73" s="85"/>
      <c r="S73" s="26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8"/>
      <c r="AP73" s="56"/>
      <c r="AQ73" s="56"/>
      <c r="AR73" s="56"/>
      <c r="AS73" s="56"/>
      <c r="AT73" s="56"/>
      <c r="AU73" s="56"/>
      <c r="AV73" s="56"/>
      <c r="AW73" s="59"/>
    </row>
    <row r="74" spans="1:49">
      <c r="A74" s="51">
        <v>15</v>
      </c>
      <c r="B74" s="47">
        <v>3630</v>
      </c>
      <c r="C74" s="7" t="s">
        <v>154</v>
      </c>
      <c r="D74" s="7"/>
      <c r="E74" s="7"/>
      <c r="F74" s="8" t="s">
        <v>141</v>
      </c>
      <c r="G74" s="84"/>
      <c r="H74" s="6">
        <v>24</v>
      </c>
      <c r="I74" s="7">
        <v>12</v>
      </c>
      <c r="J74" s="48">
        <v>12</v>
      </c>
      <c r="K74" s="84"/>
      <c r="L74" s="84"/>
      <c r="M74" s="84"/>
      <c r="N74" s="84"/>
      <c r="O74" s="84"/>
      <c r="P74" s="84"/>
      <c r="Q74" s="84"/>
      <c r="R74" s="84"/>
      <c r="S74" s="264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4"/>
    </row>
    <row r="75" spans="1:49">
      <c r="A75" s="19">
        <v>16</v>
      </c>
      <c r="B75" s="49">
        <v>3630</v>
      </c>
      <c r="C75" s="10" t="s">
        <v>155</v>
      </c>
      <c r="D75" s="10"/>
      <c r="E75" s="10"/>
      <c r="F75" s="11" t="s">
        <v>137</v>
      </c>
      <c r="G75" s="85"/>
      <c r="H75" s="9">
        <v>23</v>
      </c>
      <c r="I75" s="10">
        <v>12</v>
      </c>
      <c r="J75" s="50">
        <v>11</v>
      </c>
      <c r="K75" s="85"/>
      <c r="L75" s="85"/>
      <c r="M75" s="85"/>
      <c r="N75" s="85"/>
      <c r="O75" s="85"/>
      <c r="P75" s="85"/>
      <c r="Q75" s="85"/>
      <c r="R75" s="85"/>
      <c r="S75" s="26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8"/>
      <c r="AO75" s="56"/>
      <c r="AP75" s="56"/>
      <c r="AQ75" s="56"/>
      <c r="AR75" s="56"/>
      <c r="AS75" s="56"/>
      <c r="AT75" s="56"/>
      <c r="AU75" s="56"/>
      <c r="AV75" s="58"/>
      <c r="AW75" s="57"/>
    </row>
    <row r="76" spans="1:49">
      <c r="A76" s="51">
        <v>17</v>
      </c>
      <c r="B76" s="47">
        <v>3631</v>
      </c>
      <c r="C76" s="7" t="s">
        <v>156</v>
      </c>
      <c r="D76" s="7"/>
      <c r="E76" s="7"/>
      <c r="F76" s="8" t="s">
        <v>139</v>
      </c>
      <c r="G76" s="84"/>
      <c r="H76" s="6">
        <v>22</v>
      </c>
      <c r="I76" s="7">
        <v>10</v>
      </c>
      <c r="J76" s="48">
        <v>12</v>
      </c>
      <c r="K76" s="84"/>
      <c r="L76" s="84"/>
      <c r="M76" s="84"/>
      <c r="N76" s="84"/>
      <c r="O76" s="84"/>
      <c r="P76" s="84"/>
      <c r="Q76" s="84"/>
      <c r="R76" s="84"/>
      <c r="S76" s="264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4"/>
    </row>
    <row r="77" spans="1:49">
      <c r="A77" s="19">
        <v>18</v>
      </c>
      <c r="B77" s="49">
        <v>3631</v>
      </c>
      <c r="C77" s="10" t="s">
        <v>157</v>
      </c>
      <c r="D77" s="10"/>
      <c r="E77" s="10"/>
      <c r="F77" s="11" t="s">
        <v>141</v>
      </c>
      <c r="G77" s="85"/>
      <c r="H77" s="9">
        <v>22</v>
      </c>
      <c r="I77" s="10">
        <v>12</v>
      </c>
      <c r="J77" s="50">
        <v>10</v>
      </c>
      <c r="K77" s="85"/>
      <c r="L77" s="85"/>
      <c r="M77" s="85"/>
      <c r="N77" s="85"/>
      <c r="O77" s="85"/>
      <c r="P77" s="85"/>
      <c r="Q77" s="85"/>
      <c r="R77" s="85"/>
      <c r="S77" s="26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8"/>
      <c r="AN77" s="56"/>
      <c r="AO77" s="56"/>
      <c r="AP77" s="56"/>
      <c r="AQ77" s="56"/>
      <c r="AR77" s="56"/>
      <c r="AS77" s="56"/>
      <c r="AT77" s="56"/>
      <c r="AU77" s="58"/>
      <c r="AV77" s="56"/>
      <c r="AW77" s="57"/>
    </row>
    <row r="78" spans="1:49">
      <c r="A78" s="51">
        <v>19</v>
      </c>
      <c r="B78" s="47">
        <v>3632</v>
      </c>
      <c r="C78" s="7" t="s">
        <v>158</v>
      </c>
      <c r="D78" s="7"/>
      <c r="E78" s="7"/>
      <c r="F78" s="8" t="s">
        <v>145</v>
      </c>
      <c r="G78" s="84"/>
      <c r="H78" s="6">
        <v>23</v>
      </c>
      <c r="I78" s="7">
        <v>11</v>
      </c>
      <c r="J78" s="48">
        <v>12</v>
      </c>
      <c r="K78" s="84"/>
      <c r="L78" s="84"/>
      <c r="M78" s="84"/>
      <c r="N78" s="84"/>
      <c r="O78" s="84"/>
      <c r="P78" s="84"/>
      <c r="Q78" s="84"/>
      <c r="R78" s="84"/>
      <c r="S78" s="264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4"/>
    </row>
    <row r="79" spans="1:49">
      <c r="A79" s="19">
        <v>20</v>
      </c>
      <c r="B79" s="49">
        <v>3632</v>
      </c>
      <c r="C79" s="10" t="s">
        <v>159</v>
      </c>
      <c r="D79" s="10"/>
      <c r="E79" s="10"/>
      <c r="F79" s="11" t="s">
        <v>141</v>
      </c>
      <c r="G79" s="85"/>
      <c r="H79" s="9">
        <v>22</v>
      </c>
      <c r="I79" s="10">
        <v>11</v>
      </c>
      <c r="J79" s="50">
        <v>11</v>
      </c>
      <c r="K79" s="85"/>
      <c r="L79" s="85"/>
      <c r="M79" s="85"/>
      <c r="N79" s="85"/>
      <c r="O79" s="85"/>
      <c r="P79" s="85"/>
      <c r="Q79" s="85"/>
      <c r="R79" s="85"/>
      <c r="S79" s="26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8"/>
      <c r="AM79" s="56"/>
      <c r="AN79" s="56"/>
      <c r="AO79" s="56"/>
      <c r="AP79" s="56"/>
      <c r="AQ79" s="56"/>
      <c r="AR79" s="56"/>
      <c r="AS79" s="56"/>
      <c r="AT79" s="58"/>
      <c r="AU79" s="56"/>
      <c r="AV79" s="56"/>
      <c r="AW79" s="57"/>
    </row>
    <row r="80" spans="1:49">
      <c r="A80" s="51">
        <v>21</v>
      </c>
      <c r="B80" s="47">
        <v>3661</v>
      </c>
      <c r="C80" s="7" t="s">
        <v>160</v>
      </c>
      <c r="D80" s="7"/>
      <c r="E80" s="7"/>
      <c r="F80" s="8" t="s">
        <v>141</v>
      </c>
      <c r="G80" s="84"/>
      <c r="H80" s="6">
        <v>23</v>
      </c>
      <c r="I80" s="7">
        <v>11</v>
      </c>
      <c r="J80" s="48">
        <v>12</v>
      </c>
      <c r="K80" s="84"/>
      <c r="L80" s="84"/>
      <c r="M80" s="84"/>
      <c r="N80" s="84"/>
      <c r="O80" s="84"/>
      <c r="P80" s="84"/>
      <c r="Q80" s="84"/>
      <c r="R80" s="84"/>
      <c r="S80" s="264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4"/>
    </row>
    <row r="81" spans="1:49">
      <c r="A81" s="19">
        <v>22</v>
      </c>
      <c r="B81" s="49">
        <v>3661</v>
      </c>
      <c r="C81" s="10" t="s">
        <v>161</v>
      </c>
      <c r="D81" s="10"/>
      <c r="E81" s="10"/>
      <c r="F81" s="11" t="s">
        <v>141</v>
      </c>
      <c r="G81" s="85"/>
      <c r="H81" s="9">
        <v>22</v>
      </c>
      <c r="I81" s="10">
        <v>11</v>
      </c>
      <c r="J81" s="50">
        <v>11</v>
      </c>
      <c r="K81" s="85"/>
      <c r="L81" s="85"/>
      <c r="M81" s="85"/>
      <c r="N81" s="85"/>
      <c r="O81" s="85"/>
      <c r="P81" s="85"/>
      <c r="Q81" s="85"/>
      <c r="R81" s="85"/>
      <c r="S81" s="26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8"/>
      <c r="AL81" s="56"/>
      <c r="AM81" s="56"/>
      <c r="AN81" s="56"/>
      <c r="AO81" s="56"/>
      <c r="AP81" s="56"/>
      <c r="AQ81" s="56"/>
      <c r="AR81" s="56"/>
      <c r="AS81" s="58"/>
      <c r="AT81" s="56"/>
      <c r="AU81" s="56"/>
      <c r="AV81" s="56"/>
      <c r="AW81" s="57"/>
    </row>
    <row r="82" spans="1:49">
      <c r="A82" s="51">
        <v>23</v>
      </c>
      <c r="B82" s="47">
        <v>3662</v>
      </c>
      <c r="C82" s="7" t="s">
        <v>162</v>
      </c>
      <c r="D82" s="7"/>
      <c r="E82" s="7"/>
      <c r="F82" s="8" t="s">
        <v>137</v>
      </c>
      <c r="G82" s="84"/>
      <c r="H82" s="6">
        <v>21</v>
      </c>
      <c r="I82" s="7">
        <v>12</v>
      </c>
      <c r="J82" s="48">
        <v>9</v>
      </c>
      <c r="K82" s="84"/>
      <c r="L82" s="84"/>
      <c r="M82" s="84"/>
      <c r="N82" s="84"/>
      <c r="O82" s="84"/>
      <c r="P82" s="84"/>
      <c r="Q82" s="84"/>
      <c r="R82" s="84"/>
      <c r="S82" s="264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4"/>
    </row>
    <row r="83" spans="1:49">
      <c r="A83" s="19">
        <v>24</v>
      </c>
      <c r="B83" s="49">
        <v>3662</v>
      </c>
      <c r="C83" s="10" t="s">
        <v>163</v>
      </c>
      <c r="D83" s="10"/>
      <c r="E83" s="10"/>
      <c r="F83" s="11" t="s">
        <v>141</v>
      </c>
      <c r="G83" s="85"/>
      <c r="H83" s="9">
        <v>19</v>
      </c>
      <c r="I83" s="10">
        <v>10</v>
      </c>
      <c r="J83" s="50">
        <v>9</v>
      </c>
      <c r="K83" s="85"/>
      <c r="L83" s="85"/>
      <c r="M83" s="85"/>
      <c r="N83" s="85"/>
      <c r="O83" s="85"/>
      <c r="P83" s="85"/>
      <c r="Q83" s="85"/>
      <c r="R83" s="85"/>
      <c r="S83" s="26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8"/>
      <c r="AK83" s="56"/>
      <c r="AL83" s="56"/>
      <c r="AM83" s="56"/>
      <c r="AN83" s="56"/>
      <c r="AO83" s="56"/>
      <c r="AP83" s="56"/>
      <c r="AQ83" s="56"/>
      <c r="AR83" s="58"/>
      <c r="AS83" s="56"/>
      <c r="AT83" s="56"/>
      <c r="AU83" s="56"/>
      <c r="AV83" s="56"/>
      <c r="AW83" s="57"/>
    </row>
    <row r="84" spans="1:49">
      <c r="A84" s="51">
        <v>25</v>
      </c>
      <c r="B84" s="47" t="s">
        <v>164</v>
      </c>
      <c r="C84" s="7" t="s">
        <v>165</v>
      </c>
      <c r="D84" s="7"/>
      <c r="E84" s="7"/>
      <c r="F84" s="8" t="s">
        <v>166</v>
      </c>
      <c r="G84" s="84"/>
      <c r="H84" s="6">
        <v>23</v>
      </c>
      <c r="I84" s="7">
        <v>12</v>
      </c>
      <c r="J84" s="48">
        <v>11</v>
      </c>
      <c r="K84" s="84"/>
      <c r="L84" s="84"/>
      <c r="M84" s="84"/>
      <c r="N84" s="84"/>
      <c r="O84" s="84"/>
      <c r="P84" s="84"/>
      <c r="Q84" s="84"/>
      <c r="R84" s="84"/>
      <c r="S84" s="264"/>
      <c r="T84" s="53"/>
      <c r="U84" s="53"/>
      <c r="V84" s="52"/>
      <c r="W84" s="52"/>
      <c r="X84" s="53"/>
      <c r="Y84" s="53"/>
      <c r="Z84" s="53"/>
      <c r="AA84" s="53"/>
      <c r="AB84" s="53"/>
      <c r="AC84" s="53"/>
      <c r="AD84" s="52"/>
      <c r="AE84" s="53"/>
      <c r="AF84" s="53"/>
      <c r="AG84" s="53"/>
      <c r="AH84" s="53"/>
      <c r="AI84" s="53"/>
      <c r="AJ84" s="52"/>
      <c r="AK84" s="53"/>
      <c r="AL84" s="53"/>
      <c r="AM84" s="53"/>
      <c r="AN84" s="53"/>
      <c r="AO84" s="53"/>
      <c r="AP84" s="53"/>
      <c r="AQ84" s="52"/>
      <c r="AR84" s="52"/>
      <c r="AS84" s="53"/>
      <c r="AT84" s="53"/>
      <c r="AU84" s="53"/>
      <c r="AV84" s="53"/>
      <c r="AW84" s="54"/>
    </row>
    <row r="85" spans="1:49">
      <c r="A85" s="19">
        <v>26</v>
      </c>
      <c r="B85" s="49" t="s">
        <v>164</v>
      </c>
      <c r="C85" s="10" t="s">
        <v>167</v>
      </c>
      <c r="D85" s="10"/>
      <c r="E85" s="10"/>
      <c r="F85" s="11" t="s">
        <v>139</v>
      </c>
      <c r="G85" s="85"/>
      <c r="H85" s="9">
        <v>23</v>
      </c>
      <c r="I85" s="10">
        <v>9</v>
      </c>
      <c r="J85" s="50">
        <v>13</v>
      </c>
      <c r="K85" s="85"/>
      <c r="L85" s="85"/>
      <c r="M85" s="85"/>
      <c r="N85" s="85"/>
      <c r="O85" s="85"/>
      <c r="P85" s="85"/>
      <c r="Q85" s="85"/>
      <c r="R85" s="85"/>
      <c r="S85" s="266"/>
      <c r="T85" s="56"/>
      <c r="U85" s="56"/>
      <c r="V85" s="55"/>
      <c r="W85" s="55"/>
      <c r="X85" s="56"/>
      <c r="Y85" s="56"/>
      <c r="Z85" s="56"/>
      <c r="AA85" s="56"/>
      <c r="AB85" s="56"/>
      <c r="AC85" s="56"/>
      <c r="AD85" s="55"/>
      <c r="AE85" s="56"/>
      <c r="AF85" s="56"/>
      <c r="AG85" s="56"/>
      <c r="AH85" s="56"/>
      <c r="AI85" s="56"/>
      <c r="AJ85" s="55"/>
      <c r="AK85" s="56"/>
      <c r="AL85" s="56"/>
      <c r="AM85" s="56"/>
      <c r="AN85" s="56"/>
      <c r="AO85" s="56"/>
      <c r="AP85" s="56"/>
      <c r="AQ85" s="55"/>
      <c r="AR85" s="55"/>
      <c r="AS85" s="56"/>
      <c r="AT85" s="56"/>
      <c r="AU85" s="56"/>
      <c r="AV85" s="56"/>
      <c r="AW85" s="57"/>
    </row>
    <row r="86" spans="1:49">
      <c r="A86" s="51">
        <v>27</v>
      </c>
      <c r="B86" s="47" t="s">
        <v>164</v>
      </c>
      <c r="C86" s="7" t="s">
        <v>168</v>
      </c>
      <c r="D86" s="7"/>
      <c r="E86" s="7"/>
      <c r="F86" s="8" t="s">
        <v>169</v>
      </c>
      <c r="G86" s="84"/>
      <c r="H86" s="6">
        <v>25</v>
      </c>
      <c r="I86" s="7">
        <v>14</v>
      </c>
      <c r="J86" s="48">
        <v>11</v>
      </c>
      <c r="K86" s="84"/>
      <c r="L86" s="84"/>
      <c r="M86" s="84"/>
      <c r="N86" s="84"/>
      <c r="O86" s="84"/>
      <c r="P86" s="84"/>
      <c r="Q86" s="84"/>
      <c r="R86" s="84"/>
      <c r="S86" s="264"/>
      <c r="T86" s="53"/>
      <c r="U86" s="53"/>
      <c r="V86" s="53"/>
      <c r="W86" s="52"/>
      <c r="X86" s="53"/>
      <c r="Y86" s="53"/>
      <c r="Z86" s="53"/>
      <c r="AA86" s="53"/>
      <c r="AB86" s="53"/>
      <c r="AC86" s="52"/>
      <c r="AD86" s="53"/>
      <c r="AE86" s="53"/>
      <c r="AF86" s="53"/>
      <c r="AG86" s="53"/>
      <c r="AH86" s="53"/>
      <c r="AI86" s="53"/>
      <c r="AJ86" s="52"/>
      <c r="AK86" s="52"/>
      <c r="AL86" s="53"/>
      <c r="AM86" s="53"/>
      <c r="AN86" s="53"/>
      <c r="AO86" s="53"/>
      <c r="AP86" s="53"/>
      <c r="AQ86" s="53"/>
      <c r="AR86" s="52"/>
      <c r="AS86" s="53"/>
      <c r="AT86" s="53"/>
      <c r="AU86" s="53"/>
      <c r="AV86" s="53"/>
      <c r="AW86" s="54"/>
    </row>
    <row r="87" spans="1:49">
      <c r="A87" s="19">
        <v>28</v>
      </c>
      <c r="B87" s="49" t="s">
        <v>164</v>
      </c>
      <c r="C87" s="10" t="s">
        <v>170</v>
      </c>
      <c r="D87" s="10"/>
      <c r="E87" s="10"/>
      <c r="F87" s="11" t="s">
        <v>169</v>
      </c>
      <c r="G87" s="85"/>
      <c r="H87" s="9">
        <v>22</v>
      </c>
      <c r="I87" s="10">
        <v>8</v>
      </c>
      <c r="J87" s="50">
        <v>14</v>
      </c>
      <c r="K87" s="85"/>
      <c r="L87" s="85"/>
      <c r="M87" s="85"/>
      <c r="N87" s="85"/>
      <c r="O87" s="85"/>
      <c r="P87" s="85"/>
      <c r="Q87" s="85"/>
      <c r="R87" s="85"/>
      <c r="S87" s="266"/>
      <c r="T87" s="56"/>
      <c r="U87" s="56"/>
      <c r="V87" s="56"/>
      <c r="W87" s="55"/>
      <c r="X87" s="56"/>
      <c r="Y87" s="56"/>
      <c r="Z87" s="56"/>
      <c r="AA87" s="56"/>
      <c r="AB87" s="56"/>
      <c r="AC87" s="55"/>
      <c r="AD87" s="56"/>
      <c r="AE87" s="56"/>
      <c r="AF87" s="56"/>
      <c r="AG87" s="56"/>
      <c r="AH87" s="56"/>
      <c r="AI87" s="56"/>
      <c r="AJ87" s="55"/>
      <c r="AK87" s="55"/>
      <c r="AL87" s="56"/>
      <c r="AM87" s="56"/>
      <c r="AN87" s="56"/>
      <c r="AO87" s="56"/>
      <c r="AP87" s="56"/>
      <c r="AQ87" s="56"/>
      <c r="AR87" s="55"/>
      <c r="AS87" s="56"/>
      <c r="AT87" s="56"/>
      <c r="AU87" s="56"/>
      <c r="AV87" s="56"/>
      <c r="AW87" s="57"/>
    </row>
    <row r="88" spans="1:49">
      <c r="A88" s="51">
        <v>29</v>
      </c>
      <c r="B88" s="47" t="s">
        <v>164</v>
      </c>
      <c r="C88" s="7" t="s">
        <v>171</v>
      </c>
      <c r="D88" s="7"/>
      <c r="E88" s="7"/>
      <c r="F88" s="8" t="s">
        <v>172</v>
      </c>
      <c r="G88" s="84"/>
      <c r="H88" s="6">
        <v>24</v>
      </c>
      <c r="I88" s="7">
        <v>11</v>
      </c>
      <c r="J88" s="48">
        <v>13</v>
      </c>
      <c r="K88" s="84"/>
      <c r="L88" s="84"/>
      <c r="M88" s="84"/>
      <c r="N88" s="84"/>
      <c r="O88" s="84"/>
      <c r="P88" s="84"/>
      <c r="Q88" s="84"/>
      <c r="R88" s="84"/>
      <c r="S88" s="264"/>
      <c r="T88" s="53"/>
      <c r="U88" s="53"/>
      <c r="V88" s="52"/>
      <c r="W88" s="53"/>
      <c r="X88" s="53"/>
      <c r="Y88" s="53"/>
      <c r="Z88" s="53"/>
      <c r="AA88" s="53"/>
      <c r="AB88" s="53"/>
      <c r="AC88" s="52"/>
      <c r="AD88" s="52"/>
      <c r="AE88" s="53"/>
      <c r="AF88" s="53"/>
      <c r="AG88" s="53"/>
      <c r="AH88" s="53"/>
      <c r="AI88" s="53"/>
      <c r="AJ88" s="53"/>
      <c r="AK88" s="52"/>
      <c r="AL88" s="53"/>
      <c r="AM88" s="53"/>
      <c r="AN88" s="53"/>
      <c r="AO88" s="53"/>
      <c r="AP88" s="53"/>
      <c r="AQ88" s="52"/>
      <c r="AR88" s="53"/>
      <c r="AS88" s="53"/>
      <c r="AT88" s="53"/>
      <c r="AU88" s="53"/>
      <c r="AV88" s="53"/>
      <c r="AW88" s="54"/>
    </row>
    <row r="89" spans="1:49">
      <c r="A89" s="78">
        <v>30</v>
      </c>
      <c r="B89" s="49" t="s">
        <v>164</v>
      </c>
      <c r="C89" s="79" t="s">
        <v>173</v>
      </c>
      <c r="D89" s="79"/>
      <c r="E89" s="79"/>
      <c r="F89" s="80">
        <v>0</v>
      </c>
      <c r="G89" s="86"/>
      <c r="H89" s="9">
        <v>23</v>
      </c>
      <c r="I89" s="10">
        <v>12</v>
      </c>
      <c r="J89" s="50">
        <v>11</v>
      </c>
      <c r="K89" s="86"/>
      <c r="L89" s="86"/>
      <c r="M89" s="86"/>
      <c r="N89" s="86"/>
      <c r="O89" s="86"/>
      <c r="P89" s="86"/>
      <c r="Q89" s="86"/>
      <c r="R89" s="86"/>
      <c r="S89" s="268"/>
      <c r="T89" s="81"/>
      <c r="U89" s="81"/>
      <c r="V89" s="55"/>
      <c r="W89" s="81"/>
      <c r="X89" s="81"/>
      <c r="Y89" s="81"/>
      <c r="Z89" s="81"/>
      <c r="AA89" s="81"/>
      <c r="AB89" s="81"/>
      <c r="AC89" s="55"/>
      <c r="AD89" s="55"/>
      <c r="AE89" s="81"/>
      <c r="AF89" s="81"/>
      <c r="AG89" s="81"/>
      <c r="AH89" s="81"/>
      <c r="AI89" s="81"/>
      <c r="AJ89" s="81"/>
      <c r="AK89" s="55"/>
      <c r="AL89" s="81"/>
      <c r="AM89" s="81"/>
      <c r="AN89" s="81"/>
      <c r="AO89" s="81"/>
      <c r="AP89" s="81"/>
      <c r="AQ89" s="55"/>
      <c r="AR89" s="81"/>
      <c r="AS89" s="81"/>
      <c r="AT89" s="81"/>
      <c r="AU89" s="81"/>
      <c r="AV89" s="81"/>
      <c r="AW89" s="82"/>
    </row>
    <row r="90" spans="1:49">
      <c r="A90" s="51">
        <v>31</v>
      </c>
      <c r="B90" s="47" t="s">
        <v>164</v>
      </c>
      <c r="C90" s="7" t="s">
        <v>174</v>
      </c>
      <c r="D90" s="7"/>
      <c r="E90" s="7"/>
      <c r="F90" s="8"/>
      <c r="G90" s="84"/>
      <c r="H90" s="6">
        <v>22</v>
      </c>
      <c r="I90" s="7">
        <v>17</v>
      </c>
      <c r="J90" s="48">
        <v>5</v>
      </c>
      <c r="K90" s="84"/>
      <c r="L90" s="84"/>
      <c r="M90" s="84"/>
      <c r="N90" s="84"/>
      <c r="O90" s="84"/>
      <c r="P90" s="84"/>
      <c r="Q90" s="84"/>
      <c r="R90" s="84"/>
      <c r="S90" s="264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4"/>
    </row>
    <row r="91" spans="1:49">
      <c r="A91" s="19">
        <v>32</v>
      </c>
      <c r="B91" s="49" t="s">
        <v>164</v>
      </c>
      <c r="C91" s="10" t="s">
        <v>175</v>
      </c>
      <c r="D91" s="10"/>
      <c r="E91" s="10"/>
      <c r="F91" s="11"/>
      <c r="G91" s="85"/>
      <c r="H91" s="9">
        <v>6</v>
      </c>
      <c r="I91" s="10">
        <v>0</v>
      </c>
      <c r="J91" s="50">
        <v>6</v>
      </c>
      <c r="K91" s="85"/>
      <c r="L91" s="85"/>
      <c r="M91" s="85"/>
      <c r="N91" s="85"/>
      <c r="O91" s="85"/>
      <c r="P91" s="85"/>
      <c r="Q91" s="85"/>
      <c r="R91" s="85"/>
      <c r="S91" s="26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7"/>
    </row>
    <row r="92" spans="1:49">
      <c r="A92" s="51">
        <v>32</v>
      </c>
      <c r="B92" s="47"/>
      <c r="C92" s="7" t="s">
        <v>176</v>
      </c>
      <c r="D92" s="7"/>
      <c r="E92" s="83"/>
      <c r="F92" s="89"/>
      <c r="G92" s="91"/>
      <c r="H92" s="6">
        <v>4</v>
      </c>
      <c r="I92" s="7">
        <v>2</v>
      </c>
      <c r="J92" s="48">
        <v>2</v>
      </c>
      <c r="K92" s="84"/>
      <c r="L92" s="84"/>
      <c r="M92" s="84"/>
      <c r="N92" s="84"/>
      <c r="O92" s="84"/>
      <c r="P92" s="84"/>
      <c r="Q92" s="84"/>
      <c r="R92" s="84"/>
      <c r="S92" s="264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4"/>
    </row>
    <row r="93" spans="1:49">
      <c r="A93" s="19">
        <v>32</v>
      </c>
      <c r="B93" s="49"/>
      <c r="C93" s="10" t="s">
        <v>119</v>
      </c>
      <c r="D93" s="10"/>
      <c r="E93" s="10"/>
      <c r="F93" s="90"/>
      <c r="G93" s="92"/>
      <c r="H93" s="9">
        <v>3</v>
      </c>
      <c r="I93" s="10">
        <v>1</v>
      </c>
      <c r="J93" s="50">
        <v>2</v>
      </c>
      <c r="K93" s="85"/>
      <c r="L93" s="85"/>
      <c r="M93" s="85"/>
      <c r="N93" s="85"/>
      <c r="O93" s="85"/>
      <c r="P93" s="85"/>
      <c r="Q93" s="85"/>
      <c r="R93" s="85"/>
      <c r="S93" s="26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7"/>
    </row>
    <row r="94" spans="1:49">
      <c r="A94" s="16">
        <v>32</v>
      </c>
      <c r="B94" s="14"/>
      <c r="C94" s="5" t="s">
        <v>117</v>
      </c>
      <c r="D94" s="5"/>
      <c r="E94" s="5"/>
      <c r="F94" s="13"/>
      <c r="G94" s="87"/>
      <c r="H94" s="12">
        <v>2</v>
      </c>
      <c r="I94" s="5">
        <v>1</v>
      </c>
      <c r="J94" s="17">
        <v>1</v>
      </c>
      <c r="K94" s="87"/>
      <c r="L94" s="87"/>
      <c r="M94" s="87"/>
      <c r="N94" s="87"/>
      <c r="O94" s="87"/>
      <c r="P94" s="87"/>
      <c r="Q94" s="87"/>
      <c r="R94" s="87"/>
      <c r="S94" s="267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9"/>
    </row>
    <row r="95" spans="1:49" ht="14.25" thickBot="1">
      <c r="A95" s="20">
        <v>32</v>
      </c>
      <c r="B95" s="24"/>
      <c r="C95" s="21" t="s">
        <v>122</v>
      </c>
      <c r="D95" s="21"/>
      <c r="E95" s="21"/>
      <c r="F95" s="23"/>
      <c r="G95" s="23"/>
      <c r="H95" s="38">
        <v>4</v>
      </c>
      <c r="I95" s="4">
        <v>1</v>
      </c>
      <c r="J95" s="39">
        <v>3</v>
      </c>
      <c r="K95" s="299"/>
      <c r="L95" s="299"/>
      <c r="M95" s="299"/>
      <c r="N95" s="299"/>
      <c r="O95" s="299"/>
      <c r="P95" s="299"/>
      <c r="Q95" s="299"/>
      <c r="R95" s="299"/>
      <c r="S95" s="269"/>
      <c r="T95" s="270"/>
      <c r="U95" s="270"/>
      <c r="V95" s="270"/>
      <c r="W95" s="270"/>
      <c r="X95" s="270"/>
      <c r="Y95" s="270"/>
      <c r="Z95" s="270"/>
      <c r="AA95" s="270"/>
      <c r="AB95" s="270"/>
      <c r="AC95" s="270"/>
      <c r="AD95" s="270"/>
      <c r="AE95" s="270"/>
      <c r="AF95" s="270"/>
      <c r="AG95" s="270"/>
      <c r="AH95" s="270"/>
      <c r="AI95" s="270"/>
      <c r="AJ95" s="270"/>
      <c r="AK95" s="270"/>
      <c r="AL95" s="270"/>
      <c r="AM95" s="270"/>
      <c r="AN95" s="270"/>
      <c r="AO95" s="270"/>
      <c r="AP95" s="270"/>
      <c r="AQ95" s="270"/>
      <c r="AR95" s="270"/>
      <c r="AS95" s="270"/>
      <c r="AT95" s="270"/>
      <c r="AU95" s="270"/>
      <c r="AV95" s="270"/>
      <c r="AW95" s="271"/>
    </row>
    <row r="96" spans="1:49" ht="14.25" thickBot="1">
      <c r="H96" s="35" t="s">
        <v>177</v>
      </c>
      <c r="I96" s="30"/>
      <c r="J96" s="41"/>
      <c r="K96" s="30"/>
      <c r="L96" s="30"/>
      <c r="M96" s="30"/>
      <c r="N96" s="30"/>
      <c r="O96" s="30"/>
      <c r="P96" s="30"/>
      <c r="Q96" s="30"/>
      <c r="R96" s="30"/>
      <c r="S96" s="32">
        <f>_xlfn.XLOOKUP(S57,인원DB!$H$3:$H$10,인원DB!$I$3:$I$10)</f>
        <v>10</v>
      </c>
      <c r="T96" s="15">
        <f>_xlfn.XLOOKUP(T57,인원DB!$H$3:$H$10,인원DB!$I$3:$I$10)</f>
        <v>12</v>
      </c>
      <c r="U96" s="15">
        <f>_xlfn.XLOOKUP(U57,인원DB!$H$3:$H$10,인원DB!$I$3:$I$10)</f>
        <v>12</v>
      </c>
      <c r="V96" s="15">
        <f>_xlfn.XLOOKUP(V57,인원DB!$H$3:$H$10,인원DB!$I$3:$I$10)</f>
        <v>10</v>
      </c>
      <c r="W96" s="15">
        <f>_xlfn.XLOOKUP(W57,인원DB!$H$3:$H$10,인원DB!$I$3:$I$10)</f>
        <v>10</v>
      </c>
      <c r="X96" s="15">
        <f>_xlfn.XLOOKUP(X57,인원DB!$H$3:$H$10,인원DB!$I$3:$I$10)</f>
        <v>12</v>
      </c>
      <c r="Y96" s="15">
        <f>_xlfn.XLOOKUP(Y57,인원DB!$H$3:$H$10,인원DB!$I$3:$I$10)</f>
        <v>12</v>
      </c>
      <c r="Z96" s="15">
        <f>_xlfn.XLOOKUP(Z57,인원DB!$H$3:$H$10,인원DB!$I$3:$I$10)</f>
        <v>12</v>
      </c>
      <c r="AA96" s="15">
        <f>_xlfn.XLOOKUP(AA57,인원DB!$H$3:$H$10,인원DB!$I$3:$I$10)</f>
        <v>12</v>
      </c>
      <c r="AB96" s="15">
        <f>_xlfn.XLOOKUP(AB57,인원DB!$H$3:$H$10,인원DB!$I$3:$I$10)</f>
        <v>12</v>
      </c>
      <c r="AC96" s="15">
        <f>_xlfn.XLOOKUP(AC57,인원DB!$H$3:$H$10,인원DB!$I$3:$I$10)</f>
        <v>10</v>
      </c>
      <c r="AD96" s="15">
        <f>_xlfn.XLOOKUP(AD57,인원DB!$H$3:$H$10,인원DB!$I$3:$I$10)</f>
        <v>10</v>
      </c>
      <c r="AE96" s="15">
        <f>_xlfn.XLOOKUP(AE57,인원DB!$H$3:$H$10,인원DB!$I$3:$I$10)</f>
        <v>12</v>
      </c>
      <c r="AF96" s="15">
        <f>_xlfn.XLOOKUP(AF57,인원DB!$H$3:$H$10,인원DB!$I$3:$I$10)</f>
        <v>12</v>
      </c>
      <c r="AG96" s="15">
        <f>_xlfn.XLOOKUP(AG57,인원DB!$H$3:$H$10,인원DB!$I$3:$I$10)</f>
        <v>12</v>
      </c>
      <c r="AH96" s="15">
        <f>_xlfn.XLOOKUP(AH57,인원DB!$H$3:$H$10,인원DB!$I$3:$I$10)</f>
        <v>12</v>
      </c>
      <c r="AI96" s="15">
        <f>_xlfn.XLOOKUP(AI57,인원DB!$H$3:$H$10,인원DB!$I$3:$I$10)</f>
        <v>12</v>
      </c>
      <c r="AJ96" s="15">
        <f>_xlfn.XLOOKUP(AJ57,인원DB!$H$3:$H$10,인원DB!$I$3:$I$10)</f>
        <v>10</v>
      </c>
      <c r="AK96" s="15">
        <f>_xlfn.XLOOKUP(AK57,인원DB!$H$3:$H$10,인원DB!$I$3:$I$10)</f>
        <v>10</v>
      </c>
      <c r="AL96" s="15">
        <f>_xlfn.XLOOKUP(AL57,인원DB!$H$3:$H$10,인원DB!$I$3:$I$10)</f>
        <v>12</v>
      </c>
      <c r="AM96" s="15">
        <f>_xlfn.XLOOKUP(AM57,인원DB!$H$3:$H$10,인원DB!$I$3:$I$10)</f>
        <v>12</v>
      </c>
      <c r="AN96" s="15">
        <f>_xlfn.XLOOKUP(AN57,인원DB!$H$3:$H$10,인원DB!$I$3:$I$10)</f>
        <v>12</v>
      </c>
      <c r="AO96" s="15">
        <f>_xlfn.XLOOKUP(AO57,인원DB!$H$3:$H$10,인원DB!$I$3:$I$10)</f>
        <v>12</v>
      </c>
      <c r="AP96" s="15">
        <f>_xlfn.XLOOKUP(AP57,인원DB!$H$3:$H$10,인원DB!$I$3:$I$10)</f>
        <v>12</v>
      </c>
      <c r="AQ96" s="15">
        <f>_xlfn.XLOOKUP(AQ57,인원DB!$H$3:$H$10,인원DB!$I$3:$I$10)</f>
        <v>10</v>
      </c>
      <c r="AR96" s="15">
        <f>_xlfn.XLOOKUP(AR57,인원DB!$H$3:$H$10,인원DB!$I$3:$I$10)</f>
        <v>10</v>
      </c>
      <c r="AS96" s="15">
        <f>_xlfn.XLOOKUP(AS57,인원DB!$H$3:$H$10,인원DB!$I$3:$I$10)</f>
        <v>12</v>
      </c>
      <c r="AT96" s="15">
        <f>_xlfn.XLOOKUP(AT57,인원DB!$H$3:$H$10,인원DB!$I$3:$I$10)</f>
        <v>12</v>
      </c>
      <c r="AU96" s="15">
        <f>_xlfn.XLOOKUP(AU57,인원DB!$H$3:$H$10,인원DB!$I$3:$I$10)</f>
        <v>12</v>
      </c>
      <c r="AV96" s="15">
        <f>_xlfn.XLOOKUP(AV57,인원DB!$H$3:$H$10,인원DB!$I$3:$I$10)</f>
        <v>12</v>
      </c>
      <c r="AW96" s="34">
        <f>_xlfn.XLOOKUP(AW57,인원DB!$H$3:$H$10,인원DB!$I$3:$I$10)</f>
        <v>12</v>
      </c>
    </row>
    <row r="97" spans="1:49">
      <c r="B97" s="69"/>
      <c r="C97" s="60" t="s">
        <v>3</v>
      </c>
      <c r="D97" s="60" t="s">
        <v>4</v>
      </c>
      <c r="E97" s="67" t="s">
        <v>5</v>
      </c>
      <c r="J97" s="40" t="s">
        <v>13</v>
      </c>
      <c r="K97" s="87"/>
      <c r="L97" s="87"/>
      <c r="M97" s="87"/>
      <c r="N97" s="87"/>
      <c r="O97" s="87"/>
      <c r="P97" s="87"/>
      <c r="Q97" s="87"/>
      <c r="R97" s="87"/>
      <c r="S97" s="14">
        <f t="shared" ref="S97:AW97" si="72">COUNTIF(S60:S95,"*a")</f>
        <v>0</v>
      </c>
      <c r="T97" s="5">
        <f t="shared" si="72"/>
        <v>0</v>
      </c>
      <c r="U97" s="5">
        <f t="shared" si="72"/>
        <v>0</v>
      </c>
      <c r="V97" s="5">
        <f t="shared" si="72"/>
        <v>0</v>
      </c>
      <c r="W97" s="5">
        <f t="shared" si="72"/>
        <v>0</v>
      </c>
      <c r="X97" s="5">
        <f t="shared" si="72"/>
        <v>0</v>
      </c>
      <c r="Y97" s="5">
        <f t="shared" si="72"/>
        <v>0</v>
      </c>
      <c r="Z97" s="5">
        <f t="shared" si="72"/>
        <v>0</v>
      </c>
      <c r="AA97" s="5">
        <f t="shared" si="72"/>
        <v>0</v>
      </c>
      <c r="AB97" s="5">
        <f t="shared" si="72"/>
        <v>0</v>
      </c>
      <c r="AC97" s="5">
        <f t="shared" si="72"/>
        <v>0</v>
      </c>
      <c r="AD97" s="5">
        <f t="shared" si="72"/>
        <v>0</v>
      </c>
      <c r="AE97" s="5">
        <f t="shared" si="72"/>
        <v>0</v>
      </c>
      <c r="AF97" s="5">
        <f t="shared" si="72"/>
        <v>0</v>
      </c>
      <c r="AG97" s="5">
        <f t="shared" si="72"/>
        <v>0</v>
      </c>
      <c r="AH97" s="5">
        <f t="shared" si="72"/>
        <v>0</v>
      </c>
      <c r="AI97" s="5">
        <f t="shared" si="72"/>
        <v>0</v>
      </c>
      <c r="AJ97" s="5">
        <f t="shared" si="72"/>
        <v>0</v>
      </c>
      <c r="AK97" s="5">
        <f t="shared" si="72"/>
        <v>0</v>
      </c>
      <c r="AL97" s="5">
        <f t="shared" si="72"/>
        <v>0</v>
      </c>
      <c r="AM97" s="5">
        <f t="shared" si="72"/>
        <v>0</v>
      </c>
      <c r="AN97" s="5">
        <f t="shared" si="72"/>
        <v>0</v>
      </c>
      <c r="AO97" s="5">
        <f t="shared" si="72"/>
        <v>0</v>
      </c>
      <c r="AP97" s="5">
        <f t="shared" si="72"/>
        <v>0</v>
      </c>
      <c r="AQ97" s="5">
        <f t="shared" si="72"/>
        <v>0</v>
      </c>
      <c r="AR97" s="5">
        <f t="shared" si="72"/>
        <v>0</v>
      </c>
      <c r="AS97" s="5">
        <f t="shared" si="72"/>
        <v>0</v>
      </c>
      <c r="AT97" s="5">
        <f t="shared" si="72"/>
        <v>0</v>
      </c>
      <c r="AU97" s="5">
        <f t="shared" si="72"/>
        <v>0</v>
      </c>
      <c r="AV97" s="5">
        <f t="shared" si="72"/>
        <v>0</v>
      </c>
      <c r="AW97" s="17">
        <f t="shared" si="72"/>
        <v>0</v>
      </c>
    </row>
    <row r="98" spans="1:49">
      <c r="B98" s="71" t="s">
        <v>129</v>
      </c>
      <c r="C98" s="60">
        <v>12</v>
      </c>
      <c r="D98" s="60">
        <v>11</v>
      </c>
      <c r="E98" s="67">
        <v>10</v>
      </c>
      <c r="J98" s="36" t="s">
        <v>14</v>
      </c>
      <c r="K98" s="300"/>
      <c r="L98" s="300"/>
      <c r="M98" s="300"/>
      <c r="N98" s="300"/>
      <c r="O98" s="300"/>
      <c r="P98" s="300"/>
      <c r="Q98" s="300"/>
      <c r="R98" s="300"/>
      <c r="S98" s="3">
        <f t="shared" ref="S98:AW98" si="73">COUNTIF(S60:S95,"*p")</f>
        <v>0</v>
      </c>
      <c r="T98" s="2">
        <f t="shared" si="73"/>
        <v>0</v>
      </c>
      <c r="U98" s="2">
        <f t="shared" si="73"/>
        <v>0</v>
      </c>
      <c r="V98" s="2">
        <f t="shared" si="73"/>
        <v>0</v>
      </c>
      <c r="W98" s="2">
        <f t="shared" si="73"/>
        <v>0</v>
      </c>
      <c r="X98" s="2">
        <f t="shared" si="73"/>
        <v>0</v>
      </c>
      <c r="Y98" s="2">
        <f t="shared" si="73"/>
        <v>0</v>
      </c>
      <c r="Z98" s="2">
        <f t="shared" si="73"/>
        <v>0</v>
      </c>
      <c r="AA98" s="2">
        <f t="shared" si="73"/>
        <v>0</v>
      </c>
      <c r="AB98" s="2">
        <f t="shared" si="73"/>
        <v>0</v>
      </c>
      <c r="AC98" s="2">
        <f t="shared" si="73"/>
        <v>0</v>
      </c>
      <c r="AD98" s="2">
        <f t="shared" si="73"/>
        <v>0</v>
      </c>
      <c r="AE98" s="2">
        <f t="shared" si="73"/>
        <v>0</v>
      </c>
      <c r="AF98" s="2">
        <f t="shared" si="73"/>
        <v>0</v>
      </c>
      <c r="AG98" s="2">
        <f t="shared" si="73"/>
        <v>0</v>
      </c>
      <c r="AH98" s="2">
        <f t="shared" si="73"/>
        <v>0</v>
      </c>
      <c r="AI98" s="2">
        <f t="shared" si="73"/>
        <v>0</v>
      </c>
      <c r="AJ98" s="2">
        <f t="shared" si="73"/>
        <v>0</v>
      </c>
      <c r="AK98" s="2">
        <f t="shared" si="73"/>
        <v>0</v>
      </c>
      <c r="AL98" s="2">
        <f t="shared" si="73"/>
        <v>0</v>
      </c>
      <c r="AM98" s="2">
        <f t="shared" si="73"/>
        <v>0</v>
      </c>
      <c r="AN98" s="2">
        <f t="shared" si="73"/>
        <v>0</v>
      </c>
      <c r="AO98" s="2">
        <f t="shared" si="73"/>
        <v>0</v>
      </c>
      <c r="AP98" s="2">
        <f t="shared" si="73"/>
        <v>0</v>
      </c>
      <c r="AQ98" s="2">
        <f t="shared" si="73"/>
        <v>0</v>
      </c>
      <c r="AR98" s="2">
        <f t="shared" si="73"/>
        <v>0</v>
      </c>
      <c r="AS98" s="2">
        <f t="shared" si="73"/>
        <v>0</v>
      </c>
      <c r="AT98" s="2">
        <f t="shared" si="73"/>
        <v>0</v>
      </c>
      <c r="AU98" s="2">
        <f t="shared" si="73"/>
        <v>0</v>
      </c>
      <c r="AV98" s="2">
        <f t="shared" si="73"/>
        <v>0</v>
      </c>
      <c r="AW98" s="18">
        <f t="shared" si="73"/>
        <v>0</v>
      </c>
    </row>
    <row r="99" spans="1:49">
      <c r="B99" s="69" t="s">
        <v>131</v>
      </c>
      <c r="C99" s="60">
        <f>MAX(A60:A95)</f>
        <v>32</v>
      </c>
      <c r="D99" s="60">
        <f>C99</f>
        <v>32</v>
      </c>
      <c r="E99" s="67">
        <f>C99</f>
        <v>32</v>
      </c>
      <c r="J99" s="36" t="s">
        <v>16</v>
      </c>
      <c r="K99" s="300"/>
      <c r="L99" s="300"/>
      <c r="M99" s="300"/>
      <c r="N99" s="300"/>
      <c r="O99" s="300"/>
      <c r="P99" s="300"/>
      <c r="Q99" s="300"/>
      <c r="R99" s="300"/>
      <c r="S99" s="3">
        <f t="shared" ref="S99:AW99" si="74">COUNTIF(S60:S95,"휴*")</f>
        <v>0</v>
      </c>
      <c r="T99" s="2">
        <f t="shared" si="74"/>
        <v>0</v>
      </c>
      <c r="U99" s="2">
        <f t="shared" si="74"/>
        <v>0</v>
      </c>
      <c r="V99" s="2">
        <f t="shared" si="74"/>
        <v>0</v>
      </c>
      <c r="W99" s="2">
        <f t="shared" si="74"/>
        <v>0</v>
      </c>
      <c r="X99" s="2">
        <f t="shared" si="74"/>
        <v>0</v>
      </c>
      <c r="Y99" s="2">
        <f t="shared" si="74"/>
        <v>0</v>
      </c>
      <c r="Z99" s="2">
        <f t="shared" si="74"/>
        <v>0</v>
      </c>
      <c r="AA99" s="2">
        <f t="shared" si="74"/>
        <v>0</v>
      </c>
      <c r="AB99" s="2">
        <f t="shared" si="74"/>
        <v>0</v>
      </c>
      <c r="AC99" s="2">
        <f t="shared" si="74"/>
        <v>0</v>
      </c>
      <c r="AD99" s="2">
        <f t="shared" si="74"/>
        <v>0</v>
      </c>
      <c r="AE99" s="2">
        <f t="shared" si="74"/>
        <v>0</v>
      </c>
      <c r="AF99" s="2">
        <f t="shared" si="74"/>
        <v>0</v>
      </c>
      <c r="AG99" s="2">
        <f t="shared" si="74"/>
        <v>0</v>
      </c>
      <c r="AH99" s="2">
        <f t="shared" si="74"/>
        <v>0</v>
      </c>
      <c r="AI99" s="2">
        <f t="shared" si="74"/>
        <v>0</v>
      </c>
      <c r="AJ99" s="2">
        <f t="shared" si="74"/>
        <v>0</v>
      </c>
      <c r="AK99" s="2">
        <f t="shared" si="74"/>
        <v>0</v>
      </c>
      <c r="AL99" s="2">
        <f t="shared" si="74"/>
        <v>0</v>
      </c>
      <c r="AM99" s="2">
        <f t="shared" si="74"/>
        <v>0</v>
      </c>
      <c r="AN99" s="2">
        <f t="shared" si="74"/>
        <v>0</v>
      </c>
      <c r="AO99" s="2">
        <f t="shared" si="74"/>
        <v>0</v>
      </c>
      <c r="AP99" s="2">
        <f t="shared" si="74"/>
        <v>0</v>
      </c>
      <c r="AQ99" s="2">
        <f t="shared" si="74"/>
        <v>0</v>
      </c>
      <c r="AR99" s="2">
        <f t="shared" si="74"/>
        <v>0</v>
      </c>
      <c r="AS99" s="2">
        <f t="shared" si="74"/>
        <v>0</v>
      </c>
      <c r="AT99" s="2">
        <f t="shared" si="74"/>
        <v>0</v>
      </c>
      <c r="AU99" s="2">
        <f t="shared" si="74"/>
        <v>0</v>
      </c>
      <c r="AV99" s="2">
        <f t="shared" si="74"/>
        <v>0</v>
      </c>
      <c r="AW99" s="18">
        <f t="shared" si="74"/>
        <v>0</v>
      </c>
    </row>
    <row r="100" spans="1:49" ht="14.25" thickBot="1">
      <c r="B100" s="71" t="s">
        <v>132</v>
      </c>
      <c r="C100" s="61">
        <f>C99/C98</f>
        <v>2.6666666666666665</v>
      </c>
      <c r="D100" s="61">
        <f t="shared" ref="D100:E100" si="75">D99/D98</f>
        <v>2.9090909090909092</v>
      </c>
      <c r="E100" s="68">
        <f t="shared" si="75"/>
        <v>3.2</v>
      </c>
      <c r="J100" s="37" t="s">
        <v>12</v>
      </c>
      <c r="K100" s="289"/>
      <c r="L100" s="289"/>
      <c r="M100" s="289"/>
      <c r="N100" s="289"/>
      <c r="O100" s="289"/>
      <c r="P100" s="289"/>
      <c r="Q100" s="289"/>
      <c r="R100" s="289"/>
      <c r="S100" s="24">
        <f>SUM(S97:S99)</f>
        <v>0</v>
      </c>
      <c r="T100" s="21">
        <f t="shared" ref="T100:AW100" si="76">SUM(T97:T99)</f>
        <v>0</v>
      </c>
      <c r="U100" s="21">
        <f t="shared" si="76"/>
        <v>0</v>
      </c>
      <c r="V100" s="21">
        <f t="shared" si="76"/>
        <v>0</v>
      </c>
      <c r="W100" s="21">
        <f t="shared" si="76"/>
        <v>0</v>
      </c>
      <c r="X100" s="21">
        <f t="shared" si="76"/>
        <v>0</v>
      </c>
      <c r="Y100" s="21">
        <f t="shared" si="76"/>
        <v>0</v>
      </c>
      <c r="Z100" s="21">
        <f t="shared" si="76"/>
        <v>0</v>
      </c>
      <c r="AA100" s="21">
        <f t="shared" si="76"/>
        <v>0</v>
      </c>
      <c r="AB100" s="21">
        <f t="shared" si="76"/>
        <v>0</v>
      </c>
      <c r="AC100" s="21">
        <f t="shared" si="76"/>
        <v>0</v>
      </c>
      <c r="AD100" s="21">
        <f t="shared" si="76"/>
        <v>0</v>
      </c>
      <c r="AE100" s="21">
        <f t="shared" si="76"/>
        <v>0</v>
      </c>
      <c r="AF100" s="21">
        <f t="shared" si="76"/>
        <v>0</v>
      </c>
      <c r="AG100" s="21">
        <f t="shared" si="76"/>
        <v>0</v>
      </c>
      <c r="AH100" s="21">
        <f t="shared" si="76"/>
        <v>0</v>
      </c>
      <c r="AI100" s="21">
        <f t="shared" si="76"/>
        <v>0</v>
      </c>
      <c r="AJ100" s="21">
        <f t="shared" si="76"/>
        <v>0</v>
      </c>
      <c r="AK100" s="21">
        <f t="shared" si="76"/>
        <v>0</v>
      </c>
      <c r="AL100" s="21">
        <f t="shared" si="76"/>
        <v>0</v>
      </c>
      <c r="AM100" s="21">
        <f t="shared" si="76"/>
        <v>0</v>
      </c>
      <c r="AN100" s="21">
        <f t="shared" si="76"/>
        <v>0</v>
      </c>
      <c r="AO100" s="21">
        <f t="shared" si="76"/>
        <v>0</v>
      </c>
      <c r="AP100" s="21">
        <f t="shared" si="76"/>
        <v>0</v>
      </c>
      <c r="AQ100" s="21">
        <f t="shared" si="76"/>
        <v>0</v>
      </c>
      <c r="AR100" s="21">
        <f t="shared" si="76"/>
        <v>0</v>
      </c>
      <c r="AS100" s="21">
        <f t="shared" si="76"/>
        <v>0</v>
      </c>
      <c r="AT100" s="21">
        <f t="shared" si="76"/>
        <v>0</v>
      </c>
      <c r="AU100" s="21">
        <f t="shared" si="76"/>
        <v>0</v>
      </c>
      <c r="AV100" s="21">
        <f t="shared" si="76"/>
        <v>0</v>
      </c>
      <c r="AW100" s="22">
        <f t="shared" si="76"/>
        <v>0</v>
      </c>
    </row>
    <row r="101" spans="1:49">
      <c r="A101" s="70"/>
      <c r="B101" s="71" t="s">
        <v>133</v>
      </c>
      <c r="C101" s="74">
        <v>8</v>
      </c>
      <c r="D101" s="74">
        <v>8</v>
      </c>
      <c r="E101" s="75">
        <v>8</v>
      </c>
    </row>
    <row r="102" spans="1:49">
      <c r="A102" s="70"/>
      <c r="B102" s="72" t="s">
        <v>134</v>
      </c>
      <c r="C102" s="60">
        <f>C98*C101</f>
        <v>96</v>
      </c>
      <c r="D102" s="60">
        <f t="shared" ref="D102:E102" si="77">D98*D101</f>
        <v>88</v>
      </c>
      <c r="E102" s="67">
        <f t="shared" si="77"/>
        <v>80</v>
      </c>
      <c r="S102" s="1">
        <f>S96*2</f>
        <v>20</v>
      </c>
      <c r="T102" s="1">
        <f t="shared" ref="T102:AW102" si="78">T96*2</f>
        <v>24</v>
      </c>
      <c r="U102" s="1">
        <f t="shared" si="78"/>
        <v>24</v>
      </c>
      <c r="V102" s="1">
        <f t="shared" si="78"/>
        <v>20</v>
      </c>
      <c r="W102" s="1">
        <f t="shared" si="78"/>
        <v>20</v>
      </c>
      <c r="X102" s="1">
        <f t="shared" si="78"/>
        <v>24</v>
      </c>
      <c r="Y102" s="1">
        <f t="shared" si="78"/>
        <v>24</v>
      </c>
      <c r="Z102" s="1">
        <f t="shared" si="78"/>
        <v>24</v>
      </c>
      <c r="AA102" s="1">
        <f t="shared" si="78"/>
        <v>24</v>
      </c>
      <c r="AB102" s="1">
        <f t="shared" si="78"/>
        <v>24</v>
      </c>
      <c r="AC102" s="1">
        <f t="shared" si="78"/>
        <v>20</v>
      </c>
      <c r="AD102" s="1">
        <f t="shared" si="78"/>
        <v>20</v>
      </c>
      <c r="AE102" s="1">
        <f t="shared" si="78"/>
        <v>24</v>
      </c>
      <c r="AF102" s="1">
        <f t="shared" si="78"/>
        <v>24</v>
      </c>
      <c r="AG102" s="1">
        <f t="shared" si="78"/>
        <v>24</v>
      </c>
      <c r="AH102" s="1">
        <f t="shared" si="78"/>
        <v>24</v>
      </c>
      <c r="AI102" s="1">
        <f t="shared" si="78"/>
        <v>24</v>
      </c>
      <c r="AJ102" s="1">
        <f t="shared" si="78"/>
        <v>20</v>
      </c>
      <c r="AK102" s="1">
        <f t="shared" si="78"/>
        <v>20</v>
      </c>
      <c r="AL102" s="1">
        <f t="shared" si="78"/>
        <v>24</v>
      </c>
      <c r="AM102" s="1">
        <f t="shared" si="78"/>
        <v>24</v>
      </c>
      <c r="AN102" s="1">
        <f t="shared" si="78"/>
        <v>24</v>
      </c>
      <c r="AO102" s="1">
        <f t="shared" si="78"/>
        <v>24</v>
      </c>
      <c r="AP102" s="1">
        <f t="shared" si="78"/>
        <v>24</v>
      </c>
      <c r="AQ102" s="1">
        <f t="shared" si="78"/>
        <v>20</v>
      </c>
      <c r="AR102" s="1">
        <f t="shared" si="78"/>
        <v>20</v>
      </c>
      <c r="AS102" s="1">
        <f t="shared" si="78"/>
        <v>24</v>
      </c>
      <c r="AT102" s="1">
        <f t="shared" si="78"/>
        <v>24</v>
      </c>
      <c r="AU102" s="1">
        <f t="shared" si="78"/>
        <v>24</v>
      </c>
      <c r="AV102" s="1">
        <f t="shared" si="78"/>
        <v>24</v>
      </c>
      <c r="AW102" s="1">
        <f t="shared" si="78"/>
        <v>24</v>
      </c>
    </row>
    <row r="103" spans="1:49">
      <c r="S103" s="1">
        <f>S98+S97</f>
        <v>0</v>
      </c>
      <c r="T103" s="1">
        <f t="shared" ref="T103:AW103" si="79">T98+T97</f>
        <v>0</v>
      </c>
      <c r="U103" s="1">
        <f t="shared" si="79"/>
        <v>0</v>
      </c>
      <c r="V103" s="1">
        <f t="shared" si="79"/>
        <v>0</v>
      </c>
      <c r="W103" s="1">
        <f t="shared" si="79"/>
        <v>0</v>
      </c>
      <c r="X103" s="1">
        <f t="shared" si="79"/>
        <v>0</v>
      </c>
      <c r="Y103" s="1">
        <f t="shared" si="79"/>
        <v>0</v>
      </c>
      <c r="Z103" s="1">
        <f t="shared" si="79"/>
        <v>0</v>
      </c>
      <c r="AA103" s="1">
        <f t="shared" si="79"/>
        <v>0</v>
      </c>
      <c r="AB103" s="1">
        <f t="shared" si="79"/>
        <v>0</v>
      </c>
      <c r="AC103" s="1">
        <f t="shared" si="79"/>
        <v>0</v>
      </c>
      <c r="AD103" s="1">
        <f t="shared" si="79"/>
        <v>0</v>
      </c>
      <c r="AE103" s="1">
        <f t="shared" si="79"/>
        <v>0</v>
      </c>
      <c r="AF103" s="1">
        <f t="shared" si="79"/>
        <v>0</v>
      </c>
      <c r="AG103" s="1">
        <f t="shared" si="79"/>
        <v>0</v>
      </c>
      <c r="AH103" s="1">
        <f t="shared" si="79"/>
        <v>0</v>
      </c>
      <c r="AI103" s="1">
        <f t="shared" si="79"/>
        <v>0</v>
      </c>
      <c r="AJ103" s="1">
        <f t="shared" si="79"/>
        <v>0</v>
      </c>
      <c r="AK103" s="1">
        <f t="shared" si="79"/>
        <v>0</v>
      </c>
      <c r="AL103" s="1">
        <f t="shared" si="79"/>
        <v>0</v>
      </c>
      <c r="AM103" s="1">
        <f t="shared" si="79"/>
        <v>0</v>
      </c>
      <c r="AN103" s="1">
        <f t="shared" si="79"/>
        <v>0</v>
      </c>
      <c r="AO103" s="1">
        <f t="shared" si="79"/>
        <v>0</v>
      </c>
      <c r="AP103" s="1">
        <f t="shared" si="79"/>
        <v>0</v>
      </c>
      <c r="AQ103" s="1">
        <f t="shared" si="79"/>
        <v>0</v>
      </c>
      <c r="AR103" s="1">
        <f t="shared" si="79"/>
        <v>0</v>
      </c>
      <c r="AS103" s="1">
        <f t="shared" si="79"/>
        <v>0</v>
      </c>
      <c r="AT103" s="1">
        <f t="shared" si="79"/>
        <v>0</v>
      </c>
      <c r="AU103" s="1">
        <f t="shared" si="79"/>
        <v>0</v>
      </c>
      <c r="AV103" s="1">
        <f t="shared" si="79"/>
        <v>0</v>
      </c>
      <c r="AW103" s="1">
        <f t="shared" si="79"/>
        <v>0</v>
      </c>
    </row>
    <row r="104" spans="1:49">
      <c r="S104" s="1">
        <f>S102-S103</f>
        <v>20</v>
      </c>
      <c r="T104" s="1">
        <f t="shared" ref="T104:AW104" si="80">T102-T103</f>
        <v>24</v>
      </c>
      <c r="U104" s="1">
        <f t="shared" si="80"/>
        <v>24</v>
      </c>
      <c r="V104" s="1">
        <f t="shared" si="80"/>
        <v>20</v>
      </c>
      <c r="W104" s="1">
        <f t="shared" si="80"/>
        <v>20</v>
      </c>
      <c r="X104" s="1">
        <f t="shared" si="80"/>
        <v>24</v>
      </c>
      <c r="Y104" s="1">
        <f t="shared" si="80"/>
        <v>24</v>
      </c>
      <c r="Z104" s="1">
        <f t="shared" si="80"/>
        <v>24</v>
      </c>
      <c r="AA104" s="1">
        <f t="shared" si="80"/>
        <v>24</v>
      </c>
      <c r="AB104" s="1">
        <f t="shared" si="80"/>
        <v>24</v>
      </c>
      <c r="AC104" s="1">
        <f t="shared" si="80"/>
        <v>20</v>
      </c>
      <c r="AD104" s="1">
        <f t="shared" si="80"/>
        <v>20</v>
      </c>
      <c r="AE104" s="1">
        <f t="shared" si="80"/>
        <v>24</v>
      </c>
      <c r="AF104" s="1">
        <f t="shared" si="80"/>
        <v>24</v>
      </c>
      <c r="AG104" s="1">
        <f t="shared" si="80"/>
        <v>24</v>
      </c>
      <c r="AH104" s="1">
        <f t="shared" si="80"/>
        <v>24</v>
      </c>
      <c r="AI104" s="1">
        <f t="shared" si="80"/>
        <v>24</v>
      </c>
      <c r="AJ104" s="1">
        <f t="shared" si="80"/>
        <v>20</v>
      </c>
      <c r="AK104" s="1">
        <f t="shared" si="80"/>
        <v>20</v>
      </c>
      <c r="AL104" s="1">
        <f t="shared" si="80"/>
        <v>24</v>
      </c>
      <c r="AM104" s="1">
        <f t="shared" si="80"/>
        <v>24</v>
      </c>
      <c r="AN104" s="1">
        <f t="shared" si="80"/>
        <v>24</v>
      </c>
      <c r="AO104" s="1">
        <f t="shared" si="80"/>
        <v>24</v>
      </c>
      <c r="AP104" s="1">
        <f t="shared" si="80"/>
        <v>24</v>
      </c>
      <c r="AQ104" s="1">
        <f t="shared" si="80"/>
        <v>20</v>
      </c>
      <c r="AR104" s="1">
        <f t="shared" si="80"/>
        <v>20</v>
      </c>
      <c r="AS104" s="1">
        <f t="shared" si="80"/>
        <v>24</v>
      </c>
      <c r="AT104" s="1">
        <f t="shared" si="80"/>
        <v>24</v>
      </c>
      <c r="AU104" s="1">
        <f t="shared" si="80"/>
        <v>24</v>
      </c>
      <c r="AV104" s="1">
        <f t="shared" si="80"/>
        <v>24</v>
      </c>
      <c r="AW104" s="1">
        <f t="shared" si="80"/>
        <v>24</v>
      </c>
    </row>
  </sheetData>
  <autoFilter ref="A3:AW44" xr:uid="{A6F9B2AD-7589-43D7-AF1F-553CFEB36AF4}"/>
  <phoneticPr fontId="4" type="noConversion"/>
  <conditionalFormatting sqref="H4:H45">
    <cfRule type="cellIs" dxfId="560" priority="268" operator="greaterThan">
      <formula>23</formula>
    </cfRule>
  </conditionalFormatting>
  <conditionalFormatting sqref="H60:H95">
    <cfRule type="cellIs" dxfId="559" priority="160" operator="greaterThan">
      <formula>23</formula>
    </cfRule>
  </conditionalFormatting>
  <conditionalFormatting sqref="K4:K34">
    <cfRule type="duplicateValues" dxfId="558" priority="28"/>
  </conditionalFormatting>
  <conditionalFormatting sqref="K35">
    <cfRule type="duplicateValues" dxfId="557" priority="10"/>
  </conditionalFormatting>
  <conditionalFormatting sqref="K4:R34">
    <cfRule type="cellIs" dxfId="556" priority="34" operator="equal">
      <formula>"휴"</formula>
    </cfRule>
    <cfRule type="cellIs" dxfId="555" priority="33" operator="equal">
      <formula>"연차"</formula>
    </cfRule>
    <cfRule type="cellIs" dxfId="554" priority="32" operator="equal">
      <formula>"청원"</formula>
    </cfRule>
    <cfRule type="cellIs" dxfId="553" priority="31" operator="equal">
      <formula>"유결"</formula>
    </cfRule>
    <cfRule type="cellIs" dxfId="552" priority="35" operator="equal">
      <formula>"휴무"</formula>
    </cfRule>
    <cfRule type="containsText" dxfId="551" priority="29" operator="containsText" text="*P">
      <formula>NOT(ISERROR(SEARCH("*P",K4)))</formula>
    </cfRule>
    <cfRule type="containsText" dxfId="550" priority="18" operator="containsText" text="결근">
      <formula>NOT(ISERROR(SEARCH("결근",K4)))</formula>
    </cfRule>
    <cfRule type="beginsWith" dxfId="549" priority="19" operator="beginsWith" text="10">
      <formula>LEFT(K4,LEN("10"))="10"</formula>
    </cfRule>
    <cfRule type="beginsWith" dxfId="548" priority="20" operator="beginsWith" text="3">
      <formula>LEFT(K4,LEN("3"))="3"</formula>
    </cfRule>
  </conditionalFormatting>
  <conditionalFormatting sqref="K35:R35">
    <cfRule type="cellIs" dxfId="547" priority="14" operator="equal">
      <formula>"청원"</formula>
    </cfRule>
    <cfRule type="containsText" dxfId="546" priority="11" operator="containsText" text="*P">
      <formula>NOT(ISERROR(SEARCH("*P",K35)))</formula>
    </cfRule>
    <cfRule type="cellIs" dxfId="545" priority="13" operator="equal">
      <formula>"유결"</formula>
    </cfRule>
    <cfRule type="cellIs" dxfId="544" priority="15" operator="equal">
      <formula>"연차"</formula>
    </cfRule>
    <cfRule type="cellIs" dxfId="543" priority="16" operator="equal">
      <formula>"휴"</formula>
    </cfRule>
    <cfRule type="cellIs" dxfId="542" priority="17" operator="equal">
      <formula>"휴무"</formula>
    </cfRule>
  </conditionalFormatting>
  <conditionalFormatting sqref="K4:AW35">
    <cfRule type="cellIs" dxfId="541" priority="12" operator="equal">
      <formula>"무결"</formula>
    </cfRule>
  </conditionalFormatting>
  <conditionalFormatting sqref="L4:L34">
    <cfRule type="duplicateValues" dxfId="540" priority="27"/>
  </conditionalFormatting>
  <conditionalFormatting sqref="L35">
    <cfRule type="duplicateValues" dxfId="539" priority="9"/>
  </conditionalFormatting>
  <conditionalFormatting sqref="M4:M34">
    <cfRule type="duplicateValues" dxfId="538" priority="26"/>
  </conditionalFormatting>
  <conditionalFormatting sqref="M35">
    <cfRule type="duplicateValues" dxfId="537" priority="8"/>
  </conditionalFormatting>
  <conditionalFormatting sqref="N4:N34">
    <cfRule type="duplicateValues" dxfId="536" priority="25"/>
  </conditionalFormatting>
  <conditionalFormatting sqref="N35">
    <cfRule type="duplicateValues" dxfId="535" priority="7"/>
  </conditionalFormatting>
  <conditionalFormatting sqref="O4:O34">
    <cfRule type="duplicateValues" dxfId="534" priority="24"/>
  </conditionalFormatting>
  <conditionalFormatting sqref="O35">
    <cfRule type="duplicateValues" dxfId="533" priority="6"/>
  </conditionalFormatting>
  <conditionalFormatting sqref="P4:P34">
    <cfRule type="duplicateValues" dxfId="532" priority="23"/>
  </conditionalFormatting>
  <conditionalFormatting sqref="P35">
    <cfRule type="duplicateValues" dxfId="531" priority="5"/>
  </conditionalFormatting>
  <conditionalFormatting sqref="Q4:Q34">
    <cfRule type="duplicateValues" dxfId="530" priority="22"/>
  </conditionalFormatting>
  <conditionalFormatting sqref="Q35">
    <cfRule type="duplicateValues" dxfId="529" priority="4"/>
  </conditionalFormatting>
  <conditionalFormatting sqref="R4:R34">
    <cfRule type="duplicateValues" dxfId="528" priority="21"/>
  </conditionalFormatting>
  <conditionalFormatting sqref="R35">
    <cfRule type="duplicateValues" dxfId="527" priority="3"/>
  </conditionalFormatting>
  <conditionalFormatting sqref="S4:S45">
    <cfRule type="duplicateValues" dxfId="526" priority="259"/>
  </conditionalFormatting>
  <conditionalFormatting sqref="S47:S48">
    <cfRule type="cellIs" priority="2" operator="notEqual">
      <formula>$S$46</formula>
    </cfRule>
  </conditionalFormatting>
  <conditionalFormatting sqref="S60:S95">
    <cfRule type="duplicateValues" dxfId="525" priority="152"/>
  </conditionalFormatting>
  <conditionalFormatting sqref="S68">
    <cfRule type="duplicateValues" dxfId="524" priority="57"/>
  </conditionalFormatting>
  <conditionalFormatting sqref="S69">
    <cfRule type="duplicateValues" dxfId="523" priority="56"/>
  </conditionalFormatting>
  <conditionalFormatting sqref="S36:V38 X36:AW38 W37 S39:AW46">
    <cfRule type="cellIs" dxfId="522" priority="262" operator="equal">
      <formula>"무결"</formula>
    </cfRule>
  </conditionalFormatting>
  <conditionalFormatting sqref="S2:AW3">
    <cfRule type="containsText" dxfId="521" priority="270" operator="containsText" text="일">
      <formula>NOT(ISERROR(SEARCH("일",S2)))</formula>
    </cfRule>
    <cfRule type="containsText" dxfId="520" priority="271" operator="containsText" text="토">
      <formula>NOT(ISERROR(SEARCH("토",S2)))</formula>
    </cfRule>
  </conditionalFormatting>
  <conditionalFormatting sqref="S4:AW35 S36:V38 X36:AW38 W37 S39:AW45">
    <cfRule type="containsText" dxfId="519" priority="36" operator="containsText" text="결근">
      <formula>NOT(ISERROR(SEARCH("결근",S4)))</formula>
    </cfRule>
    <cfRule type="beginsWith" dxfId="518" priority="53" operator="beginsWith" text="10">
      <formula>LEFT(S4,LEN("10"))="10"</formula>
    </cfRule>
    <cfRule type="beginsWith" dxfId="517" priority="54" operator="beginsWith" text="3">
      <formula>LEFT(S4,LEN("3"))="3"</formula>
    </cfRule>
  </conditionalFormatting>
  <conditionalFormatting sqref="S4:AW35 S36:V38 X36:AW38 W37 S39:AW46">
    <cfRule type="cellIs" dxfId="516" priority="267" operator="equal">
      <formula>"휴무"</formula>
    </cfRule>
    <cfRule type="cellIs" dxfId="515" priority="266" operator="equal">
      <formula>"휴"</formula>
    </cfRule>
    <cfRule type="cellIs" dxfId="514" priority="264" operator="equal">
      <formula>"청원"</formula>
    </cfRule>
    <cfRule type="cellIs" dxfId="513" priority="263" operator="equal">
      <formula>"유결"</formula>
    </cfRule>
    <cfRule type="containsText" dxfId="512" priority="261" operator="containsText" text="*P">
      <formula>NOT(ISERROR(SEARCH("*P",S4)))</formula>
    </cfRule>
    <cfRule type="cellIs" dxfId="511" priority="265" operator="equal">
      <formula>"연차"</formula>
    </cfRule>
  </conditionalFormatting>
  <conditionalFormatting sqref="S58:AW59">
    <cfRule type="containsText" dxfId="510" priority="161" operator="containsText" text="일">
      <formula>NOT(ISERROR(SEARCH("일",S58)))</formula>
    </cfRule>
    <cfRule type="containsText" dxfId="509" priority="162" operator="containsText" text="토">
      <formula>NOT(ISERROR(SEARCH("토",S58)))</formula>
    </cfRule>
  </conditionalFormatting>
  <conditionalFormatting sqref="S60:AW96">
    <cfRule type="cellIs" dxfId="508" priority="155" operator="equal">
      <formula>"유결"</formula>
    </cfRule>
    <cfRule type="cellIs" dxfId="507" priority="156" operator="equal">
      <formula>"청원"</formula>
    </cfRule>
    <cfRule type="cellIs" dxfId="506" priority="157" operator="equal">
      <formula>"연차"</formula>
    </cfRule>
    <cfRule type="cellIs" dxfId="505" priority="158" operator="equal">
      <formula>"휴"</formula>
    </cfRule>
    <cfRule type="cellIs" dxfId="504" priority="159" operator="equal">
      <formula>"휴무"</formula>
    </cfRule>
    <cfRule type="containsText" dxfId="503" priority="153" operator="containsText" text="*P">
      <formula>NOT(ISERROR(SEARCH("*P",S60)))</formula>
    </cfRule>
    <cfRule type="cellIs" dxfId="502" priority="154" operator="equal">
      <formula>"무결"</formula>
    </cfRule>
  </conditionalFormatting>
  <conditionalFormatting sqref="S104:AW104">
    <cfRule type="cellIs" dxfId="501" priority="121" operator="greaterThan">
      <formula>0</formula>
    </cfRule>
  </conditionalFormatting>
  <conditionalFormatting sqref="T4:T45">
    <cfRule type="duplicateValues" dxfId="500" priority="258"/>
  </conditionalFormatting>
  <conditionalFormatting sqref="T60:T95">
    <cfRule type="duplicateValues" dxfId="499" priority="151"/>
  </conditionalFormatting>
  <conditionalFormatting sqref="U4:U45">
    <cfRule type="duplicateValues" dxfId="498" priority="257"/>
  </conditionalFormatting>
  <conditionalFormatting sqref="U60:U95">
    <cfRule type="duplicateValues" dxfId="497" priority="150"/>
  </conditionalFormatting>
  <conditionalFormatting sqref="V4:V45">
    <cfRule type="duplicateValues" dxfId="496" priority="256"/>
  </conditionalFormatting>
  <conditionalFormatting sqref="V60:V95">
    <cfRule type="duplicateValues" dxfId="495" priority="149"/>
  </conditionalFormatting>
  <conditionalFormatting sqref="V84:V85">
    <cfRule type="duplicateValues" dxfId="494" priority="116"/>
  </conditionalFormatting>
  <conditionalFormatting sqref="V88:V89">
    <cfRule type="duplicateValues" dxfId="493" priority="108"/>
  </conditionalFormatting>
  <conditionalFormatting sqref="W28:W29">
    <cfRule type="duplicateValues" dxfId="492" priority="52"/>
  </conditionalFormatting>
  <conditionalFormatting sqref="W30:W31">
    <cfRule type="duplicateValues" dxfId="491" priority="51"/>
  </conditionalFormatting>
  <conditionalFormatting sqref="W32:W33">
    <cfRule type="duplicateValues" dxfId="490" priority="50"/>
  </conditionalFormatting>
  <conditionalFormatting sqref="W39:W45 W4:W35 W37">
    <cfRule type="duplicateValues" dxfId="489" priority="255"/>
  </conditionalFormatting>
  <conditionalFormatting sqref="W60:W95">
    <cfRule type="duplicateValues" dxfId="488" priority="148"/>
  </conditionalFormatting>
  <conditionalFormatting sqref="W84:W85">
    <cfRule type="duplicateValues" dxfId="487" priority="115"/>
  </conditionalFormatting>
  <conditionalFormatting sqref="W86:W87">
    <cfRule type="duplicateValues" dxfId="486" priority="113"/>
    <cfRule type="duplicateValues" dxfId="485" priority="112"/>
  </conditionalFormatting>
  <conditionalFormatting sqref="X4:X45">
    <cfRule type="duplicateValues" dxfId="484" priority="254"/>
  </conditionalFormatting>
  <conditionalFormatting sqref="X28:X29">
    <cfRule type="duplicateValues" dxfId="483" priority="48"/>
    <cfRule type="duplicateValues" dxfId="482" priority="49"/>
  </conditionalFormatting>
  <conditionalFormatting sqref="X30:X31">
    <cfRule type="duplicateValues" dxfId="481" priority="47"/>
  </conditionalFormatting>
  <conditionalFormatting sqref="X32:X33">
    <cfRule type="duplicateValues" dxfId="480" priority="46"/>
  </conditionalFormatting>
  <conditionalFormatting sqref="X60:X95">
    <cfRule type="duplicateValues" dxfId="479" priority="147"/>
  </conditionalFormatting>
  <conditionalFormatting sqref="Y4:Y45">
    <cfRule type="duplicateValues" dxfId="478" priority="253"/>
  </conditionalFormatting>
  <conditionalFormatting sqref="Y28:Y29">
    <cfRule type="duplicateValues" dxfId="477" priority="44"/>
    <cfRule type="duplicateValues" dxfId="476" priority="43"/>
    <cfRule type="duplicateValues" dxfId="475" priority="45"/>
  </conditionalFormatting>
  <conditionalFormatting sqref="Y30:Y31">
    <cfRule type="duplicateValues" dxfId="474" priority="41"/>
    <cfRule type="duplicateValues" dxfId="473" priority="42"/>
  </conditionalFormatting>
  <conditionalFormatting sqref="Y32:Y33">
    <cfRule type="duplicateValues" dxfId="472" priority="39"/>
    <cfRule type="duplicateValues" dxfId="471" priority="40"/>
  </conditionalFormatting>
  <conditionalFormatting sqref="Y60:Y95">
    <cfRule type="duplicateValues" dxfId="470" priority="146"/>
  </conditionalFormatting>
  <conditionalFormatting sqref="Z4:Z45">
    <cfRule type="duplicateValues" dxfId="469" priority="252"/>
  </conditionalFormatting>
  <conditionalFormatting sqref="Z60:Z95">
    <cfRule type="duplicateValues" dxfId="468" priority="145"/>
  </conditionalFormatting>
  <conditionalFormatting sqref="AA4:AA45">
    <cfRule type="duplicateValues" dxfId="467" priority="251"/>
  </conditionalFormatting>
  <conditionalFormatting sqref="AA60:AA95">
    <cfRule type="duplicateValues" dxfId="466" priority="144"/>
  </conditionalFormatting>
  <conditionalFormatting sqref="AB3:AB45">
    <cfRule type="duplicateValues" dxfId="465" priority="250"/>
  </conditionalFormatting>
  <conditionalFormatting sqref="AB59:AB95">
    <cfRule type="duplicateValues" dxfId="464" priority="143"/>
  </conditionalFormatting>
  <conditionalFormatting sqref="AC3:AC45">
    <cfRule type="duplicateValues" dxfId="463" priority="249"/>
  </conditionalFormatting>
  <conditionalFormatting sqref="AC59:AC95">
    <cfRule type="duplicateValues" dxfId="462" priority="142"/>
  </conditionalFormatting>
  <conditionalFormatting sqref="AC86:AC87">
    <cfRule type="duplicateValues" dxfId="461" priority="109"/>
  </conditionalFormatting>
  <conditionalFormatting sqref="AC88:AC89">
    <cfRule type="duplicateValues" dxfId="460" priority="110"/>
  </conditionalFormatting>
  <conditionalFormatting sqref="AD4:AD45">
    <cfRule type="duplicateValues" dxfId="459" priority="248"/>
  </conditionalFormatting>
  <conditionalFormatting sqref="AD60:AD88">
    <cfRule type="duplicateValues" dxfId="458" priority="141"/>
  </conditionalFormatting>
  <conditionalFormatting sqref="AD84:AD85">
    <cfRule type="duplicateValues" dxfId="457" priority="114"/>
  </conditionalFormatting>
  <conditionalFormatting sqref="AD88:AD89">
    <cfRule type="duplicateValues" dxfId="456" priority="111"/>
  </conditionalFormatting>
  <conditionalFormatting sqref="AE4:AE45">
    <cfRule type="duplicateValues" dxfId="455" priority="247"/>
  </conditionalFormatting>
  <conditionalFormatting sqref="AE60:AE88">
    <cfRule type="duplicateValues" dxfId="454" priority="140"/>
  </conditionalFormatting>
  <conditionalFormatting sqref="AF4:AF45">
    <cfRule type="duplicateValues" dxfId="453" priority="246"/>
  </conditionalFormatting>
  <conditionalFormatting sqref="AF60:AF88">
    <cfRule type="duplicateValues" dxfId="452" priority="139"/>
  </conditionalFormatting>
  <conditionalFormatting sqref="AG4:AG45">
    <cfRule type="duplicateValues" dxfId="451" priority="245"/>
  </conditionalFormatting>
  <conditionalFormatting sqref="AG60:AG88">
    <cfRule type="duplicateValues" dxfId="450" priority="138"/>
  </conditionalFormatting>
  <conditionalFormatting sqref="AH4:AH45">
    <cfRule type="duplicateValues" dxfId="449" priority="244"/>
  </conditionalFormatting>
  <conditionalFormatting sqref="AH60:AH88">
    <cfRule type="duplicateValues" dxfId="448" priority="137"/>
  </conditionalFormatting>
  <conditionalFormatting sqref="AI4:AI45">
    <cfRule type="duplicateValues" dxfId="447" priority="243"/>
  </conditionalFormatting>
  <conditionalFormatting sqref="AI28:AI33">
    <cfRule type="duplicateValues" dxfId="446" priority="38"/>
  </conditionalFormatting>
  <conditionalFormatting sqref="AI60:AI88">
    <cfRule type="duplicateValues" dxfId="445" priority="136"/>
  </conditionalFormatting>
  <conditionalFormatting sqref="AJ4:AJ45">
    <cfRule type="duplicateValues" dxfId="444" priority="242"/>
  </conditionalFormatting>
  <conditionalFormatting sqref="AJ32:AJ33">
    <cfRule type="duplicateValues" dxfId="443" priority="37"/>
  </conditionalFormatting>
  <conditionalFormatting sqref="AJ60:AJ88">
    <cfRule type="duplicateValues" dxfId="442" priority="135"/>
  </conditionalFormatting>
  <conditionalFormatting sqref="AJ82">
    <cfRule type="duplicateValues" dxfId="441" priority="77"/>
  </conditionalFormatting>
  <conditionalFormatting sqref="AJ83">
    <cfRule type="duplicateValues" dxfId="440" priority="76"/>
  </conditionalFormatting>
  <conditionalFormatting sqref="AJ84:AJ85">
    <cfRule type="duplicateValues" dxfId="439" priority="107"/>
  </conditionalFormatting>
  <conditionalFormatting sqref="AJ86:AJ87">
    <cfRule type="duplicateValues" dxfId="438" priority="105"/>
  </conditionalFormatting>
  <conditionalFormatting sqref="AK4:AK45">
    <cfRule type="duplicateValues" dxfId="437" priority="241"/>
  </conditionalFormatting>
  <conditionalFormatting sqref="AK60:AK88">
    <cfRule type="duplicateValues" dxfId="436" priority="134"/>
  </conditionalFormatting>
  <conditionalFormatting sqref="AK80">
    <cfRule type="duplicateValues" dxfId="435" priority="79"/>
  </conditionalFormatting>
  <conditionalFormatting sqref="AK81">
    <cfRule type="duplicateValues" dxfId="434" priority="78"/>
  </conditionalFormatting>
  <conditionalFormatting sqref="AK86:AK87">
    <cfRule type="duplicateValues" dxfId="433" priority="106"/>
  </conditionalFormatting>
  <conditionalFormatting sqref="AK88:AK89">
    <cfRule type="duplicateValues" dxfId="432" priority="104"/>
  </conditionalFormatting>
  <conditionalFormatting sqref="AL4:AL45">
    <cfRule type="duplicateValues" dxfId="431" priority="240"/>
  </conditionalFormatting>
  <conditionalFormatting sqref="AL60:AL88">
    <cfRule type="duplicateValues" dxfId="430" priority="133"/>
  </conditionalFormatting>
  <conditionalFormatting sqref="AL78">
    <cfRule type="duplicateValues" dxfId="429" priority="81"/>
  </conditionalFormatting>
  <conditionalFormatting sqref="AL79">
    <cfRule type="duplicateValues" dxfId="428" priority="80"/>
  </conditionalFormatting>
  <conditionalFormatting sqref="AM4:AM45">
    <cfRule type="duplicateValues" dxfId="427" priority="239"/>
  </conditionalFormatting>
  <conditionalFormatting sqref="AM60">
    <cfRule type="duplicateValues" dxfId="426" priority="99"/>
  </conditionalFormatting>
  <conditionalFormatting sqref="AM60:AM88">
    <cfRule type="duplicateValues" dxfId="425" priority="132"/>
  </conditionalFormatting>
  <conditionalFormatting sqref="AM61">
    <cfRule type="duplicateValues" dxfId="424" priority="98"/>
  </conditionalFormatting>
  <conditionalFormatting sqref="AM76">
    <cfRule type="duplicateValues" dxfId="423" priority="83"/>
  </conditionalFormatting>
  <conditionalFormatting sqref="AM77">
    <cfRule type="duplicateValues" dxfId="422" priority="82"/>
  </conditionalFormatting>
  <conditionalFormatting sqref="AN4:AN45">
    <cfRule type="duplicateValues" dxfId="421" priority="238"/>
  </conditionalFormatting>
  <conditionalFormatting sqref="AN60:AN88">
    <cfRule type="duplicateValues" dxfId="420" priority="131"/>
  </conditionalFormatting>
  <conditionalFormatting sqref="AN62">
    <cfRule type="duplicateValues" dxfId="419" priority="97"/>
  </conditionalFormatting>
  <conditionalFormatting sqref="AN63">
    <cfRule type="duplicateValues" dxfId="418" priority="96"/>
  </conditionalFormatting>
  <conditionalFormatting sqref="AN74">
    <cfRule type="duplicateValues" dxfId="417" priority="85"/>
  </conditionalFormatting>
  <conditionalFormatting sqref="AN75">
    <cfRule type="duplicateValues" dxfId="416" priority="84"/>
  </conditionalFormatting>
  <conditionalFormatting sqref="AO4:AO45">
    <cfRule type="duplicateValues" dxfId="415" priority="237"/>
  </conditionalFormatting>
  <conditionalFormatting sqref="AO60:AO88">
    <cfRule type="duplicateValues" dxfId="414" priority="130"/>
  </conditionalFormatting>
  <conditionalFormatting sqref="AO64">
    <cfRule type="duplicateValues" dxfId="413" priority="95"/>
  </conditionalFormatting>
  <conditionalFormatting sqref="AO65">
    <cfRule type="duplicateValues" dxfId="412" priority="94"/>
  </conditionalFormatting>
  <conditionalFormatting sqref="AO72">
    <cfRule type="duplicateValues" dxfId="411" priority="87"/>
  </conditionalFormatting>
  <conditionalFormatting sqref="AO73">
    <cfRule type="duplicateValues" dxfId="410" priority="86"/>
  </conditionalFormatting>
  <conditionalFormatting sqref="AP4:AP45">
    <cfRule type="duplicateValues" dxfId="409" priority="236"/>
  </conditionalFormatting>
  <conditionalFormatting sqref="AP60:AP88">
    <cfRule type="duplicateValues" dxfId="408" priority="129"/>
  </conditionalFormatting>
  <conditionalFormatting sqref="AP66">
    <cfRule type="duplicateValues" dxfId="407" priority="93"/>
  </conditionalFormatting>
  <conditionalFormatting sqref="AP67">
    <cfRule type="duplicateValues" dxfId="406" priority="92"/>
  </conditionalFormatting>
  <conditionalFormatting sqref="AP70">
    <cfRule type="duplicateValues" dxfId="405" priority="89"/>
  </conditionalFormatting>
  <conditionalFormatting sqref="AP71">
    <cfRule type="duplicateValues" dxfId="404" priority="88"/>
  </conditionalFormatting>
  <conditionalFormatting sqref="AQ4:AQ45">
    <cfRule type="duplicateValues" dxfId="403" priority="235"/>
  </conditionalFormatting>
  <conditionalFormatting sqref="AQ60:AQ88">
    <cfRule type="duplicateValues" dxfId="402" priority="128"/>
  </conditionalFormatting>
  <conditionalFormatting sqref="AQ68">
    <cfRule type="duplicateValues" dxfId="401" priority="91"/>
  </conditionalFormatting>
  <conditionalFormatting sqref="AQ69">
    <cfRule type="duplicateValues" dxfId="400" priority="90"/>
  </conditionalFormatting>
  <conditionalFormatting sqref="AQ84:AQ85">
    <cfRule type="duplicateValues" dxfId="399" priority="100"/>
  </conditionalFormatting>
  <conditionalFormatting sqref="AQ88:AQ89">
    <cfRule type="duplicateValues" dxfId="398" priority="103"/>
  </conditionalFormatting>
  <conditionalFormatting sqref="AR4:AR45">
    <cfRule type="duplicateValues" dxfId="397" priority="234"/>
  </conditionalFormatting>
  <conditionalFormatting sqref="AR60:AR88">
    <cfRule type="duplicateValues" dxfId="396" priority="127"/>
  </conditionalFormatting>
  <conditionalFormatting sqref="AR82">
    <cfRule type="duplicateValues" dxfId="395" priority="74"/>
  </conditionalFormatting>
  <conditionalFormatting sqref="AR83">
    <cfRule type="duplicateValues" dxfId="394" priority="75"/>
  </conditionalFormatting>
  <conditionalFormatting sqref="AR84:AR85">
    <cfRule type="duplicateValues" dxfId="393" priority="101"/>
  </conditionalFormatting>
  <conditionalFormatting sqref="AR86:AR87">
    <cfRule type="duplicateValues" dxfId="392" priority="102"/>
  </conditionalFormatting>
  <conditionalFormatting sqref="AS4:AS45">
    <cfRule type="duplicateValues" dxfId="391" priority="233"/>
  </conditionalFormatting>
  <conditionalFormatting sqref="AS60:AS88">
    <cfRule type="duplicateValues" dxfId="390" priority="126"/>
  </conditionalFormatting>
  <conditionalFormatting sqref="AS62:AS63">
    <cfRule type="duplicateValues" dxfId="389" priority="120"/>
  </conditionalFormatting>
  <conditionalFormatting sqref="AS80">
    <cfRule type="duplicateValues" dxfId="388" priority="72"/>
  </conditionalFormatting>
  <conditionalFormatting sqref="AS81">
    <cfRule type="duplicateValues" dxfId="387" priority="73"/>
  </conditionalFormatting>
  <conditionalFormatting sqref="AT4:AT45">
    <cfRule type="duplicateValues" dxfId="386" priority="232"/>
  </conditionalFormatting>
  <conditionalFormatting sqref="AT60:AT88">
    <cfRule type="duplicateValues" dxfId="385" priority="125"/>
  </conditionalFormatting>
  <conditionalFormatting sqref="AT62:AT63">
    <cfRule type="duplicateValues" dxfId="384" priority="119"/>
  </conditionalFormatting>
  <conditionalFormatting sqref="AT78">
    <cfRule type="duplicateValues" dxfId="383" priority="70"/>
  </conditionalFormatting>
  <conditionalFormatting sqref="AT79">
    <cfRule type="duplicateValues" dxfId="382" priority="71"/>
  </conditionalFormatting>
  <conditionalFormatting sqref="AU4:AU45">
    <cfRule type="duplicateValues" dxfId="381" priority="231"/>
  </conditionalFormatting>
  <conditionalFormatting sqref="AU60">
    <cfRule type="duplicateValues" dxfId="380" priority="58"/>
  </conditionalFormatting>
  <conditionalFormatting sqref="AU60:AU88">
    <cfRule type="duplicateValues" dxfId="379" priority="124"/>
  </conditionalFormatting>
  <conditionalFormatting sqref="AU61">
    <cfRule type="duplicateValues" dxfId="378" priority="59"/>
  </conditionalFormatting>
  <conditionalFormatting sqref="AU62:AU63">
    <cfRule type="duplicateValues" dxfId="377" priority="118"/>
  </conditionalFormatting>
  <conditionalFormatting sqref="AU76">
    <cfRule type="duplicateValues" dxfId="376" priority="68"/>
  </conditionalFormatting>
  <conditionalFormatting sqref="AU77">
    <cfRule type="duplicateValues" dxfId="375" priority="69"/>
  </conditionalFormatting>
  <conditionalFormatting sqref="AV4:AV45">
    <cfRule type="duplicateValues" dxfId="374" priority="230"/>
  </conditionalFormatting>
  <conditionalFormatting sqref="AV60:AV88">
    <cfRule type="duplicateValues" dxfId="373" priority="123"/>
  </conditionalFormatting>
  <conditionalFormatting sqref="AV62">
    <cfRule type="duplicateValues" dxfId="372" priority="60"/>
  </conditionalFormatting>
  <conditionalFormatting sqref="AV62:AV63">
    <cfRule type="duplicateValues" dxfId="371" priority="117"/>
  </conditionalFormatting>
  <conditionalFormatting sqref="AV63">
    <cfRule type="duplicateValues" dxfId="370" priority="61"/>
  </conditionalFormatting>
  <conditionalFormatting sqref="AV74">
    <cfRule type="duplicateValues" dxfId="369" priority="66"/>
  </conditionalFormatting>
  <conditionalFormatting sqref="AV75">
    <cfRule type="duplicateValues" dxfId="368" priority="67"/>
  </conditionalFormatting>
  <conditionalFormatting sqref="AW4:AW45">
    <cfRule type="duplicateValues" dxfId="367" priority="229"/>
  </conditionalFormatting>
  <conditionalFormatting sqref="AW60:AW88">
    <cfRule type="duplicateValues" dxfId="366" priority="122"/>
  </conditionalFormatting>
  <conditionalFormatting sqref="AW64">
    <cfRule type="duplicateValues" dxfId="365" priority="62"/>
  </conditionalFormatting>
  <conditionalFormatting sqref="AW65">
    <cfRule type="duplicateValues" dxfId="364" priority="63"/>
  </conditionalFormatting>
  <conditionalFormatting sqref="AW72">
    <cfRule type="duplicateValues" dxfId="363" priority="64"/>
  </conditionalFormatting>
  <conditionalFormatting sqref="AW73">
    <cfRule type="duplicateValues" dxfId="362" priority="65"/>
  </conditionalFormatting>
  <dataValidations count="1">
    <dataValidation type="list" allowBlank="1" showInputMessage="1" showErrorMessage="1" sqref="K4:R35 W4:W35 S39:AW45 S4:V38 X4:AW38 W37" xr:uid="{7381CF1E-29AD-4C5B-9FF8-8A6000B7464E}">
      <formula1>입력값</formula1>
    </dataValidation>
  </dataValidations>
  <pageMargins left="0.25" right="0.25" top="0.75" bottom="0.75" header="0.3" footer="0.3"/>
  <pageSetup paperSize="8" scale="9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A879-4D73-4AB2-B004-0F077B131781}">
  <dimension ref="A1:AG619"/>
  <sheetViews>
    <sheetView view="pageBreakPreview" topLeftCell="A247" zoomScale="80" zoomScaleNormal="100" zoomScaleSheetLayoutView="80" workbookViewId="0">
      <selection activeCell="W263" sqref="W263:AD275"/>
    </sheetView>
  </sheetViews>
  <sheetFormatPr defaultRowHeight="16.5"/>
  <cols>
    <col min="1" max="7" width="8" customWidth="1"/>
    <col min="8" max="8" width="3" customWidth="1"/>
    <col min="9" max="9" width="4.5546875" style="275" bestFit="1" customWidth="1"/>
    <col min="10" max="10" width="1" customWidth="1"/>
    <col min="11" max="11" width="8.6640625" bestFit="1" customWidth="1"/>
    <col min="12" max="12" width="2.6640625" bestFit="1" customWidth="1"/>
    <col min="13" max="13" width="2.5546875" bestFit="1" customWidth="1"/>
    <col min="14" max="14" width="4.21875" customWidth="1"/>
    <col min="15" max="21" width="7.6640625" customWidth="1"/>
    <col min="22" max="22" width="3.109375" customWidth="1"/>
    <col min="23" max="23" width="7" customWidth="1"/>
    <col min="24" max="24" width="4" customWidth="1"/>
    <col min="25" max="25" width="2.5546875" customWidth="1"/>
    <col min="27" max="27" width="2.88671875" customWidth="1"/>
    <col min="28" max="28" width="2.21875" customWidth="1"/>
  </cols>
  <sheetData>
    <row r="1" spans="1:33" ht="17.25" thickBot="1">
      <c r="A1" s="272">
        <f>'월간 계획'!S3</f>
        <v>45078</v>
      </c>
      <c r="B1" s="273"/>
      <c r="C1" s="273"/>
      <c r="O1" s="272">
        <f>A1</f>
        <v>45078</v>
      </c>
      <c r="P1" s="273"/>
      <c r="Q1" s="273"/>
    </row>
    <row r="2" spans="1:33" ht="17.25" thickTop="1">
      <c r="A2" s="260" t="s">
        <v>178</v>
      </c>
      <c r="B2" s="261"/>
      <c r="C2" s="261"/>
      <c r="D2" s="261"/>
      <c r="E2" s="261"/>
      <c r="F2" s="261"/>
      <c r="G2" s="262"/>
      <c r="K2" t="s">
        <v>179</v>
      </c>
      <c r="L2" t="s">
        <v>180</v>
      </c>
      <c r="M2" t="s">
        <v>181</v>
      </c>
      <c r="O2" s="260" t="s">
        <v>178</v>
      </c>
      <c r="P2" s="261"/>
      <c r="Q2" s="261"/>
      <c r="R2" s="261"/>
      <c r="S2" s="261"/>
      <c r="T2" s="261"/>
      <c r="U2" s="262"/>
      <c r="AE2" t="s">
        <v>13</v>
      </c>
      <c r="AF2" t="s">
        <v>182</v>
      </c>
      <c r="AG2" t="s">
        <v>14</v>
      </c>
    </row>
    <row r="3" spans="1:33">
      <c r="A3" s="241" t="s">
        <v>183</v>
      </c>
      <c r="B3" s="242" t="s">
        <v>184</v>
      </c>
      <c r="C3" s="242" t="s">
        <v>185</v>
      </c>
      <c r="D3" s="242" t="s">
        <v>186</v>
      </c>
      <c r="E3" s="242" t="s">
        <v>185</v>
      </c>
      <c r="F3" s="242" t="s">
        <v>184</v>
      </c>
      <c r="G3" s="243" t="s">
        <v>183</v>
      </c>
      <c r="O3" s="241" t="s">
        <v>183</v>
      </c>
      <c r="P3" s="242" t="s">
        <v>184</v>
      </c>
      <c r="Q3" s="242" t="s">
        <v>185</v>
      </c>
      <c r="R3" s="242" t="s">
        <v>186</v>
      </c>
      <c r="S3" s="242" t="s">
        <v>185</v>
      </c>
      <c r="T3" s="242" t="s">
        <v>184</v>
      </c>
      <c r="U3" s="243" t="s">
        <v>183</v>
      </c>
      <c r="W3" t="s">
        <v>186</v>
      </c>
      <c r="X3" t="s">
        <v>187</v>
      </c>
      <c r="Y3" t="s">
        <v>188</v>
      </c>
      <c r="Z3" t="s">
        <v>189</v>
      </c>
      <c r="AA3" t="s">
        <v>190</v>
      </c>
      <c r="AB3" t="s">
        <v>188</v>
      </c>
      <c r="AC3" t="s">
        <v>191</v>
      </c>
      <c r="AD3" t="s">
        <v>190</v>
      </c>
    </row>
    <row r="4" spans="1:33">
      <c r="A4" s="244"/>
      <c r="B4" s="245">
        <v>1</v>
      </c>
      <c r="C4" s="247" t="str" cm="1">
        <f t="array" aca="1" ref="C4" ca="1">INDIRECT("'"&amp;$K$4&amp;"'"&amp;"!H3")</f>
        <v>박선웅</v>
      </c>
      <c r="D4" s="247" cm="1">
        <f t="array" aca="1" ref="D4" ca="1">INDIRECT("'"&amp;$K$4&amp;"'"&amp;"!E3")</f>
        <v>3508</v>
      </c>
      <c r="E4" s="247" t="str" cm="1">
        <f t="array" aca="1" ref="E4" ca="1">INDIRECT("'"&amp;$K$4&amp;"'"&amp;"!J3")</f>
        <v>이수환</v>
      </c>
      <c r="F4" s="245">
        <v>1</v>
      </c>
      <c r="G4" s="248"/>
      <c r="I4" s="275">
        <v>3</v>
      </c>
      <c r="K4" t="s">
        <v>192</v>
      </c>
      <c r="O4" s="244"/>
      <c r="P4" s="245">
        <v>1</v>
      </c>
      <c r="Q4" s="247" t="str">
        <f ca="1">C4</f>
        <v>박선웅</v>
      </c>
      <c r="R4" s="247">
        <f ca="1">D4</f>
        <v>3508</v>
      </c>
      <c r="S4" s="247" t="str">
        <f ca="1">E4</f>
        <v>이수환</v>
      </c>
      <c r="T4" s="245">
        <v>1</v>
      </c>
      <c r="U4" s="248"/>
      <c r="W4">
        <v>3508</v>
      </c>
      <c r="X4" t="s">
        <v>193</v>
      </c>
      <c r="Y4" t="s">
        <v>194</v>
      </c>
      <c r="Z4" t="s">
        <v>138</v>
      </c>
      <c r="AA4" t="s">
        <v>195</v>
      </c>
      <c r="AB4" t="s">
        <v>196</v>
      </c>
      <c r="AC4" t="s">
        <v>136</v>
      </c>
      <c r="AD4" t="s">
        <v>195</v>
      </c>
      <c r="AE4" t="str">
        <f ca="1">IF(Q4=Z4,"-","확인")</f>
        <v>-</v>
      </c>
      <c r="AF4" t="str">
        <f ca="1">IF(R4=W4,"-","확인")</f>
        <v>-</v>
      </c>
      <c r="AG4" t="str">
        <f ca="1">IF(S4=AC4,"-","확인")</f>
        <v>-</v>
      </c>
    </row>
    <row r="5" spans="1:33">
      <c r="A5" s="244"/>
      <c r="B5" s="245">
        <v>2</v>
      </c>
      <c r="C5" s="247" t="str" cm="1">
        <f t="array" aca="1" ref="C5" ca="1">INDIRECT("'"&amp;$K$4&amp;"'"&amp;"!H19")</f>
        <v>박종길</v>
      </c>
      <c r="D5" s="247" cm="1">
        <f t="array" aca="1" ref="D5" ca="1">INDIRECT("'"&amp;$K$4&amp;"'"&amp;"!E19")</f>
        <v>3509</v>
      </c>
      <c r="E5" s="247" t="str" cm="1">
        <f t="array" aca="1" ref="E5" ca="1">INDIRECT("'"&amp;$K$4&amp;"'"&amp;"!J19")</f>
        <v>김상신</v>
      </c>
      <c r="F5" s="245">
        <v>2</v>
      </c>
      <c r="G5" s="249"/>
      <c r="I5" s="275">
        <v>19</v>
      </c>
      <c r="O5" s="244"/>
      <c r="P5" s="245">
        <v>2</v>
      </c>
      <c r="Q5" s="247" t="str">
        <f t="shared" ref="Q5:Q16" ca="1" si="0">C5</f>
        <v>박종길</v>
      </c>
      <c r="R5" s="247">
        <f t="shared" ref="R5:R16" ca="1" si="1">D5</f>
        <v>3509</v>
      </c>
      <c r="S5" s="247" t="str">
        <f t="shared" ref="S5:S16" ca="1" si="2">E5</f>
        <v>김상신</v>
      </c>
      <c r="T5" s="245">
        <v>2</v>
      </c>
      <c r="U5" s="249"/>
      <c r="W5">
        <v>3509</v>
      </c>
      <c r="X5" t="s">
        <v>197</v>
      </c>
      <c r="Y5" t="s">
        <v>198</v>
      </c>
      <c r="Z5" t="s">
        <v>142</v>
      </c>
      <c r="AA5" t="s">
        <v>195</v>
      </c>
      <c r="AB5" t="s">
        <v>199</v>
      </c>
      <c r="AC5" t="s">
        <v>140</v>
      </c>
      <c r="AD5" t="s">
        <v>195</v>
      </c>
      <c r="AE5" t="str">
        <f t="shared" ref="AE5:AE15" ca="1" si="3">IF(Q5=Z5,"-","확인")</f>
        <v>-</v>
      </c>
      <c r="AF5" t="str">
        <f t="shared" ref="AF5:AF15" ca="1" si="4">IF(R5=W5,"-","확인")</f>
        <v>-</v>
      </c>
      <c r="AG5" t="str">
        <f t="shared" ref="AG5:AG15" ca="1" si="5">IF(S5=AC5,"-","확인")</f>
        <v>-</v>
      </c>
    </row>
    <row r="6" spans="1:33">
      <c r="A6" s="244"/>
      <c r="B6" s="245">
        <v>3</v>
      </c>
      <c r="C6" s="247" t="str" cm="1">
        <f t="array" aca="1" ref="C6" ca="1">INDIRECT("'"&amp;$K$4&amp;"'"&amp;"!H35")</f>
        <v>김정일</v>
      </c>
      <c r="D6" s="247" cm="1">
        <f t="array" aca="1" ref="D6" ca="1">INDIRECT("'"&amp;$K$4&amp;"'"&amp;"!E35")</f>
        <v>3619</v>
      </c>
      <c r="E6" s="247" t="str" cm="1">
        <f t="array" aca="1" ref="E6" ca="1">INDIRECT("'"&amp;$K$4&amp;"'"&amp;"!J35")</f>
        <v>김용진</v>
      </c>
      <c r="F6" s="245">
        <v>3</v>
      </c>
      <c r="G6" s="248"/>
      <c r="I6" s="275">
        <v>35</v>
      </c>
      <c r="O6" s="244"/>
      <c r="P6" s="245">
        <v>3</v>
      </c>
      <c r="Q6" s="247" t="str">
        <f t="shared" ca="1" si="0"/>
        <v>김정일</v>
      </c>
      <c r="R6" s="247">
        <f t="shared" ca="1" si="1"/>
        <v>3619</v>
      </c>
      <c r="S6" s="247" t="str">
        <f t="shared" ca="1" si="2"/>
        <v>김용진</v>
      </c>
      <c r="T6" s="245">
        <v>3</v>
      </c>
      <c r="U6" s="248"/>
      <c r="W6">
        <v>3619</v>
      </c>
      <c r="X6" t="s">
        <v>200</v>
      </c>
      <c r="Y6" t="s">
        <v>201</v>
      </c>
      <c r="Z6" t="s">
        <v>170</v>
      </c>
      <c r="AA6" t="s">
        <v>195</v>
      </c>
      <c r="AB6" t="s">
        <v>202</v>
      </c>
      <c r="AC6" t="s">
        <v>168</v>
      </c>
      <c r="AD6" t="s">
        <v>195</v>
      </c>
      <c r="AE6" t="str">
        <f t="shared" ca="1" si="3"/>
        <v>-</v>
      </c>
      <c r="AF6" t="str">
        <f t="shared" ca="1" si="4"/>
        <v>-</v>
      </c>
      <c r="AG6" t="str">
        <f t="shared" ca="1" si="5"/>
        <v>-</v>
      </c>
    </row>
    <row r="7" spans="1:33">
      <c r="A7" s="244"/>
      <c r="B7" s="245">
        <v>4</v>
      </c>
      <c r="C7" s="247" t="str" cm="1">
        <f t="array" aca="1" ref="C7" ca="1">INDIRECT("'"&amp;$K$4&amp;"'"&amp;"!H51")</f>
        <v>장시혁</v>
      </c>
      <c r="D7" s="247" cm="1">
        <f t="array" aca="1" ref="D7" ca="1">INDIRECT("'"&amp;$K$4&amp;"'"&amp;"!E51")</f>
        <v>3620</v>
      </c>
      <c r="E7" s="247" t="str" cm="1">
        <f t="array" aca="1" ref="E7" ca="1">INDIRECT("'"&amp;$K$4&amp;"'"&amp;"!J51")</f>
        <v>최중문</v>
      </c>
      <c r="F7" s="245">
        <v>4</v>
      </c>
      <c r="G7" s="248"/>
      <c r="I7" s="275">
        <v>51</v>
      </c>
      <c r="O7" s="244"/>
      <c r="P7" s="245">
        <v>4</v>
      </c>
      <c r="Q7" s="247" t="str">
        <f t="shared" ca="1" si="0"/>
        <v>장시혁</v>
      </c>
      <c r="R7" s="247">
        <f t="shared" ca="1" si="1"/>
        <v>3620</v>
      </c>
      <c r="S7" s="247" t="str">
        <f t="shared" ca="1" si="2"/>
        <v>최중문</v>
      </c>
      <c r="T7" s="245">
        <v>4</v>
      </c>
      <c r="U7" s="248"/>
      <c r="W7">
        <v>3620</v>
      </c>
      <c r="X7" t="s">
        <v>203</v>
      </c>
      <c r="Y7" t="s">
        <v>204</v>
      </c>
      <c r="Z7" t="s">
        <v>147</v>
      </c>
      <c r="AA7" t="s">
        <v>195</v>
      </c>
      <c r="AB7" t="s">
        <v>205</v>
      </c>
      <c r="AC7" t="s">
        <v>146</v>
      </c>
      <c r="AD7" t="s">
        <v>195</v>
      </c>
      <c r="AE7" t="str">
        <f t="shared" ca="1" si="3"/>
        <v>-</v>
      </c>
      <c r="AF7" t="str">
        <f t="shared" ca="1" si="4"/>
        <v>-</v>
      </c>
      <c r="AG7" t="str">
        <f t="shared" ca="1" si="5"/>
        <v>-</v>
      </c>
    </row>
    <row r="8" spans="1:33">
      <c r="A8" s="244"/>
      <c r="B8" s="245">
        <v>5</v>
      </c>
      <c r="C8" s="247" t="str" cm="1">
        <f t="array" aca="1" ref="C8" ca="1">INDIRECT("'"&amp;$K$4&amp;"'"&amp;"!H67")</f>
        <v>김학열</v>
      </c>
      <c r="D8" s="247" cm="1">
        <f t="array" aca="1" ref="D8" ca="1">INDIRECT("'"&amp;$K$4&amp;"'"&amp;"!E67")</f>
        <v>3621</v>
      </c>
      <c r="E8" s="247" t="str" cm="1">
        <f t="array" aca="1" ref="E8" ca="1">INDIRECT("'"&amp;$K$4&amp;"'"&amp;"!J67")</f>
        <v>김도근</v>
      </c>
      <c r="F8" s="245">
        <v>5</v>
      </c>
      <c r="G8" s="248"/>
      <c r="I8" s="275">
        <v>67</v>
      </c>
      <c r="O8" s="244"/>
      <c r="P8" s="245">
        <v>5</v>
      </c>
      <c r="Q8" s="247" t="str">
        <f t="shared" ca="1" si="0"/>
        <v>김학열</v>
      </c>
      <c r="R8" s="247">
        <f t="shared" ca="1" si="1"/>
        <v>3621</v>
      </c>
      <c r="S8" s="247" t="str">
        <f t="shared" ca="1" si="2"/>
        <v>김도근</v>
      </c>
      <c r="T8" s="245">
        <v>5</v>
      </c>
      <c r="U8" s="248"/>
      <c r="W8">
        <v>3621</v>
      </c>
      <c r="X8" t="s">
        <v>206</v>
      </c>
      <c r="Y8" t="s">
        <v>207</v>
      </c>
      <c r="Z8" t="s">
        <v>149</v>
      </c>
      <c r="AA8" t="s">
        <v>195</v>
      </c>
      <c r="AB8" t="s">
        <v>208</v>
      </c>
      <c r="AC8" t="s">
        <v>148</v>
      </c>
      <c r="AD8" t="s">
        <v>195</v>
      </c>
      <c r="AE8" t="str">
        <f t="shared" ca="1" si="3"/>
        <v>-</v>
      </c>
      <c r="AF8" t="str">
        <f t="shared" ca="1" si="4"/>
        <v>-</v>
      </c>
      <c r="AG8" t="str">
        <f t="shared" ca="1" si="5"/>
        <v>-</v>
      </c>
    </row>
    <row r="9" spans="1:33">
      <c r="A9" s="244"/>
      <c r="B9" s="245">
        <v>6</v>
      </c>
      <c r="C9" s="247" t="str" cm="1">
        <f t="array" aca="1" ref="C9" ca="1">INDIRECT("'"&amp;$K$4&amp;"'"&amp;"!H83")</f>
        <v>자선호</v>
      </c>
      <c r="D9" s="247" cm="1">
        <f t="array" aca="1" ref="D9" ca="1">INDIRECT("'"&amp;$K$4&amp;"'"&amp;"!E83")</f>
        <v>3622</v>
      </c>
      <c r="E9" s="247" t="str" cm="1">
        <f t="array" aca="1" ref="E9" ca="1">INDIRECT("'"&amp;$K$4&amp;"'"&amp;"!J83")</f>
        <v>김만철</v>
      </c>
      <c r="F9" s="245">
        <v>6</v>
      </c>
      <c r="G9" s="248"/>
      <c r="I9" s="275">
        <v>83</v>
      </c>
      <c r="O9" s="244"/>
      <c r="P9" s="245">
        <v>6</v>
      </c>
      <c r="Q9" s="247" t="str">
        <f t="shared" ca="1" si="0"/>
        <v>자선호</v>
      </c>
      <c r="R9" s="247">
        <f t="shared" ca="1" si="1"/>
        <v>3622</v>
      </c>
      <c r="S9" s="247" t="str">
        <f t="shared" ca="1" si="2"/>
        <v>김만철</v>
      </c>
      <c r="T9" s="245">
        <v>6</v>
      </c>
      <c r="U9" s="248"/>
      <c r="W9">
        <v>3622</v>
      </c>
      <c r="X9" t="s">
        <v>209</v>
      </c>
      <c r="Y9" t="s">
        <v>210</v>
      </c>
      <c r="Z9" t="s">
        <v>151</v>
      </c>
      <c r="AA9" t="s">
        <v>195</v>
      </c>
      <c r="AB9" t="s">
        <v>211</v>
      </c>
      <c r="AC9" t="s">
        <v>150</v>
      </c>
      <c r="AD9" t="s">
        <v>195</v>
      </c>
      <c r="AE9" t="str">
        <f t="shared" ca="1" si="3"/>
        <v>-</v>
      </c>
      <c r="AF9" t="str">
        <f t="shared" ca="1" si="4"/>
        <v>-</v>
      </c>
      <c r="AG9" t="str">
        <f t="shared" ca="1" si="5"/>
        <v>-</v>
      </c>
    </row>
    <row r="10" spans="1:33">
      <c r="A10" s="244"/>
      <c r="B10" s="245">
        <v>7</v>
      </c>
      <c r="C10" s="247" t="str" cm="1">
        <f t="array" aca="1" ref="C10" ca="1">INDIRECT("'"&amp;$K$4&amp;"'"&amp;"!H99")</f>
        <v>심기섭</v>
      </c>
      <c r="D10" s="247" cm="1">
        <f t="array" aca="1" ref="D10" ca="1">INDIRECT("'"&amp;$K$4&amp;"'"&amp;"!E99")</f>
        <v>3629</v>
      </c>
      <c r="E10" s="247" t="str" cm="1">
        <f t="array" aca="1" ref="E10" ca="1">INDIRECT("'"&amp;$K$4&amp;"'"&amp;"!J99")</f>
        <v>한태전</v>
      </c>
      <c r="F10" s="245">
        <v>7</v>
      </c>
      <c r="G10" s="248"/>
      <c r="I10" s="275">
        <v>99</v>
      </c>
      <c r="O10" s="244"/>
      <c r="P10" s="245">
        <v>7</v>
      </c>
      <c r="Q10" s="247" t="str">
        <f t="shared" ca="1" si="0"/>
        <v>심기섭</v>
      </c>
      <c r="R10" s="247">
        <f t="shared" ca="1" si="1"/>
        <v>3629</v>
      </c>
      <c r="S10" s="247" t="str">
        <f t="shared" ca="1" si="2"/>
        <v>한태전</v>
      </c>
      <c r="T10" s="245">
        <v>7</v>
      </c>
      <c r="U10" s="248"/>
      <c r="W10">
        <v>3629</v>
      </c>
      <c r="X10" t="s">
        <v>212</v>
      </c>
      <c r="Y10" t="s">
        <v>213</v>
      </c>
      <c r="Z10" t="s">
        <v>174</v>
      </c>
      <c r="AA10" t="s">
        <v>195</v>
      </c>
      <c r="AB10" t="s">
        <v>214</v>
      </c>
      <c r="AC10" t="s">
        <v>171</v>
      </c>
      <c r="AD10" t="s">
        <v>195</v>
      </c>
      <c r="AE10" t="str">
        <f t="shared" ca="1" si="3"/>
        <v>-</v>
      </c>
      <c r="AF10" t="str">
        <f t="shared" ca="1" si="4"/>
        <v>-</v>
      </c>
      <c r="AG10" t="str">
        <f t="shared" ca="1" si="5"/>
        <v>-</v>
      </c>
    </row>
    <row r="11" spans="1:33">
      <c r="A11" s="244"/>
      <c r="B11" s="245">
        <v>8</v>
      </c>
      <c r="C11" s="247" t="str" cm="1">
        <f t="array" aca="1" ref="C11" ca="1">INDIRECT("'"&amp;$K$4&amp;"'"&amp;"!H115")</f>
        <v>우제욱</v>
      </c>
      <c r="D11" s="247" cm="1">
        <f t="array" aca="1" ref="D11" ca="1">INDIRECT("'"&amp;$K$4&amp;"'"&amp;"!E115")</f>
        <v>3630</v>
      </c>
      <c r="E11" s="247" t="str" cm="1">
        <f t="array" aca="1" ref="E11" ca="1">INDIRECT("'"&amp;$K$4&amp;"'"&amp;"!J115")</f>
        <v>변일용</v>
      </c>
      <c r="F11" s="245">
        <v>8</v>
      </c>
      <c r="G11" s="248"/>
      <c r="I11" s="275">
        <v>115</v>
      </c>
      <c r="O11" s="244"/>
      <c r="P11" s="245">
        <v>8</v>
      </c>
      <c r="Q11" s="247" t="str">
        <f t="shared" ca="1" si="0"/>
        <v>우제욱</v>
      </c>
      <c r="R11" s="247">
        <f t="shared" ca="1" si="1"/>
        <v>3630</v>
      </c>
      <c r="S11" s="247" t="str">
        <f t="shared" ca="1" si="2"/>
        <v>변일용</v>
      </c>
      <c r="T11" s="245">
        <v>8</v>
      </c>
      <c r="U11" s="248"/>
      <c r="W11">
        <v>3630</v>
      </c>
      <c r="X11" t="s">
        <v>215</v>
      </c>
      <c r="Y11" t="s">
        <v>216</v>
      </c>
      <c r="Z11" t="s">
        <v>154</v>
      </c>
      <c r="AA11" t="s">
        <v>195</v>
      </c>
      <c r="AB11" t="s">
        <v>217</v>
      </c>
      <c r="AC11" t="s">
        <v>155</v>
      </c>
      <c r="AD11" t="s">
        <v>195</v>
      </c>
      <c r="AE11" t="str">
        <f t="shared" ca="1" si="3"/>
        <v>-</v>
      </c>
      <c r="AF11" t="str">
        <f t="shared" ca="1" si="4"/>
        <v>-</v>
      </c>
      <c r="AG11" t="str">
        <f t="shared" ca="1" si="5"/>
        <v>-</v>
      </c>
    </row>
    <row r="12" spans="1:33">
      <c r="A12" s="244"/>
      <c r="B12" s="245">
        <v>9</v>
      </c>
      <c r="C12" s="247" t="str" cm="1">
        <f t="array" aca="1" ref="C12" ca="1">INDIRECT("'"&amp;$K$4&amp;"'"&amp;"!H131")</f>
        <v>장남균</v>
      </c>
      <c r="D12" s="247" cm="1">
        <f t="array" aca="1" ref="D12" ca="1">INDIRECT("'"&amp;$K$4&amp;"'"&amp;"!E131")</f>
        <v>3631</v>
      </c>
      <c r="E12" s="247" t="str" cm="1">
        <f t="array" aca="1" ref="E12" ca="1">INDIRECT("'"&amp;$K$4&amp;"'"&amp;"!J131")</f>
        <v>이영화</v>
      </c>
      <c r="F12" s="245">
        <v>9</v>
      </c>
      <c r="G12" s="248"/>
      <c r="I12" s="275">
        <v>131</v>
      </c>
      <c r="O12" s="244"/>
      <c r="P12" s="245">
        <v>9</v>
      </c>
      <c r="Q12" s="247" t="str">
        <f t="shared" ca="1" si="0"/>
        <v>장남균</v>
      </c>
      <c r="R12" s="247">
        <f t="shared" ca="1" si="1"/>
        <v>3631</v>
      </c>
      <c r="S12" s="247" t="str">
        <f t="shared" ca="1" si="2"/>
        <v>이영화</v>
      </c>
      <c r="T12" s="245">
        <v>9</v>
      </c>
      <c r="U12" s="248"/>
      <c r="W12">
        <v>3631</v>
      </c>
      <c r="X12" t="s">
        <v>218</v>
      </c>
      <c r="Y12" t="s">
        <v>219</v>
      </c>
      <c r="Z12" t="s">
        <v>156</v>
      </c>
      <c r="AA12" t="s">
        <v>195</v>
      </c>
      <c r="AB12" t="s">
        <v>220</v>
      </c>
      <c r="AC12" t="s">
        <v>157</v>
      </c>
      <c r="AD12" t="s">
        <v>195</v>
      </c>
      <c r="AE12" t="str">
        <f t="shared" ca="1" si="3"/>
        <v>-</v>
      </c>
      <c r="AF12" t="str">
        <f t="shared" ca="1" si="4"/>
        <v>-</v>
      </c>
      <c r="AG12" t="str">
        <f t="shared" ca="1" si="5"/>
        <v>-</v>
      </c>
    </row>
    <row r="13" spans="1:33">
      <c r="A13" s="244"/>
      <c r="B13" s="245">
        <v>10</v>
      </c>
      <c r="C13" s="247" t="str" cm="1">
        <f t="array" aca="1" ref="C13" ca="1">INDIRECT("'"&amp;$K$4&amp;"'"&amp;"!H147")</f>
        <v>김요섭</v>
      </c>
      <c r="D13" s="247" cm="1">
        <f t="array" aca="1" ref="D13" ca="1">INDIRECT("'"&amp;$K$4&amp;"'"&amp;"!E147")</f>
        <v>3632</v>
      </c>
      <c r="E13" s="247" t="str" cm="1">
        <f t="array" aca="1" ref="E13" ca="1">INDIRECT("'"&amp;$K$4&amp;"'"&amp;"!J147")</f>
        <v>임충환</v>
      </c>
      <c r="F13" s="245">
        <v>10</v>
      </c>
      <c r="G13" s="248"/>
      <c r="I13" s="275">
        <v>147</v>
      </c>
      <c r="O13" s="244"/>
      <c r="P13" s="245">
        <v>10</v>
      </c>
      <c r="Q13" s="247" t="str">
        <f t="shared" ca="1" si="0"/>
        <v>김요섭</v>
      </c>
      <c r="R13" s="247">
        <f t="shared" ca="1" si="1"/>
        <v>3632</v>
      </c>
      <c r="S13" s="247" t="str">
        <f t="shared" ca="1" si="2"/>
        <v>임충환</v>
      </c>
      <c r="T13" s="245">
        <v>10</v>
      </c>
      <c r="U13" s="248"/>
      <c r="W13">
        <v>3632</v>
      </c>
      <c r="X13" t="s">
        <v>221</v>
      </c>
      <c r="Y13" t="s">
        <v>222</v>
      </c>
      <c r="Z13" t="s">
        <v>158</v>
      </c>
      <c r="AA13" t="s">
        <v>195</v>
      </c>
      <c r="AB13" t="s">
        <v>223</v>
      </c>
      <c r="AC13" t="s">
        <v>159</v>
      </c>
      <c r="AD13" t="s">
        <v>195</v>
      </c>
      <c r="AE13" t="str">
        <f t="shared" ca="1" si="3"/>
        <v>-</v>
      </c>
      <c r="AF13" t="str">
        <f t="shared" ca="1" si="4"/>
        <v>-</v>
      </c>
      <c r="AG13" t="str">
        <f t="shared" ca="1" si="5"/>
        <v>-</v>
      </c>
    </row>
    <row r="14" spans="1:33">
      <c r="A14" s="244"/>
      <c r="B14" s="245">
        <v>11</v>
      </c>
      <c r="C14" s="247" t="str" cm="1">
        <f t="array" aca="1" ref="C14" ca="1">INDIRECT("'"&amp;$K$4&amp;"'"&amp;"!H163")</f>
        <v>양광일</v>
      </c>
      <c r="D14" s="247" cm="1">
        <f t="array" aca="1" ref="D14" ca="1">INDIRECT("'"&amp;$K$4&amp;"'"&amp;"!E163")</f>
        <v>3661</v>
      </c>
      <c r="E14" s="247" t="str" cm="1">
        <f t="array" aca="1" ref="E14" ca="1">INDIRECT("'"&amp;$K$4&amp;"'"&amp;"!J163")</f>
        <v>김성취</v>
      </c>
      <c r="F14" s="245">
        <v>11</v>
      </c>
      <c r="G14" s="248"/>
      <c r="I14" s="275">
        <v>163</v>
      </c>
      <c r="O14" s="244"/>
      <c r="P14" s="245">
        <v>11</v>
      </c>
      <c r="Q14" s="247" t="str">
        <f t="shared" ca="1" si="0"/>
        <v>양광일</v>
      </c>
      <c r="R14" s="247">
        <f t="shared" ca="1" si="1"/>
        <v>3661</v>
      </c>
      <c r="S14" s="247" t="str">
        <f t="shared" ca="1" si="2"/>
        <v>김성취</v>
      </c>
      <c r="T14" s="245">
        <v>11</v>
      </c>
      <c r="U14" s="248"/>
      <c r="W14">
        <v>3661</v>
      </c>
      <c r="X14" t="s">
        <v>224</v>
      </c>
      <c r="Y14" t="s">
        <v>225</v>
      </c>
      <c r="Z14" t="s">
        <v>167</v>
      </c>
      <c r="AA14" t="s">
        <v>195</v>
      </c>
      <c r="AB14" t="s">
        <v>226</v>
      </c>
      <c r="AC14" t="s">
        <v>165</v>
      </c>
      <c r="AD14" t="s">
        <v>195</v>
      </c>
      <c r="AE14" t="str">
        <f t="shared" ca="1" si="3"/>
        <v>-</v>
      </c>
      <c r="AF14" t="str">
        <f t="shared" ca="1" si="4"/>
        <v>-</v>
      </c>
      <c r="AG14" t="str">
        <f t="shared" ca="1" si="5"/>
        <v>-</v>
      </c>
    </row>
    <row r="15" spans="1:33">
      <c r="A15" s="244"/>
      <c r="B15" s="245">
        <v>12</v>
      </c>
      <c r="C15" s="247" t="str" cm="1">
        <f t="array" aca="1" ref="C15" ca="1">INDIRECT("'"&amp;$K$4&amp;"'"&amp;"!H179")</f>
        <v>김형규</v>
      </c>
      <c r="D15" s="247" cm="1">
        <f t="array" aca="1" ref="D15" ca="1">INDIRECT("'"&amp;$K$4&amp;"'"&amp;"!E179")</f>
        <v>3662</v>
      </c>
      <c r="E15" s="247" t="str" cm="1">
        <f t="array" aca="1" ref="E15" ca="1">INDIRECT("'"&amp;$K$4&amp;"'"&amp;"!J179")</f>
        <v>박희재</v>
      </c>
      <c r="F15" s="245">
        <v>12</v>
      </c>
      <c r="G15" s="248"/>
      <c r="I15" s="275">
        <v>179</v>
      </c>
      <c r="O15" s="244"/>
      <c r="P15" s="245">
        <v>12</v>
      </c>
      <c r="Q15" s="247" t="str">
        <f t="shared" ca="1" si="0"/>
        <v>김형규</v>
      </c>
      <c r="R15" s="247">
        <f t="shared" ca="1" si="1"/>
        <v>3662</v>
      </c>
      <c r="S15" s="247" t="str">
        <f t="shared" ca="1" si="2"/>
        <v>박희재</v>
      </c>
      <c r="T15" s="245">
        <v>12</v>
      </c>
      <c r="U15" s="248"/>
      <c r="W15">
        <v>3662</v>
      </c>
      <c r="X15" t="s">
        <v>227</v>
      </c>
      <c r="Y15" t="s">
        <v>228</v>
      </c>
      <c r="Z15" t="s">
        <v>117</v>
      </c>
      <c r="AA15" t="s">
        <v>195</v>
      </c>
      <c r="AB15" t="s">
        <v>229</v>
      </c>
      <c r="AC15" t="s">
        <v>119</v>
      </c>
      <c r="AD15" t="s">
        <v>195</v>
      </c>
      <c r="AE15" t="str">
        <f t="shared" ca="1" si="3"/>
        <v>-</v>
      </c>
      <c r="AF15" t="str">
        <f t="shared" ca="1" si="4"/>
        <v>-</v>
      </c>
      <c r="AG15" t="str">
        <f t="shared" ca="1" si="5"/>
        <v>-</v>
      </c>
    </row>
    <row r="16" spans="1:33">
      <c r="A16" s="250"/>
      <c r="B16" s="245">
        <v>13</v>
      </c>
      <c r="C16" s="247" cm="1">
        <f t="array" aca="1" ref="C16" ca="1">INDIRECT("'"&amp;$K$4&amp;"'"&amp;"!H195")</f>
        <v>0</v>
      </c>
      <c r="D16" s="247" cm="1">
        <f t="array" aca="1" ref="D16" ca="1">INDIRECT("'"&amp;$K$4&amp;"'"&amp;"!E195")</f>
        <v>0</v>
      </c>
      <c r="E16" s="247" cm="1">
        <f t="array" aca="1" ref="E16" ca="1">INDIRECT("'"&amp;$K$4&amp;"'"&amp;"!J195")</f>
        <v>0</v>
      </c>
      <c r="F16" s="245">
        <v>13</v>
      </c>
      <c r="G16" s="248"/>
      <c r="I16" s="275">
        <f>I15+16</f>
        <v>195</v>
      </c>
      <c r="O16" s="250"/>
      <c r="P16" s="245">
        <v>13</v>
      </c>
      <c r="Q16" s="247">
        <f t="shared" ca="1" si="0"/>
        <v>0</v>
      </c>
      <c r="R16" s="247">
        <f t="shared" ca="1" si="1"/>
        <v>0</v>
      </c>
      <c r="S16" s="247">
        <f t="shared" ca="1" si="2"/>
        <v>0</v>
      </c>
      <c r="T16" s="245">
        <v>13</v>
      </c>
      <c r="U16" s="248"/>
      <c r="AE16" t="str">
        <f ca="1">IF(Q16=Z16,"-","확인")</f>
        <v>-</v>
      </c>
      <c r="AF16" t="str">
        <f ca="1">IF(R16=W16,"-","확인")</f>
        <v>-</v>
      </c>
      <c r="AG16" t="str">
        <f ca="1">IF(S16=AC16,"-","확인")</f>
        <v>-</v>
      </c>
    </row>
    <row r="17" spans="1:33">
      <c r="A17" s="251"/>
      <c r="B17" s="245"/>
      <c r="C17" s="252"/>
      <c r="D17" s="246"/>
      <c r="E17" s="247"/>
      <c r="F17" s="245"/>
      <c r="G17" s="248"/>
      <c r="O17" s="251"/>
      <c r="P17" s="245"/>
      <c r="Q17" s="252"/>
      <c r="R17" s="246"/>
      <c r="S17" s="247"/>
      <c r="T17" s="245"/>
      <c r="U17" s="248"/>
    </row>
    <row r="18" spans="1:33">
      <c r="A18" s="251"/>
      <c r="B18" s="245"/>
      <c r="C18" s="252"/>
      <c r="D18" s="253"/>
      <c r="E18" s="247"/>
      <c r="F18" s="245"/>
      <c r="G18" s="248"/>
      <c r="O18" s="251"/>
      <c r="P18" s="245"/>
      <c r="Q18" s="252"/>
      <c r="R18" s="253"/>
      <c r="S18" s="247"/>
      <c r="T18" s="245"/>
      <c r="U18" s="248"/>
    </row>
    <row r="19" spans="1:33">
      <c r="A19" s="254"/>
      <c r="B19" s="255"/>
      <c r="C19" s="256"/>
      <c r="D19" s="257"/>
      <c r="E19" s="256"/>
      <c r="F19" s="258"/>
      <c r="G19" s="259"/>
      <c r="O19" s="254"/>
      <c r="P19" s="255"/>
      <c r="Q19" s="256"/>
      <c r="R19" s="257"/>
      <c r="S19" s="256"/>
      <c r="T19" s="258"/>
      <c r="U19" s="259"/>
    </row>
    <row r="21" spans="1:33" ht="17.25" thickBot="1">
      <c r="A21" s="272">
        <f>'월간 계획'!T3</f>
        <v>45079</v>
      </c>
      <c r="B21" s="273"/>
      <c r="C21" s="273"/>
      <c r="O21" s="272">
        <f>A21</f>
        <v>45079</v>
      </c>
      <c r="P21" s="273"/>
      <c r="Q21" s="273"/>
    </row>
    <row r="22" spans="1:33" ht="17.25" thickTop="1">
      <c r="A22" s="260" t="s">
        <v>178</v>
      </c>
      <c r="B22" s="261"/>
      <c r="C22" s="261"/>
      <c r="D22" s="261"/>
      <c r="E22" s="261"/>
      <c r="F22" s="261"/>
      <c r="G22" s="262"/>
      <c r="K22" t="s">
        <v>179</v>
      </c>
      <c r="L22" t="s">
        <v>180</v>
      </c>
      <c r="M22" t="s">
        <v>181</v>
      </c>
      <c r="O22" s="260" t="s">
        <v>178</v>
      </c>
      <c r="P22" s="261"/>
      <c r="Q22" s="261"/>
      <c r="R22" s="261"/>
      <c r="S22" s="261"/>
      <c r="T22" s="261"/>
      <c r="U22" s="262"/>
      <c r="AE22" t="s">
        <v>13</v>
      </c>
      <c r="AF22" t="s">
        <v>182</v>
      </c>
      <c r="AG22" t="s">
        <v>14</v>
      </c>
    </row>
    <row r="23" spans="1:33">
      <c r="A23" s="241" t="s">
        <v>183</v>
      </c>
      <c r="B23" s="242" t="s">
        <v>184</v>
      </c>
      <c r="C23" s="242" t="s">
        <v>185</v>
      </c>
      <c r="D23" s="242" t="s">
        <v>186</v>
      </c>
      <c r="E23" s="242" t="s">
        <v>185</v>
      </c>
      <c r="F23" s="242" t="s">
        <v>184</v>
      </c>
      <c r="G23" s="243" t="s">
        <v>183</v>
      </c>
      <c r="O23" s="241" t="s">
        <v>183</v>
      </c>
      <c r="P23" s="242" t="s">
        <v>184</v>
      </c>
      <c r="Q23" s="242" t="s">
        <v>185</v>
      </c>
      <c r="R23" s="242" t="s">
        <v>186</v>
      </c>
      <c r="S23" s="242" t="s">
        <v>185</v>
      </c>
      <c r="T23" s="242" t="s">
        <v>184</v>
      </c>
      <c r="U23" s="243" t="s">
        <v>183</v>
      </c>
      <c r="W23" t="s">
        <v>186</v>
      </c>
      <c r="X23" t="s">
        <v>187</v>
      </c>
      <c r="Y23" t="s">
        <v>188</v>
      </c>
      <c r="Z23" t="s">
        <v>189</v>
      </c>
      <c r="AA23" t="s">
        <v>190</v>
      </c>
      <c r="AB23" t="s">
        <v>188</v>
      </c>
      <c r="AC23" t="s">
        <v>191</v>
      </c>
      <c r="AD23" t="s">
        <v>190</v>
      </c>
    </row>
    <row r="24" spans="1:33">
      <c r="A24" s="244"/>
      <c r="B24" s="245">
        <v>1</v>
      </c>
      <c r="C24" s="247" t="str" cm="1">
        <f t="array" aca="1" ref="C24" ca="1">INDIRECT("'"&amp;$K$24&amp;"'"&amp;"!H3")</f>
        <v>최용선</v>
      </c>
      <c r="D24" s="247" cm="1">
        <f t="array" aca="1" ref="D24" ca="1">INDIRECT("'"&amp;$K$24&amp;"'"&amp;"!E3")</f>
        <v>3662</v>
      </c>
      <c r="E24" s="247" t="str" cm="1">
        <f t="array" aca="1" ref="E24" ca="1">INDIRECT("'"&amp;$K$24&amp;"'"&amp;"!J3")</f>
        <v>한태전</v>
      </c>
      <c r="F24" s="245">
        <v>1</v>
      </c>
      <c r="G24" s="248"/>
      <c r="I24" s="275">
        <v>3</v>
      </c>
      <c r="K24" t="s">
        <v>230</v>
      </c>
      <c r="O24" s="244"/>
      <c r="P24" s="245">
        <v>1</v>
      </c>
      <c r="Q24" s="247" t="str">
        <f ca="1">C24</f>
        <v>최용선</v>
      </c>
      <c r="R24" s="247">
        <f t="shared" ref="R24" ca="1" si="6">D24</f>
        <v>3662</v>
      </c>
      <c r="S24" s="247" t="str">
        <f ca="1">E24</f>
        <v>한태전</v>
      </c>
      <c r="T24" s="245">
        <v>1</v>
      </c>
      <c r="U24" s="248"/>
      <c r="W24">
        <v>3662</v>
      </c>
      <c r="X24" t="s">
        <v>227</v>
      </c>
      <c r="Y24" t="s">
        <v>231</v>
      </c>
      <c r="Z24" t="s">
        <v>163</v>
      </c>
      <c r="AA24" t="s">
        <v>195</v>
      </c>
      <c r="AB24" t="s">
        <v>214</v>
      </c>
      <c r="AC24" t="s">
        <v>171</v>
      </c>
      <c r="AD24" t="s">
        <v>195</v>
      </c>
      <c r="AE24" t="str">
        <f ca="1">IF(Q24=Z24,"-","확인")</f>
        <v>-</v>
      </c>
      <c r="AF24" t="str">
        <f ca="1">IF(R24=W24,"-","확인")</f>
        <v>-</v>
      </c>
      <c r="AG24" t="str">
        <f ca="1">IF(S24=AC24,"-","확인")</f>
        <v>-</v>
      </c>
    </row>
    <row r="25" spans="1:33">
      <c r="A25" s="244"/>
      <c r="B25" s="245">
        <v>2</v>
      </c>
      <c r="C25" s="247" t="str" cm="1">
        <f t="array" aca="1" ref="C25" ca="1">INDIRECT("'"&amp;$K$24&amp;"'"&amp;"!H19")</f>
        <v>박선웅</v>
      </c>
      <c r="D25" s="247" cm="1">
        <f t="array" aca="1" ref="D25" ca="1">INDIRECT("'"&amp;$K$24&amp;"'"&amp;"!E19")</f>
        <v>3508</v>
      </c>
      <c r="E25" s="247" t="str" cm="1">
        <f t="array" aca="1" ref="E25" ca="1">INDIRECT("'"&amp;$K$24&amp;"'"&amp;"!J19")</f>
        <v>이수환</v>
      </c>
      <c r="F25" s="245">
        <v>2</v>
      </c>
      <c r="G25" s="249"/>
      <c r="I25" s="275">
        <v>19</v>
      </c>
      <c r="O25" s="244"/>
      <c r="P25" s="245">
        <v>2</v>
      </c>
      <c r="Q25" s="247" t="str">
        <f t="shared" ref="Q25:Q36" ca="1" si="7">C25</f>
        <v>박선웅</v>
      </c>
      <c r="R25" s="247">
        <f t="shared" ref="R25:R36" ca="1" si="8">D25</f>
        <v>3508</v>
      </c>
      <c r="S25" s="247" t="str">
        <f t="shared" ref="S25:S36" ca="1" si="9">E25</f>
        <v>이수환</v>
      </c>
      <c r="T25" s="245">
        <v>2</v>
      </c>
      <c r="U25" s="249"/>
      <c r="W25">
        <v>3508</v>
      </c>
      <c r="X25" t="s">
        <v>193</v>
      </c>
      <c r="Y25" t="s">
        <v>194</v>
      </c>
      <c r="Z25" t="s">
        <v>138</v>
      </c>
      <c r="AA25" t="s">
        <v>195</v>
      </c>
      <c r="AB25" t="s">
        <v>196</v>
      </c>
      <c r="AC25" t="s">
        <v>136</v>
      </c>
      <c r="AD25" t="s">
        <v>195</v>
      </c>
      <c r="AE25" t="str">
        <f t="shared" ref="AE25:AE35" ca="1" si="10">IF(Q25=Z25,"-","확인")</f>
        <v>-</v>
      </c>
      <c r="AF25" t="str">
        <f t="shared" ref="AF25:AF35" ca="1" si="11">IF(R25=W25,"-","확인")</f>
        <v>-</v>
      </c>
      <c r="AG25" t="str">
        <f t="shared" ref="AG25:AG35" ca="1" si="12">IF(S25=AC25,"-","확인")</f>
        <v>-</v>
      </c>
    </row>
    <row r="26" spans="1:33">
      <c r="A26" s="244"/>
      <c r="B26" s="245">
        <v>3</v>
      </c>
      <c r="C26" s="247" t="str" cm="1">
        <f t="array" aca="1" ref="C26" ca="1">INDIRECT("'"&amp;$K$24&amp;"'"&amp;"!H35")</f>
        <v>김광수</v>
      </c>
      <c r="D26" s="247" cm="1">
        <f t="array" aca="1" ref="D26" ca="1">INDIRECT("'"&amp;$K$24&amp;"'"&amp;"!E35")</f>
        <v>3509</v>
      </c>
      <c r="E26" s="247" t="str" cm="1">
        <f t="array" aca="1" ref="E26" ca="1">INDIRECT("'"&amp;$K$24&amp;"'"&amp;"!J35")</f>
        <v>이덕길</v>
      </c>
      <c r="F26" s="245">
        <v>3</v>
      </c>
      <c r="G26" s="248"/>
      <c r="I26" s="275">
        <v>35</v>
      </c>
      <c r="O26" s="244"/>
      <c r="P26" s="245">
        <v>3</v>
      </c>
      <c r="Q26" s="247" t="str">
        <f t="shared" ca="1" si="7"/>
        <v>김광수</v>
      </c>
      <c r="R26" s="247">
        <f t="shared" ca="1" si="8"/>
        <v>3509</v>
      </c>
      <c r="S26" s="247" t="str">
        <f t="shared" ca="1" si="9"/>
        <v>이덕길</v>
      </c>
      <c r="T26" s="245">
        <v>3</v>
      </c>
      <c r="U26" s="248"/>
      <c r="W26">
        <v>3509</v>
      </c>
      <c r="X26" t="s">
        <v>197</v>
      </c>
      <c r="Y26" t="s">
        <v>232</v>
      </c>
      <c r="Z26" t="s">
        <v>121</v>
      </c>
      <c r="AA26" t="s">
        <v>195</v>
      </c>
      <c r="AB26" t="s">
        <v>233</v>
      </c>
      <c r="AC26" t="s">
        <v>122</v>
      </c>
      <c r="AD26" t="s">
        <v>195</v>
      </c>
      <c r="AE26" t="str">
        <f t="shared" ca="1" si="10"/>
        <v>-</v>
      </c>
      <c r="AF26" t="str">
        <f t="shared" ca="1" si="11"/>
        <v>-</v>
      </c>
      <c r="AG26" t="str">
        <f t="shared" ca="1" si="12"/>
        <v>-</v>
      </c>
    </row>
    <row r="27" spans="1:33">
      <c r="A27" s="244"/>
      <c r="B27" s="245">
        <v>4</v>
      </c>
      <c r="C27" s="247" t="str" cm="1">
        <f t="array" aca="1" ref="C27" ca="1">INDIRECT("'"&amp;$K$24&amp;"'"&amp;"!H51")</f>
        <v>최정수</v>
      </c>
      <c r="D27" s="247" cm="1">
        <f t="array" aca="1" ref="D27" ca="1">INDIRECT("'"&amp;$K$24&amp;"'"&amp;"!E51")</f>
        <v>3619</v>
      </c>
      <c r="E27" s="247" t="str" cm="1">
        <f t="array" aca="1" ref="E27" ca="1">INDIRECT("'"&amp;$K$24&amp;"'"&amp;"!J51")</f>
        <v>심상만</v>
      </c>
      <c r="F27" s="245">
        <v>4</v>
      </c>
      <c r="G27" s="248"/>
      <c r="I27" s="275">
        <v>51</v>
      </c>
      <c r="O27" s="244"/>
      <c r="P27" s="245">
        <v>4</v>
      </c>
      <c r="Q27" s="247" t="str">
        <f t="shared" ca="1" si="7"/>
        <v>최정수</v>
      </c>
      <c r="R27" s="247">
        <f t="shared" ca="1" si="8"/>
        <v>3619</v>
      </c>
      <c r="S27" s="247" t="str">
        <f t="shared" ca="1" si="9"/>
        <v>심상만</v>
      </c>
      <c r="T27" s="245">
        <v>4</v>
      </c>
      <c r="U27" s="248"/>
      <c r="W27">
        <v>3619</v>
      </c>
      <c r="X27" t="s">
        <v>200</v>
      </c>
      <c r="Y27" t="s">
        <v>234</v>
      </c>
      <c r="Z27" t="s">
        <v>144</v>
      </c>
      <c r="AA27" t="s">
        <v>195</v>
      </c>
      <c r="AB27" t="s">
        <v>235</v>
      </c>
      <c r="AC27" t="s">
        <v>143</v>
      </c>
      <c r="AD27" t="s">
        <v>195</v>
      </c>
      <c r="AE27" t="str">
        <f t="shared" ca="1" si="10"/>
        <v>-</v>
      </c>
      <c r="AF27" t="str">
        <f t="shared" ca="1" si="11"/>
        <v>-</v>
      </c>
      <c r="AG27" t="str">
        <f t="shared" ca="1" si="12"/>
        <v>-</v>
      </c>
    </row>
    <row r="28" spans="1:33">
      <c r="A28" s="244"/>
      <c r="B28" s="245">
        <v>5</v>
      </c>
      <c r="C28" s="247" t="str" cm="1">
        <f t="array" aca="1" ref="C28" ca="1">INDIRECT("'"&amp;$K$24&amp;"'"&amp;"!H67")</f>
        <v>장시혁</v>
      </c>
      <c r="D28" s="247" cm="1">
        <f t="array" aca="1" ref="D28" ca="1">INDIRECT("'"&amp;$K$24&amp;"'"&amp;"!E67")</f>
        <v>3620</v>
      </c>
      <c r="E28" s="247" t="str" cm="1">
        <f t="array" aca="1" ref="E28" ca="1">INDIRECT("'"&amp;$K$24&amp;"'"&amp;"!J67")</f>
        <v>최중문</v>
      </c>
      <c r="F28" s="245">
        <v>5</v>
      </c>
      <c r="G28" s="248"/>
      <c r="I28" s="275">
        <v>67</v>
      </c>
      <c r="O28" s="244"/>
      <c r="P28" s="245">
        <v>5</v>
      </c>
      <c r="Q28" s="247" t="str">
        <f t="shared" ca="1" si="7"/>
        <v>장시혁</v>
      </c>
      <c r="R28" s="247">
        <f t="shared" ca="1" si="8"/>
        <v>3620</v>
      </c>
      <c r="S28" s="247" t="str">
        <f t="shared" ca="1" si="9"/>
        <v>최중문</v>
      </c>
      <c r="T28" s="245">
        <v>5</v>
      </c>
      <c r="U28" s="248"/>
      <c r="W28">
        <v>3620</v>
      </c>
      <c r="X28" t="s">
        <v>203</v>
      </c>
      <c r="Y28" t="s">
        <v>204</v>
      </c>
      <c r="Z28" t="s">
        <v>147</v>
      </c>
      <c r="AA28" t="s">
        <v>195</v>
      </c>
      <c r="AB28" t="s">
        <v>205</v>
      </c>
      <c r="AC28" t="s">
        <v>146</v>
      </c>
      <c r="AD28" t="s">
        <v>195</v>
      </c>
      <c r="AE28" t="str">
        <f t="shared" ca="1" si="10"/>
        <v>-</v>
      </c>
      <c r="AF28" t="str">
        <f t="shared" ca="1" si="11"/>
        <v>-</v>
      </c>
      <c r="AG28" t="str">
        <f t="shared" ca="1" si="12"/>
        <v>-</v>
      </c>
    </row>
    <row r="29" spans="1:33">
      <c r="A29" s="244"/>
      <c r="B29" s="245">
        <v>6</v>
      </c>
      <c r="C29" s="247" t="str" cm="1">
        <f t="array" aca="1" ref="C29" ca="1">INDIRECT("'"&amp;$K$24&amp;"'"&amp;"!H83")</f>
        <v>김학열</v>
      </c>
      <c r="D29" s="247" cm="1">
        <f t="array" aca="1" ref="D29" ca="1">INDIRECT("'"&amp;$K$24&amp;"'"&amp;"!E83")</f>
        <v>3621</v>
      </c>
      <c r="E29" s="247" t="str" cm="1">
        <f t="array" aca="1" ref="E29" ca="1">INDIRECT("'"&amp;$K$24&amp;"'"&amp;"!J83")</f>
        <v>김도근</v>
      </c>
      <c r="F29" s="245">
        <v>6</v>
      </c>
      <c r="G29" s="248"/>
      <c r="I29" s="275">
        <v>83</v>
      </c>
      <c r="O29" s="244"/>
      <c r="P29" s="245">
        <v>6</v>
      </c>
      <c r="Q29" s="247" t="str">
        <f t="shared" ca="1" si="7"/>
        <v>김학열</v>
      </c>
      <c r="R29" s="247">
        <f t="shared" ca="1" si="8"/>
        <v>3621</v>
      </c>
      <c r="S29" s="247" t="str">
        <f t="shared" ca="1" si="9"/>
        <v>김도근</v>
      </c>
      <c r="T29" s="245">
        <v>6</v>
      </c>
      <c r="U29" s="248"/>
      <c r="W29">
        <v>3621</v>
      </c>
      <c r="X29" t="s">
        <v>206</v>
      </c>
      <c r="Y29" t="s">
        <v>207</v>
      </c>
      <c r="Z29" t="s">
        <v>149</v>
      </c>
      <c r="AA29" t="s">
        <v>195</v>
      </c>
      <c r="AB29" t="s">
        <v>208</v>
      </c>
      <c r="AC29" t="s">
        <v>148</v>
      </c>
      <c r="AD29" t="s">
        <v>195</v>
      </c>
      <c r="AE29" t="str">
        <f t="shared" ca="1" si="10"/>
        <v>-</v>
      </c>
      <c r="AF29" t="str">
        <f t="shared" ca="1" si="11"/>
        <v>-</v>
      </c>
      <c r="AG29" t="str">
        <f t="shared" ca="1" si="12"/>
        <v>-</v>
      </c>
    </row>
    <row r="30" spans="1:33">
      <c r="A30" s="244"/>
      <c r="B30" s="245">
        <v>7</v>
      </c>
      <c r="C30" s="247" t="str" cm="1">
        <f t="array" aca="1" ref="C30" ca="1">INDIRECT("'"&amp;$K$24&amp;"'"&amp;"!H99")</f>
        <v>심기섭</v>
      </c>
      <c r="D30" s="247" cm="1">
        <f t="array" aca="1" ref="D30" ca="1">INDIRECT("'"&amp;$K$24&amp;"'"&amp;"!E99")</f>
        <v>3622</v>
      </c>
      <c r="E30" s="247" t="str" cm="1">
        <f t="array" aca="1" ref="E30" ca="1">INDIRECT("'"&amp;$K$24&amp;"'"&amp;"!J99")</f>
        <v>김대수</v>
      </c>
      <c r="F30" s="245">
        <v>7</v>
      </c>
      <c r="G30" s="248"/>
      <c r="I30" s="275">
        <v>99</v>
      </c>
      <c r="O30" s="244"/>
      <c r="P30" s="245">
        <v>7</v>
      </c>
      <c r="Q30" s="247" t="str">
        <f t="shared" ca="1" si="7"/>
        <v>심기섭</v>
      </c>
      <c r="R30" s="247">
        <f t="shared" ca="1" si="8"/>
        <v>3622</v>
      </c>
      <c r="S30" s="247" t="str">
        <f t="shared" ca="1" si="9"/>
        <v>김대수</v>
      </c>
      <c r="T30" s="245">
        <v>7</v>
      </c>
      <c r="U30" s="248"/>
      <c r="W30">
        <v>3622</v>
      </c>
      <c r="X30" t="s">
        <v>209</v>
      </c>
      <c r="Y30" t="s">
        <v>213</v>
      </c>
      <c r="Z30" t="s">
        <v>174</v>
      </c>
      <c r="AA30" t="s">
        <v>195</v>
      </c>
      <c r="AB30" t="s">
        <v>236</v>
      </c>
      <c r="AC30" t="s">
        <v>237</v>
      </c>
      <c r="AD30" t="s">
        <v>195</v>
      </c>
      <c r="AE30" t="str">
        <f t="shared" ca="1" si="10"/>
        <v>-</v>
      </c>
      <c r="AF30" t="str">
        <f t="shared" ca="1" si="11"/>
        <v>-</v>
      </c>
      <c r="AG30" t="str">
        <f t="shared" ca="1" si="12"/>
        <v>-</v>
      </c>
    </row>
    <row r="31" spans="1:33">
      <c r="A31" s="244"/>
      <c r="B31" s="245">
        <v>8</v>
      </c>
      <c r="C31" s="247" t="str" cm="1">
        <f t="array" aca="1" ref="C31" ca="1">INDIRECT("'"&amp;$K$24&amp;"'"&amp;"!H115")</f>
        <v>김민규</v>
      </c>
      <c r="D31" s="247" cm="1">
        <f t="array" aca="1" ref="D31" ca="1">INDIRECT("'"&amp;$K$24&amp;"'"&amp;"!E115")</f>
        <v>3629</v>
      </c>
      <c r="E31" s="247" t="str" cm="1">
        <f t="array" aca="1" ref="E31" ca="1">INDIRECT("'"&amp;$K$24&amp;"'"&amp;"!J115")</f>
        <v>김권호</v>
      </c>
      <c r="F31" s="245">
        <v>8</v>
      </c>
      <c r="G31" s="248"/>
      <c r="I31" s="275">
        <v>115</v>
      </c>
      <c r="O31" s="244"/>
      <c r="P31" s="245">
        <v>8</v>
      </c>
      <c r="Q31" s="247" t="str">
        <f t="shared" ca="1" si="7"/>
        <v>김민규</v>
      </c>
      <c r="R31" s="247">
        <f t="shared" ca="1" si="8"/>
        <v>3629</v>
      </c>
      <c r="S31" s="247" t="str">
        <f t="shared" ca="1" si="9"/>
        <v>김권호</v>
      </c>
      <c r="T31" s="245">
        <v>8</v>
      </c>
      <c r="U31" s="248"/>
      <c r="W31">
        <v>3629</v>
      </c>
      <c r="X31" t="s">
        <v>212</v>
      </c>
      <c r="Y31" t="s">
        <v>238</v>
      </c>
      <c r="Z31" t="s">
        <v>152</v>
      </c>
      <c r="AA31" t="s">
        <v>195</v>
      </c>
      <c r="AB31" t="s">
        <v>239</v>
      </c>
      <c r="AC31" t="s">
        <v>153</v>
      </c>
      <c r="AD31" t="s">
        <v>195</v>
      </c>
      <c r="AE31" t="str">
        <f ca="1">IF(Q31=Z31,"-","확인")</f>
        <v>-</v>
      </c>
      <c r="AF31" t="str">
        <f t="shared" ca="1" si="11"/>
        <v>-</v>
      </c>
      <c r="AG31" t="str">
        <f t="shared" ca="1" si="12"/>
        <v>-</v>
      </c>
    </row>
    <row r="32" spans="1:33">
      <c r="A32" s="244"/>
      <c r="B32" s="245">
        <v>9</v>
      </c>
      <c r="C32" s="247" t="str" cm="1">
        <f t="array" aca="1" ref="C32" ca="1">INDIRECT("'"&amp;$K$24&amp;"'"&amp;"!H131")</f>
        <v>우제욱</v>
      </c>
      <c r="D32" s="247" cm="1">
        <f t="array" aca="1" ref="D32" ca="1">INDIRECT("'"&amp;$K$24&amp;"'"&amp;"!E131")</f>
        <v>3630</v>
      </c>
      <c r="E32" s="247" t="str" cm="1">
        <f t="array" aca="1" ref="E32" ca="1">INDIRECT("'"&amp;$K$24&amp;"'"&amp;"!J131")</f>
        <v>변일용</v>
      </c>
      <c r="F32" s="245">
        <v>9</v>
      </c>
      <c r="G32" s="248"/>
      <c r="I32" s="275">
        <v>131</v>
      </c>
      <c r="O32" s="244"/>
      <c r="P32" s="245">
        <v>9</v>
      </c>
      <c r="Q32" s="247" t="str">
        <f t="shared" ca="1" si="7"/>
        <v>우제욱</v>
      </c>
      <c r="R32" s="247">
        <f t="shared" ca="1" si="8"/>
        <v>3630</v>
      </c>
      <c r="S32" s="247" t="str">
        <f t="shared" ca="1" si="9"/>
        <v>변일용</v>
      </c>
      <c r="T32" s="245">
        <v>9</v>
      </c>
      <c r="U32" s="248"/>
      <c r="W32">
        <v>3630</v>
      </c>
      <c r="X32" t="s">
        <v>215</v>
      </c>
      <c r="Y32" t="s">
        <v>216</v>
      </c>
      <c r="Z32" t="s">
        <v>154</v>
      </c>
      <c r="AA32" t="s">
        <v>195</v>
      </c>
      <c r="AB32" t="s">
        <v>217</v>
      </c>
      <c r="AC32" t="s">
        <v>155</v>
      </c>
      <c r="AD32" t="s">
        <v>195</v>
      </c>
      <c r="AE32" t="str">
        <f t="shared" ca="1" si="10"/>
        <v>-</v>
      </c>
      <c r="AF32" t="str">
        <f t="shared" ca="1" si="11"/>
        <v>-</v>
      </c>
      <c r="AG32" t="str">
        <f t="shared" ca="1" si="12"/>
        <v>-</v>
      </c>
    </row>
    <row r="33" spans="1:33">
      <c r="A33" s="244"/>
      <c r="B33" s="245">
        <v>10</v>
      </c>
      <c r="C33" s="247" t="str" cm="1">
        <f t="array" aca="1" ref="C33" ca="1">INDIRECT("'"&amp;$K$24&amp;"'"&amp;"!H147")</f>
        <v>장남균</v>
      </c>
      <c r="D33" s="247" cm="1">
        <f t="array" aca="1" ref="D33" ca="1">INDIRECT("'"&amp;$K$24&amp;"'"&amp;"!E147")</f>
        <v>3631</v>
      </c>
      <c r="E33" s="247" t="str" cm="1">
        <f t="array" aca="1" ref="E33" ca="1">INDIRECT("'"&amp;$K$24&amp;"'"&amp;"!J147")</f>
        <v>이영화</v>
      </c>
      <c r="F33" s="245">
        <v>10</v>
      </c>
      <c r="G33" s="248"/>
      <c r="I33" s="275">
        <v>147</v>
      </c>
      <c r="O33" s="244"/>
      <c r="P33" s="245">
        <v>10</v>
      </c>
      <c r="Q33" s="247" t="str">
        <f t="shared" ca="1" si="7"/>
        <v>장남균</v>
      </c>
      <c r="R33" s="247">
        <f t="shared" ca="1" si="8"/>
        <v>3631</v>
      </c>
      <c r="S33" s="247" t="str">
        <f t="shared" ca="1" si="9"/>
        <v>이영화</v>
      </c>
      <c r="T33" s="245">
        <v>10</v>
      </c>
      <c r="U33" s="248"/>
      <c r="W33">
        <v>3631</v>
      </c>
      <c r="X33" t="s">
        <v>218</v>
      </c>
      <c r="Y33" t="s">
        <v>219</v>
      </c>
      <c r="Z33" t="s">
        <v>156</v>
      </c>
      <c r="AA33" t="s">
        <v>195</v>
      </c>
      <c r="AB33" t="s">
        <v>220</v>
      </c>
      <c r="AC33" t="s">
        <v>157</v>
      </c>
      <c r="AD33" t="s">
        <v>195</v>
      </c>
      <c r="AE33" t="str">
        <f t="shared" ca="1" si="10"/>
        <v>-</v>
      </c>
      <c r="AF33" t="str">
        <f t="shared" ca="1" si="11"/>
        <v>-</v>
      </c>
      <c r="AG33" t="str">
        <f t="shared" ca="1" si="12"/>
        <v>-</v>
      </c>
    </row>
    <row r="34" spans="1:33">
      <c r="A34" s="244"/>
      <c r="B34" s="245">
        <v>11</v>
      </c>
      <c r="C34" s="247" t="str" cm="1">
        <f t="array" aca="1" ref="C34" ca="1">INDIRECT("'"&amp;$K$24&amp;"'"&amp;"!H163")</f>
        <v>김정일</v>
      </c>
      <c r="D34" s="247" cm="1">
        <f t="array" aca="1" ref="D34" ca="1">INDIRECT("'"&amp;$K$24&amp;"'"&amp;"!E163")</f>
        <v>3632</v>
      </c>
      <c r="E34" s="247" t="str" cm="1">
        <f t="array" aca="1" ref="E34" ca="1">INDIRECT("'"&amp;$K$24&amp;"'"&amp;"!J163")</f>
        <v>김용진</v>
      </c>
      <c r="F34" s="245">
        <v>11</v>
      </c>
      <c r="G34" s="248"/>
      <c r="I34" s="275">
        <v>163</v>
      </c>
      <c r="O34" s="244"/>
      <c r="P34" s="245">
        <v>11</v>
      </c>
      <c r="Q34" s="247" t="str">
        <f t="shared" ca="1" si="7"/>
        <v>김정일</v>
      </c>
      <c r="R34" s="247">
        <f t="shared" ca="1" si="8"/>
        <v>3632</v>
      </c>
      <c r="S34" s="247" t="str">
        <f t="shared" ca="1" si="9"/>
        <v>김용진</v>
      </c>
      <c r="T34" s="245">
        <v>11</v>
      </c>
      <c r="U34" s="248"/>
      <c r="W34">
        <v>3632</v>
      </c>
      <c r="X34" t="s">
        <v>221</v>
      </c>
      <c r="Y34" t="s">
        <v>201</v>
      </c>
      <c r="Z34" t="s">
        <v>170</v>
      </c>
      <c r="AA34" t="s">
        <v>195</v>
      </c>
      <c r="AB34" t="s">
        <v>202</v>
      </c>
      <c r="AC34" t="s">
        <v>168</v>
      </c>
      <c r="AD34" t="s">
        <v>195</v>
      </c>
      <c r="AE34" t="str">
        <f t="shared" ca="1" si="10"/>
        <v>-</v>
      </c>
      <c r="AF34" t="str">
        <f t="shared" ca="1" si="11"/>
        <v>-</v>
      </c>
      <c r="AG34" t="str">
        <f t="shared" ca="1" si="12"/>
        <v>-</v>
      </c>
    </row>
    <row r="35" spans="1:33">
      <c r="A35" s="244"/>
      <c r="B35" s="245">
        <v>12</v>
      </c>
      <c r="C35" s="247" t="str" cm="1">
        <f t="array" aca="1" ref="C35" ca="1">INDIRECT("'"&amp;$K$24&amp;"'"&amp;"!H179")</f>
        <v>이인섭</v>
      </c>
      <c r="D35" s="247" cm="1">
        <f t="array" aca="1" ref="D35" ca="1">INDIRECT("'"&amp;$K$24&amp;"'"&amp;"!E179")</f>
        <v>3661</v>
      </c>
      <c r="E35" s="247" t="str" cm="1">
        <f t="array" aca="1" ref="E35" ca="1">INDIRECT("'"&amp;$K$24&amp;"'"&amp;"!J179")</f>
        <v>김익수</v>
      </c>
      <c r="F35" s="245">
        <v>12</v>
      </c>
      <c r="G35" s="248"/>
      <c r="I35" s="275">
        <v>179</v>
      </c>
      <c r="O35" s="244"/>
      <c r="P35" s="245">
        <v>12</v>
      </c>
      <c r="Q35" s="247" t="str">
        <f t="shared" ca="1" si="7"/>
        <v>이인섭</v>
      </c>
      <c r="R35" s="247">
        <f t="shared" ca="1" si="8"/>
        <v>3661</v>
      </c>
      <c r="S35" s="247" t="str">
        <f t="shared" ca="1" si="9"/>
        <v>김익수</v>
      </c>
      <c r="T35" s="245">
        <v>12</v>
      </c>
      <c r="U35" s="248"/>
      <c r="W35">
        <v>3661</v>
      </c>
      <c r="X35" t="s">
        <v>224</v>
      </c>
      <c r="Y35" t="s">
        <v>240</v>
      </c>
      <c r="Z35" t="s">
        <v>160</v>
      </c>
      <c r="AA35" t="s">
        <v>195</v>
      </c>
      <c r="AB35" t="s">
        <v>241</v>
      </c>
      <c r="AC35" t="s">
        <v>161</v>
      </c>
      <c r="AD35" t="s">
        <v>195</v>
      </c>
      <c r="AE35" t="str">
        <f t="shared" ca="1" si="10"/>
        <v>-</v>
      </c>
      <c r="AF35" t="str">
        <f t="shared" ca="1" si="11"/>
        <v>-</v>
      </c>
      <c r="AG35" t="str">
        <f t="shared" ca="1" si="12"/>
        <v>-</v>
      </c>
    </row>
    <row r="36" spans="1:33">
      <c r="A36" s="250"/>
      <c r="B36" s="245">
        <v>13</v>
      </c>
      <c r="C36" s="247" cm="1">
        <f t="array" aca="1" ref="C36" ca="1">INDIRECT("'"&amp;$K$4&amp;"'"&amp;"!H195")</f>
        <v>0</v>
      </c>
      <c r="D36" s="247" cm="1">
        <f t="array" aca="1" ref="D36" ca="1">INDIRECT("'"&amp;$K$4&amp;"'"&amp;"!E195")</f>
        <v>0</v>
      </c>
      <c r="E36" s="247" cm="1">
        <f t="array" aca="1" ref="E36" ca="1">INDIRECT("'"&amp;$K$4&amp;"'"&amp;"!J195")</f>
        <v>0</v>
      </c>
      <c r="F36" s="245">
        <v>13</v>
      </c>
      <c r="G36" s="248"/>
      <c r="I36" s="275">
        <f>I35+16</f>
        <v>195</v>
      </c>
      <c r="O36" s="250"/>
      <c r="P36" s="245">
        <v>13</v>
      </c>
      <c r="Q36" s="247">
        <f t="shared" ca="1" si="7"/>
        <v>0</v>
      </c>
      <c r="R36" s="247">
        <f t="shared" ca="1" si="8"/>
        <v>0</v>
      </c>
      <c r="S36" s="247">
        <f t="shared" ca="1" si="9"/>
        <v>0</v>
      </c>
      <c r="T36" s="245">
        <v>13</v>
      </c>
      <c r="U36" s="248"/>
      <c r="AE36" t="str">
        <f ca="1">IF(Q36=Z36,"-","확인")</f>
        <v>-</v>
      </c>
      <c r="AF36" t="str">
        <f ca="1">IF(R36=W36,"-","확인")</f>
        <v>-</v>
      </c>
      <c r="AG36" t="str">
        <f ca="1">IF(S36=AC36,"-","확인")</f>
        <v>-</v>
      </c>
    </row>
    <row r="37" spans="1:33">
      <c r="A37" s="251"/>
      <c r="B37" s="245"/>
      <c r="C37" s="252"/>
      <c r="D37" s="246"/>
      <c r="E37" s="247"/>
      <c r="F37" s="245"/>
      <c r="G37" s="248"/>
      <c r="O37" s="251"/>
      <c r="P37" s="245"/>
      <c r="Q37" s="252"/>
      <c r="R37" s="246"/>
      <c r="S37" s="247"/>
      <c r="T37" s="245"/>
      <c r="U37" s="248"/>
    </row>
    <row r="38" spans="1:33">
      <c r="A38" s="251"/>
      <c r="B38" s="245"/>
      <c r="C38" s="252"/>
      <c r="D38" s="253"/>
      <c r="E38" s="247"/>
      <c r="F38" s="245"/>
      <c r="G38" s="248"/>
      <c r="O38" s="251"/>
      <c r="P38" s="245"/>
      <c r="Q38" s="252"/>
      <c r="R38" s="253"/>
      <c r="S38" s="247"/>
      <c r="T38" s="245"/>
      <c r="U38" s="248"/>
    </row>
    <row r="39" spans="1:33">
      <c r="A39" s="254"/>
      <c r="B39" s="255"/>
      <c r="C39" s="256"/>
      <c r="D39" s="257"/>
      <c r="E39" s="256"/>
      <c r="F39" s="258"/>
      <c r="G39" s="259"/>
      <c r="O39" s="254"/>
      <c r="P39" s="255"/>
      <c r="Q39" s="256"/>
      <c r="R39" s="257"/>
      <c r="S39" s="256"/>
      <c r="T39" s="258"/>
      <c r="U39" s="259"/>
    </row>
    <row r="41" spans="1:33" ht="17.25" thickBot="1">
      <c r="A41" s="272">
        <f>'월간 계획'!U3</f>
        <v>45080</v>
      </c>
      <c r="B41" s="273"/>
      <c r="C41" s="273"/>
      <c r="O41" s="272">
        <f>A41</f>
        <v>45080</v>
      </c>
      <c r="P41" s="273"/>
      <c r="Q41" s="273"/>
    </row>
    <row r="42" spans="1:33" ht="17.25" thickTop="1">
      <c r="A42" s="260" t="s">
        <v>178</v>
      </c>
      <c r="B42" s="261"/>
      <c r="C42" s="261"/>
      <c r="D42" s="261"/>
      <c r="E42" s="261"/>
      <c r="F42" s="261"/>
      <c r="G42" s="262"/>
      <c r="K42" t="s">
        <v>179</v>
      </c>
      <c r="L42" t="s">
        <v>180</v>
      </c>
      <c r="M42" t="s">
        <v>181</v>
      </c>
      <c r="O42" s="260" t="s">
        <v>178</v>
      </c>
      <c r="P42" s="261"/>
      <c r="Q42" s="261"/>
      <c r="R42" s="261"/>
      <c r="S42" s="261"/>
      <c r="T42" s="261"/>
      <c r="U42" s="262"/>
      <c r="AE42" t="s">
        <v>13</v>
      </c>
      <c r="AF42" t="s">
        <v>182</v>
      </c>
      <c r="AG42" t="s">
        <v>14</v>
      </c>
    </row>
    <row r="43" spans="1:33">
      <c r="A43" s="241" t="s">
        <v>183</v>
      </c>
      <c r="B43" s="242" t="s">
        <v>184</v>
      </c>
      <c r="C43" s="242" t="s">
        <v>185</v>
      </c>
      <c r="D43" s="242" t="s">
        <v>186</v>
      </c>
      <c r="E43" s="242" t="s">
        <v>185</v>
      </c>
      <c r="F43" s="242" t="s">
        <v>184</v>
      </c>
      <c r="G43" s="243" t="s">
        <v>183</v>
      </c>
      <c r="O43" s="241" t="s">
        <v>183</v>
      </c>
      <c r="P43" s="242" t="s">
        <v>184</v>
      </c>
      <c r="Q43" s="242" t="s">
        <v>185</v>
      </c>
      <c r="R43" s="242" t="s">
        <v>186</v>
      </c>
      <c r="S43" s="242" t="s">
        <v>185</v>
      </c>
      <c r="T43" s="242" t="s">
        <v>184</v>
      </c>
      <c r="U43" s="243" t="s">
        <v>183</v>
      </c>
      <c r="W43" t="s">
        <v>186</v>
      </c>
      <c r="X43" t="s">
        <v>187</v>
      </c>
      <c r="Y43" t="s">
        <v>188</v>
      </c>
      <c r="Z43" t="s">
        <v>189</v>
      </c>
      <c r="AA43" t="s">
        <v>190</v>
      </c>
      <c r="AB43" t="s">
        <v>188</v>
      </c>
      <c r="AC43" t="s">
        <v>191</v>
      </c>
      <c r="AD43" t="s">
        <v>190</v>
      </c>
    </row>
    <row r="44" spans="1:33">
      <c r="A44" s="244"/>
      <c r="B44" s="245">
        <v>1</v>
      </c>
      <c r="C44" s="247" t="str" cm="1">
        <f t="array" aca="1" ref="C44" ca="1">INDIRECT("'"&amp;$K$44&amp;"'"&amp;"!H3")</f>
        <v>김요섭</v>
      </c>
      <c r="D44" s="247" cm="1">
        <f t="array" aca="1" ref="D44" ca="1">INDIRECT("'"&amp;$K$44&amp;"'"&amp;"!E3")</f>
        <v>3632</v>
      </c>
      <c r="E44" s="247" t="str" cm="1">
        <f t="array" aca="1" ref="E44" ca="1">INDIRECT("'"&amp;$K$44&amp;"'"&amp;"!J3")</f>
        <v>임충환</v>
      </c>
      <c r="F44" s="245">
        <v>1</v>
      </c>
      <c r="G44" s="248"/>
      <c r="I44" s="275">
        <v>3</v>
      </c>
      <c r="K44" t="s">
        <v>242</v>
      </c>
      <c r="O44" s="244"/>
      <c r="P44" s="245">
        <v>1</v>
      </c>
      <c r="Q44" s="247" t="str">
        <f ca="1">C44</f>
        <v>김요섭</v>
      </c>
      <c r="R44" s="247">
        <f ca="1">D44</f>
        <v>3632</v>
      </c>
      <c r="S44" s="247" t="str">
        <f ca="1">E44</f>
        <v>임충환</v>
      </c>
      <c r="T44" s="245">
        <v>1</v>
      </c>
      <c r="U44" s="248"/>
      <c r="W44">
        <v>3632</v>
      </c>
      <c r="X44" t="s">
        <v>221</v>
      </c>
      <c r="Y44" t="s">
        <v>222</v>
      </c>
      <c r="Z44" t="s">
        <v>158</v>
      </c>
      <c r="AA44" t="s">
        <v>195</v>
      </c>
      <c r="AB44" t="s">
        <v>223</v>
      </c>
      <c r="AC44" t="s">
        <v>159</v>
      </c>
      <c r="AD44" t="s">
        <v>195</v>
      </c>
      <c r="AE44" t="str">
        <f ca="1">IF(Q44=Z44,"-","확인")</f>
        <v>-</v>
      </c>
      <c r="AF44" t="str">
        <f ca="1">IF(R44=W44,"-","확인")</f>
        <v>-</v>
      </c>
      <c r="AG44" t="str">
        <f ca="1">IF(S44=AC44,"-","확인")</f>
        <v>-</v>
      </c>
    </row>
    <row r="45" spans="1:33">
      <c r="A45" s="244"/>
      <c r="B45" s="245">
        <v>2</v>
      </c>
      <c r="C45" s="247" t="str" cm="1">
        <f t="array" aca="1" ref="C45" ca="1">INDIRECT("'"&amp;$K$44&amp;"'"&amp;"!H19")</f>
        <v>이인섭</v>
      </c>
      <c r="D45" s="247" cm="1">
        <f t="array" aca="1" ref="D45" ca="1">INDIRECT("'"&amp;$K$44&amp;"'"&amp;"!E19")</f>
        <v>3661</v>
      </c>
      <c r="E45" s="247" t="str" cm="1">
        <f t="array" aca="1" ref="E45" ca="1">INDIRECT("'"&amp;$K$44&amp;"'"&amp;"!J19")</f>
        <v>김익수</v>
      </c>
      <c r="F45" s="245">
        <v>2</v>
      </c>
      <c r="G45" s="249"/>
      <c r="I45" s="275">
        <v>19</v>
      </c>
      <c r="O45" s="244"/>
      <c r="P45" s="245">
        <v>2</v>
      </c>
      <c r="Q45" s="247" t="str">
        <f t="shared" ref="Q45:Q56" ca="1" si="13">C45</f>
        <v>이인섭</v>
      </c>
      <c r="R45" s="247">
        <f t="shared" ref="R45:R56" ca="1" si="14">D45</f>
        <v>3661</v>
      </c>
      <c r="S45" s="247" t="str">
        <f t="shared" ref="S45:S56" ca="1" si="15">E45</f>
        <v>김익수</v>
      </c>
      <c r="T45" s="245">
        <v>2</v>
      </c>
      <c r="U45" s="249"/>
      <c r="W45">
        <v>3661</v>
      </c>
      <c r="X45" t="s">
        <v>224</v>
      </c>
      <c r="Y45" t="s">
        <v>240</v>
      </c>
      <c r="Z45" t="s">
        <v>160</v>
      </c>
      <c r="AA45" t="s">
        <v>195</v>
      </c>
      <c r="AB45" t="s">
        <v>241</v>
      </c>
      <c r="AC45" t="s">
        <v>161</v>
      </c>
      <c r="AD45" t="s">
        <v>195</v>
      </c>
      <c r="AE45" t="str">
        <f t="shared" ref="AE45:AE56" ca="1" si="16">IF(Q45=Z45,"-","확인")</f>
        <v>-</v>
      </c>
      <c r="AF45" t="str">
        <f t="shared" ref="AF45:AF56" ca="1" si="17">IF(R45=W45,"-","확인")</f>
        <v>-</v>
      </c>
      <c r="AG45" t="str">
        <f t="shared" ref="AG45:AG56" ca="1" si="18">IF(S45=AC45,"-","확인")</f>
        <v>-</v>
      </c>
    </row>
    <row r="46" spans="1:33">
      <c r="A46" s="244"/>
      <c r="B46" s="245">
        <v>3</v>
      </c>
      <c r="C46" s="247" t="str" cm="1">
        <f t="array" aca="1" ref="C46" ca="1">INDIRECT("'"&amp;$K$44&amp;"'"&amp;"!H35")</f>
        <v>최용선</v>
      </c>
      <c r="D46" s="247" cm="1">
        <f t="array" aca="1" ref="D46" ca="1">INDIRECT("'"&amp;$K$44&amp;"'"&amp;"!E35")</f>
        <v>3662</v>
      </c>
      <c r="E46" s="247" t="str" cm="1">
        <f t="array" aca="1" ref="E46" ca="1">INDIRECT("'"&amp;$K$44&amp;"'"&amp;"!J35")</f>
        <v>김학희</v>
      </c>
      <c r="F46" s="245">
        <v>3</v>
      </c>
      <c r="G46" s="248"/>
      <c r="I46" s="275">
        <v>35</v>
      </c>
      <c r="O46" s="244"/>
      <c r="P46" s="245">
        <v>3</v>
      </c>
      <c r="Q46" s="247" t="str">
        <f t="shared" ca="1" si="13"/>
        <v>최용선</v>
      </c>
      <c r="R46" s="247">
        <f t="shared" ca="1" si="14"/>
        <v>3662</v>
      </c>
      <c r="S46" s="247" t="str">
        <f t="shared" ca="1" si="15"/>
        <v>김학희</v>
      </c>
      <c r="T46" s="245">
        <v>3</v>
      </c>
      <c r="U46" s="248"/>
      <c r="W46">
        <v>3662</v>
      </c>
      <c r="X46" t="s">
        <v>227</v>
      </c>
      <c r="Y46" t="s">
        <v>231</v>
      </c>
      <c r="Z46" t="s">
        <v>163</v>
      </c>
      <c r="AA46" t="s">
        <v>195</v>
      </c>
      <c r="AB46" t="s">
        <v>243</v>
      </c>
      <c r="AC46" t="s">
        <v>162</v>
      </c>
      <c r="AD46" t="s">
        <v>195</v>
      </c>
      <c r="AE46" t="str">
        <f t="shared" ca="1" si="16"/>
        <v>-</v>
      </c>
      <c r="AF46" t="str">
        <f t="shared" ca="1" si="17"/>
        <v>-</v>
      </c>
      <c r="AG46" t="str">
        <f t="shared" ca="1" si="18"/>
        <v>-</v>
      </c>
    </row>
    <row r="47" spans="1:33">
      <c r="A47" s="244"/>
      <c r="B47" s="245">
        <v>4</v>
      </c>
      <c r="C47" s="247" t="str" cm="1">
        <f t="array" aca="1" ref="C47" ca="1">INDIRECT("'"&amp;$K$44&amp;"'"&amp;"!H51")</f>
        <v>우제욱</v>
      </c>
      <c r="D47" s="247" cm="1">
        <f t="array" aca="1" ref="D47" ca="1">INDIRECT("'"&amp;$K$44&amp;"'"&amp;"!E51")</f>
        <v>3630</v>
      </c>
      <c r="E47" s="247" t="str" cm="1">
        <f t="array" aca="1" ref="E47" ca="1">INDIRECT("'"&amp;$K$44&amp;"'"&amp;"!J51")</f>
        <v>변일용</v>
      </c>
      <c r="F47" s="245">
        <v>4</v>
      </c>
      <c r="G47" s="248"/>
      <c r="I47" s="275">
        <v>51</v>
      </c>
      <c r="O47" s="244"/>
      <c r="P47" s="245">
        <v>4</v>
      </c>
      <c r="Q47" s="247" t="str">
        <f t="shared" ca="1" si="13"/>
        <v>우제욱</v>
      </c>
      <c r="R47" s="247">
        <f t="shared" ca="1" si="14"/>
        <v>3630</v>
      </c>
      <c r="S47" s="247" t="str">
        <f t="shared" ca="1" si="15"/>
        <v>변일용</v>
      </c>
      <c r="T47" s="245">
        <v>4</v>
      </c>
      <c r="U47" s="248"/>
      <c r="W47">
        <v>3630</v>
      </c>
      <c r="X47" t="s">
        <v>215</v>
      </c>
      <c r="Y47" t="s">
        <v>216</v>
      </c>
      <c r="Z47" t="s">
        <v>154</v>
      </c>
      <c r="AA47" t="s">
        <v>195</v>
      </c>
      <c r="AB47" t="s">
        <v>217</v>
      </c>
      <c r="AC47" t="s">
        <v>155</v>
      </c>
      <c r="AD47" t="s">
        <v>195</v>
      </c>
      <c r="AE47" t="str">
        <f t="shared" ca="1" si="16"/>
        <v>-</v>
      </c>
      <c r="AF47" t="str">
        <f t="shared" ca="1" si="17"/>
        <v>-</v>
      </c>
      <c r="AG47" t="str">
        <f t="shared" ca="1" si="18"/>
        <v>-</v>
      </c>
    </row>
    <row r="48" spans="1:33">
      <c r="A48" s="244"/>
      <c r="B48" s="245">
        <v>5</v>
      </c>
      <c r="C48" s="247" t="str" cm="1">
        <f t="array" aca="1" ref="C48" ca="1">INDIRECT("'"&amp;$K$44&amp;"'"&amp;"!H67")</f>
        <v>김상신</v>
      </c>
      <c r="D48" s="247" cm="1">
        <f t="array" aca="1" ref="D48" ca="1">INDIRECT("'"&amp;$K$44&amp;"'"&amp;"!E67")</f>
        <v>3509</v>
      </c>
      <c r="E48" s="247" t="str" cm="1">
        <f t="array" aca="1" ref="E48" ca="1">INDIRECT("'"&amp;$K$44&amp;"'"&amp;"!J67")</f>
        <v>박종길</v>
      </c>
      <c r="F48" s="245">
        <v>5</v>
      </c>
      <c r="G48" s="248"/>
      <c r="I48" s="275">
        <v>67</v>
      </c>
      <c r="O48" s="244"/>
      <c r="P48" s="245">
        <v>5</v>
      </c>
      <c r="Q48" s="247" t="str">
        <f t="shared" ca="1" si="13"/>
        <v>김상신</v>
      </c>
      <c r="R48" s="247">
        <f t="shared" ca="1" si="14"/>
        <v>3509</v>
      </c>
      <c r="S48" s="247" t="str">
        <f t="shared" ca="1" si="15"/>
        <v>박종길</v>
      </c>
      <c r="T48" s="245">
        <v>5</v>
      </c>
      <c r="U48" s="248"/>
      <c r="W48">
        <v>3509</v>
      </c>
      <c r="X48" t="s">
        <v>197</v>
      </c>
      <c r="Y48" t="s">
        <v>199</v>
      </c>
      <c r="Z48" t="s">
        <v>140</v>
      </c>
      <c r="AA48" t="s">
        <v>195</v>
      </c>
      <c r="AB48" t="s">
        <v>198</v>
      </c>
      <c r="AC48" t="s">
        <v>142</v>
      </c>
      <c r="AD48" t="s">
        <v>195</v>
      </c>
      <c r="AE48" t="str">
        <f t="shared" ca="1" si="16"/>
        <v>-</v>
      </c>
      <c r="AF48" t="str">
        <f t="shared" ca="1" si="17"/>
        <v>-</v>
      </c>
      <c r="AG48" t="str">
        <f t="shared" ca="1" si="18"/>
        <v>-</v>
      </c>
    </row>
    <row r="49" spans="1:33">
      <c r="A49" s="244"/>
      <c r="B49" s="245">
        <v>6</v>
      </c>
      <c r="C49" s="247" t="str" cm="1">
        <f t="array" aca="1" ref="C49" ca="1">INDIRECT("'"&amp;$K$44&amp;"'"&amp;"!H83")</f>
        <v>최정수</v>
      </c>
      <c r="D49" s="247" cm="1">
        <f t="array" aca="1" ref="D49" ca="1">INDIRECT("'"&amp;$K$44&amp;"'"&amp;"!E83")</f>
        <v>3619</v>
      </c>
      <c r="E49" s="247" t="str" cm="1">
        <f t="array" aca="1" ref="E49" ca="1">INDIRECT("'"&amp;$K$44&amp;"'"&amp;"!J83")</f>
        <v>심상만</v>
      </c>
      <c r="F49" s="245">
        <v>6</v>
      </c>
      <c r="G49" s="248"/>
      <c r="I49" s="275">
        <v>83</v>
      </c>
      <c r="O49" s="244"/>
      <c r="P49" s="245">
        <v>6</v>
      </c>
      <c r="Q49" s="247" t="str">
        <f t="shared" ca="1" si="13"/>
        <v>최정수</v>
      </c>
      <c r="R49" s="247">
        <f t="shared" ca="1" si="14"/>
        <v>3619</v>
      </c>
      <c r="S49" s="247" t="str">
        <f t="shared" ca="1" si="15"/>
        <v>심상만</v>
      </c>
      <c r="T49" s="245">
        <v>6</v>
      </c>
      <c r="U49" s="248"/>
      <c r="W49">
        <v>3619</v>
      </c>
      <c r="X49" t="s">
        <v>200</v>
      </c>
      <c r="Y49" t="s">
        <v>234</v>
      </c>
      <c r="Z49" t="s">
        <v>144</v>
      </c>
      <c r="AA49" t="s">
        <v>195</v>
      </c>
      <c r="AB49" t="s">
        <v>235</v>
      </c>
      <c r="AC49" t="s">
        <v>143</v>
      </c>
      <c r="AD49" t="s">
        <v>195</v>
      </c>
      <c r="AE49" t="str">
        <f t="shared" ca="1" si="16"/>
        <v>-</v>
      </c>
      <c r="AF49" t="str">
        <f t="shared" ca="1" si="17"/>
        <v>-</v>
      </c>
      <c r="AG49" t="str">
        <f t="shared" ca="1" si="18"/>
        <v>-</v>
      </c>
    </row>
    <row r="50" spans="1:33">
      <c r="A50" s="244"/>
      <c r="B50" s="245">
        <v>7</v>
      </c>
      <c r="C50" s="247" t="str" cm="1">
        <f t="array" aca="1" ref="C50" ca="1">INDIRECT("'"&amp;$K$44&amp;"'"&amp;"!H99")</f>
        <v>장시혁</v>
      </c>
      <c r="D50" s="247" cm="1">
        <f t="array" aca="1" ref="D50" ca="1">INDIRECT("'"&amp;$K$44&amp;"'"&amp;"!E99")</f>
        <v>3620</v>
      </c>
      <c r="E50" s="247" t="str" cm="1">
        <f t="array" aca="1" ref="E50" ca="1">INDIRECT("'"&amp;$K$44&amp;"'"&amp;"!J99")</f>
        <v>최중문</v>
      </c>
      <c r="F50" s="245">
        <v>7</v>
      </c>
      <c r="G50" s="248"/>
      <c r="I50" s="275">
        <v>99</v>
      </c>
      <c r="O50" s="244"/>
      <c r="P50" s="245">
        <v>7</v>
      </c>
      <c r="Q50" s="247" t="str">
        <f t="shared" ca="1" si="13"/>
        <v>장시혁</v>
      </c>
      <c r="R50" s="247">
        <f t="shared" ca="1" si="14"/>
        <v>3620</v>
      </c>
      <c r="S50" s="247" t="str">
        <f t="shared" ca="1" si="15"/>
        <v>최중문</v>
      </c>
      <c r="T50" s="245">
        <v>7</v>
      </c>
      <c r="U50" s="248"/>
      <c r="W50">
        <v>3620</v>
      </c>
      <c r="X50" t="s">
        <v>203</v>
      </c>
      <c r="Y50" t="s">
        <v>204</v>
      </c>
      <c r="Z50" t="s">
        <v>147</v>
      </c>
      <c r="AA50" t="s">
        <v>195</v>
      </c>
      <c r="AB50" t="s">
        <v>205</v>
      </c>
      <c r="AC50" t="s">
        <v>146</v>
      </c>
      <c r="AD50" t="s">
        <v>195</v>
      </c>
      <c r="AE50" t="str">
        <f t="shared" ca="1" si="16"/>
        <v>-</v>
      </c>
      <c r="AF50" t="str">
        <f t="shared" ca="1" si="17"/>
        <v>-</v>
      </c>
      <c r="AG50" t="str">
        <f t="shared" ca="1" si="18"/>
        <v>-</v>
      </c>
    </row>
    <row r="51" spans="1:33">
      <c r="A51" s="244"/>
      <c r="B51" s="245">
        <v>8</v>
      </c>
      <c r="C51" s="247" t="str" cm="1">
        <f t="array" aca="1" ref="C51" ca="1">INDIRECT("'"&amp;$K$44&amp;"'"&amp;"!H115")</f>
        <v>심기섭</v>
      </c>
      <c r="D51" s="247" cm="1">
        <f t="array" aca="1" ref="D51" ca="1">INDIRECT("'"&amp;$K$44&amp;"'"&amp;"!E115")</f>
        <v>3621</v>
      </c>
      <c r="E51" s="247" t="str" cm="1">
        <f t="array" aca="1" ref="E51" ca="1">INDIRECT("'"&amp;$K$44&amp;"'"&amp;"!J115")</f>
        <v>김대수</v>
      </c>
      <c r="F51" s="245">
        <v>8</v>
      </c>
      <c r="G51" s="248"/>
      <c r="I51" s="275">
        <v>115</v>
      </c>
      <c r="O51" s="244"/>
      <c r="P51" s="245">
        <v>8</v>
      </c>
      <c r="Q51" s="247" t="str">
        <f t="shared" ca="1" si="13"/>
        <v>심기섭</v>
      </c>
      <c r="R51" s="247">
        <f t="shared" ca="1" si="14"/>
        <v>3621</v>
      </c>
      <c r="S51" s="247" t="str">
        <f t="shared" ca="1" si="15"/>
        <v>김대수</v>
      </c>
      <c r="T51" s="245">
        <v>8</v>
      </c>
      <c r="U51" s="248"/>
      <c r="W51">
        <v>3621</v>
      </c>
      <c r="X51" t="s">
        <v>206</v>
      </c>
      <c r="Y51" t="s">
        <v>213</v>
      </c>
      <c r="Z51" t="s">
        <v>174</v>
      </c>
      <c r="AA51" t="s">
        <v>195</v>
      </c>
      <c r="AB51" t="s">
        <v>236</v>
      </c>
      <c r="AC51" t="s">
        <v>237</v>
      </c>
      <c r="AD51" t="s">
        <v>195</v>
      </c>
      <c r="AE51" t="str">
        <f t="shared" ca="1" si="16"/>
        <v>-</v>
      </c>
      <c r="AF51" t="str">
        <f t="shared" ca="1" si="17"/>
        <v>-</v>
      </c>
      <c r="AG51" t="str">
        <f t="shared" ca="1" si="18"/>
        <v>-</v>
      </c>
    </row>
    <row r="52" spans="1:33">
      <c r="A52" s="244"/>
      <c r="B52" s="245">
        <v>9</v>
      </c>
      <c r="C52" s="247" t="str" cm="1">
        <f t="array" aca="1" ref="C52" ca="1">INDIRECT("'"&amp;$K$44&amp;"'"&amp;"!H131")</f>
        <v>김만철</v>
      </c>
      <c r="D52" s="247" cm="1">
        <f t="array" aca="1" ref="D52" ca="1">INDIRECT("'"&amp;$K$44&amp;"'"&amp;"!E131")</f>
        <v>3622</v>
      </c>
      <c r="E52" s="247" t="str" cm="1">
        <f t="array" aca="1" ref="E52" ca="1">INDIRECT("'"&amp;$K$44&amp;"'"&amp;"!J131")</f>
        <v>자선호</v>
      </c>
      <c r="F52" s="245">
        <v>9</v>
      </c>
      <c r="G52" s="248"/>
      <c r="I52" s="275">
        <v>131</v>
      </c>
      <c r="O52" s="244"/>
      <c r="P52" s="245">
        <v>9</v>
      </c>
      <c r="Q52" s="247" t="str">
        <f t="shared" ca="1" si="13"/>
        <v>김만철</v>
      </c>
      <c r="R52" s="247">
        <f t="shared" ca="1" si="14"/>
        <v>3622</v>
      </c>
      <c r="S52" s="247" t="str">
        <f t="shared" ca="1" si="15"/>
        <v>자선호</v>
      </c>
      <c r="T52" s="245">
        <v>9</v>
      </c>
      <c r="U52" s="248"/>
      <c r="W52">
        <v>3622</v>
      </c>
      <c r="X52" t="s">
        <v>209</v>
      </c>
      <c r="Y52" t="s">
        <v>211</v>
      </c>
      <c r="Z52" t="s">
        <v>150</v>
      </c>
      <c r="AA52" t="s">
        <v>195</v>
      </c>
      <c r="AB52" t="s">
        <v>210</v>
      </c>
      <c r="AC52" t="s">
        <v>151</v>
      </c>
      <c r="AD52" t="s">
        <v>195</v>
      </c>
      <c r="AE52" t="str">
        <f t="shared" ca="1" si="16"/>
        <v>-</v>
      </c>
      <c r="AF52" t="str">
        <f t="shared" ca="1" si="17"/>
        <v>-</v>
      </c>
      <c r="AG52" t="str">
        <f t="shared" ca="1" si="18"/>
        <v>-</v>
      </c>
    </row>
    <row r="53" spans="1:33">
      <c r="A53" s="244"/>
      <c r="B53" s="245">
        <v>10</v>
      </c>
      <c r="C53" s="247" t="str" cm="1">
        <f t="array" aca="1" ref="C53" ca="1">INDIRECT("'"&amp;$K$44&amp;"'"&amp;"!H147")</f>
        <v>김민규</v>
      </c>
      <c r="D53" s="247" cm="1">
        <f t="array" aca="1" ref="D53" ca="1">INDIRECT("'"&amp;$K$44&amp;"'"&amp;"!E147")</f>
        <v>3629</v>
      </c>
      <c r="E53" s="247" t="str" cm="1">
        <f t="array" aca="1" ref="E53" ca="1">INDIRECT("'"&amp;$K$44&amp;"'"&amp;"!J147")</f>
        <v>김권호</v>
      </c>
      <c r="F53" s="245">
        <v>10</v>
      </c>
      <c r="G53" s="248"/>
      <c r="I53" s="275">
        <v>147</v>
      </c>
      <c r="O53" s="244"/>
      <c r="P53" s="245">
        <v>10</v>
      </c>
      <c r="Q53" s="247" t="str">
        <f t="shared" ca="1" si="13"/>
        <v>김민규</v>
      </c>
      <c r="R53" s="247">
        <f t="shared" ca="1" si="14"/>
        <v>3629</v>
      </c>
      <c r="S53" s="247" t="str">
        <f t="shared" ca="1" si="15"/>
        <v>김권호</v>
      </c>
      <c r="T53" s="245">
        <v>10</v>
      </c>
      <c r="U53" s="248"/>
      <c r="W53">
        <v>3629</v>
      </c>
      <c r="X53" t="s">
        <v>212</v>
      </c>
      <c r="Y53" t="s">
        <v>238</v>
      </c>
      <c r="Z53" t="s">
        <v>152</v>
      </c>
      <c r="AA53" t="s">
        <v>195</v>
      </c>
      <c r="AB53" t="s">
        <v>239</v>
      </c>
      <c r="AC53" t="s">
        <v>153</v>
      </c>
      <c r="AD53" t="s">
        <v>195</v>
      </c>
      <c r="AE53" t="str">
        <f t="shared" ca="1" si="16"/>
        <v>-</v>
      </c>
      <c r="AF53" t="str">
        <f t="shared" ca="1" si="17"/>
        <v>-</v>
      </c>
      <c r="AG53" t="str">
        <f t="shared" ca="1" si="18"/>
        <v>-</v>
      </c>
    </row>
    <row r="54" spans="1:33">
      <c r="A54" s="244"/>
      <c r="B54" s="245">
        <v>11</v>
      </c>
      <c r="C54" s="247" cm="1">
        <f t="array" aca="1" ref="C54" ca="1">INDIRECT("'"&amp;$K$44&amp;"'"&amp;"!H163")</f>
        <v>0</v>
      </c>
      <c r="D54" s="247" cm="1">
        <f t="array" aca="1" ref="D54" ca="1">INDIRECT("'"&amp;$K$44&amp;"'"&amp;"!E163")</f>
        <v>0</v>
      </c>
      <c r="E54" s="247" cm="1">
        <f t="array" aca="1" ref="E54" ca="1">INDIRECT("'"&amp;$K$44&amp;"'"&amp;"!J163")</f>
        <v>0</v>
      </c>
      <c r="F54" s="245">
        <v>11</v>
      </c>
      <c r="G54" s="248"/>
      <c r="I54" s="275">
        <v>163</v>
      </c>
      <c r="O54" s="244"/>
      <c r="P54" s="245">
        <v>11</v>
      </c>
      <c r="Q54" s="247">
        <f t="shared" ca="1" si="13"/>
        <v>0</v>
      </c>
      <c r="R54" s="247">
        <f t="shared" ca="1" si="14"/>
        <v>0</v>
      </c>
      <c r="S54" s="247">
        <f t="shared" ca="1" si="15"/>
        <v>0</v>
      </c>
      <c r="T54" s="245">
        <v>11</v>
      </c>
      <c r="U54" s="248"/>
      <c r="W54">
        <v>3631</v>
      </c>
      <c r="X54" t="s">
        <v>218</v>
      </c>
      <c r="Y54" t="s">
        <v>195</v>
      </c>
      <c r="Z54" t="s">
        <v>195</v>
      </c>
      <c r="AA54" t="s">
        <v>195</v>
      </c>
      <c r="AB54" t="s">
        <v>195</v>
      </c>
      <c r="AC54" t="s">
        <v>195</v>
      </c>
      <c r="AD54" t="s">
        <v>195</v>
      </c>
      <c r="AE54" t="str">
        <f t="shared" ca="1" si="16"/>
        <v>확인</v>
      </c>
      <c r="AF54" t="str">
        <f t="shared" ca="1" si="17"/>
        <v>확인</v>
      </c>
      <c r="AG54" t="str">
        <f t="shared" ca="1" si="18"/>
        <v>확인</v>
      </c>
    </row>
    <row r="55" spans="1:33">
      <c r="A55" s="244"/>
      <c r="B55" s="245">
        <v>12</v>
      </c>
      <c r="C55" s="247" cm="1">
        <f t="array" aca="1" ref="C55" ca="1">INDIRECT("'"&amp;$K$44&amp;"'"&amp;"!H179")</f>
        <v>0</v>
      </c>
      <c r="D55" s="247" cm="1">
        <f t="array" aca="1" ref="D55" ca="1">INDIRECT("'"&amp;$K$44&amp;"'"&amp;"!E179")</f>
        <v>0</v>
      </c>
      <c r="E55" s="247" cm="1">
        <f t="array" aca="1" ref="E55" ca="1">INDIRECT("'"&amp;$K$44&amp;"'"&amp;"!J179")</f>
        <v>0</v>
      </c>
      <c r="F55" s="245">
        <v>12</v>
      </c>
      <c r="G55" s="248"/>
      <c r="I55" s="275">
        <v>179</v>
      </c>
      <c r="O55" s="244"/>
      <c r="P55" s="245">
        <v>12</v>
      </c>
      <c r="Q55" s="247">
        <f t="shared" ca="1" si="13"/>
        <v>0</v>
      </c>
      <c r="R55" s="247">
        <f t="shared" ca="1" si="14"/>
        <v>0</v>
      </c>
      <c r="S55" s="247">
        <f t="shared" ca="1" si="15"/>
        <v>0</v>
      </c>
      <c r="T55" s="245">
        <v>12</v>
      </c>
      <c r="U55" s="248"/>
      <c r="W55">
        <v>3508</v>
      </c>
      <c r="X55" t="s">
        <v>193</v>
      </c>
      <c r="Y55" t="s">
        <v>195</v>
      </c>
      <c r="Z55" t="s">
        <v>195</v>
      </c>
      <c r="AA55" t="s">
        <v>195</v>
      </c>
      <c r="AB55" t="s">
        <v>195</v>
      </c>
      <c r="AC55" t="s">
        <v>195</v>
      </c>
      <c r="AD55" t="s">
        <v>195</v>
      </c>
      <c r="AE55" t="str">
        <f t="shared" ca="1" si="16"/>
        <v>확인</v>
      </c>
      <c r="AF55" t="str">
        <f t="shared" ca="1" si="17"/>
        <v>확인</v>
      </c>
      <c r="AG55" t="str">
        <f t="shared" ca="1" si="18"/>
        <v>확인</v>
      </c>
    </row>
    <row r="56" spans="1:33">
      <c r="A56" s="250"/>
      <c r="B56" s="245">
        <v>13</v>
      </c>
      <c r="C56" s="247" cm="1">
        <f t="array" aca="1" ref="C56" ca="1">INDIRECT("'"&amp;$K$44&amp;"'"&amp;"!H195")</f>
        <v>0</v>
      </c>
      <c r="D56" s="247" cm="1">
        <f t="array" aca="1" ref="D56" ca="1">INDIRECT("'"&amp;$K$44&amp;"'"&amp;"!E195")</f>
        <v>0</v>
      </c>
      <c r="E56" s="247" cm="1">
        <f t="array" aca="1" ref="E56" ca="1">INDIRECT("'"&amp;$K44&amp;"'"&amp;"!J195")</f>
        <v>0</v>
      </c>
      <c r="F56" s="245">
        <v>13</v>
      </c>
      <c r="G56" s="248"/>
      <c r="I56" s="275">
        <f>I55+16</f>
        <v>195</v>
      </c>
      <c r="O56" s="250"/>
      <c r="P56" s="245">
        <v>13</v>
      </c>
      <c r="Q56" s="247">
        <f t="shared" ca="1" si="13"/>
        <v>0</v>
      </c>
      <c r="R56" s="247">
        <f t="shared" ca="1" si="14"/>
        <v>0</v>
      </c>
      <c r="S56" s="247">
        <f t="shared" ca="1" si="15"/>
        <v>0</v>
      </c>
      <c r="T56" s="245">
        <v>13</v>
      </c>
      <c r="U56" s="248"/>
      <c r="AE56" t="str">
        <f t="shared" ca="1" si="16"/>
        <v>-</v>
      </c>
      <c r="AF56" t="str">
        <f t="shared" ca="1" si="17"/>
        <v>-</v>
      </c>
      <c r="AG56" t="str">
        <f t="shared" ca="1" si="18"/>
        <v>-</v>
      </c>
    </row>
    <row r="57" spans="1:33">
      <c r="A57" s="251"/>
      <c r="B57" s="245"/>
      <c r="C57" s="252"/>
      <c r="D57" s="246"/>
      <c r="E57" s="247"/>
      <c r="F57" s="245"/>
      <c r="G57" s="248"/>
      <c r="O57" s="251"/>
      <c r="P57" s="245"/>
      <c r="Q57" s="252"/>
      <c r="R57" s="246"/>
      <c r="S57" s="247"/>
      <c r="T57" s="245"/>
      <c r="U57" s="248"/>
    </row>
    <row r="58" spans="1:33">
      <c r="A58" s="251"/>
      <c r="B58" s="245"/>
      <c r="C58" s="252"/>
      <c r="D58" s="253"/>
      <c r="E58" s="247"/>
      <c r="F58" s="245"/>
      <c r="G58" s="248"/>
      <c r="O58" s="251"/>
      <c r="P58" s="245"/>
      <c r="Q58" s="252"/>
      <c r="R58" s="253"/>
      <c r="S58" s="247"/>
      <c r="T58" s="245"/>
      <c r="U58" s="248"/>
    </row>
    <row r="59" spans="1:33">
      <c r="A59" s="254"/>
      <c r="B59" s="255"/>
      <c r="C59" s="256"/>
      <c r="D59" s="257"/>
      <c r="E59" s="256"/>
      <c r="F59" s="258"/>
      <c r="G59" s="259"/>
      <c r="O59" s="254"/>
      <c r="P59" s="255"/>
      <c r="Q59" s="256"/>
      <c r="R59" s="257"/>
      <c r="S59" s="256"/>
      <c r="T59" s="258"/>
      <c r="U59" s="259"/>
    </row>
    <row r="61" spans="1:33" ht="17.25" thickBot="1">
      <c r="A61" s="272">
        <f>'월간 계획'!V3</f>
        <v>45081</v>
      </c>
      <c r="B61" s="273"/>
      <c r="C61" s="273"/>
      <c r="O61" s="272">
        <f>A61</f>
        <v>45081</v>
      </c>
      <c r="P61" s="273"/>
      <c r="Q61" s="273"/>
    </row>
    <row r="62" spans="1:33" ht="17.25" thickTop="1">
      <c r="A62" s="260" t="s">
        <v>178</v>
      </c>
      <c r="B62" s="261"/>
      <c r="C62" s="261"/>
      <c r="D62" s="261"/>
      <c r="E62" s="261"/>
      <c r="F62" s="261"/>
      <c r="G62" s="262"/>
      <c r="K62" t="s">
        <v>179</v>
      </c>
      <c r="L62" t="s">
        <v>180</v>
      </c>
      <c r="M62" t="s">
        <v>181</v>
      </c>
      <c r="O62" s="260" t="s">
        <v>178</v>
      </c>
      <c r="P62" s="261"/>
      <c r="Q62" s="261"/>
      <c r="R62" s="261"/>
      <c r="S62" s="261"/>
      <c r="T62" s="261"/>
      <c r="U62" s="262"/>
      <c r="AE62" t="s">
        <v>13</v>
      </c>
      <c r="AF62" t="s">
        <v>182</v>
      </c>
      <c r="AG62" t="s">
        <v>14</v>
      </c>
    </row>
    <row r="63" spans="1:33">
      <c r="A63" s="241" t="s">
        <v>183</v>
      </c>
      <c r="B63" s="242" t="s">
        <v>184</v>
      </c>
      <c r="C63" s="242" t="s">
        <v>185</v>
      </c>
      <c r="D63" s="242" t="s">
        <v>186</v>
      </c>
      <c r="E63" s="242" t="s">
        <v>185</v>
      </c>
      <c r="F63" s="242" t="s">
        <v>184</v>
      </c>
      <c r="G63" s="243" t="s">
        <v>183</v>
      </c>
      <c r="O63" s="241" t="s">
        <v>183</v>
      </c>
      <c r="P63" s="242" t="s">
        <v>184</v>
      </c>
      <c r="Q63" s="242" t="s">
        <v>185</v>
      </c>
      <c r="R63" s="242" t="s">
        <v>186</v>
      </c>
      <c r="S63" s="242" t="s">
        <v>185</v>
      </c>
      <c r="T63" s="242" t="s">
        <v>184</v>
      </c>
      <c r="U63" s="243" t="s">
        <v>183</v>
      </c>
      <c r="W63" t="s">
        <v>186</v>
      </c>
      <c r="X63" t="s">
        <v>187</v>
      </c>
      <c r="Y63" t="s">
        <v>188</v>
      </c>
      <c r="Z63" t="s">
        <v>189</v>
      </c>
      <c r="AA63" t="s">
        <v>190</v>
      </c>
      <c r="AB63" t="s">
        <v>188</v>
      </c>
      <c r="AC63" t="s">
        <v>191</v>
      </c>
      <c r="AD63" t="s">
        <v>190</v>
      </c>
    </row>
    <row r="64" spans="1:33">
      <c r="A64" s="244"/>
      <c r="B64" s="245">
        <v>1</v>
      </c>
      <c r="C64" s="247" t="str" cm="1">
        <f t="array" aca="1" ref="C64" ca="1">INDIRECT("'"&amp;$K$64&amp;"'"&amp;"!H3")</f>
        <v>장남균</v>
      </c>
      <c r="D64" s="247" cm="1">
        <f t="array" aca="1" ref="D64" ca="1">INDIRECT("'"&amp;$K$64&amp;"'"&amp;"!E3")</f>
        <v>3631</v>
      </c>
      <c r="E64" s="247" t="str" cm="1">
        <f t="array" aca="1" ref="E64" ca="1">INDIRECT("'"&amp;$K$64&amp;"'"&amp;"!J3")</f>
        <v>이영화</v>
      </c>
      <c r="F64" s="245">
        <v>1</v>
      </c>
      <c r="G64" s="248"/>
      <c r="I64" s="275">
        <v>3</v>
      </c>
      <c r="K64" t="s">
        <v>244</v>
      </c>
      <c r="O64" s="244"/>
      <c r="P64" s="245">
        <v>1</v>
      </c>
      <c r="Q64" s="247" t="str">
        <f ca="1">C64</f>
        <v>장남균</v>
      </c>
      <c r="R64" s="247">
        <f ca="1">D64</f>
        <v>3631</v>
      </c>
      <c r="S64" s="247" t="str">
        <f ca="1">E64</f>
        <v>이영화</v>
      </c>
      <c r="T64" s="245">
        <v>1</v>
      </c>
      <c r="U64" s="248"/>
      <c r="W64">
        <v>3631</v>
      </c>
      <c r="X64" t="s">
        <v>218</v>
      </c>
      <c r="Y64" t="s">
        <v>219</v>
      </c>
      <c r="Z64" t="s">
        <v>156</v>
      </c>
      <c r="AA64" t="s">
        <v>195</v>
      </c>
      <c r="AB64" t="s">
        <v>220</v>
      </c>
      <c r="AC64" t="s">
        <v>157</v>
      </c>
      <c r="AD64" t="s">
        <v>195</v>
      </c>
      <c r="AE64" t="str">
        <f ca="1">IF(Q64=Z64,"-","확인")</f>
        <v>-</v>
      </c>
      <c r="AF64" t="str">
        <f ca="1">IF(R64=W64,"-","확인")</f>
        <v>-</v>
      </c>
      <c r="AG64" t="str">
        <f ca="1">IF(S64=AC64,"-","확인")</f>
        <v>-</v>
      </c>
    </row>
    <row r="65" spans="1:33">
      <c r="A65" s="244"/>
      <c r="B65" s="245">
        <v>2</v>
      </c>
      <c r="C65" s="247" t="str" cm="1">
        <f t="array" aca="1" ref="C65" ca="1">INDIRECT("'"&amp;$K$64&amp;"'"&amp;"!H19")</f>
        <v>김요섭</v>
      </c>
      <c r="D65" s="247" cm="1">
        <f t="array" aca="1" ref="D65" ca="1">INDIRECT("'"&amp;$K$64&amp;"'"&amp;"!E19")</f>
        <v>3632</v>
      </c>
      <c r="E65" s="247" t="str" cm="1">
        <f t="array" aca="1" ref="E65" ca="1">INDIRECT("'"&amp;$K$64&amp;"'"&amp;"!J19")</f>
        <v>임충환</v>
      </c>
      <c r="F65" s="245">
        <v>2</v>
      </c>
      <c r="G65" s="249"/>
      <c r="I65" s="275">
        <v>19</v>
      </c>
      <c r="O65" s="244"/>
      <c r="P65" s="245">
        <v>2</v>
      </c>
      <c r="Q65" s="247" t="str">
        <f t="shared" ref="Q65:Q76" ca="1" si="19">C65</f>
        <v>김요섭</v>
      </c>
      <c r="R65" s="247">
        <f t="shared" ref="R65:R76" ca="1" si="20">D65</f>
        <v>3632</v>
      </c>
      <c r="S65" s="247" t="str">
        <f t="shared" ref="S65:S76" ca="1" si="21">E65</f>
        <v>임충환</v>
      </c>
      <c r="T65" s="245">
        <v>2</v>
      </c>
      <c r="U65" s="249"/>
      <c r="W65">
        <v>3632</v>
      </c>
      <c r="X65" t="s">
        <v>221</v>
      </c>
      <c r="Y65" t="s">
        <v>222</v>
      </c>
      <c r="Z65" t="s">
        <v>158</v>
      </c>
      <c r="AA65" t="s">
        <v>195</v>
      </c>
      <c r="AB65" t="s">
        <v>223</v>
      </c>
      <c r="AC65" t="s">
        <v>159</v>
      </c>
      <c r="AD65" t="s">
        <v>195</v>
      </c>
      <c r="AE65" t="str">
        <f t="shared" ref="AE65:AE76" ca="1" si="22">IF(Q65=Z65,"-","확인")</f>
        <v>-</v>
      </c>
      <c r="AF65" t="str">
        <f t="shared" ref="AF65:AF76" ca="1" si="23">IF(R65=W65,"-","확인")</f>
        <v>-</v>
      </c>
      <c r="AG65" t="str">
        <f t="shared" ref="AG65:AG76" ca="1" si="24">IF(S65=AC65,"-","확인")</f>
        <v>-</v>
      </c>
    </row>
    <row r="66" spans="1:33">
      <c r="A66" s="244"/>
      <c r="B66" s="245">
        <v>3</v>
      </c>
      <c r="C66" s="247" t="str" cm="1">
        <f t="array" aca="1" ref="C66" ca="1">INDIRECT("'"&amp;$K$64&amp;"'"&amp;"!H35")</f>
        <v>이인섭</v>
      </c>
      <c r="D66" s="247" cm="1">
        <f t="array" aca="1" ref="D66" ca="1">INDIRECT("'"&amp;$K$64&amp;"'"&amp;"!E35")</f>
        <v>3661</v>
      </c>
      <c r="E66" s="247" t="str" cm="1">
        <f t="array" aca="1" ref="E66" ca="1">INDIRECT("'"&amp;$K$64&amp;"'"&amp;"!J35")</f>
        <v>김익수</v>
      </c>
      <c r="F66" s="245">
        <v>3</v>
      </c>
      <c r="G66" s="248"/>
      <c r="I66" s="275">
        <v>35</v>
      </c>
      <c r="O66" s="244"/>
      <c r="P66" s="245">
        <v>3</v>
      </c>
      <c r="Q66" s="247" t="str">
        <f t="shared" ca="1" si="19"/>
        <v>이인섭</v>
      </c>
      <c r="R66" s="247">
        <f t="shared" ca="1" si="20"/>
        <v>3661</v>
      </c>
      <c r="S66" s="247" t="str">
        <f t="shared" ca="1" si="21"/>
        <v>김익수</v>
      </c>
      <c r="T66" s="245">
        <v>3</v>
      </c>
      <c r="U66" s="248"/>
      <c r="W66">
        <v>3661</v>
      </c>
      <c r="X66" t="s">
        <v>224</v>
      </c>
      <c r="Y66" t="s">
        <v>240</v>
      </c>
      <c r="Z66" t="s">
        <v>160</v>
      </c>
      <c r="AA66" t="s">
        <v>195</v>
      </c>
      <c r="AB66" t="s">
        <v>241</v>
      </c>
      <c r="AC66" t="s">
        <v>161</v>
      </c>
      <c r="AD66" t="s">
        <v>195</v>
      </c>
      <c r="AE66" t="str">
        <f t="shared" ca="1" si="22"/>
        <v>-</v>
      </c>
      <c r="AF66" t="str">
        <f t="shared" ca="1" si="23"/>
        <v>-</v>
      </c>
      <c r="AG66" t="str">
        <f t="shared" ca="1" si="24"/>
        <v>-</v>
      </c>
    </row>
    <row r="67" spans="1:33">
      <c r="A67" s="244"/>
      <c r="B67" s="245">
        <v>4</v>
      </c>
      <c r="C67" s="247" t="str" cm="1">
        <f t="array" aca="1" ref="C67" ca="1">INDIRECT("'"&amp;$K$64&amp;"'"&amp;"!H51")</f>
        <v>김민규</v>
      </c>
      <c r="D67" s="247" cm="1">
        <f t="array" aca="1" ref="D67" ca="1">INDIRECT("'"&amp;$K$64&amp;"'"&amp;"!E51")</f>
        <v>3629</v>
      </c>
      <c r="E67" s="247" t="str" cm="1">
        <f t="array" aca="1" ref="E67" ca="1">INDIRECT("'"&amp;$K$64&amp;"'"&amp;"!J51")</f>
        <v>김권호</v>
      </c>
      <c r="F67" s="245">
        <v>4</v>
      </c>
      <c r="G67" s="248"/>
      <c r="I67" s="275">
        <v>51</v>
      </c>
      <c r="O67" s="244"/>
      <c r="P67" s="245">
        <v>4</v>
      </c>
      <c r="Q67" s="247" t="str">
        <f t="shared" ca="1" si="19"/>
        <v>김민규</v>
      </c>
      <c r="R67" s="247">
        <f t="shared" ca="1" si="20"/>
        <v>3629</v>
      </c>
      <c r="S67" s="247" t="str">
        <f t="shared" ca="1" si="21"/>
        <v>김권호</v>
      </c>
      <c r="T67" s="245">
        <v>4</v>
      </c>
      <c r="U67" s="248"/>
      <c r="W67">
        <v>3629</v>
      </c>
      <c r="X67" t="s">
        <v>212</v>
      </c>
      <c r="Y67" t="s">
        <v>238</v>
      </c>
      <c r="Z67" t="s">
        <v>152</v>
      </c>
      <c r="AA67" t="s">
        <v>195</v>
      </c>
      <c r="AB67" t="s">
        <v>239</v>
      </c>
      <c r="AC67" t="s">
        <v>153</v>
      </c>
      <c r="AD67" t="s">
        <v>195</v>
      </c>
      <c r="AE67" t="str">
        <f t="shared" ca="1" si="22"/>
        <v>-</v>
      </c>
      <c r="AF67" t="str">
        <f t="shared" ca="1" si="23"/>
        <v>-</v>
      </c>
      <c r="AG67" t="str">
        <f t="shared" ca="1" si="24"/>
        <v>-</v>
      </c>
    </row>
    <row r="68" spans="1:33">
      <c r="A68" s="244"/>
      <c r="B68" s="245">
        <v>5</v>
      </c>
      <c r="C68" s="247" t="str" cm="1">
        <f t="array" aca="1" ref="C68" ca="1">INDIRECT("'"&amp;$K$64&amp;"'"&amp;"!H67")</f>
        <v>심기섭</v>
      </c>
      <c r="D68" s="247" cm="1">
        <f t="array" aca="1" ref="D68" ca="1">INDIRECT("'"&amp;$K$64&amp;"'"&amp;"!E67")</f>
        <v>3508</v>
      </c>
      <c r="E68" s="247" t="str" cm="1">
        <f t="array" aca="1" ref="E68" ca="1">INDIRECT("'"&amp;$K$64&amp;"'"&amp;"!J67")</f>
        <v>박선웅</v>
      </c>
      <c r="F68" s="245">
        <v>5</v>
      </c>
      <c r="G68" s="248"/>
      <c r="I68" s="275">
        <v>67</v>
      </c>
      <c r="O68" s="244"/>
      <c r="P68" s="245">
        <v>5</v>
      </c>
      <c r="Q68" s="247" t="str">
        <f t="shared" ca="1" si="19"/>
        <v>심기섭</v>
      </c>
      <c r="R68" s="247">
        <f t="shared" ca="1" si="20"/>
        <v>3508</v>
      </c>
      <c r="S68" s="247" t="str">
        <f t="shared" ca="1" si="21"/>
        <v>박선웅</v>
      </c>
      <c r="T68" s="245">
        <v>5</v>
      </c>
      <c r="U68" s="248"/>
      <c r="W68">
        <v>3508</v>
      </c>
      <c r="X68" t="s">
        <v>193</v>
      </c>
      <c r="Y68" t="s">
        <v>213</v>
      </c>
      <c r="Z68" t="s">
        <v>174</v>
      </c>
      <c r="AA68" t="s">
        <v>195</v>
      </c>
      <c r="AB68" t="s">
        <v>194</v>
      </c>
      <c r="AC68" t="s">
        <v>138</v>
      </c>
      <c r="AD68" t="s">
        <v>195</v>
      </c>
      <c r="AE68" t="str">
        <f t="shared" ca="1" si="22"/>
        <v>-</v>
      </c>
      <c r="AF68" t="str">
        <f t="shared" ca="1" si="23"/>
        <v>-</v>
      </c>
      <c r="AG68" t="str">
        <f t="shared" ca="1" si="24"/>
        <v>-</v>
      </c>
    </row>
    <row r="69" spans="1:33">
      <c r="A69" s="244"/>
      <c r="B69" s="245">
        <v>6</v>
      </c>
      <c r="C69" s="247" t="str" cm="1">
        <f t="array" aca="1" ref="C69" ca="1">INDIRECT("'"&amp;$K$64&amp;"'"&amp;"!H83")</f>
        <v>김상신</v>
      </c>
      <c r="D69" s="247" cm="1">
        <f t="array" aca="1" ref="D69" ca="1">INDIRECT("'"&amp;$K$64&amp;"'"&amp;"!E83")</f>
        <v>3509</v>
      </c>
      <c r="E69" s="247" t="str" cm="1">
        <f t="array" aca="1" ref="E69" ca="1">INDIRECT("'"&amp;$K$64&amp;"'"&amp;"!J83")</f>
        <v>박종길</v>
      </c>
      <c r="F69" s="245">
        <v>6</v>
      </c>
      <c r="G69" s="248"/>
      <c r="I69" s="275">
        <v>83</v>
      </c>
      <c r="O69" s="244"/>
      <c r="P69" s="245">
        <v>6</v>
      </c>
      <c r="Q69" s="247" t="str">
        <f t="shared" ca="1" si="19"/>
        <v>김상신</v>
      </c>
      <c r="R69" s="247">
        <f t="shared" ca="1" si="20"/>
        <v>3509</v>
      </c>
      <c r="S69" s="247" t="str">
        <f t="shared" ca="1" si="21"/>
        <v>박종길</v>
      </c>
      <c r="T69" s="245">
        <v>6</v>
      </c>
      <c r="U69" s="248"/>
      <c r="W69">
        <v>3509</v>
      </c>
      <c r="X69" t="s">
        <v>197</v>
      </c>
      <c r="Y69" t="s">
        <v>199</v>
      </c>
      <c r="Z69" t="s">
        <v>140</v>
      </c>
      <c r="AA69" t="s">
        <v>195</v>
      </c>
      <c r="AB69" t="s">
        <v>198</v>
      </c>
      <c r="AC69" t="s">
        <v>142</v>
      </c>
      <c r="AD69" t="s">
        <v>195</v>
      </c>
      <c r="AE69" t="str">
        <f t="shared" ca="1" si="22"/>
        <v>-</v>
      </c>
      <c r="AF69" t="str">
        <f t="shared" ca="1" si="23"/>
        <v>-</v>
      </c>
      <c r="AG69" t="str">
        <f t="shared" ca="1" si="24"/>
        <v>-</v>
      </c>
    </row>
    <row r="70" spans="1:33">
      <c r="A70" s="244"/>
      <c r="B70" s="245">
        <v>7</v>
      </c>
      <c r="C70" s="247" t="str" cm="1">
        <f t="array" aca="1" ref="C70" ca="1">INDIRECT("'"&amp;$K$64&amp;"'"&amp;"!H99")</f>
        <v>최정수</v>
      </c>
      <c r="D70" s="247" cm="1">
        <f t="array" aca="1" ref="D70" ca="1">INDIRECT("'"&amp;$K$64&amp;"'"&amp;"!E99")</f>
        <v>3619</v>
      </c>
      <c r="E70" s="247" t="str" cm="1">
        <f t="array" aca="1" ref="E70" ca="1">INDIRECT("'"&amp;$K$64&amp;"'"&amp;"!J99")</f>
        <v>심상만</v>
      </c>
      <c r="F70" s="245">
        <v>7</v>
      </c>
      <c r="G70" s="248"/>
      <c r="I70" s="275">
        <v>99</v>
      </c>
      <c r="O70" s="244"/>
      <c r="P70" s="245">
        <v>7</v>
      </c>
      <c r="Q70" s="247" t="str">
        <f t="shared" ca="1" si="19"/>
        <v>최정수</v>
      </c>
      <c r="R70" s="247">
        <f t="shared" ca="1" si="20"/>
        <v>3619</v>
      </c>
      <c r="S70" s="247" t="str">
        <f t="shared" ca="1" si="21"/>
        <v>심상만</v>
      </c>
      <c r="T70" s="245">
        <v>7</v>
      </c>
      <c r="U70" s="248"/>
      <c r="W70">
        <v>3619</v>
      </c>
      <c r="X70" t="s">
        <v>200</v>
      </c>
      <c r="Y70" t="s">
        <v>234</v>
      </c>
      <c r="Z70" t="s">
        <v>144</v>
      </c>
      <c r="AA70" t="s">
        <v>195</v>
      </c>
      <c r="AB70" t="s">
        <v>235</v>
      </c>
      <c r="AC70" t="s">
        <v>143</v>
      </c>
      <c r="AD70" t="s">
        <v>195</v>
      </c>
      <c r="AE70" t="str">
        <f t="shared" ca="1" si="22"/>
        <v>-</v>
      </c>
      <c r="AF70" t="str">
        <f t="shared" ca="1" si="23"/>
        <v>-</v>
      </c>
      <c r="AG70" t="str">
        <f t="shared" ca="1" si="24"/>
        <v>-</v>
      </c>
    </row>
    <row r="71" spans="1:33">
      <c r="A71" s="244"/>
      <c r="B71" s="245">
        <v>8</v>
      </c>
      <c r="C71" s="247" t="str" cm="1">
        <f t="array" aca="1" ref="C71" ca="1">INDIRECT("'"&amp;$K$64&amp;"'"&amp;"!H115")</f>
        <v>이덕길</v>
      </c>
      <c r="D71" s="247" cm="1">
        <f t="array" aca="1" ref="D71" ca="1">INDIRECT("'"&amp;$K$64&amp;"'"&amp;"!E115")</f>
        <v>3620</v>
      </c>
      <c r="E71" s="247" t="str" cm="1">
        <f t="array" aca="1" ref="E71" ca="1">INDIRECT("'"&amp;$K$64&amp;"'"&amp;"!J115")</f>
        <v>김광수</v>
      </c>
      <c r="F71" s="245">
        <v>8</v>
      </c>
      <c r="G71" s="248"/>
      <c r="I71" s="275">
        <v>115</v>
      </c>
      <c r="O71" s="244"/>
      <c r="P71" s="245">
        <v>8</v>
      </c>
      <c r="Q71" s="247" t="str">
        <f t="shared" ca="1" si="19"/>
        <v>이덕길</v>
      </c>
      <c r="R71" s="247">
        <f t="shared" ca="1" si="20"/>
        <v>3620</v>
      </c>
      <c r="S71" s="247" t="str">
        <f t="shared" ca="1" si="21"/>
        <v>김광수</v>
      </c>
      <c r="T71" s="245">
        <v>8</v>
      </c>
      <c r="U71" s="248"/>
      <c r="W71">
        <v>3620</v>
      </c>
      <c r="X71" t="s">
        <v>203</v>
      </c>
      <c r="Y71" t="s">
        <v>233</v>
      </c>
      <c r="Z71" t="s">
        <v>122</v>
      </c>
      <c r="AA71" t="s">
        <v>195</v>
      </c>
      <c r="AB71" t="s">
        <v>232</v>
      </c>
      <c r="AC71" t="s">
        <v>121</v>
      </c>
      <c r="AD71" t="s">
        <v>195</v>
      </c>
      <c r="AE71" t="str">
        <f t="shared" ca="1" si="22"/>
        <v>-</v>
      </c>
      <c r="AF71" t="str">
        <f t="shared" ca="1" si="23"/>
        <v>-</v>
      </c>
      <c r="AG71" t="str">
        <f t="shared" ca="1" si="24"/>
        <v>-</v>
      </c>
    </row>
    <row r="72" spans="1:33">
      <c r="A72" s="244"/>
      <c r="B72" s="245">
        <v>9</v>
      </c>
      <c r="C72" s="247" t="str" cm="1">
        <f t="array" aca="1" ref="C72" ca="1">INDIRECT("'"&amp;$K$64&amp;"'"&amp;"!H131")</f>
        <v>김도근</v>
      </c>
      <c r="D72" s="247" cm="1">
        <f t="array" aca="1" ref="D72" ca="1">INDIRECT("'"&amp;$K$64&amp;"'"&amp;"!E131")</f>
        <v>3621</v>
      </c>
      <c r="E72" s="247" t="str" cm="1">
        <f t="array" aca="1" ref="E72" ca="1">INDIRECT("'"&amp;$K$64&amp;"'"&amp;"!J131")</f>
        <v>김학열</v>
      </c>
      <c r="F72" s="245">
        <v>9</v>
      </c>
      <c r="G72" s="248"/>
      <c r="I72" s="275">
        <v>131</v>
      </c>
      <c r="O72" s="244"/>
      <c r="P72" s="245">
        <v>9</v>
      </c>
      <c r="Q72" s="247" t="str">
        <f t="shared" ca="1" si="19"/>
        <v>김도근</v>
      </c>
      <c r="R72" s="247">
        <f t="shared" ca="1" si="20"/>
        <v>3621</v>
      </c>
      <c r="S72" s="247" t="str">
        <f t="shared" ca="1" si="21"/>
        <v>김학열</v>
      </c>
      <c r="T72" s="245">
        <v>9</v>
      </c>
      <c r="U72" s="248"/>
      <c r="W72">
        <v>3621</v>
      </c>
      <c r="X72" t="s">
        <v>206</v>
      </c>
      <c r="Y72" t="s">
        <v>208</v>
      </c>
      <c r="Z72" t="s">
        <v>148</v>
      </c>
      <c r="AA72" t="s">
        <v>195</v>
      </c>
      <c r="AB72" t="s">
        <v>207</v>
      </c>
      <c r="AC72" t="s">
        <v>149</v>
      </c>
      <c r="AD72" t="s">
        <v>195</v>
      </c>
      <c r="AE72" t="str">
        <f t="shared" ca="1" si="22"/>
        <v>-</v>
      </c>
      <c r="AF72" t="str">
        <f t="shared" ca="1" si="23"/>
        <v>-</v>
      </c>
      <c r="AG72" t="str">
        <f t="shared" ca="1" si="24"/>
        <v>-</v>
      </c>
    </row>
    <row r="73" spans="1:33">
      <c r="A73" s="244"/>
      <c r="B73" s="245">
        <v>10</v>
      </c>
      <c r="C73" s="247" t="str" cm="1">
        <f t="array" aca="1" ref="C73" ca="1">INDIRECT("'"&amp;$K$64&amp;"'"&amp;"!H147")</f>
        <v>김만철</v>
      </c>
      <c r="D73" s="247" cm="1">
        <f t="array" aca="1" ref="D73" ca="1">INDIRECT("'"&amp;$K$64&amp;"'"&amp;"!E147")</f>
        <v>3622</v>
      </c>
      <c r="E73" s="247" t="str" cm="1">
        <f t="array" aca="1" ref="E73" ca="1">INDIRECT("'"&amp;$K$64&amp;"'"&amp;"!J147")</f>
        <v>자선호</v>
      </c>
      <c r="F73" s="245">
        <v>10</v>
      </c>
      <c r="G73" s="248"/>
      <c r="I73" s="275">
        <v>147</v>
      </c>
      <c r="O73" s="244"/>
      <c r="P73" s="245">
        <v>10</v>
      </c>
      <c r="Q73" s="247" t="str">
        <f t="shared" ca="1" si="19"/>
        <v>김만철</v>
      </c>
      <c r="R73" s="247">
        <f t="shared" ca="1" si="20"/>
        <v>3622</v>
      </c>
      <c r="S73" s="247" t="str">
        <f t="shared" ca="1" si="21"/>
        <v>자선호</v>
      </c>
      <c r="T73" s="245">
        <v>10</v>
      </c>
      <c r="U73" s="248"/>
      <c r="W73">
        <v>3622</v>
      </c>
      <c r="X73" t="s">
        <v>209</v>
      </c>
      <c r="Y73" t="s">
        <v>211</v>
      </c>
      <c r="Z73" t="s">
        <v>150</v>
      </c>
      <c r="AA73" t="s">
        <v>195</v>
      </c>
      <c r="AB73" t="s">
        <v>210</v>
      </c>
      <c r="AC73" t="s">
        <v>151</v>
      </c>
      <c r="AD73" t="s">
        <v>195</v>
      </c>
      <c r="AE73" t="str">
        <f t="shared" ca="1" si="22"/>
        <v>-</v>
      </c>
      <c r="AF73" t="str">
        <f t="shared" ca="1" si="23"/>
        <v>-</v>
      </c>
      <c r="AG73" t="str">
        <f t="shared" ca="1" si="24"/>
        <v>-</v>
      </c>
    </row>
    <row r="74" spans="1:33">
      <c r="A74" s="244"/>
      <c r="B74" s="245">
        <v>11</v>
      </c>
      <c r="C74" s="247" cm="1">
        <f t="array" aca="1" ref="C74" ca="1">INDIRECT("'"&amp;$K$64&amp;"'"&amp;"!H163")</f>
        <v>0</v>
      </c>
      <c r="D74" s="247" cm="1">
        <f t="array" aca="1" ref="D74" ca="1">INDIRECT("'"&amp;$K$64&amp;"'"&amp;"!E163")</f>
        <v>0</v>
      </c>
      <c r="E74" s="247" cm="1">
        <f t="array" aca="1" ref="E74" ca="1">INDIRECT("'"&amp;$K$64&amp;"'"&amp;"!J163")</f>
        <v>0</v>
      </c>
      <c r="F74" s="245">
        <v>11</v>
      </c>
      <c r="G74" s="248"/>
      <c r="I74" s="275">
        <v>163</v>
      </c>
      <c r="O74" s="244"/>
      <c r="P74" s="245">
        <v>11</v>
      </c>
      <c r="Q74" s="247">
        <f t="shared" ca="1" si="19"/>
        <v>0</v>
      </c>
      <c r="R74" s="247">
        <f t="shared" ca="1" si="20"/>
        <v>0</v>
      </c>
      <c r="S74" s="247">
        <f t="shared" ca="1" si="21"/>
        <v>0</v>
      </c>
      <c r="T74" s="245">
        <v>11</v>
      </c>
      <c r="U74" s="248"/>
      <c r="W74">
        <v>3630</v>
      </c>
      <c r="X74" t="s">
        <v>215</v>
      </c>
      <c r="Y74" t="s">
        <v>195</v>
      </c>
      <c r="Z74" t="s">
        <v>195</v>
      </c>
      <c r="AA74" t="s">
        <v>195</v>
      </c>
      <c r="AB74" t="s">
        <v>195</v>
      </c>
      <c r="AC74" t="s">
        <v>195</v>
      </c>
      <c r="AD74" t="s">
        <v>195</v>
      </c>
      <c r="AE74" t="str">
        <f t="shared" ca="1" si="22"/>
        <v>확인</v>
      </c>
      <c r="AF74" t="str">
        <f t="shared" ca="1" si="23"/>
        <v>확인</v>
      </c>
      <c r="AG74" t="str">
        <f t="shared" ca="1" si="24"/>
        <v>확인</v>
      </c>
    </row>
    <row r="75" spans="1:33">
      <c r="A75" s="244"/>
      <c r="B75" s="245">
        <v>12</v>
      </c>
      <c r="C75" s="247" cm="1">
        <f t="array" aca="1" ref="C75" ca="1">INDIRECT("'"&amp;$K$64&amp;"'"&amp;"!H179")</f>
        <v>0</v>
      </c>
      <c r="D75" s="247" cm="1">
        <f t="array" aca="1" ref="D75" ca="1">INDIRECT("'"&amp;$K$64&amp;"'"&amp;"!E179")</f>
        <v>0</v>
      </c>
      <c r="E75" s="247" cm="1">
        <f t="array" aca="1" ref="E75" ca="1">INDIRECT("'"&amp;$K$64&amp;"'"&amp;"!J179")</f>
        <v>0</v>
      </c>
      <c r="F75" s="245">
        <v>12</v>
      </c>
      <c r="G75" s="248"/>
      <c r="I75" s="275">
        <v>179</v>
      </c>
      <c r="O75" s="244"/>
      <c r="P75" s="245">
        <v>12</v>
      </c>
      <c r="Q75" s="247">
        <f t="shared" ca="1" si="19"/>
        <v>0</v>
      </c>
      <c r="R75" s="247">
        <f t="shared" ca="1" si="20"/>
        <v>0</v>
      </c>
      <c r="S75" s="247">
        <f t="shared" ca="1" si="21"/>
        <v>0</v>
      </c>
      <c r="T75" s="245">
        <v>12</v>
      </c>
      <c r="U75" s="248"/>
      <c r="W75">
        <v>3662</v>
      </c>
      <c r="X75" t="s">
        <v>227</v>
      </c>
      <c r="Y75" t="s">
        <v>195</v>
      </c>
      <c r="Z75" t="s">
        <v>195</v>
      </c>
      <c r="AA75" t="s">
        <v>195</v>
      </c>
      <c r="AB75" t="s">
        <v>195</v>
      </c>
      <c r="AC75" t="s">
        <v>195</v>
      </c>
      <c r="AD75" t="s">
        <v>195</v>
      </c>
      <c r="AE75" t="str">
        <f t="shared" ca="1" si="22"/>
        <v>확인</v>
      </c>
      <c r="AF75" t="str">
        <f t="shared" ca="1" si="23"/>
        <v>확인</v>
      </c>
      <c r="AG75" t="str">
        <f t="shared" ca="1" si="24"/>
        <v>확인</v>
      </c>
    </row>
    <row r="76" spans="1:33">
      <c r="A76" s="250"/>
      <c r="B76" s="245">
        <v>13</v>
      </c>
      <c r="C76" s="247" cm="1">
        <f t="array" aca="1" ref="C76" ca="1">INDIRECT("'"&amp;$K$64&amp;"'"&amp;"!H195")</f>
        <v>0</v>
      </c>
      <c r="D76" s="247" cm="1">
        <f t="array" aca="1" ref="D76" ca="1">INDIRECT("'"&amp;$K$64&amp;"'"&amp;"!E195")</f>
        <v>0</v>
      </c>
      <c r="E76" s="247" cm="1">
        <f t="array" aca="1" ref="E76" ca="1">INDIRECT("'"&amp;$K64&amp;"'"&amp;"!J195")</f>
        <v>0</v>
      </c>
      <c r="F76" s="245">
        <v>13</v>
      </c>
      <c r="G76" s="248"/>
      <c r="I76" s="275">
        <f>I75+16</f>
        <v>195</v>
      </c>
      <c r="O76" s="250"/>
      <c r="P76" s="245">
        <v>13</v>
      </c>
      <c r="Q76" s="247">
        <f t="shared" ca="1" si="19"/>
        <v>0</v>
      </c>
      <c r="R76" s="247">
        <f t="shared" ca="1" si="20"/>
        <v>0</v>
      </c>
      <c r="S76" s="247">
        <f t="shared" ca="1" si="21"/>
        <v>0</v>
      </c>
      <c r="T76" s="245">
        <v>13</v>
      </c>
      <c r="U76" s="248"/>
      <c r="AE76" t="str">
        <f t="shared" ca="1" si="22"/>
        <v>-</v>
      </c>
      <c r="AF76" t="str">
        <f t="shared" ca="1" si="23"/>
        <v>-</v>
      </c>
      <c r="AG76" t="str">
        <f t="shared" ca="1" si="24"/>
        <v>-</v>
      </c>
    </row>
    <row r="77" spans="1:33">
      <c r="A77" s="251"/>
      <c r="B77" s="245"/>
      <c r="C77" s="252"/>
      <c r="D77" s="246"/>
      <c r="E77" s="247"/>
      <c r="F77" s="245"/>
      <c r="G77" s="248"/>
      <c r="O77" s="251"/>
      <c r="P77" s="245"/>
      <c r="Q77" s="252"/>
      <c r="R77" s="246"/>
      <c r="S77" s="247"/>
      <c r="T77" s="245"/>
      <c r="U77" s="248"/>
    </row>
    <row r="78" spans="1:33">
      <c r="A78" s="251"/>
      <c r="B78" s="245"/>
      <c r="C78" s="252"/>
      <c r="D78" s="253"/>
      <c r="E78" s="247"/>
      <c r="F78" s="245"/>
      <c r="G78" s="248"/>
      <c r="O78" s="251"/>
      <c r="P78" s="245"/>
      <c r="Q78" s="252"/>
      <c r="R78" s="253"/>
      <c r="S78" s="247"/>
      <c r="T78" s="245"/>
      <c r="U78" s="248"/>
    </row>
    <row r="79" spans="1:33">
      <c r="A79" s="254"/>
      <c r="B79" s="255"/>
      <c r="C79" s="256"/>
      <c r="D79" s="257"/>
      <c r="E79" s="256"/>
      <c r="F79" s="258"/>
      <c r="G79" s="259"/>
      <c r="O79" s="254"/>
      <c r="P79" s="255"/>
      <c r="Q79" s="256"/>
      <c r="R79" s="257"/>
      <c r="S79" s="256"/>
      <c r="T79" s="258"/>
      <c r="U79" s="259"/>
    </row>
    <row r="81" spans="1:33" ht="17.25" thickBot="1">
      <c r="A81" s="272">
        <f>'월간 계획'!W3</f>
        <v>45082</v>
      </c>
      <c r="B81" s="273"/>
      <c r="C81" s="273"/>
      <c r="O81" s="272">
        <f>A81</f>
        <v>45082</v>
      </c>
      <c r="P81" s="273"/>
      <c r="Q81" s="273"/>
    </row>
    <row r="82" spans="1:33" ht="17.25" thickTop="1">
      <c r="A82" s="260" t="s">
        <v>178</v>
      </c>
      <c r="B82" s="261"/>
      <c r="C82" s="261"/>
      <c r="D82" s="261"/>
      <c r="E82" s="261"/>
      <c r="F82" s="261"/>
      <c r="G82" s="262"/>
      <c r="K82" t="s">
        <v>179</v>
      </c>
      <c r="L82" t="s">
        <v>180</v>
      </c>
      <c r="M82" t="s">
        <v>181</v>
      </c>
      <c r="O82" s="260" t="s">
        <v>178</v>
      </c>
      <c r="P82" s="261"/>
      <c r="Q82" s="261"/>
      <c r="R82" s="261"/>
      <c r="S82" s="261"/>
      <c r="T82" s="261"/>
      <c r="U82" s="262"/>
      <c r="AE82" t="s">
        <v>13</v>
      </c>
      <c r="AF82" t="s">
        <v>182</v>
      </c>
      <c r="AG82" t="s">
        <v>14</v>
      </c>
    </row>
    <row r="83" spans="1:33">
      <c r="A83" s="241" t="s">
        <v>183</v>
      </c>
      <c r="B83" s="242" t="s">
        <v>184</v>
      </c>
      <c r="C83" s="242" t="s">
        <v>185</v>
      </c>
      <c r="D83" s="242" t="s">
        <v>186</v>
      </c>
      <c r="E83" s="242" t="s">
        <v>185</v>
      </c>
      <c r="F83" s="242" t="s">
        <v>184</v>
      </c>
      <c r="G83" s="243" t="s">
        <v>183</v>
      </c>
      <c r="O83" s="241" t="s">
        <v>183</v>
      </c>
      <c r="P83" s="242" t="s">
        <v>184</v>
      </c>
      <c r="Q83" s="242" t="s">
        <v>185</v>
      </c>
      <c r="R83" s="242" t="s">
        <v>186</v>
      </c>
      <c r="S83" s="242" t="s">
        <v>185</v>
      </c>
      <c r="T83" s="242" t="s">
        <v>184</v>
      </c>
      <c r="U83" s="243" t="s">
        <v>183</v>
      </c>
      <c r="W83" t="s">
        <v>186</v>
      </c>
      <c r="X83" t="s">
        <v>187</v>
      </c>
      <c r="Y83" t="s">
        <v>188</v>
      </c>
      <c r="Z83" t="s">
        <v>189</v>
      </c>
      <c r="AA83" t="s">
        <v>190</v>
      </c>
      <c r="AB83" t="s">
        <v>188</v>
      </c>
      <c r="AC83" t="s">
        <v>191</v>
      </c>
      <c r="AD83" t="s">
        <v>190</v>
      </c>
    </row>
    <row r="84" spans="1:33">
      <c r="A84" s="244"/>
      <c r="B84" s="245">
        <v>1</v>
      </c>
      <c r="C84" s="247" t="str" cm="1">
        <f t="array" aca="1" ref="C84" ca="1">INDIRECT("'"&amp;$K84&amp;"'"&amp;"!H3")</f>
        <v>우제욱</v>
      </c>
      <c r="D84" s="247" cm="1">
        <f t="array" aca="1" ref="D84" ca="1">INDIRECT("'"&amp;$K84&amp;"'"&amp;"!E3")</f>
        <v>3630</v>
      </c>
      <c r="E84" s="247" t="str" cm="1">
        <f t="array" aca="1" ref="E84" ca="1">INDIRECT("'"&amp;$K84&amp;"'"&amp;"!J3")</f>
        <v>변일용</v>
      </c>
      <c r="F84" s="245">
        <v>1</v>
      </c>
      <c r="G84" s="248"/>
      <c r="I84" s="275">
        <v>3</v>
      </c>
      <c r="K84" t="s">
        <v>245</v>
      </c>
      <c r="O84" s="244"/>
      <c r="P84" s="245">
        <v>1</v>
      </c>
      <c r="Q84" s="247" t="str">
        <f ca="1">C84</f>
        <v>우제욱</v>
      </c>
      <c r="R84" s="247">
        <f t="shared" ref="R84" ca="1" si="25">D84</f>
        <v>3630</v>
      </c>
      <c r="S84" s="247" t="str">
        <f ca="1">E84</f>
        <v>변일용</v>
      </c>
      <c r="T84" s="245">
        <v>1</v>
      </c>
      <c r="U84" s="248"/>
      <c r="W84">
        <v>3630</v>
      </c>
      <c r="X84" t="s">
        <v>215</v>
      </c>
      <c r="Y84" t="s">
        <v>216</v>
      </c>
      <c r="Z84" t="s">
        <v>154</v>
      </c>
      <c r="AA84" t="s">
        <v>195</v>
      </c>
      <c r="AB84" t="s">
        <v>217</v>
      </c>
      <c r="AC84" t="s">
        <v>155</v>
      </c>
      <c r="AD84" t="s">
        <v>195</v>
      </c>
      <c r="AE84" t="str">
        <f ca="1">IF(Q84=Z84,"-","확인")</f>
        <v>-</v>
      </c>
      <c r="AF84" t="str">
        <f ca="1">IF(R84=W84,"-","확인")</f>
        <v>-</v>
      </c>
      <c r="AG84" t="str">
        <f ca="1">IF(S84=AC84,"-","확인")</f>
        <v>-</v>
      </c>
    </row>
    <row r="85" spans="1:33">
      <c r="A85" s="244"/>
      <c r="B85" s="245">
        <v>2</v>
      </c>
      <c r="C85" s="247" t="str" cm="1">
        <f t="array" aca="1" ref="C85" ca="1">INDIRECT("'"&amp;$K84&amp;"'"&amp;"!H19")</f>
        <v>장남균</v>
      </c>
      <c r="D85" s="247" cm="1">
        <f t="array" aca="1" ref="D85" ca="1">INDIRECT("'"&amp;$K84&amp;"'"&amp;"!E19")</f>
        <v>3631</v>
      </c>
      <c r="E85" s="247" t="str" cm="1">
        <f t="array" aca="1" ref="E85" ca="1">INDIRECT("'"&amp;$K84&amp;"'"&amp;"!J19")</f>
        <v>이영화</v>
      </c>
      <c r="F85" s="245">
        <v>2</v>
      </c>
      <c r="G85" s="249"/>
      <c r="I85" s="275">
        <v>19</v>
      </c>
      <c r="O85" s="244"/>
      <c r="P85" s="245">
        <v>2</v>
      </c>
      <c r="Q85" s="247" t="str">
        <f t="shared" ref="Q85:Q96" ca="1" si="26">C85</f>
        <v>장남균</v>
      </c>
      <c r="R85" s="247">
        <f t="shared" ref="R85:R96" ca="1" si="27">D85</f>
        <v>3631</v>
      </c>
      <c r="S85" s="247" t="str">
        <f t="shared" ref="S85:S96" ca="1" si="28">E85</f>
        <v>이영화</v>
      </c>
      <c r="T85" s="245">
        <v>2</v>
      </c>
      <c r="U85" s="249"/>
      <c r="W85">
        <v>3631</v>
      </c>
      <c r="X85" t="s">
        <v>218</v>
      </c>
      <c r="Y85" t="s">
        <v>219</v>
      </c>
      <c r="Z85" t="s">
        <v>156</v>
      </c>
      <c r="AA85" t="s">
        <v>195</v>
      </c>
      <c r="AB85" t="s">
        <v>220</v>
      </c>
      <c r="AC85" t="s">
        <v>157</v>
      </c>
      <c r="AD85" t="s">
        <v>195</v>
      </c>
      <c r="AE85" t="str">
        <f t="shared" ref="AE85:AE96" ca="1" si="29">IF(Q85=Z85,"-","확인")</f>
        <v>-</v>
      </c>
      <c r="AF85" t="str">
        <f t="shared" ref="AF85:AF96" ca="1" si="30">IF(R85=W85,"-","확인")</f>
        <v>-</v>
      </c>
      <c r="AG85" t="str">
        <f t="shared" ref="AG85:AG96" ca="1" si="31">IF(S85=AC85,"-","확인")</f>
        <v>-</v>
      </c>
    </row>
    <row r="86" spans="1:33">
      <c r="A86" s="244"/>
      <c r="B86" s="245">
        <v>3</v>
      </c>
      <c r="C86" s="247" t="str" cm="1">
        <f t="array" aca="1" ref="C86" ca="1">INDIRECT("'"&amp;$K84&amp;"'"&amp;"!H35")</f>
        <v>김요섭</v>
      </c>
      <c r="D86" s="247" cm="1">
        <f t="array" aca="1" ref="D86" ca="1">INDIRECT("'"&amp;$K84&amp;"'"&amp;"!E35")</f>
        <v>3632</v>
      </c>
      <c r="E86" s="247" t="str" cm="1">
        <f t="array" aca="1" ref="E86" ca="1">INDIRECT("'"&amp;$K84&amp;"'"&amp;"!J35")</f>
        <v>임충환</v>
      </c>
      <c r="F86" s="245">
        <v>3</v>
      </c>
      <c r="G86" s="248"/>
      <c r="I86" s="275">
        <v>35</v>
      </c>
      <c r="O86" s="244"/>
      <c r="P86" s="245">
        <v>3</v>
      </c>
      <c r="Q86" s="247" t="str">
        <f t="shared" ca="1" si="26"/>
        <v>김요섭</v>
      </c>
      <c r="R86" s="247">
        <f t="shared" ca="1" si="27"/>
        <v>3632</v>
      </c>
      <c r="S86" s="247" t="str">
        <f t="shared" ca="1" si="28"/>
        <v>임충환</v>
      </c>
      <c r="T86" s="245">
        <v>3</v>
      </c>
      <c r="U86" s="248"/>
      <c r="W86">
        <v>3632</v>
      </c>
      <c r="X86" t="s">
        <v>221</v>
      </c>
      <c r="Y86" t="s">
        <v>222</v>
      </c>
      <c r="Z86" t="s">
        <v>158</v>
      </c>
      <c r="AA86" t="s">
        <v>195</v>
      </c>
      <c r="AB86" t="s">
        <v>223</v>
      </c>
      <c r="AC86" t="s">
        <v>159</v>
      </c>
      <c r="AD86" t="s">
        <v>195</v>
      </c>
      <c r="AE86" t="str">
        <f t="shared" ca="1" si="29"/>
        <v>-</v>
      </c>
      <c r="AF86" t="str">
        <f t="shared" ca="1" si="30"/>
        <v>-</v>
      </c>
      <c r="AG86" t="str">
        <f t="shared" ca="1" si="31"/>
        <v>-</v>
      </c>
    </row>
    <row r="87" spans="1:33">
      <c r="A87" s="244"/>
      <c r="B87" s="245">
        <v>4</v>
      </c>
      <c r="C87" s="247" t="str" cm="1">
        <f t="array" aca="1" ref="C87" ca="1">INDIRECT("'"&amp;$K84&amp;"'"&amp;"!H51")</f>
        <v>한태전</v>
      </c>
      <c r="D87" s="247" cm="1">
        <f t="array" aca="1" ref="D87" ca="1">INDIRECT("'"&amp;$K84&amp;"'"&amp;"!E51")</f>
        <v>3661</v>
      </c>
      <c r="E87" s="247" t="str" cm="1">
        <f t="array" aca="1" ref="E87" ca="1">INDIRECT("'"&amp;$K84&amp;"'"&amp;"!J51")</f>
        <v>김선호</v>
      </c>
      <c r="F87" s="245">
        <v>4</v>
      </c>
      <c r="G87" s="248"/>
      <c r="I87" s="275">
        <v>51</v>
      </c>
      <c r="O87" s="244"/>
      <c r="P87" s="245">
        <v>4</v>
      </c>
      <c r="Q87" s="247" t="str">
        <f t="shared" ca="1" si="26"/>
        <v>한태전</v>
      </c>
      <c r="R87" s="247">
        <f t="shared" ca="1" si="27"/>
        <v>3661</v>
      </c>
      <c r="S87" s="247" t="str">
        <f t="shared" ca="1" si="28"/>
        <v>김선호</v>
      </c>
      <c r="T87" s="245">
        <v>4</v>
      </c>
      <c r="U87" s="248"/>
      <c r="W87">
        <v>3661</v>
      </c>
      <c r="X87" t="s">
        <v>224</v>
      </c>
      <c r="Y87" t="s">
        <v>214</v>
      </c>
      <c r="Z87" t="s">
        <v>171</v>
      </c>
      <c r="AA87" t="s">
        <v>195</v>
      </c>
      <c r="AB87" t="s">
        <v>246</v>
      </c>
      <c r="AC87" t="s">
        <v>173</v>
      </c>
      <c r="AD87" t="s">
        <v>195</v>
      </c>
      <c r="AE87" t="str">
        <f t="shared" ca="1" si="29"/>
        <v>-</v>
      </c>
      <c r="AF87" t="str">
        <f t="shared" ca="1" si="30"/>
        <v>-</v>
      </c>
      <c r="AG87" t="str">
        <f t="shared" ca="1" si="31"/>
        <v>-</v>
      </c>
    </row>
    <row r="88" spans="1:33">
      <c r="A88" s="244"/>
      <c r="B88" s="245">
        <v>5</v>
      </c>
      <c r="C88" s="247" t="str" cm="1">
        <f t="array" aca="1" ref="C88" ca="1">INDIRECT("'"&amp;$K84&amp;"'"&amp;"!H67")</f>
        <v>최용선</v>
      </c>
      <c r="D88" s="247" cm="1">
        <f t="array" aca="1" ref="D88" ca="1">INDIRECT("'"&amp;$K84&amp;"'"&amp;"!E67")</f>
        <v>3662</v>
      </c>
      <c r="E88" s="247" t="str" cm="1">
        <f t="array" aca="1" ref="E88" ca="1">INDIRECT("'"&amp;$K84&amp;"'"&amp;"!J67")</f>
        <v>김학희</v>
      </c>
      <c r="F88" s="245">
        <v>5</v>
      </c>
      <c r="G88" s="248"/>
      <c r="I88" s="275">
        <v>67</v>
      </c>
      <c r="O88" s="244"/>
      <c r="P88" s="245">
        <v>5</v>
      </c>
      <c r="Q88" s="247" t="str">
        <f t="shared" ca="1" si="26"/>
        <v>최용선</v>
      </c>
      <c r="R88" s="247">
        <f t="shared" ca="1" si="27"/>
        <v>3662</v>
      </c>
      <c r="S88" s="247" t="str">
        <f t="shared" ca="1" si="28"/>
        <v>김학희</v>
      </c>
      <c r="T88" s="245">
        <v>5</v>
      </c>
      <c r="U88" s="248"/>
      <c r="W88">
        <v>3662</v>
      </c>
      <c r="X88" t="s">
        <v>227</v>
      </c>
      <c r="Y88" t="s">
        <v>231</v>
      </c>
      <c r="Z88" t="s">
        <v>163</v>
      </c>
      <c r="AA88" t="s">
        <v>195</v>
      </c>
      <c r="AB88" t="s">
        <v>243</v>
      </c>
      <c r="AC88" t="s">
        <v>162</v>
      </c>
      <c r="AD88" t="s">
        <v>195</v>
      </c>
      <c r="AE88" t="str">
        <f t="shared" ca="1" si="29"/>
        <v>-</v>
      </c>
      <c r="AF88" t="str">
        <f t="shared" ca="1" si="30"/>
        <v>-</v>
      </c>
      <c r="AG88" t="str">
        <f t="shared" ca="1" si="31"/>
        <v>-</v>
      </c>
    </row>
    <row r="89" spans="1:33">
      <c r="A89" s="244"/>
      <c r="B89" s="245">
        <v>6</v>
      </c>
      <c r="C89" s="247" t="str" cm="1">
        <f t="array" aca="1" ref="C89" ca="1">INDIRECT("'"&amp;$K84&amp;"'"&amp;"!H83")</f>
        <v>이수환</v>
      </c>
      <c r="D89" s="247" cm="1">
        <f t="array" aca="1" ref="D89" ca="1">INDIRECT("'"&amp;$K84&amp;"'"&amp;"!E83")</f>
        <v>3508</v>
      </c>
      <c r="E89" s="247" t="str" cm="1">
        <f t="array" aca="1" ref="E89" ca="1">INDIRECT("'"&amp;$K84&amp;"'"&amp;"!J83")</f>
        <v>박선웅</v>
      </c>
      <c r="F89" s="245">
        <v>6</v>
      </c>
      <c r="G89" s="248"/>
      <c r="I89" s="275">
        <v>83</v>
      </c>
      <c r="O89" s="244"/>
      <c r="P89" s="245">
        <v>6</v>
      </c>
      <c r="Q89" s="247" t="str">
        <f t="shared" ca="1" si="26"/>
        <v>이수환</v>
      </c>
      <c r="R89" s="247">
        <f t="shared" ca="1" si="27"/>
        <v>3508</v>
      </c>
      <c r="S89" s="247" t="str">
        <f t="shared" ca="1" si="28"/>
        <v>박선웅</v>
      </c>
      <c r="T89" s="245">
        <v>6</v>
      </c>
      <c r="U89" s="248"/>
      <c r="W89">
        <v>3508</v>
      </c>
      <c r="X89" t="s">
        <v>193</v>
      </c>
      <c r="Y89" t="s">
        <v>196</v>
      </c>
      <c r="Z89" t="s">
        <v>136</v>
      </c>
      <c r="AA89" t="s">
        <v>195</v>
      </c>
      <c r="AB89" t="s">
        <v>194</v>
      </c>
      <c r="AC89" t="s">
        <v>138</v>
      </c>
      <c r="AD89" t="s">
        <v>195</v>
      </c>
      <c r="AE89" t="str">
        <f t="shared" ca="1" si="29"/>
        <v>-</v>
      </c>
      <c r="AF89" t="str">
        <f t="shared" ca="1" si="30"/>
        <v>-</v>
      </c>
      <c r="AG89" t="str">
        <f t="shared" ca="1" si="31"/>
        <v>-</v>
      </c>
    </row>
    <row r="90" spans="1:33">
      <c r="A90" s="244"/>
      <c r="B90" s="245">
        <v>7</v>
      </c>
      <c r="C90" s="247" t="str" cm="1">
        <f t="array" aca="1" ref="C90" ca="1">INDIRECT("'"&amp;$K84&amp;"'"&amp;"!H99")</f>
        <v>김상신</v>
      </c>
      <c r="D90" s="247" cm="1">
        <f t="array" aca="1" ref="D90" ca="1">INDIRECT("'"&amp;$K84&amp;"'"&amp;"!E99")</f>
        <v>3509</v>
      </c>
      <c r="E90" s="247" t="str" cm="1">
        <f t="array" aca="1" ref="E90" ca="1">INDIRECT("'"&amp;$K84&amp;"'"&amp;"!J99")</f>
        <v>박종길</v>
      </c>
      <c r="F90" s="245">
        <v>7</v>
      </c>
      <c r="G90" s="248"/>
      <c r="I90" s="275">
        <v>99</v>
      </c>
      <c r="O90" s="244"/>
      <c r="P90" s="245">
        <v>7</v>
      </c>
      <c r="Q90" s="247" t="str">
        <f t="shared" ca="1" si="26"/>
        <v>김상신</v>
      </c>
      <c r="R90" s="247">
        <f t="shared" ca="1" si="27"/>
        <v>3509</v>
      </c>
      <c r="S90" s="247" t="str">
        <f t="shared" ca="1" si="28"/>
        <v>박종길</v>
      </c>
      <c r="T90" s="245">
        <v>7</v>
      </c>
      <c r="U90" s="248"/>
      <c r="W90">
        <v>3509</v>
      </c>
      <c r="X90" t="s">
        <v>197</v>
      </c>
      <c r="Y90" t="s">
        <v>199</v>
      </c>
      <c r="Z90" t="s">
        <v>140</v>
      </c>
      <c r="AA90" t="s">
        <v>195</v>
      </c>
      <c r="AB90" t="s">
        <v>198</v>
      </c>
      <c r="AC90" t="s">
        <v>142</v>
      </c>
      <c r="AD90" t="s">
        <v>195</v>
      </c>
      <c r="AE90" t="str">
        <f t="shared" ca="1" si="29"/>
        <v>-</v>
      </c>
      <c r="AF90" t="str">
        <f t="shared" ca="1" si="30"/>
        <v>-</v>
      </c>
      <c r="AG90" t="str">
        <f t="shared" ca="1" si="31"/>
        <v>-</v>
      </c>
    </row>
    <row r="91" spans="1:33">
      <c r="A91" s="244"/>
      <c r="B91" s="245">
        <v>8</v>
      </c>
      <c r="C91" s="247" t="str" cm="1">
        <f t="array" aca="1" ref="C91" ca="1">INDIRECT("'"&amp;$K84&amp;"'"&amp;"!H115")</f>
        <v>김성취</v>
      </c>
      <c r="D91" s="247" cm="1">
        <f t="array" aca="1" ref="D91" ca="1">INDIRECT("'"&amp;$K84&amp;"'"&amp;"!E115")</f>
        <v>3619</v>
      </c>
      <c r="E91" s="247" t="str" cm="1">
        <f t="array" aca="1" ref="E91" ca="1">INDIRECT("'"&amp;$K84&amp;"'"&amp;"!J115")</f>
        <v>양광일</v>
      </c>
      <c r="F91" s="245">
        <v>8</v>
      </c>
      <c r="G91" s="248"/>
      <c r="I91" s="275">
        <v>115</v>
      </c>
      <c r="O91" s="244"/>
      <c r="P91" s="245">
        <v>8</v>
      </c>
      <c r="Q91" s="247" t="str">
        <f t="shared" ca="1" si="26"/>
        <v>김성취</v>
      </c>
      <c r="R91" s="247">
        <f t="shared" ca="1" si="27"/>
        <v>3619</v>
      </c>
      <c r="S91" s="247" t="str">
        <f t="shared" ca="1" si="28"/>
        <v>양광일</v>
      </c>
      <c r="T91" s="245">
        <v>8</v>
      </c>
      <c r="U91" s="248"/>
      <c r="W91">
        <v>3619</v>
      </c>
      <c r="X91" t="s">
        <v>200</v>
      </c>
      <c r="Y91" t="s">
        <v>226</v>
      </c>
      <c r="Z91" t="s">
        <v>165</v>
      </c>
      <c r="AA91" t="s">
        <v>195</v>
      </c>
      <c r="AB91" t="s">
        <v>225</v>
      </c>
      <c r="AC91" t="s">
        <v>167</v>
      </c>
      <c r="AD91" t="s">
        <v>195</v>
      </c>
      <c r="AE91" t="str">
        <f t="shared" ca="1" si="29"/>
        <v>-</v>
      </c>
      <c r="AF91" t="str">
        <f t="shared" ca="1" si="30"/>
        <v>-</v>
      </c>
      <c r="AG91" t="str">
        <f t="shared" ca="1" si="31"/>
        <v>-</v>
      </c>
    </row>
    <row r="92" spans="1:33">
      <c r="A92" s="244"/>
      <c r="B92" s="245">
        <v>9</v>
      </c>
      <c r="C92" s="247" t="str" cm="1">
        <f t="array" aca="1" ref="C92" ca="1">INDIRECT("'"&amp;$K84&amp;"'"&amp;"!H131")</f>
        <v>최중문</v>
      </c>
      <c r="D92" s="247" cm="1">
        <f t="array" aca="1" ref="D92" ca="1">INDIRECT("'"&amp;$K84&amp;"'"&amp;"!E131")</f>
        <v>3620</v>
      </c>
      <c r="E92" s="247" t="str" cm="1">
        <f t="array" aca="1" ref="E92" ca="1">INDIRECT("'"&amp;$K84&amp;"'"&amp;"!J131")</f>
        <v>장시혁</v>
      </c>
      <c r="F92" s="245">
        <v>9</v>
      </c>
      <c r="G92" s="248"/>
      <c r="I92" s="275">
        <v>131</v>
      </c>
      <c r="O92" s="244"/>
      <c r="P92" s="245">
        <v>9</v>
      </c>
      <c r="Q92" s="247" t="str">
        <f t="shared" ca="1" si="26"/>
        <v>최중문</v>
      </c>
      <c r="R92" s="247">
        <f t="shared" ca="1" si="27"/>
        <v>3620</v>
      </c>
      <c r="S92" s="247" t="str">
        <f t="shared" ca="1" si="28"/>
        <v>장시혁</v>
      </c>
      <c r="T92" s="245">
        <v>9</v>
      </c>
      <c r="U92" s="248"/>
      <c r="W92">
        <v>3620</v>
      </c>
      <c r="X92" t="s">
        <v>203</v>
      </c>
      <c r="Y92" t="s">
        <v>205</v>
      </c>
      <c r="Z92" t="s">
        <v>146</v>
      </c>
      <c r="AA92" t="s">
        <v>195</v>
      </c>
      <c r="AB92" t="s">
        <v>204</v>
      </c>
      <c r="AC92" t="s">
        <v>147</v>
      </c>
      <c r="AD92" t="s">
        <v>195</v>
      </c>
      <c r="AE92" t="str">
        <f t="shared" ca="1" si="29"/>
        <v>-</v>
      </c>
      <c r="AF92" t="str">
        <f t="shared" ca="1" si="30"/>
        <v>-</v>
      </c>
      <c r="AG92" t="str">
        <f t="shared" ca="1" si="31"/>
        <v>-</v>
      </c>
    </row>
    <row r="93" spans="1:33">
      <c r="A93" s="244"/>
      <c r="B93" s="245">
        <v>10</v>
      </c>
      <c r="C93" s="247" t="str" cm="1">
        <f t="array" aca="1" ref="C93" ca="1">INDIRECT("'"&amp;$K84&amp;"'"&amp;"!H147")</f>
        <v>김도근</v>
      </c>
      <c r="D93" s="247" cm="1">
        <f t="array" aca="1" ref="D93" ca="1">INDIRECT("'"&amp;$K84&amp;"'"&amp;"!E147")</f>
        <v>3621</v>
      </c>
      <c r="E93" s="247" t="str" cm="1">
        <f t="array" aca="1" ref="E93" ca="1">INDIRECT("'"&amp;$K84&amp;"'"&amp;"!J147")</f>
        <v>김학열</v>
      </c>
      <c r="F93" s="245">
        <v>10</v>
      </c>
      <c r="G93" s="248"/>
      <c r="I93" s="275">
        <v>147</v>
      </c>
      <c r="O93" s="244"/>
      <c r="P93" s="245">
        <v>10</v>
      </c>
      <c r="Q93" s="247" t="str">
        <f t="shared" ca="1" si="26"/>
        <v>김도근</v>
      </c>
      <c r="R93" s="247">
        <f t="shared" ca="1" si="27"/>
        <v>3621</v>
      </c>
      <c r="S93" s="247" t="str">
        <f t="shared" ca="1" si="28"/>
        <v>김학열</v>
      </c>
      <c r="T93" s="245">
        <v>10</v>
      </c>
      <c r="U93" s="248"/>
      <c r="W93">
        <v>3621</v>
      </c>
      <c r="X93" t="s">
        <v>206</v>
      </c>
      <c r="Y93" t="s">
        <v>208</v>
      </c>
      <c r="Z93" t="s">
        <v>148</v>
      </c>
      <c r="AA93" t="s">
        <v>195</v>
      </c>
      <c r="AB93" t="s">
        <v>207</v>
      </c>
      <c r="AC93" t="s">
        <v>149</v>
      </c>
      <c r="AD93" t="s">
        <v>195</v>
      </c>
      <c r="AE93" t="str">
        <f t="shared" ca="1" si="29"/>
        <v>-</v>
      </c>
      <c r="AF93" t="str">
        <f t="shared" ca="1" si="30"/>
        <v>-</v>
      </c>
      <c r="AG93" t="str">
        <f t="shared" ca="1" si="31"/>
        <v>-</v>
      </c>
    </row>
    <row r="94" spans="1:33">
      <c r="A94" s="244"/>
      <c r="B94" s="245">
        <v>11</v>
      </c>
      <c r="C94" s="247" t="str" cm="1">
        <f t="array" aca="1" ref="C94" ca="1">INDIRECT("'"&amp;$K84&amp;"'"&amp;"!H163")</f>
        <v>김만철</v>
      </c>
      <c r="D94" s="247" cm="1">
        <f t="array" aca="1" ref="D94" ca="1">INDIRECT("'"&amp;$K84&amp;"'"&amp;"!E163")</f>
        <v>3622</v>
      </c>
      <c r="E94" s="247" t="str" cm="1">
        <f t="array" aca="1" ref="E94" ca="1">INDIRECT("'"&amp;$K84&amp;"'"&amp;"!J163")</f>
        <v>자선호</v>
      </c>
      <c r="F94" s="245">
        <v>11</v>
      </c>
      <c r="G94" s="248"/>
      <c r="I94" s="275">
        <v>163</v>
      </c>
      <c r="O94" s="244"/>
      <c r="P94" s="245">
        <v>11</v>
      </c>
      <c r="Q94" s="247" t="str">
        <f t="shared" ca="1" si="26"/>
        <v>김만철</v>
      </c>
      <c r="R94" s="247">
        <f t="shared" ca="1" si="27"/>
        <v>3622</v>
      </c>
      <c r="S94" s="247" t="str">
        <f t="shared" ca="1" si="28"/>
        <v>자선호</v>
      </c>
      <c r="T94" s="245">
        <v>11</v>
      </c>
      <c r="U94" s="248"/>
      <c r="W94">
        <v>3622</v>
      </c>
      <c r="X94" t="s">
        <v>209</v>
      </c>
      <c r="Y94" t="s">
        <v>211</v>
      </c>
      <c r="Z94" t="s">
        <v>150</v>
      </c>
      <c r="AA94" t="s">
        <v>195</v>
      </c>
      <c r="AB94" t="s">
        <v>210</v>
      </c>
      <c r="AC94" t="s">
        <v>151</v>
      </c>
      <c r="AD94" t="s">
        <v>195</v>
      </c>
      <c r="AE94" t="str">
        <f t="shared" ca="1" si="29"/>
        <v>-</v>
      </c>
      <c r="AF94" t="str">
        <f t="shared" ca="1" si="30"/>
        <v>-</v>
      </c>
      <c r="AG94" t="str">
        <f t="shared" ca="1" si="31"/>
        <v>-</v>
      </c>
    </row>
    <row r="95" spans="1:33">
      <c r="A95" s="244"/>
      <c r="B95" s="245">
        <v>12</v>
      </c>
      <c r="C95" s="247" t="str" cm="1">
        <f t="array" aca="1" ref="C95" ca="1">INDIRECT("'"&amp;$K84&amp;"'"&amp;"!H179")</f>
        <v>김용진</v>
      </c>
      <c r="D95" s="247" cm="1">
        <f t="array" aca="1" ref="D95" ca="1">INDIRECT("'"&amp;$K84&amp;"'"&amp;"!E179")</f>
        <v>3629</v>
      </c>
      <c r="E95" s="247" t="str" cm="1">
        <f t="array" aca="1" ref="E95" ca="1">INDIRECT("'"&amp;$K84&amp;"'"&amp;"!J179")</f>
        <v>김정일</v>
      </c>
      <c r="F95" s="245">
        <v>12</v>
      </c>
      <c r="G95" s="248"/>
      <c r="I95" s="275">
        <v>179</v>
      </c>
      <c r="O95" s="244"/>
      <c r="P95" s="245">
        <v>12</v>
      </c>
      <c r="Q95" s="247" t="str">
        <f t="shared" ca="1" si="26"/>
        <v>김용진</v>
      </c>
      <c r="R95" s="247">
        <f t="shared" ca="1" si="27"/>
        <v>3629</v>
      </c>
      <c r="S95" s="247" t="str">
        <f t="shared" ca="1" si="28"/>
        <v>김정일</v>
      </c>
      <c r="T95" s="245">
        <v>12</v>
      </c>
      <c r="U95" s="248"/>
      <c r="W95">
        <v>3629</v>
      </c>
      <c r="X95" t="s">
        <v>212</v>
      </c>
      <c r="Y95" t="s">
        <v>202</v>
      </c>
      <c r="Z95" t="s">
        <v>168</v>
      </c>
      <c r="AA95" t="s">
        <v>195</v>
      </c>
      <c r="AB95" t="s">
        <v>201</v>
      </c>
      <c r="AC95" t="s">
        <v>170</v>
      </c>
      <c r="AD95" t="s">
        <v>195</v>
      </c>
      <c r="AE95" t="str">
        <f t="shared" ca="1" si="29"/>
        <v>-</v>
      </c>
      <c r="AF95" t="str">
        <f t="shared" ca="1" si="30"/>
        <v>-</v>
      </c>
      <c r="AG95" t="str">
        <f t="shared" ca="1" si="31"/>
        <v>-</v>
      </c>
    </row>
    <row r="96" spans="1:33">
      <c r="A96" s="250"/>
      <c r="B96" s="245">
        <v>13</v>
      </c>
      <c r="C96" s="247" cm="1">
        <f t="array" aca="1" ref="C96" ca="1">INDIRECT("'"&amp;$K$84&amp;"'"&amp;"!H195")</f>
        <v>0</v>
      </c>
      <c r="D96" s="247" cm="1">
        <f t="array" aca="1" ref="D96" ca="1">INDIRECT("'"&amp;$K84&amp;"'"&amp;"!E195")</f>
        <v>0</v>
      </c>
      <c r="E96" s="247" cm="1">
        <f t="array" aca="1" ref="E96" ca="1">INDIRECT("'"&amp;$K4&amp;"'"&amp;"!J195")</f>
        <v>0</v>
      </c>
      <c r="F96" s="245">
        <v>13</v>
      </c>
      <c r="G96" s="248"/>
      <c r="I96" s="275">
        <f>I95+16</f>
        <v>195</v>
      </c>
      <c r="O96" s="250"/>
      <c r="P96" s="245">
        <v>13</v>
      </c>
      <c r="Q96" s="247">
        <f t="shared" ca="1" si="26"/>
        <v>0</v>
      </c>
      <c r="R96" s="247">
        <f t="shared" ca="1" si="27"/>
        <v>0</v>
      </c>
      <c r="S96" s="247">
        <f t="shared" ca="1" si="28"/>
        <v>0</v>
      </c>
      <c r="T96" s="245">
        <v>13</v>
      </c>
      <c r="U96" s="248"/>
      <c r="AE96" t="str">
        <f t="shared" ca="1" si="29"/>
        <v>-</v>
      </c>
      <c r="AF96" t="str">
        <f t="shared" ca="1" si="30"/>
        <v>-</v>
      </c>
      <c r="AG96" t="str">
        <f t="shared" ca="1" si="31"/>
        <v>-</v>
      </c>
    </row>
    <row r="97" spans="1:33">
      <c r="A97" s="251"/>
      <c r="B97" s="245"/>
      <c r="C97" s="252"/>
      <c r="D97" s="246"/>
      <c r="E97" s="247"/>
      <c r="F97" s="245"/>
      <c r="G97" s="248"/>
      <c r="K97" t="s">
        <v>247</v>
      </c>
      <c r="O97" s="251"/>
      <c r="P97" s="245"/>
      <c r="Q97" s="252"/>
      <c r="R97" s="246"/>
      <c r="S97" s="247"/>
      <c r="T97" s="245"/>
      <c r="U97" s="248"/>
    </row>
    <row r="98" spans="1:33">
      <c r="A98" s="251"/>
      <c r="B98" s="245"/>
      <c r="C98" s="252"/>
      <c r="D98" s="253"/>
      <c r="E98" s="247"/>
      <c r="F98" s="245"/>
      <c r="G98" s="248"/>
      <c r="O98" s="251"/>
      <c r="P98" s="245"/>
      <c r="Q98" s="252"/>
      <c r="R98" s="253"/>
      <c r="S98" s="247"/>
      <c r="T98" s="245"/>
      <c r="U98" s="248"/>
    </row>
    <row r="99" spans="1:33">
      <c r="A99" s="254"/>
      <c r="B99" s="255"/>
      <c r="C99" s="256"/>
      <c r="D99" s="257"/>
      <c r="E99" s="256"/>
      <c r="F99" s="258"/>
      <c r="G99" s="259"/>
      <c r="O99" s="254"/>
      <c r="P99" s="255"/>
      <c r="Q99" s="256"/>
      <c r="R99" s="257"/>
      <c r="S99" s="256"/>
      <c r="T99" s="258"/>
      <c r="U99" s="259"/>
    </row>
    <row r="101" spans="1:33" ht="17.25" thickBot="1">
      <c r="A101" s="272">
        <f>'월간 계획'!X3</f>
        <v>45083</v>
      </c>
      <c r="B101" s="273"/>
      <c r="C101" s="273"/>
      <c r="O101" s="272">
        <f>A101</f>
        <v>45083</v>
      </c>
      <c r="P101" s="273"/>
      <c r="Q101" s="273"/>
    </row>
    <row r="102" spans="1:33" ht="17.25" thickTop="1">
      <c r="A102" s="260" t="s">
        <v>178</v>
      </c>
      <c r="B102" s="261"/>
      <c r="C102" s="261"/>
      <c r="D102" s="261"/>
      <c r="E102" s="261"/>
      <c r="F102" s="261"/>
      <c r="G102" s="262"/>
      <c r="K102" t="s">
        <v>179</v>
      </c>
      <c r="L102" t="s">
        <v>180</v>
      </c>
      <c r="M102" t="s">
        <v>181</v>
      </c>
      <c r="O102" s="260" t="s">
        <v>178</v>
      </c>
      <c r="P102" s="261"/>
      <c r="Q102" s="261"/>
      <c r="R102" s="261"/>
      <c r="S102" s="261"/>
      <c r="T102" s="261"/>
      <c r="U102" s="262"/>
      <c r="AE102" t="s">
        <v>13</v>
      </c>
      <c r="AF102" t="s">
        <v>182</v>
      </c>
      <c r="AG102" t="s">
        <v>14</v>
      </c>
    </row>
    <row r="103" spans="1:33">
      <c r="A103" s="241" t="s">
        <v>183</v>
      </c>
      <c r="B103" s="242" t="s">
        <v>184</v>
      </c>
      <c r="C103" s="242" t="s">
        <v>185</v>
      </c>
      <c r="D103" s="242" t="s">
        <v>186</v>
      </c>
      <c r="E103" s="242" t="s">
        <v>185</v>
      </c>
      <c r="F103" s="242" t="s">
        <v>184</v>
      </c>
      <c r="G103" s="243" t="s">
        <v>183</v>
      </c>
      <c r="O103" s="241" t="s">
        <v>183</v>
      </c>
      <c r="P103" s="242" t="s">
        <v>184</v>
      </c>
      <c r="Q103" s="242" t="s">
        <v>185</v>
      </c>
      <c r="R103" s="242" t="s">
        <v>186</v>
      </c>
      <c r="S103" s="242" t="s">
        <v>185</v>
      </c>
      <c r="T103" s="242" t="s">
        <v>184</v>
      </c>
      <c r="U103" s="243" t="s">
        <v>183</v>
      </c>
      <c r="W103" t="s">
        <v>186</v>
      </c>
      <c r="X103" t="s">
        <v>187</v>
      </c>
      <c r="Y103" t="s">
        <v>188</v>
      </c>
      <c r="Z103" t="s">
        <v>189</v>
      </c>
      <c r="AA103" t="s">
        <v>190</v>
      </c>
      <c r="AB103" t="s">
        <v>188</v>
      </c>
      <c r="AC103" t="s">
        <v>191</v>
      </c>
      <c r="AD103" t="s">
        <v>190</v>
      </c>
    </row>
    <row r="104" spans="1:33">
      <c r="A104" s="244"/>
      <c r="B104" s="245">
        <v>1</v>
      </c>
      <c r="C104" s="247" t="str" cm="1">
        <f t="array" aca="1" ref="C104" ca="1">INDIRECT("'"&amp;$K104&amp;"'"&amp;"!H3")</f>
        <v>최중문</v>
      </c>
      <c r="D104" s="247" cm="1">
        <f t="array" aca="1" ref="D104" ca="1">INDIRECT("'"&amp;$K104&amp;"'"&amp;"!E3")</f>
        <v>3620</v>
      </c>
      <c r="E104" s="247" t="str" cm="1">
        <f t="array" aca="1" ref="E104" ca="1">INDIRECT("'"&amp;$K104&amp;"'"&amp;"!J3")</f>
        <v>장시혁</v>
      </c>
      <c r="F104" s="245">
        <v>1</v>
      </c>
      <c r="G104" s="248"/>
      <c r="I104" s="275">
        <v>3</v>
      </c>
      <c r="K104" t="s">
        <v>248</v>
      </c>
      <c r="O104" s="244"/>
      <c r="P104" s="245">
        <v>1</v>
      </c>
      <c r="Q104" s="247" t="str">
        <f ca="1">C104</f>
        <v>최중문</v>
      </c>
      <c r="R104" s="247">
        <f t="shared" ref="R104:R116" ca="1" si="32">D104</f>
        <v>3620</v>
      </c>
      <c r="S104" s="247" t="str">
        <f ca="1">E104</f>
        <v>장시혁</v>
      </c>
      <c r="T104" s="245">
        <v>1</v>
      </c>
      <c r="U104" s="248"/>
      <c r="W104">
        <v>3620</v>
      </c>
      <c r="X104" t="s">
        <v>203</v>
      </c>
      <c r="Y104" t="s">
        <v>205</v>
      </c>
      <c r="Z104" t="s">
        <v>146</v>
      </c>
      <c r="AA104" t="s">
        <v>195</v>
      </c>
      <c r="AB104" t="s">
        <v>204</v>
      </c>
      <c r="AC104" t="s">
        <v>147</v>
      </c>
      <c r="AD104" t="s">
        <v>195</v>
      </c>
      <c r="AE104" t="str">
        <f ca="1">IF(Q104=Z104,"-","확인")</f>
        <v>-</v>
      </c>
      <c r="AF104" t="str">
        <f ca="1">IF(R104=W104,"-","확인")</f>
        <v>-</v>
      </c>
      <c r="AG104" t="str">
        <f ca="1">IF(S104=AC104,"-","확인")</f>
        <v>-</v>
      </c>
    </row>
    <row r="105" spans="1:33">
      <c r="A105" s="244"/>
      <c r="B105" s="245">
        <v>2</v>
      </c>
      <c r="C105" s="247" t="str" cm="1">
        <f t="array" aca="1" ref="C105" ca="1">INDIRECT("'"&amp;$K104&amp;"'"&amp;"!H19")</f>
        <v>김민규</v>
      </c>
      <c r="D105" s="247" cm="1">
        <f t="array" aca="1" ref="D105" ca="1">INDIRECT("'"&amp;$K104&amp;"'"&amp;"!E19")</f>
        <v>3629</v>
      </c>
      <c r="E105" s="247" t="str" cm="1">
        <f t="array" aca="1" ref="E105" ca="1">INDIRECT("'"&amp;$K104&amp;"'"&amp;"!J19")</f>
        <v>김권호</v>
      </c>
      <c r="F105" s="245">
        <v>2</v>
      </c>
      <c r="G105" s="249"/>
      <c r="I105" s="275">
        <v>19</v>
      </c>
      <c r="O105" s="244"/>
      <c r="P105" s="245">
        <v>2</v>
      </c>
      <c r="Q105" s="247" t="str">
        <f t="shared" ref="Q105:Q116" ca="1" si="33">C105</f>
        <v>김민규</v>
      </c>
      <c r="R105" s="247">
        <f t="shared" ca="1" si="32"/>
        <v>3629</v>
      </c>
      <c r="S105" s="247" t="str">
        <f t="shared" ref="S105:S116" ca="1" si="34">E105</f>
        <v>김권호</v>
      </c>
      <c r="T105" s="245">
        <v>2</v>
      </c>
      <c r="U105" s="249"/>
      <c r="W105">
        <v>3629</v>
      </c>
      <c r="X105" t="s">
        <v>212</v>
      </c>
      <c r="Y105" t="s">
        <v>238</v>
      </c>
      <c r="Z105" t="s">
        <v>152</v>
      </c>
      <c r="AA105" t="s">
        <v>195</v>
      </c>
      <c r="AB105" t="s">
        <v>239</v>
      </c>
      <c r="AC105" t="s">
        <v>153</v>
      </c>
      <c r="AD105" t="s">
        <v>195</v>
      </c>
      <c r="AE105" t="str">
        <f t="shared" ref="AE105:AE116" ca="1" si="35">IF(Q105=Z105,"-","확인")</f>
        <v>-</v>
      </c>
      <c r="AF105" t="str">
        <f t="shared" ref="AF105:AF116" ca="1" si="36">IF(R105=W105,"-","확인")</f>
        <v>-</v>
      </c>
      <c r="AG105" t="str">
        <f t="shared" ref="AG105:AG116" ca="1" si="37">IF(S105=AC105,"-","확인")</f>
        <v>-</v>
      </c>
    </row>
    <row r="106" spans="1:33">
      <c r="A106" s="244"/>
      <c r="B106" s="245">
        <v>3</v>
      </c>
      <c r="C106" s="247" t="str" cm="1">
        <f t="array" aca="1" ref="C106" ca="1">INDIRECT("'"&amp;$K104&amp;"'"&amp;"!H35")</f>
        <v>우제욱</v>
      </c>
      <c r="D106" s="247" cm="1">
        <f t="array" aca="1" ref="D106" ca="1">INDIRECT("'"&amp;$K104&amp;"'"&amp;"!E35")</f>
        <v>3630</v>
      </c>
      <c r="E106" s="247" t="str" cm="1">
        <f t="array" aca="1" ref="E106" ca="1">INDIRECT("'"&amp;$K104&amp;"'"&amp;"!J35")</f>
        <v>변일용</v>
      </c>
      <c r="F106" s="245">
        <v>3</v>
      </c>
      <c r="G106" s="248"/>
      <c r="I106" s="275">
        <v>35</v>
      </c>
      <c r="O106" s="244"/>
      <c r="P106" s="245">
        <v>3</v>
      </c>
      <c r="Q106" s="247" t="str">
        <f t="shared" ca="1" si="33"/>
        <v>우제욱</v>
      </c>
      <c r="R106" s="247">
        <f t="shared" ca="1" si="32"/>
        <v>3630</v>
      </c>
      <c r="S106" s="247" t="str">
        <f t="shared" ca="1" si="34"/>
        <v>변일용</v>
      </c>
      <c r="T106" s="245">
        <v>3</v>
      </c>
      <c r="U106" s="248"/>
      <c r="W106">
        <v>3630</v>
      </c>
      <c r="X106" t="s">
        <v>215</v>
      </c>
      <c r="Y106" t="s">
        <v>216</v>
      </c>
      <c r="Z106" t="s">
        <v>154</v>
      </c>
      <c r="AA106" t="s">
        <v>195</v>
      </c>
      <c r="AB106" t="s">
        <v>217</v>
      </c>
      <c r="AC106" t="s">
        <v>155</v>
      </c>
      <c r="AD106" t="s">
        <v>195</v>
      </c>
      <c r="AE106" t="str">
        <f t="shared" ca="1" si="35"/>
        <v>-</v>
      </c>
      <c r="AF106" t="str">
        <f t="shared" ca="1" si="36"/>
        <v>-</v>
      </c>
      <c r="AG106" t="str">
        <f t="shared" ca="1" si="37"/>
        <v>-</v>
      </c>
    </row>
    <row r="107" spans="1:33">
      <c r="A107" s="244"/>
      <c r="B107" s="245">
        <v>4</v>
      </c>
      <c r="C107" s="247" t="str" cm="1">
        <f t="array" aca="1" ref="C107" ca="1">INDIRECT("'"&amp;$K104&amp;"'"&amp;"!H51")</f>
        <v>장남균</v>
      </c>
      <c r="D107" s="247" cm="1">
        <f t="array" aca="1" ref="D107" ca="1">INDIRECT("'"&amp;$K104&amp;"'"&amp;"!E51")</f>
        <v>3631</v>
      </c>
      <c r="E107" s="247" t="str" cm="1">
        <f t="array" aca="1" ref="E107" ca="1">INDIRECT("'"&amp;$K104&amp;"'"&amp;"!J51")</f>
        <v>이영화</v>
      </c>
      <c r="F107" s="245">
        <v>4</v>
      </c>
      <c r="G107" s="248"/>
      <c r="I107" s="275">
        <v>51</v>
      </c>
      <c r="O107" s="244"/>
      <c r="P107" s="245">
        <v>4</v>
      </c>
      <c r="Q107" s="247" t="str">
        <f t="shared" ca="1" si="33"/>
        <v>장남균</v>
      </c>
      <c r="R107" s="247">
        <f t="shared" ca="1" si="32"/>
        <v>3631</v>
      </c>
      <c r="S107" s="247" t="str">
        <f t="shared" ca="1" si="34"/>
        <v>이영화</v>
      </c>
      <c r="T107" s="245">
        <v>4</v>
      </c>
      <c r="U107" s="248"/>
      <c r="W107">
        <v>3631</v>
      </c>
      <c r="X107" t="s">
        <v>218</v>
      </c>
      <c r="Y107" t="s">
        <v>219</v>
      </c>
      <c r="Z107" t="s">
        <v>156</v>
      </c>
      <c r="AA107" t="s">
        <v>195</v>
      </c>
      <c r="AB107" t="s">
        <v>220</v>
      </c>
      <c r="AC107" t="s">
        <v>157</v>
      </c>
      <c r="AD107" t="s">
        <v>195</v>
      </c>
      <c r="AE107" t="str">
        <f t="shared" ca="1" si="35"/>
        <v>-</v>
      </c>
      <c r="AF107" t="str">
        <f t="shared" ca="1" si="36"/>
        <v>-</v>
      </c>
      <c r="AG107" t="str">
        <f t="shared" ca="1" si="37"/>
        <v>-</v>
      </c>
    </row>
    <row r="108" spans="1:33">
      <c r="A108" s="244"/>
      <c r="B108" s="245">
        <v>5</v>
      </c>
      <c r="C108" s="247" t="str" cm="1">
        <f t="array" aca="1" ref="C108" ca="1">INDIRECT("'"&amp;$K104&amp;"'"&amp;"!H67")</f>
        <v>김도근</v>
      </c>
      <c r="D108" s="247" cm="1">
        <f t="array" aca="1" ref="D108" ca="1">INDIRECT("'"&amp;$K104&amp;"'"&amp;"!E67")</f>
        <v>3621</v>
      </c>
      <c r="E108" s="247" t="str" cm="1">
        <f t="array" aca="1" ref="E108" ca="1">INDIRECT("'"&amp;$K104&amp;"'"&amp;"!J67")</f>
        <v>김학열</v>
      </c>
      <c r="F108" s="245">
        <v>5</v>
      </c>
      <c r="G108" s="248"/>
      <c r="I108" s="275">
        <v>67</v>
      </c>
      <c r="O108" s="244"/>
      <c r="P108" s="245">
        <v>5</v>
      </c>
      <c r="Q108" s="247" t="str">
        <f t="shared" ca="1" si="33"/>
        <v>김도근</v>
      </c>
      <c r="R108" s="247">
        <f t="shared" ca="1" si="32"/>
        <v>3621</v>
      </c>
      <c r="S108" s="247" t="str">
        <f t="shared" ca="1" si="34"/>
        <v>김학열</v>
      </c>
      <c r="T108" s="245">
        <v>5</v>
      </c>
      <c r="U108" s="248"/>
      <c r="W108">
        <v>3621</v>
      </c>
      <c r="X108" t="s">
        <v>206</v>
      </c>
      <c r="Y108" t="s">
        <v>208</v>
      </c>
      <c r="Z108" t="s">
        <v>148</v>
      </c>
      <c r="AA108" t="s">
        <v>195</v>
      </c>
      <c r="AB108" t="s">
        <v>207</v>
      </c>
      <c r="AC108" t="s">
        <v>149</v>
      </c>
      <c r="AD108" t="s">
        <v>195</v>
      </c>
      <c r="AE108" t="str">
        <f t="shared" ca="1" si="35"/>
        <v>-</v>
      </c>
      <c r="AF108" t="str">
        <f t="shared" ca="1" si="36"/>
        <v>-</v>
      </c>
      <c r="AG108" t="str">
        <f t="shared" ca="1" si="37"/>
        <v>-</v>
      </c>
    </row>
    <row r="109" spans="1:33">
      <c r="A109" s="244"/>
      <c r="B109" s="245">
        <v>6</v>
      </c>
      <c r="C109" s="247" t="str" cm="1">
        <f t="array" aca="1" ref="C109" ca="1">INDIRECT("'"&amp;$K104&amp;"'"&amp;"!H83")</f>
        <v>김익수</v>
      </c>
      <c r="D109" s="247" cm="1">
        <f t="array" aca="1" ref="D109" ca="1">INDIRECT("'"&amp;$K104&amp;"'"&amp;"!E83")</f>
        <v>3661</v>
      </c>
      <c r="E109" s="247" t="str" cm="1">
        <f t="array" aca="1" ref="E109" ca="1">INDIRECT("'"&amp;$K104&amp;"'"&amp;"!J83")</f>
        <v>이인섭</v>
      </c>
      <c r="F109" s="245">
        <v>6</v>
      </c>
      <c r="G109" s="248"/>
      <c r="I109" s="275">
        <v>83</v>
      </c>
      <c r="O109" s="244"/>
      <c r="P109" s="245">
        <v>6</v>
      </c>
      <c r="Q109" s="247" t="str">
        <f t="shared" ca="1" si="33"/>
        <v>김익수</v>
      </c>
      <c r="R109" s="247">
        <f t="shared" ca="1" si="32"/>
        <v>3661</v>
      </c>
      <c r="S109" s="247" t="str">
        <f t="shared" ca="1" si="34"/>
        <v>이인섭</v>
      </c>
      <c r="T109" s="245">
        <v>6</v>
      </c>
      <c r="U109" s="248"/>
      <c r="W109">
        <v>3661</v>
      </c>
      <c r="X109" t="s">
        <v>224</v>
      </c>
      <c r="Y109" t="s">
        <v>241</v>
      </c>
      <c r="Z109" t="s">
        <v>161</v>
      </c>
      <c r="AA109" t="s">
        <v>195</v>
      </c>
      <c r="AB109" t="s">
        <v>240</v>
      </c>
      <c r="AC109" t="s">
        <v>160</v>
      </c>
      <c r="AD109" t="s">
        <v>195</v>
      </c>
      <c r="AE109" t="str">
        <f t="shared" ca="1" si="35"/>
        <v>-</v>
      </c>
      <c r="AF109" t="str">
        <f t="shared" ca="1" si="36"/>
        <v>-</v>
      </c>
      <c r="AG109" t="str">
        <f t="shared" ca="1" si="37"/>
        <v>-</v>
      </c>
    </row>
    <row r="110" spans="1:33">
      <c r="A110" s="244"/>
      <c r="B110" s="245">
        <v>7</v>
      </c>
      <c r="C110" s="247" t="str" cm="1">
        <f t="array" aca="1" ref="C110" ca="1">INDIRECT("'"&amp;$K104&amp;"'"&amp;"!H99")</f>
        <v>최용선</v>
      </c>
      <c r="D110" s="247" cm="1">
        <f t="array" aca="1" ref="D110" ca="1">INDIRECT("'"&amp;$K104&amp;"'"&amp;"!E99")</f>
        <v>3662</v>
      </c>
      <c r="E110" s="247" t="str" cm="1">
        <f t="array" aca="1" ref="E110" ca="1">INDIRECT("'"&amp;$K104&amp;"'"&amp;"!J99")</f>
        <v>김학희</v>
      </c>
      <c r="F110" s="245">
        <v>7</v>
      </c>
      <c r="G110" s="248"/>
      <c r="I110" s="275">
        <v>99</v>
      </c>
      <c r="O110" s="244"/>
      <c r="P110" s="245">
        <v>7</v>
      </c>
      <c r="Q110" s="247" t="str">
        <f t="shared" ca="1" si="33"/>
        <v>최용선</v>
      </c>
      <c r="R110" s="247">
        <f t="shared" ca="1" si="32"/>
        <v>3662</v>
      </c>
      <c r="S110" s="247" t="str">
        <f t="shared" ca="1" si="34"/>
        <v>김학희</v>
      </c>
      <c r="T110" s="245">
        <v>7</v>
      </c>
      <c r="U110" s="248"/>
      <c r="W110">
        <v>3662</v>
      </c>
      <c r="X110" t="s">
        <v>227</v>
      </c>
      <c r="Y110" t="s">
        <v>231</v>
      </c>
      <c r="Z110" t="s">
        <v>163</v>
      </c>
      <c r="AA110" t="s">
        <v>195</v>
      </c>
      <c r="AB110" t="s">
        <v>243</v>
      </c>
      <c r="AC110" t="s">
        <v>162</v>
      </c>
      <c r="AD110" t="s">
        <v>195</v>
      </c>
      <c r="AE110" t="str">
        <f t="shared" ca="1" si="35"/>
        <v>-</v>
      </c>
      <c r="AF110" t="str">
        <f t="shared" ca="1" si="36"/>
        <v>-</v>
      </c>
      <c r="AG110" t="str">
        <f t="shared" ca="1" si="37"/>
        <v>-</v>
      </c>
    </row>
    <row r="111" spans="1:33">
      <c r="A111" s="244"/>
      <c r="B111" s="245">
        <v>8</v>
      </c>
      <c r="C111" s="247" t="str" cm="1">
        <f t="array" aca="1" ref="C111" ca="1">INDIRECT("'"&amp;$K104&amp;"'"&amp;"!H115")</f>
        <v>이수환</v>
      </c>
      <c r="D111" s="247" cm="1">
        <f t="array" aca="1" ref="D111" ca="1">INDIRECT("'"&amp;$K104&amp;"'"&amp;"!E115")</f>
        <v>3508</v>
      </c>
      <c r="E111" s="247" t="str" cm="1">
        <f t="array" aca="1" ref="E111" ca="1">INDIRECT("'"&amp;$K104&amp;"'"&amp;"!J115")</f>
        <v>박선웅</v>
      </c>
      <c r="F111" s="245">
        <v>8</v>
      </c>
      <c r="G111" s="248"/>
      <c r="I111" s="275">
        <v>115</v>
      </c>
      <c r="O111" s="244"/>
      <c r="P111" s="245">
        <v>8</v>
      </c>
      <c r="Q111" s="247" t="str">
        <f t="shared" ca="1" si="33"/>
        <v>이수환</v>
      </c>
      <c r="R111" s="247">
        <f t="shared" ca="1" si="32"/>
        <v>3508</v>
      </c>
      <c r="S111" s="247" t="str">
        <f t="shared" ca="1" si="34"/>
        <v>박선웅</v>
      </c>
      <c r="T111" s="245">
        <v>8</v>
      </c>
      <c r="U111" s="248"/>
      <c r="W111">
        <v>3508</v>
      </c>
      <c r="X111" t="s">
        <v>193</v>
      </c>
      <c r="Y111" t="s">
        <v>196</v>
      </c>
      <c r="Z111" t="s">
        <v>136</v>
      </c>
      <c r="AA111" t="s">
        <v>195</v>
      </c>
      <c r="AB111" t="s">
        <v>194</v>
      </c>
      <c r="AC111" t="s">
        <v>138</v>
      </c>
      <c r="AD111" t="s">
        <v>195</v>
      </c>
      <c r="AE111" t="str">
        <f t="shared" ca="1" si="35"/>
        <v>-</v>
      </c>
      <c r="AF111" t="str">
        <f t="shared" ca="1" si="36"/>
        <v>-</v>
      </c>
      <c r="AG111" t="str">
        <f t="shared" ca="1" si="37"/>
        <v>-</v>
      </c>
    </row>
    <row r="112" spans="1:33">
      <c r="A112" s="244"/>
      <c r="B112" s="245">
        <v>9</v>
      </c>
      <c r="C112" s="247" t="str" cm="1">
        <f t="array" aca="1" ref="C112" ca="1">INDIRECT("'"&amp;$K104&amp;"'"&amp;"!H131")</f>
        <v>김성취</v>
      </c>
      <c r="D112" s="247" cm="1">
        <f t="array" aca="1" ref="D112" ca="1">INDIRECT("'"&amp;$K104&amp;"'"&amp;"!E131")</f>
        <v>3509</v>
      </c>
      <c r="E112" s="247" t="str" cm="1">
        <f t="array" aca="1" ref="E112" ca="1">INDIRECT("'"&amp;$K104&amp;"'"&amp;"!J131")</f>
        <v>양광일</v>
      </c>
      <c r="F112" s="245">
        <v>9</v>
      </c>
      <c r="G112" s="248"/>
      <c r="I112" s="275">
        <v>131</v>
      </c>
      <c r="O112" s="244"/>
      <c r="P112" s="245">
        <v>9</v>
      </c>
      <c r="Q112" s="247" t="str">
        <f t="shared" ca="1" si="33"/>
        <v>김성취</v>
      </c>
      <c r="R112" s="247">
        <f t="shared" ca="1" si="32"/>
        <v>3509</v>
      </c>
      <c r="S112" s="247" t="str">
        <f t="shared" ca="1" si="34"/>
        <v>양광일</v>
      </c>
      <c r="T112" s="245">
        <v>9</v>
      </c>
      <c r="U112" s="248"/>
      <c r="W112">
        <v>3509</v>
      </c>
      <c r="X112" t="s">
        <v>197</v>
      </c>
      <c r="Y112" t="s">
        <v>226</v>
      </c>
      <c r="Z112" t="s">
        <v>165</v>
      </c>
      <c r="AA112" t="s">
        <v>195</v>
      </c>
      <c r="AB112" t="s">
        <v>225</v>
      </c>
      <c r="AC112" t="s">
        <v>167</v>
      </c>
      <c r="AD112" t="s">
        <v>195</v>
      </c>
      <c r="AE112" t="str">
        <f t="shared" ca="1" si="35"/>
        <v>-</v>
      </c>
      <c r="AF112" t="str">
        <f t="shared" ca="1" si="36"/>
        <v>-</v>
      </c>
      <c r="AG112" t="str">
        <f t="shared" ca="1" si="37"/>
        <v>-</v>
      </c>
    </row>
    <row r="113" spans="1:33">
      <c r="A113" s="244"/>
      <c r="B113" s="245">
        <v>10</v>
      </c>
      <c r="C113" s="247" t="str" cm="1">
        <f t="array" aca="1" ref="C113" ca="1">INDIRECT("'"&amp;$K104&amp;"'"&amp;"!H147")</f>
        <v>심상만</v>
      </c>
      <c r="D113" s="247" cm="1">
        <f t="array" aca="1" ref="D113" ca="1">INDIRECT("'"&amp;$K104&amp;"'"&amp;"!E147")</f>
        <v>3619</v>
      </c>
      <c r="E113" s="247" t="str" cm="1">
        <f t="array" aca="1" ref="E113" ca="1">INDIRECT("'"&amp;$K104&amp;"'"&amp;"!J147")</f>
        <v>최정수</v>
      </c>
      <c r="F113" s="245">
        <v>10</v>
      </c>
      <c r="G113" s="248"/>
      <c r="I113" s="275">
        <v>147</v>
      </c>
      <c r="O113" s="244"/>
      <c r="P113" s="245">
        <v>10</v>
      </c>
      <c r="Q113" s="247" t="str">
        <f t="shared" ca="1" si="33"/>
        <v>심상만</v>
      </c>
      <c r="R113" s="247">
        <f t="shared" ca="1" si="32"/>
        <v>3619</v>
      </c>
      <c r="S113" s="247" t="str">
        <f t="shared" ca="1" si="34"/>
        <v>최정수</v>
      </c>
      <c r="T113" s="245">
        <v>10</v>
      </c>
      <c r="U113" s="248"/>
      <c r="W113">
        <v>3619</v>
      </c>
      <c r="X113" t="s">
        <v>200</v>
      </c>
      <c r="Y113" t="s">
        <v>235</v>
      </c>
      <c r="Z113" t="s">
        <v>143</v>
      </c>
      <c r="AA113" t="s">
        <v>195</v>
      </c>
      <c r="AB113" t="s">
        <v>234</v>
      </c>
      <c r="AC113" t="s">
        <v>144</v>
      </c>
      <c r="AD113" t="s">
        <v>195</v>
      </c>
      <c r="AE113" t="str">
        <f t="shared" ca="1" si="35"/>
        <v>-</v>
      </c>
      <c r="AF113" t="str">
        <f t="shared" ca="1" si="36"/>
        <v>-</v>
      </c>
      <c r="AG113" t="str">
        <f t="shared" ca="1" si="37"/>
        <v>-</v>
      </c>
    </row>
    <row r="114" spans="1:33">
      <c r="A114" s="244"/>
      <c r="B114" s="245">
        <v>11</v>
      </c>
      <c r="C114" s="247" cm="1">
        <f t="array" aca="1" ref="C114" ca="1">INDIRECT("'"&amp;$K104&amp;"'"&amp;"!H163")</f>
        <v>0</v>
      </c>
      <c r="D114" s="247" cm="1">
        <f t="array" aca="1" ref="D114" ca="1">INDIRECT("'"&amp;$K104&amp;"'"&amp;"!E163")</f>
        <v>0</v>
      </c>
      <c r="E114" s="247" cm="1">
        <f t="array" aca="1" ref="E114" ca="1">INDIRECT("'"&amp;$K104&amp;"'"&amp;"!J163")</f>
        <v>0</v>
      </c>
      <c r="F114" s="245">
        <v>11</v>
      </c>
      <c r="G114" s="248"/>
      <c r="I114" s="275">
        <v>163</v>
      </c>
      <c r="O114" s="244"/>
      <c r="P114" s="245">
        <v>11</v>
      </c>
      <c r="Q114" s="247">
        <f t="shared" ca="1" si="33"/>
        <v>0</v>
      </c>
      <c r="R114" s="247">
        <f t="shared" ca="1" si="32"/>
        <v>0</v>
      </c>
      <c r="S114" s="247">
        <f t="shared" ca="1" si="34"/>
        <v>0</v>
      </c>
      <c r="T114" s="245">
        <v>11</v>
      </c>
      <c r="U114" s="248"/>
      <c r="W114">
        <v>3622</v>
      </c>
      <c r="X114" t="s">
        <v>209</v>
      </c>
      <c r="Y114" t="s">
        <v>195</v>
      </c>
      <c r="Z114" t="s">
        <v>195</v>
      </c>
      <c r="AA114" t="s">
        <v>195</v>
      </c>
      <c r="AB114" t="s">
        <v>195</v>
      </c>
      <c r="AC114" t="s">
        <v>195</v>
      </c>
      <c r="AD114" t="s">
        <v>195</v>
      </c>
      <c r="AE114" t="str">
        <f t="shared" ca="1" si="35"/>
        <v>확인</v>
      </c>
      <c r="AF114" t="str">
        <f t="shared" ca="1" si="36"/>
        <v>확인</v>
      </c>
      <c r="AG114" t="str">
        <f t="shared" ca="1" si="37"/>
        <v>확인</v>
      </c>
    </row>
    <row r="115" spans="1:33">
      <c r="A115" s="244"/>
      <c r="B115" s="245">
        <v>12</v>
      </c>
      <c r="C115" s="247" cm="1">
        <f t="array" aca="1" ref="C115" ca="1">INDIRECT("'"&amp;$K104&amp;"'"&amp;"!H179")</f>
        <v>0</v>
      </c>
      <c r="D115" s="247" cm="1">
        <f t="array" aca="1" ref="D115" ca="1">INDIRECT("'"&amp;$K104&amp;"'"&amp;"!E179")</f>
        <v>0</v>
      </c>
      <c r="E115" s="247" cm="1">
        <f t="array" aca="1" ref="E115" ca="1">INDIRECT("'"&amp;$K104&amp;"'"&amp;"!J179")</f>
        <v>0</v>
      </c>
      <c r="F115" s="245">
        <v>12</v>
      </c>
      <c r="G115" s="248"/>
      <c r="I115" s="275">
        <v>179</v>
      </c>
      <c r="O115" s="244"/>
      <c r="P115" s="245">
        <v>12</v>
      </c>
      <c r="Q115" s="247">
        <f t="shared" ca="1" si="33"/>
        <v>0</v>
      </c>
      <c r="R115" s="247">
        <f t="shared" ca="1" si="32"/>
        <v>0</v>
      </c>
      <c r="S115" s="247">
        <f t="shared" ca="1" si="34"/>
        <v>0</v>
      </c>
      <c r="T115" s="245">
        <v>12</v>
      </c>
      <c r="U115" s="248"/>
      <c r="W115">
        <v>3632</v>
      </c>
      <c r="X115" t="s">
        <v>221</v>
      </c>
      <c r="Y115" t="s">
        <v>195</v>
      </c>
      <c r="Z115" t="s">
        <v>195</v>
      </c>
      <c r="AA115" t="s">
        <v>195</v>
      </c>
      <c r="AB115" t="s">
        <v>195</v>
      </c>
      <c r="AC115" t="s">
        <v>195</v>
      </c>
      <c r="AD115" t="s">
        <v>195</v>
      </c>
      <c r="AE115" t="str">
        <f t="shared" ca="1" si="35"/>
        <v>확인</v>
      </c>
      <c r="AF115" t="str">
        <f t="shared" ca="1" si="36"/>
        <v>확인</v>
      </c>
      <c r="AG115" t="str">
        <f t="shared" ca="1" si="37"/>
        <v>확인</v>
      </c>
    </row>
    <row r="116" spans="1:33">
      <c r="A116" s="250"/>
      <c r="B116" s="245">
        <v>13</v>
      </c>
      <c r="C116" s="247" cm="1">
        <f t="array" aca="1" ref="C116" ca="1">INDIRECT("'"&amp;$K$84&amp;"'"&amp;"!H195")</f>
        <v>0</v>
      </c>
      <c r="D116" s="247" cm="1">
        <f t="array" aca="1" ref="D116" ca="1">INDIRECT("'"&amp;$K104&amp;"'"&amp;"!E195")</f>
        <v>0</v>
      </c>
      <c r="E116" s="247" cm="1">
        <f t="array" aca="1" ref="E116" ca="1">INDIRECT("'"&amp;$K24&amp;"'"&amp;"!J195")</f>
        <v>0</v>
      </c>
      <c r="F116" s="245">
        <v>13</v>
      </c>
      <c r="G116" s="248"/>
      <c r="I116" s="275">
        <f>I115+16</f>
        <v>195</v>
      </c>
      <c r="O116" s="250"/>
      <c r="P116" s="245">
        <v>13</v>
      </c>
      <c r="Q116" s="247">
        <f t="shared" ca="1" si="33"/>
        <v>0</v>
      </c>
      <c r="R116" s="247">
        <f t="shared" ca="1" si="32"/>
        <v>0</v>
      </c>
      <c r="S116" s="247">
        <f t="shared" ca="1" si="34"/>
        <v>0</v>
      </c>
      <c r="T116" s="245">
        <v>13</v>
      </c>
      <c r="U116" s="248"/>
      <c r="AE116" t="str">
        <f t="shared" ca="1" si="35"/>
        <v>-</v>
      </c>
      <c r="AF116" t="str">
        <f t="shared" ca="1" si="36"/>
        <v>-</v>
      </c>
      <c r="AG116" t="str">
        <f t="shared" ca="1" si="37"/>
        <v>-</v>
      </c>
    </row>
    <row r="117" spans="1:33">
      <c r="A117" s="251"/>
      <c r="B117" s="245"/>
      <c r="C117" s="252"/>
      <c r="D117" s="246"/>
      <c r="E117" s="247"/>
      <c r="F117" s="245"/>
      <c r="G117" s="248"/>
      <c r="O117" s="251"/>
      <c r="P117" s="245"/>
      <c r="Q117" s="252"/>
      <c r="R117" s="246"/>
      <c r="S117" s="247"/>
      <c r="T117" s="245"/>
      <c r="U117" s="248"/>
    </row>
    <row r="118" spans="1:33">
      <c r="A118" s="251"/>
      <c r="B118" s="245"/>
      <c r="C118" s="252"/>
      <c r="D118" s="253"/>
      <c r="E118" s="247"/>
      <c r="F118" s="245"/>
      <c r="G118" s="248"/>
      <c r="O118" s="251"/>
      <c r="P118" s="245"/>
      <c r="Q118" s="252"/>
      <c r="R118" s="253"/>
      <c r="S118" s="247"/>
      <c r="T118" s="245"/>
      <c r="U118" s="248"/>
    </row>
    <row r="119" spans="1:33">
      <c r="A119" s="254"/>
      <c r="B119" s="255"/>
      <c r="C119" s="256"/>
      <c r="D119" s="257"/>
      <c r="E119" s="256"/>
      <c r="F119" s="258"/>
      <c r="G119" s="259"/>
      <c r="O119" s="254"/>
      <c r="P119" s="255"/>
      <c r="Q119" s="256"/>
      <c r="R119" s="257"/>
      <c r="S119" s="256"/>
      <c r="T119" s="258"/>
      <c r="U119" s="259"/>
    </row>
    <row r="121" spans="1:33" ht="17.25" thickBot="1">
      <c r="A121" s="272">
        <f>'월간 계획'!Y3</f>
        <v>45084</v>
      </c>
      <c r="B121" s="273"/>
      <c r="C121" s="273"/>
      <c r="O121" s="272">
        <f>A121</f>
        <v>45084</v>
      </c>
      <c r="P121" s="273"/>
      <c r="Q121" s="273"/>
    </row>
    <row r="122" spans="1:33" ht="17.25" thickTop="1">
      <c r="A122" s="260" t="s">
        <v>178</v>
      </c>
      <c r="B122" s="261"/>
      <c r="C122" s="261"/>
      <c r="D122" s="261"/>
      <c r="E122" s="261"/>
      <c r="F122" s="261"/>
      <c r="G122" s="262"/>
      <c r="K122" t="s">
        <v>179</v>
      </c>
      <c r="L122" t="s">
        <v>180</v>
      </c>
      <c r="M122" t="s">
        <v>181</v>
      </c>
      <c r="O122" s="260" t="s">
        <v>178</v>
      </c>
      <c r="P122" s="261"/>
      <c r="Q122" s="261"/>
      <c r="R122" s="261"/>
      <c r="S122" s="261"/>
      <c r="T122" s="261"/>
      <c r="U122" s="262"/>
      <c r="AE122" t="s">
        <v>13</v>
      </c>
      <c r="AF122" t="s">
        <v>182</v>
      </c>
      <c r="AG122" t="s">
        <v>14</v>
      </c>
    </row>
    <row r="123" spans="1:33">
      <c r="A123" s="241" t="s">
        <v>183</v>
      </c>
      <c r="B123" s="242" t="s">
        <v>184</v>
      </c>
      <c r="C123" s="242" t="s">
        <v>185</v>
      </c>
      <c r="D123" s="242" t="s">
        <v>186</v>
      </c>
      <c r="E123" s="242" t="s">
        <v>185</v>
      </c>
      <c r="F123" s="242" t="s">
        <v>184</v>
      </c>
      <c r="G123" s="243" t="s">
        <v>183</v>
      </c>
      <c r="O123" s="241" t="s">
        <v>183</v>
      </c>
      <c r="P123" s="242" t="s">
        <v>184</v>
      </c>
      <c r="Q123" s="242" t="s">
        <v>185</v>
      </c>
      <c r="R123" s="242" t="s">
        <v>186</v>
      </c>
      <c r="S123" s="242" t="s">
        <v>185</v>
      </c>
      <c r="T123" s="242" t="s">
        <v>184</v>
      </c>
      <c r="U123" s="243" t="s">
        <v>183</v>
      </c>
      <c r="W123" t="s">
        <v>186</v>
      </c>
      <c r="X123" t="s">
        <v>187</v>
      </c>
      <c r="Y123" t="s">
        <v>188</v>
      </c>
      <c r="Z123" t="s">
        <v>189</v>
      </c>
      <c r="AA123" t="s">
        <v>190</v>
      </c>
      <c r="AB123" t="s">
        <v>188</v>
      </c>
      <c r="AC123" t="s">
        <v>191</v>
      </c>
      <c r="AD123" t="s">
        <v>190</v>
      </c>
    </row>
    <row r="124" spans="1:33">
      <c r="A124" s="244"/>
      <c r="B124" s="245">
        <v>1</v>
      </c>
      <c r="C124" s="247" t="str" cm="1">
        <f t="array" aca="1" ref="C124" ca="1">INDIRECT("'"&amp;$K124&amp;"'"&amp;"!H3")</f>
        <v>한태전</v>
      </c>
      <c r="D124" s="247" cm="1">
        <f t="array" aca="1" ref="D124" ca="1">INDIRECT("'"&amp;$K124&amp;"'"&amp;"!E3")</f>
        <v>3621</v>
      </c>
      <c r="E124" s="247" t="str" cm="1">
        <f t="array" aca="1" ref="E124" ca="1">INDIRECT("'"&amp;$K124&amp;"'"&amp;"!J3")</f>
        <v>심기섭</v>
      </c>
      <c r="F124" s="245">
        <v>1</v>
      </c>
      <c r="G124" s="248"/>
      <c r="I124" s="275">
        <v>3</v>
      </c>
      <c r="K124" t="s">
        <v>249</v>
      </c>
      <c r="O124" s="244"/>
      <c r="P124" s="245">
        <v>1</v>
      </c>
      <c r="Q124" s="247" t="str">
        <f ca="1">C124</f>
        <v>한태전</v>
      </c>
      <c r="R124" s="247">
        <f t="shared" ref="R124:R136" ca="1" si="38">D124</f>
        <v>3621</v>
      </c>
      <c r="S124" s="247" t="str">
        <f ca="1">E124</f>
        <v>심기섭</v>
      </c>
      <c r="T124" s="245">
        <v>1</v>
      </c>
      <c r="U124" s="248"/>
      <c r="W124">
        <v>3621</v>
      </c>
      <c r="X124" t="s">
        <v>206</v>
      </c>
      <c r="Y124" t="s">
        <v>214</v>
      </c>
      <c r="Z124" t="s">
        <v>171</v>
      </c>
      <c r="AA124" t="s">
        <v>195</v>
      </c>
      <c r="AB124" t="s">
        <v>213</v>
      </c>
      <c r="AC124" t="s">
        <v>174</v>
      </c>
      <c r="AD124" t="s">
        <v>195</v>
      </c>
      <c r="AE124" t="str">
        <f ca="1">IF(Q124=Z124,"-","확인")</f>
        <v>-</v>
      </c>
      <c r="AF124" t="str">
        <f ca="1">IF(R124=W124,"-","확인")</f>
        <v>-</v>
      </c>
      <c r="AG124" t="str">
        <f ca="1">IF(S124=AC124,"-","확인")</f>
        <v>-</v>
      </c>
    </row>
    <row r="125" spans="1:33">
      <c r="A125" s="244"/>
      <c r="B125" s="245">
        <v>2</v>
      </c>
      <c r="C125" s="247" t="str" cm="1">
        <f t="array" aca="1" ref="C125" ca="1">INDIRECT("'"&amp;$K124&amp;"'"&amp;"!H19")</f>
        <v>김만철</v>
      </c>
      <c r="D125" s="247" cm="1">
        <f t="array" aca="1" ref="D125" ca="1">INDIRECT("'"&amp;$K124&amp;"'"&amp;"!E19")</f>
        <v>3622</v>
      </c>
      <c r="E125" s="247" t="str" cm="1">
        <f t="array" aca="1" ref="E125" ca="1">INDIRECT("'"&amp;$K124&amp;"'"&amp;"!J19")</f>
        <v>자선호</v>
      </c>
      <c r="F125" s="245">
        <v>2</v>
      </c>
      <c r="G125" s="249"/>
      <c r="I125" s="275">
        <v>19</v>
      </c>
      <c r="O125" s="244"/>
      <c r="P125" s="245">
        <v>2</v>
      </c>
      <c r="Q125" s="247" t="str">
        <f t="shared" ref="Q125:Q136" ca="1" si="39">C125</f>
        <v>김만철</v>
      </c>
      <c r="R125" s="247">
        <f t="shared" ca="1" si="38"/>
        <v>3622</v>
      </c>
      <c r="S125" s="247" t="str">
        <f t="shared" ref="S125:S136" ca="1" si="40">E125</f>
        <v>자선호</v>
      </c>
      <c r="T125" s="245">
        <v>2</v>
      </c>
      <c r="U125" s="249"/>
      <c r="W125">
        <v>3622</v>
      </c>
      <c r="X125" t="s">
        <v>209</v>
      </c>
      <c r="Y125" t="s">
        <v>211</v>
      </c>
      <c r="Z125" t="s">
        <v>150</v>
      </c>
      <c r="AA125" t="s">
        <v>195</v>
      </c>
      <c r="AB125" t="s">
        <v>210</v>
      </c>
      <c r="AC125" t="s">
        <v>151</v>
      </c>
      <c r="AD125" t="s">
        <v>195</v>
      </c>
      <c r="AE125" t="str">
        <f t="shared" ref="AE125:AE136" ca="1" si="41">IF(Q125=Z125,"-","확인")</f>
        <v>-</v>
      </c>
      <c r="AF125" t="str">
        <f t="shared" ref="AF125:AF136" ca="1" si="42">IF(R125=W125,"-","확인")</f>
        <v>-</v>
      </c>
      <c r="AG125" t="str">
        <f t="shared" ref="AG125:AG136" ca="1" si="43">IF(S125=AC125,"-","확인")</f>
        <v>-</v>
      </c>
    </row>
    <row r="126" spans="1:33">
      <c r="A126" s="244"/>
      <c r="B126" s="245">
        <v>3</v>
      </c>
      <c r="C126" s="247" t="str" cm="1">
        <f t="array" aca="1" ref="C126" ca="1">INDIRECT("'"&amp;$K124&amp;"'"&amp;"!H35")</f>
        <v>김민규</v>
      </c>
      <c r="D126" s="247" cm="1">
        <f t="array" aca="1" ref="D126" ca="1">INDIRECT("'"&amp;$K124&amp;"'"&amp;"!E35")</f>
        <v>3629</v>
      </c>
      <c r="E126" s="247" t="str" cm="1">
        <f t="array" aca="1" ref="E126" ca="1">INDIRECT("'"&amp;$K124&amp;"'"&amp;"!J35")</f>
        <v>김권호</v>
      </c>
      <c r="F126" s="245">
        <v>3</v>
      </c>
      <c r="G126" s="248"/>
      <c r="I126" s="275">
        <v>35</v>
      </c>
      <c r="O126" s="244"/>
      <c r="P126" s="245">
        <v>3</v>
      </c>
      <c r="Q126" s="247" t="str">
        <f t="shared" ca="1" si="39"/>
        <v>김민규</v>
      </c>
      <c r="R126" s="247">
        <f t="shared" ca="1" si="38"/>
        <v>3629</v>
      </c>
      <c r="S126" s="247" t="str">
        <f t="shared" ca="1" si="40"/>
        <v>김권호</v>
      </c>
      <c r="T126" s="245">
        <v>3</v>
      </c>
      <c r="U126" s="248"/>
      <c r="W126">
        <v>3629</v>
      </c>
      <c r="X126" t="s">
        <v>212</v>
      </c>
      <c r="Y126" t="s">
        <v>238</v>
      </c>
      <c r="Z126" t="s">
        <v>152</v>
      </c>
      <c r="AA126" t="s">
        <v>195</v>
      </c>
      <c r="AB126" t="s">
        <v>239</v>
      </c>
      <c r="AC126" t="s">
        <v>153</v>
      </c>
      <c r="AD126" t="s">
        <v>195</v>
      </c>
      <c r="AE126" t="str">
        <f t="shared" ca="1" si="41"/>
        <v>-</v>
      </c>
      <c r="AF126" t="str">
        <f t="shared" ca="1" si="42"/>
        <v>-</v>
      </c>
      <c r="AG126" t="str">
        <f t="shared" ca="1" si="43"/>
        <v>-</v>
      </c>
    </row>
    <row r="127" spans="1:33">
      <c r="A127" s="244"/>
      <c r="B127" s="245">
        <v>4</v>
      </c>
      <c r="C127" s="247" t="str" cm="1">
        <f t="array" aca="1" ref="C127" ca="1">INDIRECT("'"&amp;$K124&amp;"'"&amp;"!H51")</f>
        <v>우제욱</v>
      </c>
      <c r="D127" s="247" cm="1">
        <f t="array" aca="1" ref="D127" ca="1">INDIRECT("'"&amp;$K124&amp;"'"&amp;"!E51")</f>
        <v>3630</v>
      </c>
      <c r="E127" s="247" t="str" cm="1">
        <f t="array" aca="1" ref="E127" ca="1">INDIRECT("'"&amp;$K124&amp;"'"&amp;"!J51")</f>
        <v>변일용</v>
      </c>
      <c r="F127" s="245">
        <v>4</v>
      </c>
      <c r="G127" s="248"/>
      <c r="I127" s="275">
        <v>51</v>
      </c>
      <c r="O127" s="244"/>
      <c r="P127" s="245">
        <v>4</v>
      </c>
      <c r="Q127" s="247" t="str">
        <f t="shared" ca="1" si="39"/>
        <v>우제욱</v>
      </c>
      <c r="R127" s="247">
        <f t="shared" ca="1" si="38"/>
        <v>3630</v>
      </c>
      <c r="S127" s="247" t="str">
        <f t="shared" ca="1" si="40"/>
        <v>변일용</v>
      </c>
      <c r="T127" s="245">
        <v>4</v>
      </c>
      <c r="U127" s="248"/>
      <c r="W127">
        <v>3630</v>
      </c>
      <c r="X127" t="s">
        <v>215</v>
      </c>
      <c r="Y127" t="s">
        <v>216</v>
      </c>
      <c r="Z127" t="s">
        <v>154</v>
      </c>
      <c r="AA127" t="s">
        <v>195</v>
      </c>
      <c r="AB127" t="s">
        <v>217</v>
      </c>
      <c r="AC127" t="s">
        <v>155</v>
      </c>
      <c r="AD127" t="s">
        <v>195</v>
      </c>
      <c r="AE127" t="str">
        <f t="shared" ca="1" si="41"/>
        <v>-</v>
      </c>
      <c r="AF127" t="str">
        <f t="shared" ca="1" si="42"/>
        <v>-</v>
      </c>
      <c r="AG127" t="str">
        <f t="shared" ca="1" si="43"/>
        <v>-</v>
      </c>
    </row>
    <row r="128" spans="1:33">
      <c r="A128" s="244"/>
      <c r="B128" s="245">
        <v>5</v>
      </c>
      <c r="C128" s="247" t="str" cm="1">
        <f t="array" aca="1" ref="C128" ca="1">INDIRECT("'"&amp;$K124&amp;"'"&amp;"!H67")</f>
        <v>김성취</v>
      </c>
      <c r="D128" s="247" cm="1">
        <f t="array" aca="1" ref="D128" ca="1">INDIRECT("'"&amp;$K124&amp;"'"&amp;"!E67")</f>
        <v>3631</v>
      </c>
      <c r="E128" s="247" t="str" cm="1">
        <f t="array" aca="1" ref="E128" ca="1">INDIRECT("'"&amp;$K124&amp;"'"&amp;"!J67")</f>
        <v>양광일</v>
      </c>
      <c r="F128" s="245">
        <v>5</v>
      </c>
      <c r="G128" s="248"/>
      <c r="I128" s="275">
        <v>67</v>
      </c>
      <c r="O128" s="244"/>
      <c r="P128" s="245">
        <v>5</v>
      </c>
      <c r="Q128" s="247" t="str">
        <f t="shared" ca="1" si="39"/>
        <v>김성취</v>
      </c>
      <c r="R128" s="247">
        <f t="shared" ca="1" si="38"/>
        <v>3631</v>
      </c>
      <c r="S128" s="247" t="str">
        <f t="shared" ca="1" si="40"/>
        <v>양광일</v>
      </c>
      <c r="T128" s="245">
        <v>5</v>
      </c>
      <c r="U128" s="248"/>
      <c r="W128">
        <v>3631</v>
      </c>
      <c r="X128" t="s">
        <v>218</v>
      </c>
      <c r="Y128" t="s">
        <v>226</v>
      </c>
      <c r="Z128" t="s">
        <v>165</v>
      </c>
      <c r="AA128" t="s">
        <v>195</v>
      </c>
      <c r="AB128" t="s">
        <v>225</v>
      </c>
      <c r="AC128" t="s">
        <v>167</v>
      </c>
      <c r="AD128" t="s">
        <v>195</v>
      </c>
      <c r="AE128" t="str">
        <f t="shared" ca="1" si="41"/>
        <v>-</v>
      </c>
      <c r="AF128" t="str">
        <f t="shared" ca="1" si="42"/>
        <v>-</v>
      </c>
      <c r="AG128" t="str">
        <f t="shared" ca="1" si="43"/>
        <v>-</v>
      </c>
    </row>
    <row r="129" spans="1:33">
      <c r="A129" s="244"/>
      <c r="B129" s="245">
        <v>6</v>
      </c>
      <c r="C129" s="247" t="str" cm="1">
        <f t="array" aca="1" ref="C129" ca="1">INDIRECT("'"&amp;$K124&amp;"'"&amp;"!H83")</f>
        <v>임충환</v>
      </c>
      <c r="D129" s="247" cm="1">
        <f t="array" aca="1" ref="D129" ca="1">INDIRECT("'"&amp;$K124&amp;"'"&amp;"!E83")</f>
        <v>3632</v>
      </c>
      <c r="E129" s="247" t="str" cm="1">
        <f t="array" aca="1" ref="E129" ca="1">INDIRECT("'"&amp;$K124&amp;"'"&amp;"!J83")</f>
        <v>김요섭</v>
      </c>
      <c r="F129" s="245">
        <v>6</v>
      </c>
      <c r="G129" s="248"/>
      <c r="I129" s="275">
        <v>83</v>
      </c>
      <c r="O129" s="244"/>
      <c r="P129" s="245">
        <v>6</v>
      </c>
      <c r="Q129" s="247" t="str">
        <f t="shared" ca="1" si="39"/>
        <v>임충환</v>
      </c>
      <c r="R129" s="247">
        <f t="shared" ca="1" si="38"/>
        <v>3632</v>
      </c>
      <c r="S129" s="247" t="str">
        <f t="shared" ca="1" si="40"/>
        <v>김요섭</v>
      </c>
      <c r="T129" s="245">
        <v>6</v>
      </c>
      <c r="U129" s="248"/>
      <c r="W129">
        <v>3632</v>
      </c>
      <c r="X129" t="s">
        <v>221</v>
      </c>
      <c r="Y129" t="s">
        <v>223</v>
      </c>
      <c r="Z129" t="s">
        <v>159</v>
      </c>
      <c r="AA129" t="s">
        <v>195</v>
      </c>
      <c r="AB129" t="s">
        <v>222</v>
      </c>
      <c r="AC129" t="s">
        <v>158</v>
      </c>
      <c r="AD129" t="s">
        <v>195</v>
      </c>
      <c r="AE129" t="str">
        <f t="shared" ca="1" si="41"/>
        <v>-</v>
      </c>
      <c r="AF129" t="str">
        <f t="shared" ca="1" si="42"/>
        <v>-</v>
      </c>
      <c r="AG129" t="str">
        <f t="shared" ca="1" si="43"/>
        <v>-</v>
      </c>
    </row>
    <row r="130" spans="1:33">
      <c r="A130" s="244"/>
      <c r="B130" s="245">
        <v>7</v>
      </c>
      <c r="C130" s="247" t="str" cm="1">
        <f t="array" aca="1" ref="C130" ca="1">INDIRECT("'"&amp;$K124&amp;"'"&amp;"!H99")</f>
        <v>김익수</v>
      </c>
      <c r="D130" s="247" cm="1">
        <f t="array" aca="1" ref="D130" ca="1">INDIRECT("'"&amp;$K124&amp;"'"&amp;"!E99")</f>
        <v>3661</v>
      </c>
      <c r="E130" s="247" t="str" cm="1">
        <f t="array" aca="1" ref="E130" ca="1">INDIRECT("'"&amp;$K124&amp;"'"&amp;"!J99")</f>
        <v>이인섭</v>
      </c>
      <c r="F130" s="245">
        <v>7</v>
      </c>
      <c r="G130" s="248"/>
      <c r="I130" s="275">
        <v>99</v>
      </c>
      <c r="O130" s="244"/>
      <c r="P130" s="245">
        <v>7</v>
      </c>
      <c r="Q130" s="247" t="str">
        <f t="shared" ca="1" si="39"/>
        <v>김익수</v>
      </c>
      <c r="R130" s="247">
        <f t="shared" ca="1" si="38"/>
        <v>3661</v>
      </c>
      <c r="S130" s="247" t="str">
        <f t="shared" ca="1" si="40"/>
        <v>이인섭</v>
      </c>
      <c r="T130" s="245">
        <v>7</v>
      </c>
      <c r="U130" s="248"/>
      <c r="W130">
        <v>3661</v>
      </c>
      <c r="X130" t="s">
        <v>224</v>
      </c>
      <c r="Y130" t="s">
        <v>241</v>
      </c>
      <c r="Z130" t="s">
        <v>161</v>
      </c>
      <c r="AA130" t="s">
        <v>195</v>
      </c>
      <c r="AB130" t="s">
        <v>240</v>
      </c>
      <c r="AC130" t="s">
        <v>160</v>
      </c>
      <c r="AD130" t="s">
        <v>195</v>
      </c>
      <c r="AE130" t="str">
        <f t="shared" ca="1" si="41"/>
        <v>-</v>
      </c>
      <c r="AF130" t="str">
        <f t="shared" ca="1" si="42"/>
        <v>-</v>
      </c>
      <c r="AG130" t="str">
        <f t="shared" ca="1" si="43"/>
        <v>-</v>
      </c>
    </row>
    <row r="131" spans="1:33">
      <c r="A131" s="244"/>
      <c r="B131" s="245">
        <v>8</v>
      </c>
      <c r="C131" s="247" t="str" cm="1">
        <f t="array" aca="1" ref="C131" ca="1">INDIRECT("'"&amp;$K124&amp;"'"&amp;"!H115")</f>
        <v>최용선</v>
      </c>
      <c r="D131" s="247" cm="1">
        <f t="array" aca="1" ref="D131" ca="1">INDIRECT("'"&amp;$K124&amp;"'"&amp;"!E115")</f>
        <v>3662</v>
      </c>
      <c r="E131" s="247" t="str" cm="1">
        <f t="array" aca="1" ref="E131" ca="1">INDIRECT("'"&amp;$K124&amp;"'"&amp;"!J115")</f>
        <v>김학희</v>
      </c>
      <c r="F131" s="245">
        <v>8</v>
      </c>
      <c r="G131" s="248"/>
      <c r="I131" s="275">
        <v>115</v>
      </c>
      <c r="O131" s="244"/>
      <c r="P131" s="245">
        <v>8</v>
      </c>
      <c r="Q131" s="247" t="str">
        <f t="shared" ca="1" si="39"/>
        <v>최용선</v>
      </c>
      <c r="R131" s="247">
        <f t="shared" ca="1" si="38"/>
        <v>3662</v>
      </c>
      <c r="S131" s="247" t="str">
        <f t="shared" ca="1" si="40"/>
        <v>김학희</v>
      </c>
      <c r="T131" s="245">
        <v>8</v>
      </c>
      <c r="U131" s="248"/>
      <c r="W131">
        <v>3662</v>
      </c>
      <c r="X131" t="s">
        <v>227</v>
      </c>
      <c r="Y131" t="s">
        <v>231</v>
      </c>
      <c r="Z131" t="s">
        <v>163</v>
      </c>
      <c r="AA131" t="s">
        <v>195</v>
      </c>
      <c r="AB131" t="s">
        <v>243</v>
      </c>
      <c r="AC131" t="s">
        <v>162</v>
      </c>
      <c r="AD131" t="s">
        <v>195</v>
      </c>
      <c r="AE131" t="str">
        <f t="shared" ca="1" si="41"/>
        <v>-</v>
      </c>
      <c r="AF131" t="str">
        <f t="shared" ca="1" si="42"/>
        <v>-</v>
      </c>
      <c r="AG131" t="str">
        <f t="shared" ca="1" si="43"/>
        <v>-</v>
      </c>
    </row>
    <row r="132" spans="1:33">
      <c r="A132" s="244"/>
      <c r="B132" s="245">
        <v>9</v>
      </c>
      <c r="C132" s="247" t="str" cm="1">
        <f t="array" aca="1" ref="C132" ca="1">INDIRECT("'"&amp;$K124&amp;"'"&amp;"!H131")</f>
        <v>김용진</v>
      </c>
      <c r="D132" s="247" cm="1">
        <f t="array" aca="1" ref="D132" ca="1">INDIRECT("'"&amp;$K124&amp;"'"&amp;"!E131")</f>
        <v>3508</v>
      </c>
      <c r="E132" s="247" t="str" cm="1">
        <f t="array" aca="1" ref="E132" ca="1">INDIRECT("'"&amp;$K124&amp;"'"&amp;"!J131")</f>
        <v>김정일</v>
      </c>
      <c r="F132" s="245">
        <v>9</v>
      </c>
      <c r="G132" s="248"/>
      <c r="I132" s="275">
        <v>131</v>
      </c>
      <c r="O132" s="244"/>
      <c r="P132" s="245">
        <v>9</v>
      </c>
      <c r="Q132" s="247" t="str">
        <f t="shared" ca="1" si="39"/>
        <v>김용진</v>
      </c>
      <c r="R132" s="247">
        <f t="shared" ca="1" si="38"/>
        <v>3508</v>
      </c>
      <c r="S132" s="247" t="str">
        <f t="shared" ca="1" si="40"/>
        <v>김정일</v>
      </c>
      <c r="T132" s="245">
        <v>9</v>
      </c>
      <c r="U132" s="248"/>
      <c r="W132">
        <v>3508</v>
      </c>
      <c r="X132" t="s">
        <v>193</v>
      </c>
      <c r="Y132" t="s">
        <v>202</v>
      </c>
      <c r="Z132" t="s">
        <v>168</v>
      </c>
      <c r="AA132" t="s">
        <v>195</v>
      </c>
      <c r="AB132" t="s">
        <v>201</v>
      </c>
      <c r="AC132" t="s">
        <v>170</v>
      </c>
      <c r="AD132" t="s">
        <v>195</v>
      </c>
      <c r="AE132" t="str">
        <f t="shared" ca="1" si="41"/>
        <v>-</v>
      </c>
      <c r="AF132" t="str">
        <f t="shared" ca="1" si="42"/>
        <v>-</v>
      </c>
      <c r="AG132" t="str">
        <f t="shared" ca="1" si="43"/>
        <v>-</v>
      </c>
    </row>
    <row r="133" spans="1:33">
      <c r="A133" s="244"/>
      <c r="B133" s="245">
        <v>10</v>
      </c>
      <c r="C133" s="247" t="str" cm="1">
        <f t="array" aca="1" ref="C133" ca="1">INDIRECT("'"&amp;$K124&amp;"'"&amp;"!H147")</f>
        <v>김상신</v>
      </c>
      <c r="D133" s="247" cm="1">
        <f t="array" aca="1" ref="D133" ca="1">INDIRECT("'"&amp;$K124&amp;"'"&amp;"!E147")</f>
        <v>3509</v>
      </c>
      <c r="E133" s="247" t="str" cm="1">
        <f t="array" aca="1" ref="E133" ca="1">INDIRECT("'"&amp;$K124&amp;"'"&amp;"!J147")</f>
        <v>박종길</v>
      </c>
      <c r="F133" s="245">
        <v>10</v>
      </c>
      <c r="G133" s="248"/>
      <c r="I133" s="275">
        <v>147</v>
      </c>
      <c r="O133" s="244"/>
      <c r="P133" s="245">
        <v>10</v>
      </c>
      <c r="Q133" s="247" t="str">
        <f t="shared" ca="1" si="39"/>
        <v>김상신</v>
      </c>
      <c r="R133" s="247">
        <f t="shared" ca="1" si="38"/>
        <v>3509</v>
      </c>
      <c r="S133" s="247" t="str">
        <f t="shared" ca="1" si="40"/>
        <v>박종길</v>
      </c>
      <c r="T133" s="245">
        <v>10</v>
      </c>
      <c r="U133" s="248"/>
      <c r="W133">
        <v>3509</v>
      </c>
      <c r="X133" t="s">
        <v>197</v>
      </c>
      <c r="Y133" t="s">
        <v>199</v>
      </c>
      <c r="Z133" t="s">
        <v>140</v>
      </c>
      <c r="AA133" t="s">
        <v>195</v>
      </c>
      <c r="AB133" t="s">
        <v>198</v>
      </c>
      <c r="AC133" t="s">
        <v>142</v>
      </c>
      <c r="AD133" t="s">
        <v>195</v>
      </c>
      <c r="AE133" t="str">
        <f t="shared" ca="1" si="41"/>
        <v>-</v>
      </c>
      <c r="AF133" t="str">
        <f t="shared" ca="1" si="42"/>
        <v>-</v>
      </c>
      <c r="AG133" t="str">
        <f t="shared" ca="1" si="43"/>
        <v>-</v>
      </c>
    </row>
    <row r="134" spans="1:33">
      <c r="A134" s="244"/>
      <c r="B134" s="245">
        <v>11</v>
      </c>
      <c r="C134" s="247" t="str" cm="1">
        <f t="array" aca="1" ref="C134" ca="1">INDIRECT("'"&amp;$K124&amp;"'"&amp;"!H163")</f>
        <v>심상만</v>
      </c>
      <c r="D134" s="247" cm="1">
        <f t="array" aca="1" ref="D134" ca="1">INDIRECT("'"&amp;$K124&amp;"'"&amp;"!E163")</f>
        <v>3619</v>
      </c>
      <c r="E134" s="247" t="str" cm="1">
        <f t="array" aca="1" ref="E134" ca="1">INDIRECT("'"&amp;$K124&amp;"'"&amp;"!J163")</f>
        <v>최정수</v>
      </c>
      <c r="F134" s="245">
        <v>11</v>
      </c>
      <c r="G134" s="248"/>
      <c r="I134" s="275">
        <v>163</v>
      </c>
      <c r="O134" s="244"/>
      <c r="P134" s="245">
        <v>11</v>
      </c>
      <c r="Q134" s="247" t="str">
        <f t="shared" ca="1" si="39"/>
        <v>심상만</v>
      </c>
      <c r="R134" s="247">
        <f t="shared" ca="1" si="38"/>
        <v>3619</v>
      </c>
      <c r="S134" s="247" t="str">
        <f t="shared" ca="1" si="40"/>
        <v>최정수</v>
      </c>
      <c r="T134" s="245">
        <v>11</v>
      </c>
      <c r="U134" s="248"/>
      <c r="W134">
        <v>3619</v>
      </c>
      <c r="X134" t="s">
        <v>200</v>
      </c>
      <c r="Y134" t="s">
        <v>235</v>
      </c>
      <c r="Z134" t="s">
        <v>143</v>
      </c>
      <c r="AA134" t="s">
        <v>195</v>
      </c>
      <c r="AB134" t="s">
        <v>234</v>
      </c>
      <c r="AC134" t="s">
        <v>144</v>
      </c>
      <c r="AD134" t="s">
        <v>195</v>
      </c>
      <c r="AE134" t="str">
        <f t="shared" ca="1" si="41"/>
        <v>-</v>
      </c>
      <c r="AF134" t="str">
        <f t="shared" ca="1" si="42"/>
        <v>-</v>
      </c>
      <c r="AG134" t="str">
        <f t="shared" ca="1" si="43"/>
        <v>-</v>
      </c>
    </row>
    <row r="135" spans="1:33">
      <c r="A135" s="244"/>
      <c r="B135" s="245">
        <v>12</v>
      </c>
      <c r="C135" s="247" t="str" cm="1">
        <f t="array" aca="1" ref="C135" ca="1">INDIRECT("'"&amp;$K124&amp;"'"&amp;"!H179")</f>
        <v>최중문</v>
      </c>
      <c r="D135" s="247" cm="1">
        <f t="array" aca="1" ref="D135" ca="1">INDIRECT("'"&amp;$K124&amp;"'"&amp;"!E179")</f>
        <v>3620</v>
      </c>
      <c r="E135" s="247" t="str" cm="1">
        <f t="array" aca="1" ref="E135" ca="1">INDIRECT("'"&amp;$K124&amp;"'"&amp;"!J179")</f>
        <v>장시혁</v>
      </c>
      <c r="F135" s="245">
        <v>12</v>
      </c>
      <c r="G135" s="248"/>
      <c r="I135" s="275">
        <v>179</v>
      </c>
      <c r="O135" s="244"/>
      <c r="P135" s="245">
        <v>12</v>
      </c>
      <c r="Q135" s="247" t="str">
        <f t="shared" ca="1" si="39"/>
        <v>최중문</v>
      </c>
      <c r="R135" s="247">
        <f t="shared" ca="1" si="38"/>
        <v>3620</v>
      </c>
      <c r="S135" s="247" t="str">
        <f t="shared" ca="1" si="40"/>
        <v>장시혁</v>
      </c>
      <c r="T135" s="245">
        <v>12</v>
      </c>
      <c r="U135" s="248"/>
      <c r="W135">
        <v>3620</v>
      </c>
      <c r="X135" t="s">
        <v>203</v>
      </c>
      <c r="Y135" t="s">
        <v>205</v>
      </c>
      <c r="Z135" t="s">
        <v>146</v>
      </c>
      <c r="AA135" t="s">
        <v>195</v>
      </c>
      <c r="AB135" t="s">
        <v>204</v>
      </c>
      <c r="AC135" t="s">
        <v>147</v>
      </c>
      <c r="AD135" t="s">
        <v>195</v>
      </c>
      <c r="AE135" t="str">
        <f t="shared" ca="1" si="41"/>
        <v>-</v>
      </c>
      <c r="AF135" t="str">
        <f t="shared" ca="1" si="42"/>
        <v>-</v>
      </c>
      <c r="AG135" t="str">
        <f t="shared" ca="1" si="43"/>
        <v>-</v>
      </c>
    </row>
    <row r="136" spans="1:33">
      <c r="A136" s="250"/>
      <c r="B136" s="245">
        <v>13</v>
      </c>
      <c r="C136" s="247" cm="1">
        <f t="array" aca="1" ref="C136" ca="1">INDIRECT("'"&amp;$K$84&amp;"'"&amp;"!H195")</f>
        <v>0</v>
      </c>
      <c r="D136" s="247" cm="1">
        <f t="array" aca="1" ref="D136" ca="1">INDIRECT("'"&amp;$K124&amp;"'"&amp;"!E195")</f>
        <v>0</v>
      </c>
      <c r="E136" s="247" cm="1">
        <f t="array" aca="1" ref="E136" ca="1">INDIRECT("'"&amp;$K44&amp;"'"&amp;"!J195")</f>
        <v>0</v>
      </c>
      <c r="F136" s="245">
        <v>13</v>
      </c>
      <c r="G136" s="248"/>
      <c r="I136" s="275">
        <f>I135+16</f>
        <v>195</v>
      </c>
      <c r="O136" s="250"/>
      <c r="P136" s="245">
        <v>13</v>
      </c>
      <c r="Q136" s="247">
        <f t="shared" ca="1" si="39"/>
        <v>0</v>
      </c>
      <c r="R136" s="247">
        <f t="shared" ca="1" si="38"/>
        <v>0</v>
      </c>
      <c r="S136" s="247">
        <f t="shared" ca="1" si="40"/>
        <v>0</v>
      </c>
      <c r="T136" s="245">
        <v>13</v>
      </c>
      <c r="U136" s="248"/>
      <c r="AE136" t="str">
        <f t="shared" ca="1" si="41"/>
        <v>-</v>
      </c>
      <c r="AF136" t="str">
        <f t="shared" ca="1" si="42"/>
        <v>-</v>
      </c>
      <c r="AG136" t="str">
        <f t="shared" ca="1" si="43"/>
        <v>-</v>
      </c>
    </row>
    <row r="137" spans="1:33">
      <c r="A137" s="251"/>
      <c r="B137" s="245"/>
      <c r="C137" s="252"/>
      <c r="D137" s="246"/>
      <c r="E137" s="247"/>
      <c r="F137" s="245"/>
      <c r="G137" s="248"/>
      <c r="O137" s="251"/>
      <c r="P137" s="245"/>
      <c r="Q137" s="252"/>
      <c r="R137" s="246"/>
      <c r="S137" s="247"/>
      <c r="T137" s="245"/>
      <c r="U137" s="248"/>
    </row>
    <row r="138" spans="1:33">
      <c r="A138" s="251"/>
      <c r="B138" s="245"/>
      <c r="C138" s="252"/>
      <c r="D138" s="253"/>
      <c r="E138" s="247"/>
      <c r="F138" s="245"/>
      <c r="G138" s="248"/>
      <c r="O138" s="251"/>
      <c r="P138" s="245"/>
      <c r="Q138" s="252"/>
      <c r="R138" s="253"/>
      <c r="S138" s="247"/>
      <c r="T138" s="245"/>
      <c r="U138" s="248"/>
    </row>
    <row r="139" spans="1:33">
      <c r="A139" s="254"/>
      <c r="B139" s="255"/>
      <c r="C139" s="256"/>
      <c r="D139" s="257"/>
      <c r="E139" s="256"/>
      <c r="F139" s="258"/>
      <c r="G139" s="259"/>
      <c r="O139" s="254"/>
      <c r="P139" s="255"/>
      <c r="Q139" s="256"/>
      <c r="R139" s="257"/>
      <c r="S139" s="256"/>
      <c r="T139" s="258"/>
      <c r="U139" s="259"/>
    </row>
    <row r="141" spans="1:33" ht="17.25" thickBot="1">
      <c r="A141" s="272">
        <f>'월간 계획'!Z3</f>
        <v>45085</v>
      </c>
      <c r="B141" s="273"/>
      <c r="C141" s="273"/>
      <c r="O141" s="272">
        <f>A141</f>
        <v>45085</v>
      </c>
      <c r="P141" s="273"/>
      <c r="Q141" s="273"/>
    </row>
    <row r="142" spans="1:33" ht="17.25" thickTop="1">
      <c r="A142" s="260" t="s">
        <v>178</v>
      </c>
      <c r="B142" s="261"/>
      <c r="C142" s="261"/>
      <c r="D142" s="261"/>
      <c r="E142" s="261"/>
      <c r="F142" s="261"/>
      <c r="G142" s="262"/>
      <c r="K142" t="s">
        <v>179</v>
      </c>
      <c r="L142" t="s">
        <v>180</v>
      </c>
      <c r="M142" t="s">
        <v>181</v>
      </c>
      <c r="O142" s="260" t="s">
        <v>178</v>
      </c>
      <c r="P142" s="261"/>
      <c r="Q142" s="261"/>
      <c r="R142" s="261"/>
      <c r="S142" s="261"/>
      <c r="T142" s="261"/>
      <c r="U142" s="262"/>
      <c r="AE142" t="s">
        <v>13</v>
      </c>
      <c r="AF142" t="s">
        <v>182</v>
      </c>
      <c r="AG142" t="s">
        <v>14</v>
      </c>
    </row>
    <row r="143" spans="1:33">
      <c r="A143" s="241" t="s">
        <v>183</v>
      </c>
      <c r="B143" s="242" t="s">
        <v>184</v>
      </c>
      <c r="C143" s="242" t="s">
        <v>185</v>
      </c>
      <c r="D143" s="242" t="s">
        <v>186</v>
      </c>
      <c r="E143" s="242" t="s">
        <v>185</v>
      </c>
      <c r="F143" s="242" t="s">
        <v>184</v>
      </c>
      <c r="G143" s="243" t="s">
        <v>183</v>
      </c>
      <c r="O143" s="241" t="s">
        <v>183</v>
      </c>
      <c r="P143" s="242" t="s">
        <v>184</v>
      </c>
      <c r="Q143" s="242" t="s">
        <v>185</v>
      </c>
      <c r="R143" s="242" t="s">
        <v>186</v>
      </c>
      <c r="S143" s="242" t="s">
        <v>185</v>
      </c>
      <c r="T143" s="242" t="s">
        <v>184</v>
      </c>
      <c r="U143" s="243" t="s">
        <v>183</v>
      </c>
      <c r="W143" t="s">
        <v>186</v>
      </c>
      <c r="X143" t="s">
        <v>187</v>
      </c>
      <c r="Y143" t="s">
        <v>188</v>
      </c>
      <c r="Z143" t="s">
        <v>189</v>
      </c>
      <c r="AA143" t="s">
        <v>190</v>
      </c>
      <c r="AB143" t="s">
        <v>188</v>
      </c>
      <c r="AC143" t="s">
        <v>191</v>
      </c>
      <c r="AD143" t="s">
        <v>190</v>
      </c>
    </row>
    <row r="144" spans="1:33">
      <c r="A144" s="244"/>
      <c r="B144" s="245">
        <v>1</v>
      </c>
      <c r="C144" s="247" t="str" cm="1">
        <f t="array" aca="1" ref="C144" ca="1">INDIRECT("'"&amp;$K144&amp;"'"&amp;"!H3")</f>
        <v>김용진</v>
      </c>
      <c r="D144" s="247" cm="1">
        <f t="array" aca="1" ref="D144" ca="1">INDIRECT("'"&amp;$K144&amp;"'"&amp;"!E3")</f>
        <v>3620</v>
      </c>
      <c r="E144" s="247" t="str" cm="1">
        <f t="array" aca="1" ref="E144" ca="1">INDIRECT("'"&amp;$K144&amp;"'"&amp;"!J3")</f>
        <v>김정일</v>
      </c>
      <c r="F144" s="245">
        <v>1</v>
      </c>
      <c r="G144" s="248"/>
      <c r="I144" s="275">
        <v>3</v>
      </c>
      <c r="K144" t="s">
        <v>250</v>
      </c>
      <c r="O144" s="244"/>
      <c r="P144" s="245">
        <v>1</v>
      </c>
      <c r="Q144" s="247" t="str">
        <f ca="1">C144</f>
        <v>김용진</v>
      </c>
      <c r="R144" s="247">
        <f t="shared" ref="R144:R156" ca="1" si="44">D144</f>
        <v>3620</v>
      </c>
      <c r="S144" s="247" t="str">
        <f ca="1">E144</f>
        <v>김정일</v>
      </c>
      <c r="T144" s="245">
        <v>1</v>
      </c>
      <c r="U144" s="248"/>
      <c r="W144">
        <v>3620</v>
      </c>
      <c r="X144" t="s">
        <v>203</v>
      </c>
      <c r="Y144">
        <v>21040</v>
      </c>
      <c r="Z144" t="s">
        <v>168</v>
      </c>
      <c r="AB144">
        <v>21027</v>
      </c>
      <c r="AC144" t="s">
        <v>170</v>
      </c>
      <c r="AE144" t="str">
        <f ca="1">IF(Q144=Z144,"-","확인")</f>
        <v>-</v>
      </c>
      <c r="AF144" t="str">
        <f ca="1">IF(R144=W144,"-","확인")</f>
        <v>-</v>
      </c>
      <c r="AG144" t="str">
        <f ca="1">IF(S144=AC144,"-","확인")</f>
        <v>-</v>
      </c>
    </row>
    <row r="145" spans="1:33">
      <c r="A145" s="244"/>
      <c r="B145" s="245">
        <v>2</v>
      </c>
      <c r="C145" s="247" t="str" cm="1">
        <f t="array" aca="1" ref="C145" ca="1">INDIRECT("'"&amp;$K144&amp;"'"&amp;"!H19")</f>
        <v>김도근</v>
      </c>
      <c r="D145" s="247" cm="1">
        <f t="array" aca="1" ref="D145" ca="1">INDIRECT("'"&amp;$K144&amp;"'"&amp;"!E19")</f>
        <v>3621</v>
      </c>
      <c r="E145" s="247" t="str" cm="1">
        <f t="array" aca="1" ref="E145" ca="1">INDIRECT("'"&amp;$K144&amp;"'"&amp;"!J19")</f>
        <v>김학열</v>
      </c>
      <c r="F145" s="245">
        <v>2</v>
      </c>
      <c r="G145" s="249"/>
      <c r="I145" s="275">
        <v>19</v>
      </c>
      <c r="O145" s="244"/>
      <c r="P145" s="245">
        <v>2</v>
      </c>
      <c r="Q145" s="247" t="str">
        <f t="shared" ref="Q145:Q156" ca="1" si="45">C145</f>
        <v>김도근</v>
      </c>
      <c r="R145" s="247">
        <f t="shared" ca="1" si="44"/>
        <v>3621</v>
      </c>
      <c r="S145" s="247" t="str">
        <f t="shared" ref="S145:S156" ca="1" si="46">E145</f>
        <v>김학열</v>
      </c>
      <c r="T145" s="245">
        <v>2</v>
      </c>
      <c r="U145" s="249"/>
      <c r="W145">
        <v>3621</v>
      </c>
      <c r="X145" t="s">
        <v>206</v>
      </c>
      <c r="Y145">
        <v>16014</v>
      </c>
      <c r="Z145" t="s">
        <v>148</v>
      </c>
      <c r="AB145">
        <v>6058</v>
      </c>
      <c r="AC145" t="s">
        <v>149</v>
      </c>
      <c r="AE145" t="str">
        <f t="shared" ref="AE145:AE156" ca="1" si="47">IF(Q145=Z145,"-","확인")</f>
        <v>-</v>
      </c>
      <c r="AF145" t="str">
        <f t="shared" ref="AF145:AF156" ca="1" si="48">IF(R145=W145,"-","확인")</f>
        <v>-</v>
      </c>
      <c r="AG145" t="str">
        <f t="shared" ref="AG145:AG156" ca="1" si="49">IF(S145=AC145,"-","확인")</f>
        <v>-</v>
      </c>
    </row>
    <row r="146" spans="1:33">
      <c r="A146" s="244"/>
      <c r="B146" s="245">
        <v>3</v>
      </c>
      <c r="C146" s="247" t="str" cm="1">
        <f t="array" aca="1" ref="C146" ca="1">INDIRECT("'"&amp;$K144&amp;"'"&amp;"!H35")</f>
        <v>김만철</v>
      </c>
      <c r="D146" s="247" cm="1">
        <f t="array" aca="1" ref="D146" ca="1">INDIRECT("'"&amp;$K144&amp;"'"&amp;"!E35")</f>
        <v>3622</v>
      </c>
      <c r="E146" s="247" t="str" cm="1">
        <f t="array" aca="1" ref="E146" ca="1">INDIRECT("'"&amp;$K144&amp;"'"&amp;"!J35")</f>
        <v>자선호</v>
      </c>
      <c r="F146" s="245">
        <v>3</v>
      </c>
      <c r="G146" s="248"/>
      <c r="I146" s="275">
        <v>35</v>
      </c>
      <c r="O146" s="244"/>
      <c r="P146" s="245">
        <v>3</v>
      </c>
      <c r="Q146" s="247" t="str">
        <f t="shared" ca="1" si="45"/>
        <v>김만철</v>
      </c>
      <c r="R146" s="247">
        <f t="shared" ca="1" si="44"/>
        <v>3622</v>
      </c>
      <c r="S146" s="247" t="str">
        <f t="shared" ca="1" si="46"/>
        <v>자선호</v>
      </c>
      <c r="T146" s="245">
        <v>3</v>
      </c>
      <c r="U146" s="248"/>
      <c r="W146">
        <v>3622</v>
      </c>
      <c r="X146" t="s">
        <v>209</v>
      </c>
      <c r="Y146">
        <v>15025</v>
      </c>
      <c r="Z146" t="s">
        <v>150</v>
      </c>
      <c r="AB146">
        <v>19030</v>
      </c>
      <c r="AC146" t="s">
        <v>151</v>
      </c>
      <c r="AE146" t="str">
        <f t="shared" ca="1" si="47"/>
        <v>-</v>
      </c>
      <c r="AF146" t="str">
        <f t="shared" ca="1" si="48"/>
        <v>-</v>
      </c>
      <c r="AG146" t="str">
        <f t="shared" ca="1" si="49"/>
        <v>-</v>
      </c>
    </row>
    <row r="147" spans="1:33">
      <c r="A147" s="244"/>
      <c r="B147" s="245">
        <v>4</v>
      </c>
      <c r="C147" s="247" t="str" cm="1">
        <f t="array" aca="1" ref="C147" ca="1">INDIRECT("'"&amp;$K144&amp;"'"&amp;"!H51")</f>
        <v>김민규</v>
      </c>
      <c r="D147" s="247" cm="1">
        <f t="array" aca="1" ref="D147" ca="1">INDIRECT("'"&amp;$K144&amp;"'"&amp;"!E51")</f>
        <v>3629</v>
      </c>
      <c r="E147" s="247" t="str" cm="1">
        <f t="array" aca="1" ref="E147" ca="1">INDIRECT("'"&amp;$K144&amp;"'"&amp;"!J51")</f>
        <v>김권호</v>
      </c>
      <c r="F147" s="245">
        <v>4</v>
      </c>
      <c r="G147" s="248"/>
      <c r="I147" s="275">
        <v>51</v>
      </c>
      <c r="O147" s="244"/>
      <c r="P147" s="245">
        <v>4</v>
      </c>
      <c r="Q147" s="247" t="str">
        <f t="shared" ca="1" si="45"/>
        <v>김민규</v>
      </c>
      <c r="R147" s="247">
        <f t="shared" ca="1" si="44"/>
        <v>3629</v>
      </c>
      <c r="S147" s="247" t="str">
        <f t="shared" ca="1" si="46"/>
        <v>김권호</v>
      </c>
      <c r="T147" s="245">
        <v>4</v>
      </c>
      <c r="U147" s="248"/>
      <c r="W147">
        <v>3629</v>
      </c>
      <c r="X147" t="s">
        <v>212</v>
      </c>
      <c r="Y147">
        <v>19044</v>
      </c>
      <c r="Z147" t="s">
        <v>152</v>
      </c>
      <c r="AB147">
        <v>18050</v>
      </c>
      <c r="AC147" t="s">
        <v>153</v>
      </c>
      <c r="AE147" t="str">
        <f t="shared" ca="1" si="47"/>
        <v>-</v>
      </c>
      <c r="AF147" t="str">
        <f t="shared" ca="1" si="48"/>
        <v>-</v>
      </c>
      <c r="AG147" t="str">
        <f t="shared" ca="1" si="49"/>
        <v>-</v>
      </c>
    </row>
    <row r="148" spans="1:33">
      <c r="A148" s="244"/>
      <c r="B148" s="245">
        <v>5</v>
      </c>
      <c r="C148" s="247" t="str" cm="1">
        <f t="array" aca="1" ref="C148" ca="1">INDIRECT("'"&amp;$K144&amp;"'"&amp;"!H67")</f>
        <v>한태전</v>
      </c>
      <c r="D148" s="247" cm="1">
        <f t="array" aca="1" ref="D148" ca="1">INDIRECT("'"&amp;$K144&amp;"'"&amp;"!E67")</f>
        <v>3630</v>
      </c>
      <c r="E148" s="247" t="str" cm="1">
        <f t="array" aca="1" ref="E148" ca="1">INDIRECT("'"&amp;$K144&amp;"'"&amp;"!J67")</f>
        <v>김선호</v>
      </c>
      <c r="F148" s="245">
        <v>5</v>
      </c>
      <c r="G148" s="248"/>
      <c r="I148" s="275">
        <v>67</v>
      </c>
      <c r="O148" s="244"/>
      <c r="P148" s="245">
        <v>5</v>
      </c>
      <c r="Q148" s="247" t="str">
        <f t="shared" ca="1" si="45"/>
        <v>한태전</v>
      </c>
      <c r="R148" s="247">
        <f t="shared" ca="1" si="44"/>
        <v>3630</v>
      </c>
      <c r="S148" s="247" t="str">
        <f t="shared" ca="1" si="46"/>
        <v>김선호</v>
      </c>
      <c r="T148" s="245">
        <v>5</v>
      </c>
      <c r="U148" s="248"/>
      <c r="W148">
        <v>3630</v>
      </c>
      <c r="X148" t="s">
        <v>215</v>
      </c>
      <c r="Y148">
        <v>21043</v>
      </c>
      <c r="Z148" t="s">
        <v>171</v>
      </c>
      <c r="AB148">
        <v>22037</v>
      </c>
      <c r="AC148" t="s">
        <v>173</v>
      </c>
      <c r="AE148" t="str">
        <f t="shared" ca="1" si="47"/>
        <v>-</v>
      </c>
      <c r="AF148" t="str">
        <f t="shared" ca="1" si="48"/>
        <v>-</v>
      </c>
      <c r="AG148" t="str">
        <f t="shared" ca="1" si="49"/>
        <v>-</v>
      </c>
    </row>
    <row r="149" spans="1:33">
      <c r="A149" s="244"/>
      <c r="B149" s="245">
        <v>6</v>
      </c>
      <c r="C149" s="247" t="str" cm="1">
        <f t="array" aca="1" ref="C149" ca="1">INDIRECT("'"&amp;$K144&amp;"'"&amp;"!H83")</f>
        <v>이영화</v>
      </c>
      <c r="D149" s="247" cm="1">
        <f t="array" aca="1" ref="D149" ca="1">INDIRECT("'"&amp;$K144&amp;"'"&amp;"!E83")</f>
        <v>3631</v>
      </c>
      <c r="E149" s="247" t="str" cm="1">
        <f t="array" aca="1" ref="E149" ca="1">INDIRECT("'"&amp;$K144&amp;"'"&amp;"!J83")</f>
        <v>양광일</v>
      </c>
      <c r="F149" s="245">
        <v>6</v>
      </c>
      <c r="G149" s="248"/>
      <c r="I149" s="275">
        <v>83</v>
      </c>
      <c r="O149" s="244"/>
      <c r="P149" s="245">
        <v>6</v>
      </c>
      <c r="Q149" s="247" t="str">
        <f t="shared" ca="1" si="45"/>
        <v>이영화</v>
      </c>
      <c r="R149" s="247">
        <f t="shared" ca="1" si="44"/>
        <v>3631</v>
      </c>
      <c r="S149" s="247" t="str">
        <f t="shared" ca="1" si="46"/>
        <v>양광일</v>
      </c>
      <c r="T149" s="245">
        <v>6</v>
      </c>
      <c r="U149" s="248"/>
      <c r="W149">
        <v>3631</v>
      </c>
      <c r="X149" t="s">
        <v>218</v>
      </c>
      <c r="Y149">
        <v>16035</v>
      </c>
      <c r="Z149" t="s">
        <v>157</v>
      </c>
      <c r="AB149">
        <v>19045</v>
      </c>
      <c r="AC149" t="s">
        <v>167</v>
      </c>
      <c r="AE149" t="str">
        <f t="shared" ca="1" si="47"/>
        <v>-</v>
      </c>
      <c r="AF149" t="str">
        <f t="shared" ca="1" si="48"/>
        <v>-</v>
      </c>
      <c r="AG149" t="str">
        <f t="shared" ca="1" si="49"/>
        <v>-</v>
      </c>
    </row>
    <row r="150" spans="1:33">
      <c r="A150" s="244"/>
      <c r="B150" s="245">
        <v>7</v>
      </c>
      <c r="C150" s="247" t="str" cm="1">
        <f t="array" aca="1" ref="C150" ca="1">INDIRECT("'"&amp;$K144&amp;"'"&amp;"!H99")</f>
        <v>임충환</v>
      </c>
      <c r="D150" s="247" cm="1">
        <f t="array" aca="1" ref="D150" ca="1">INDIRECT("'"&amp;$K144&amp;"'"&amp;"!E99")</f>
        <v>3632</v>
      </c>
      <c r="E150" s="247" t="str" cm="1">
        <f t="array" aca="1" ref="E150" ca="1">INDIRECT("'"&amp;$K144&amp;"'"&amp;"!J99")</f>
        <v>김요섭</v>
      </c>
      <c r="F150" s="245">
        <v>7</v>
      </c>
      <c r="G150" s="248"/>
      <c r="I150" s="275">
        <v>99</v>
      </c>
      <c r="O150" s="244"/>
      <c r="P150" s="245">
        <v>7</v>
      </c>
      <c r="Q150" s="247" t="str">
        <f t="shared" ca="1" si="45"/>
        <v>임충환</v>
      </c>
      <c r="R150" s="247">
        <f t="shared" ca="1" si="44"/>
        <v>3632</v>
      </c>
      <c r="S150" s="247" t="str">
        <f t="shared" ca="1" si="46"/>
        <v>김요섭</v>
      </c>
      <c r="T150" s="245">
        <v>7</v>
      </c>
      <c r="U150" s="248"/>
      <c r="W150">
        <v>3632</v>
      </c>
      <c r="X150" t="s">
        <v>221</v>
      </c>
      <c r="Y150">
        <v>18029</v>
      </c>
      <c r="Z150" t="s">
        <v>159</v>
      </c>
      <c r="AB150">
        <v>8030</v>
      </c>
      <c r="AC150" t="s">
        <v>158</v>
      </c>
      <c r="AE150" t="str">
        <f t="shared" ca="1" si="47"/>
        <v>-</v>
      </c>
      <c r="AF150" t="str">
        <f t="shared" ca="1" si="48"/>
        <v>-</v>
      </c>
      <c r="AG150" t="str">
        <f t="shared" ca="1" si="49"/>
        <v>-</v>
      </c>
    </row>
    <row r="151" spans="1:33">
      <c r="A151" s="244"/>
      <c r="B151" s="245">
        <v>8</v>
      </c>
      <c r="C151" s="247" t="str" cm="1">
        <f t="array" aca="1" ref="C151" ca="1">INDIRECT("'"&amp;$K144&amp;"'"&amp;"!H115")</f>
        <v>김익수</v>
      </c>
      <c r="D151" s="247" cm="1">
        <f t="array" aca="1" ref="D151" ca="1">INDIRECT("'"&amp;$K144&amp;"'"&amp;"!E115")</f>
        <v>3661</v>
      </c>
      <c r="E151" s="247" t="str" cm="1">
        <f t="array" aca="1" ref="E151" ca="1">INDIRECT("'"&amp;$K144&amp;"'"&amp;"!J115")</f>
        <v>이인섭</v>
      </c>
      <c r="F151" s="245">
        <v>8</v>
      </c>
      <c r="G151" s="248"/>
      <c r="I151" s="275">
        <v>115</v>
      </c>
      <c r="O151" s="244"/>
      <c r="P151" s="245">
        <v>8</v>
      </c>
      <c r="Q151" s="247" t="str">
        <f t="shared" ca="1" si="45"/>
        <v>김익수</v>
      </c>
      <c r="R151" s="247">
        <f t="shared" ca="1" si="44"/>
        <v>3661</v>
      </c>
      <c r="S151" s="247" t="str">
        <f t="shared" ca="1" si="46"/>
        <v>이인섭</v>
      </c>
      <c r="T151" s="245">
        <v>8</v>
      </c>
      <c r="U151" s="248"/>
      <c r="W151">
        <v>3661</v>
      </c>
      <c r="X151" t="s">
        <v>224</v>
      </c>
      <c r="Y151">
        <v>16041</v>
      </c>
      <c r="Z151" t="s">
        <v>161</v>
      </c>
      <c r="AB151">
        <v>18007</v>
      </c>
      <c r="AC151" t="s">
        <v>160</v>
      </c>
      <c r="AE151" t="str">
        <f t="shared" ca="1" si="47"/>
        <v>-</v>
      </c>
      <c r="AF151" t="str">
        <f t="shared" ca="1" si="48"/>
        <v>-</v>
      </c>
      <c r="AG151" t="str">
        <f t="shared" ca="1" si="49"/>
        <v>-</v>
      </c>
    </row>
    <row r="152" spans="1:33">
      <c r="A152" s="244"/>
      <c r="B152" s="245">
        <v>9</v>
      </c>
      <c r="C152" s="247" t="str" cm="1">
        <f t="array" aca="1" ref="C152" ca="1">INDIRECT("'"&amp;$K144&amp;"'"&amp;"!H131")</f>
        <v>김성취</v>
      </c>
      <c r="D152" s="247" cm="1">
        <f t="array" aca="1" ref="D152" ca="1">INDIRECT("'"&amp;$K144&amp;"'"&amp;"!E131")</f>
        <v>3662</v>
      </c>
      <c r="E152" s="247" t="str" cm="1">
        <f t="array" aca="1" ref="E152" ca="1">INDIRECT("'"&amp;$K144&amp;"'"&amp;"!J131")</f>
        <v>김대수</v>
      </c>
      <c r="F152" s="245">
        <v>9</v>
      </c>
      <c r="G152" s="248"/>
      <c r="I152" s="275">
        <v>131</v>
      </c>
      <c r="O152" s="244"/>
      <c r="P152" s="245">
        <v>9</v>
      </c>
      <c r="Q152" s="247" t="str">
        <f t="shared" ca="1" si="45"/>
        <v>김성취</v>
      </c>
      <c r="R152" s="247">
        <f t="shared" ca="1" si="44"/>
        <v>3662</v>
      </c>
      <c r="S152" s="247" t="str">
        <f t="shared" ca="1" si="46"/>
        <v>김대수</v>
      </c>
      <c r="T152" s="245">
        <v>9</v>
      </c>
      <c r="U152" s="248"/>
      <c r="W152">
        <v>3662</v>
      </c>
      <c r="X152" t="s">
        <v>227</v>
      </c>
      <c r="Y152">
        <v>21004</v>
      </c>
      <c r="Z152" t="s">
        <v>165</v>
      </c>
      <c r="AB152">
        <v>22042</v>
      </c>
      <c r="AC152" t="s">
        <v>237</v>
      </c>
      <c r="AE152" t="str">
        <f t="shared" ca="1" si="47"/>
        <v>-</v>
      </c>
      <c r="AF152" t="str">
        <f t="shared" ca="1" si="48"/>
        <v>-</v>
      </c>
      <c r="AG152" t="str">
        <f t="shared" ca="1" si="49"/>
        <v>-</v>
      </c>
    </row>
    <row r="153" spans="1:33">
      <c r="A153" s="244"/>
      <c r="B153" s="245">
        <v>10</v>
      </c>
      <c r="C153" s="247" t="str" cm="1">
        <f t="array" aca="1" ref="C153" ca="1">INDIRECT("'"&amp;$K144&amp;"'"&amp;"!H147")</f>
        <v>이수환</v>
      </c>
      <c r="D153" s="247" cm="1">
        <f t="array" aca="1" ref="D153" ca="1">INDIRECT("'"&amp;$K144&amp;"'"&amp;"!E147")</f>
        <v>3508</v>
      </c>
      <c r="E153" s="247" t="str" cm="1">
        <f t="array" aca="1" ref="E153" ca="1">INDIRECT("'"&amp;$K144&amp;"'"&amp;"!J147")</f>
        <v>박선웅</v>
      </c>
      <c r="F153" s="245">
        <v>10</v>
      </c>
      <c r="G153" s="248"/>
      <c r="I153" s="275">
        <v>147</v>
      </c>
      <c r="O153" s="244"/>
      <c r="P153" s="245">
        <v>10</v>
      </c>
      <c r="Q153" s="247" t="str">
        <f t="shared" ca="1" si="45"/>
        <v>이수환</v>
      </c>
      <c r="R153" s="247">
        <f t="shared" ca="1" si="44"/>
        <v>3508</v>
      </c>
      <c r="S153" s="247" t="str">
        <f t="shared" ca="1" si="46"/>
        <v>박선웅</v>
      </c>
      <c r="T153" s="245">
        <v>10</v>
      </c>
      <c r="U153" s="248"/>
      <c r="W153">
        <v>3508</v>
      </c>
      <c r="X153" t="s">
        <v>193</v>
      </c>
      <c r="Y153">
        <v>15023</v>
      </c>
      <c r="Z153" t="s">
        <v>136</v>
      </c>
      <c r="AB153">
        <v>16026</v>
      </c>
      <c r="AC153" t="s">
        <v>138</v>
      </c>
      <c r="AE153" t="str">
        <f t="shared" ca="1" si="47"/>
        <v>-</v>
      </c>
      <c r="AF153" t="str">
        <f t="shared" ca="1" si="48"/>
        <v>-</v>
      </c>
      <c r="AG153" t="str">
        <f t="shared" ca="1" si="49"/>
        <v>-</v>
      </c>
    </row>
    <row r="154" spans="1:33">
      <c r="A154" s="244"/>
      <c r="B154" s="245">
        <v>11</v>
      </c>
      <c r="C154" s="247" t="str" cm="1">
        <f t="array" aca="1" ref="C154" ca="1">INDIRECT("'"&amp;$K144&amp;"'"&amp;"!H163")</f>
        <v>김상신</v>
      </c>
      <c r="D154" s="247" cm="1">
        <f t="array" aca="1" ref="D154" ca="1">INDIRECT("'"&amp;$K144&amp;"'"&amp;"!E163")</f>
        <v>3509</v>
      </c>
      <c r="E154" s="247" t="str" cm="1">
        <f t="array" aca="1" ref="E154" ca="1">INDIRECT("'"&amp;$K144&amp;"'"&amp;"!J163")</f>
        <v>박종길</v>
      </c>
      <c r="F154" s="245">
        <v>11</v>
      </c>
      <c r="G154" s="248"/>
      <c r="I154" s="275">
        <v>163</v>
      </c>
      <c r="O154" s="244"/>
      <c r="P154" s="245">
        <v>11</v>
      </c>
      <c r="Q154" s="247" t="str">
        <f t="shared" ca="1" si="45"/>
        <v>김상신</v>
      </c>
      <c r="R154" s="247">
        <f t="shared" ca="1" si="44"/>
        <v>3509</v>
      </c>
      <c r="S154" s="247" t="str">
        <f t="shared" ca="1" si="46"/>
        <v>박종길</v>
      </c>
      <c r="T154" s="245">
        <v>11</v>
      </c>
      <c r="U154" s="248"/>
      <c r="W154">
        <v>3509</v>
      </c>
      <c r="X154" t="s">
        <v>197</v>
      </c>
      <c r="Y154">
        <v>16008</v>
      </c>
      <c r="Z154" t="s">
        <v>140</v>
      </c>
      <c r="AB154">
        <v>16043</v>
      </c>
      <c r="AC154" t="s">
        <v>142</v>
      </c>
      <c r="AE154" t="str">
        <f t="shared" ca="1" si="47"/>
        <v>-</v>
      </c>
      <c r="AF154" t="str">
        <f t="shared" ca="1" si="48"/>
        <v>-</v>
      </c>
      <c r="AG154" t="str">
        <f t="shared" ca="1" si="49"/>
        <v>-</v>
      </c>
    </row>
    <row r="155" spans="1:33">
      <c r="A155" s="244"/>
      <c r="B155" s="245">
        <v>12</v>
      </c>
      <c r="C155" s="247" t="str" cm="1">
        <f t="array" aca="1" ref="C155" ca="1">INDIRECT("'"&amp;$K144&amp;"'"&amp;"!H179")</f>
        <v>심상만</v>
      </c>
      <c r="D155" s="247" cm="1">
        <f t="array" aca="1" ref="D155" ca="1">INDIRECT("'"&amp;$K144&amp;"'"&amp;"!E179")</f>
        <v>3619</v>
      </c>
      <c r="E155" s="247" t="str" cm="1">
        <f t="array" aca="1" ref="E155" ca="1">INDIRECT("'"&amp;$K144&amp;"'"&amp;"!J179")</f>
        <v>최정수</v>
      </c>
      <c r="F155" s="245">
        <v>12</v>
      </c>
      <c r="G155" s="248"/>
      <c r="I155" s="275">
        <v>179</v>
      </c>
      <c r="O155" s="244"/>
      <c r="P155" s="245">
        <v>12</v>
      </c>
      <c r="Q155" s="247" t="str">
        <f t="shared" ca="1" si="45"/>
        <v>심상만</v>
      </c>
      <c r="R155" s="247">
        <f t="shared" ca="1" si="44"/>
        <v>3619</v>
      </c>
      <c r="S155" s="247" t="str">
        <f t="shared" ca="1" si="46"/>
        <v>최정수</v>
      </c>
      <c r="T155" s="245">
        <v>12</v>
      </c>
      <c r="U155" s="248"/>
      <c r="W155">
        <v>3619</v>
      </c>
      <c r="X155" t="s">
        <v>200</v>
      </c>
      <c r="Y155">
        <v>14031</v>
      </c>
      <c r="Z155" t="s">
        <v>143</v>
      </c>
      <c r="AB155">
        <v>6072</v>
      </c>
      <c r="AC155" t="s">
        <v>144</v>
      </c>
      <c r="AE155" t="str">
        <f t="shared" ca="1" si="47"/>
        <v>-</v>
      </c>
      <c r="AF155" t="str">
        <f t="shared" ca="1" si="48"/>
        <v>-</v>
      </c>
      <c r="AG155" t="str">
        <f t="shared" ca="1" si="49"/>
        <v>-</v>
      </c>
    </row>
    <row r="156" spans="1:33">
      <c r="A156" s="250"/>
      <c r="B156" s="245">
        <v>13</v>
      </c>
      <c r="C156" s="247" cm="1">
        <f t="array" aca="1" ref="C156" ca="1">INDIRECT("'"&amp;$K$84&amp;"'"&amp;"!H195")</f>
        <v>0</v>
      </c>
      <c r="D156" s="247" cm="1">
        <f t="array" aca="1" ref="D156" ca="1">INDIRECT("'"&amp;$K144&amp;"'"&amp;"!E195")</f>
        <v>0</v>
      </c>
      <c r="E156" s="247" cm="1">
        <f t="array" aca="1" ref="E156" ca="1">INDIRECT("'"&amp;$K64&amp;"'"&amp;"!J195")</f>
        <v>0</v>
      </c>
      <c r="F156" s="245">
        <v>13</v>
      </c>
      <c r="G156" s="248"/>
      <c r="I156" s="275">
        <f>I155+16</f>
        <v>195</v>
      </c>
      <c r="O156" s="250"/>
      <c r="P156" s="245">
        <v>13</v>
      </c>
      <c r="Q156" s="247">
        <f t="shared" ca="1" si="45"/>
        <v>0</v>
      </c>
      <c r="R156" s="247">
        <f t="shared" ca="1" si="44"/>
        <v>0</v>
      </c>
      <c r="S156" s="247">
        <f t="shared" ca="1" si="46"/>
        <v>0</v>
      </c>
      <c r="T156" s="245">
        <v>13</v>
      </c>
      <c r="U156" s="248"/>
      <c r="AE156" t="str">
        <f t="shared" ca="1" si="47"/>
        <v>-</v>
      </c>
      <c r="AF156" t="str">
        <f t="shared" ca="1" si="48"/>
        <v>-</v>
      </c>
      <c r="AG156" t="str">
        <f t="shared" ca="1" si="49"/>
        <v>-</v>
      </c>
    </row>
    <row r="157" spans="1:33">
      <c r="A157" s="251"/>
      <c r="B157" s="245"/>
      <c r="C157" s="252"/>
      <c r="D157" s="246"/>
      <c r="E157" s="247"/>
      <c r="F157" s="245"/>
      <c r="G157" s="248"/>
      <c r="O157" s="251"/>
      <c r="P157" s="245"/>
      <c r="Q157" s="252"/>
      <c r="R157" s="246"/>
      <c r="S157" s="247"/>
      <c r="T157" s="245"/>
      <c r="U157" s="248"/>
    </row>
    <row r="158" spans="1:33">
      <c r="A158" s="251"/>
      <c r="B158" s="245"/>
      <c r="C158" s="252"/>
      <c r="D158" s="253"/>
      <c r="E158" s="247"/>
      <c r="F158" s="245"/>
      <c r="G158" s="248"/>
      <c r="O158" s="251"/>
      <c r="P158" s="245"/>
      <c r="Q158" s="252"/>
      <c r="R158" s="253"/>
      <c r="S158" s="247"/>
      <c r="T158" s="245"/>
      <c r="U158" s="248"/>
    </row>
    <row r="159" spans="1:33">
      <c r="A159" s="254"/>
      <c r="B159" s="255"/>
      <c r="C159" s="256"/>
      <c r="D159" s="257"/>
      <c r="E159" s="256"/>
      <c r="F159" s="258"/>
      <c r="G159" s="259"/>
      <c r="O159" s="254"/>
      <c r="P159" s="255"/>
      <c r="Q159" s="256"/>
      <c r="R159" s="257"/>
      <c r="S159" s="256"/>
      <c r="T159" s="258"/>
      <c r="U159" s="259"/>
    </row>
    <row r="161" spans="1:33" ht="17.25" thickBot="1">
      <c r="A161" s="272">
        <f>'월간 계획'!AA3</f>
        <v>45086</v>
      </c>
      <c r="B161" s="273"/>
      <c r="C161" s="273"/>
      <c r="O161" s="272">
        <f>A161</f>
        <v>45086</v>
      </c>
      <c r="P161" s="273"/>
      <c r="Q161" s="273"/>
    </row>
    <row r="162" spans="1:33" ht="17.25" thickTop="1">
      <c r="A162" s="260" t="s">
        <v>178</v>
      </c>
      <c r="B162" s="261"/>
      <c r="C162" s="261"/>
      <c r="D162" s="261"/>
      <c r="E162" s="261"/>
      <c r="F162" s="261"/>
      <c r="G162" s="262"/>
      <c r="K162" t="s">
        <v>179</v>
      </c>
      <c r="L162" t="s">
        <v>180</v>
      </c>
      <c r="M162" t="s">
        <v>181</v>
      </c>
      <c r="O162" s="260" t="s">
        <v>178</v>
      </c>
      <c r="P162" s="261"/>
      <c r="Q162" s="261"/>
      <c r="R162" s="261"/>
      <c r="S162" s="261"/>
      <c r="T162" s="261"/>
      <c r="U162" s="262"/>
      <c r="AE162" t="s">
        <v>13</v>
      </c>
      <c r="AF162" t="s">
        <v>182</v>
      </c>
      <c r="AG162" t="s">
        <v>14</v>
      </c>
    </row>
    <row r="163" spans="1:33">
      <c r="A163" s="241" t="s">
        <v>183</v>
      </c>
      <c r="B163" s="242" t="s">
        <v>184</v>
      </c>
      <c r="C163" s="242" t="s">
        <v>185</v>
      </c>
      <c r="D163" s="242" t="s">
        <v>186</v>
      </c>
      <c r="E163" s="242" t="s">
        <v>185</v>
      </c>
      <c r="F163" s="242" t="s">
        <v>184</v>
      </c>
      <c r="G163" s="243" t="s">
        <v>183</v>
      </c>
      <c r="O163" s="241" t="s">
        <v>183</v>
      </c>
      <c r="P163" s="242" t="s">
        <v>184</v>
      </c>
      <c r="Q163" s="242" t="s">
        <v>185</v>
      </c>
      <c r="R163" s="242" t="s">
        <v>186</v>
      </c>
      <c r="S163" s="242" t="s">
        <v>185</v>
      </c>
      <c r="T163" s="242" t="s">
        <v>184</v>
      </c>
      <c r="U163" s="243" t="s">
        <v>183</v>
      </c>
      <c r="W163" t="s">
        <v>186</v>
      </c>
      <c r="X163" t="s">
        <v>187</v>
      </c>
      <c r="Y163" t="s">
        <v>188</v>
      </c>
      <c r="Z163" t="s">
        <v>189</v>
      </c>
      <c r="AA163" t="s">
        <v>190</v>
      </c>
      <c r="AB163" t="s">
        <v>188</v>
      </c>
      <c r="AC163" t="s">
        <v>191</v>
      </c>
      <c r="AD163" t="s">
        <v>190</v>
      </c>
    </row>
    <row r="164" spans="1:33">
      <c r="A164" s="244"/>
      <c r="B164" s="245">
        <v>1</v>
      </c>
      <c r="C164" s="247" t="str" cm="1">
        <f t="array" aca="1" ref="C164" ca="1">INDIRECT("'"&amp;$K164&amp;"'"&amp;"!H3")</f>
        <v>김성취</v>
      </c>
      <c r="D164" s="247" cm="1">
        <f t="array" aca="1" ref="D164" ca="1">INDIRECT("'"&amp;$K164&amp;"'"&amp;"!E3")</f>
        <v>3619</v>
      </c>
      <c r="E164" s="247" t="str" cm="1">
        <f t="array" aca="1" ref="E164" ca="1">INDIRECT("'"&amp;$K164&amp;"'"&amp;"!J3")</f>
        <v>양광일</v>
      </c>
      <c r="F164" s="245">
        <v>1</v>
      </c>
      <c r="G164" s="248"/>
      <c r="I164" s="275">
        <v>3</v>
      </c>
      <c r="K164" t="s">
        <v>251</v>
      </c>
      <c r="O164" s="244"/>
      <c r="P164" s="245">
        <v>1</v>
      </c>
      <c r="Q164" s="247" t="str">
        <f ca="1">C164</f>
        <v>김성취</v>
      </c>
      <c r="R164" s="247">
        <f t="shared" ref="R164:R176" ca="1" si="50">D164</f>
        <v>3619</v>
      </c>
      <c r="S164" s="247" t="str">
        <f ca="1">E164</f>
        <v>양광일</v>
      </c>
      <c r="T164" s="245">
        <v>1</v>
      </c>
      <c r="U164" s="248"/>
      <c r="W164">
        <v>3619</v>
      </c>
      <c r="X164" t="s">
        <v>200</v>
      </c>
      <c r="Y164">
        <v>21004</v>
      </c>
      <c r="Z164" t="s">
        <v>165</v>
      </c>
      <c r="AB164">
        <v>19045</v>
      </c>
      <c r="AC164" t="s">
        <v>167</v>
      </c>
      <c r="AE164" t="str">
        <f ca="1">IF(Q164=Z164,"-","확인")</f>
        <v>-</v>
      </c>
      <c r="AF164" t="str">
        <f ca="1">IF(R164=W164,"-","확인")</f>
        <v>-</v>
      </c>
      <c r="AG164" t="str">
        <f ca="1">IF(S164=AC164,"-","확인")</f>
        <v>-</v>
      </c>
    </row>
    <row r="165" spans="1:33">
      <c r="A165" s="244"/>
      <c r="B165" s="245">
        <v>2</v>
      </c>
      <c r="C165" s="247" t="str" cm="1">
        <f t="array" aca="1" ref="C165" ca="1">INDIRECT("'"&amp;$K164&amp;"'"&amp;"!H19")</f>
        <v>최중문</v>
      </c>
      <c r="D165" s="247" cm="1">
        <f t="array" aca="1" ref="D165" ca="1">INDIRECT("'"&amp;$K164&amp;"'"&amp;"!E19")</f>
        <v>3620</v>
      </c>
      <c r="E165" s="247" t="str" cm="1">
        <f t="array" aca="1" ref="E165" ca="1">INDIRECT("'"&amp;$K164&amp;"'"&amp;"!J19")</f>
        <v>장시혁</v>
      </c>
      <c r="F165" s="245">
        <v>2</v>
      </c>
      <c r="G165" s="249"/>
      <c r="I165" s="275">
        <v>19</v>
      </c>
      <c r="O165" s="244"/>
      <c r="P165" s="245">
        <v>2</v>
      </c>
      <c r="Q165" s="247" t="str">
        <f t="shared" ref="Q165:Q176" ca="1" si="51">C165</f>
        <v>최중문</v>
      </c>
      <c r="R165" s="247">
        <f t="shared" ca="1" si="50"/>
        <v>3620</v>
      </c>
      <c r="S165" s="247" t="str">
        <f t="shared" ref="S165:S176" ca="1" si="52">E165</f>
        <v>장시혁</v>
      </c>
      <c r="T165" s="245">
        <v>2</v>
      </c>
      <c r="U165" s="249"/>
      <c r="W165">
        <v>3620</v>
      </c>
      <c r="X165" t="s">
        <v>203</v>
      </c>
      <c r="Y165">
        <v>18048</v>
      </c>
      <c r="Z165" t="s">
        <v>146</v>
      </c>
      <c r="AB165">
        <v>17006</v>
      </c>
      <c r="AC165" t="s">
        <v>147</v>
      </c>
      <c r="AE165" t="str">
        <f t="shared" ref="AE165:AE176" ca="1" si="53">IF(Q165=Z165,"-","확인")</f>
        <v>-</v>
      </c>
      <c r="AF165" t="str">
        <f t="shared" ref="AF165:AF176" ca="1" si="54">IF(R165=W165,"-","확인")</f>
        <v>-</v>
      </c>
      <c r="AG165" t="str">
        <f t="shared" ref="AG165:AG176" ca="1" si="55">IF(S165=AC165,"-","확인")</f>
        <v>-</v>
      </c>
    </row>
    <row r="166" spans="1:33">
      <c r="A166" s="244"/>
      <c r="B166" s="245">
        <v>3</v>
      </c>
      <c r="C166" s="247" t="str" cm="1">
        <f t="array" aca="1" ref="C166" ca="1">INDIRECT("'"&amp;$K164&amp;"'"&amp;"!H35")</f>
        <v>김도근</v>
      </c>
      <c r="D166" s="247" cm="1">
        <f t="array" aca="1" ref="D166" ca="1">INDIRECT("'"&amp;$K164&amp;"'"&amp;"!E35")</f>
        <v>3621</v>
      </c>
      <c r="E166" s="247" t="str" cm="1">
        <f t="array" aca="1" ref="E166" ca="1">INDIRECT("'"&amp;$K164&amp;"'"&amp;"!J35")</f>
        <v>김학열</v>
      </c>
      <c r="F166" s="245">
        <v>3</v>
      </c>
      <c r="G166" s="248"/>
      <c r="I166" s="275">
        <v>35</v>
      </c>
      <c r="O166" s="244"/>
      <c r="P166" s="245">
        <v>3</v>
      </c>
      <c r="Q166" s="247" t="str">
        <f t="shared" ca="1" si="51"/>
        <v>김도근</v>
      </c>
      <c r="R166" s="247">
        <f t="shared" ca="1" si="50"/>
        <v>3621</v>
      </c>
      <c r="S166" s="247" t="str">
        <f t="shared" ca="1" si="52"/>
        <v>김학열</v>
      </c>
      <c r="T166" s="245">
        <v>3</v>
      </c>
      <c r="U166" s="248"/>
      <c r="W166">
        <v>3621</v>
      </c>
      <c r="X166" t="s">
        <v>206</v>
      </c>
      <c r="Y166">
        <v>16014</v>
      </c>
      <c r="Z166" t="s">
        <v>148</v>
      </c>
      <c r="AB166">
        <v>6058</v>
      </c>
      <c r="AC166" t="s">
        <v>149</v>
      </c>
      <c r="AE166" t="str">
        <f t="shared" ca="1" si="53"/>
        <v>-</v>
      </c>
      <c r="AF166" t="str">
        <f t="shared" ca="1" si="54"/>
        <v>-</v>
      </c>
      <c r="AG166" t="str">
        <f t="shared" ca="1" si="55"/>
        <v>-</v>
      </c>
    </row>
    <row r="167" spans="1:33">
      <c r="A167" s="244"/>
      <c r="B167" s="245">
        <v>4</v>
      </c>
      <c r="C167" s="247" t="str" cm="1">
        <f t="array" aca="1" ref="C167" ca="1">INDIRECT("'"&amp;$K164&amp;"'"&amp;"!H51")</f>
        <v>김만철</v>
      </c>
      <c r="D167" s="247" cm="1">
        <f t="array" aca="1" ref="D167" ca="1">INDIRECT("'"&amp;$K164&amp;"'"&amp;"!E51")</f>
        <v>3622</v>
      </c>
      <c r="E167" s="247" t="str" cm="1">
        <f t="array" aca="1" ref="E167" ca="1">INDIRECT("'"&amp;$K164&amp;"'"&amp;"!J51")</f>
        <v>자선호</v>
      </c>
      <c r="F167" s="245">
        <v>4</v>
      </c>
      <c r="G167" s="248"/>
      <c r="I167" s="275">
        <v>51</v>
      </c>
      <c r="O167" s="244"/>
      <c r="P167" s="245">
        <v>4</v>
      </c>
      <c r="Q167" s="247" t="str">
        <f t="shared" ca="1" si="51"/>
        <v>김만철</v>
      </c>
      <c r="R167" s="247">
        <f t="shared" ca="1" si="50"/>
        <v>3622</v>
      </c>
      <c r="S167" s="247" t="str">
        <f t="shared" ca="1" si="52"/>
        <v>자선호</v>
      </c>
      <c r="T167" s="245">
        <v>4</v>
      </c>
      <c r="U167" s="248"/>
      <c r="W167">
        <v>3622</v>
      </c>
      <c r="X167" t="s">
        <v>209</v>
      </c>
      <c r="Y167">
        <v>15025</v>
      </c>
      <c r="Z167" t="s">
        <v>150</v>
      </c>
      <c r="AB167">
        <v>19030</v>
      </c>
      <c r="AC167" t="s">
        <v>151</v>
      </c>
      <c r="AE167" t="str">
        <f t="shared" ca="1" si="53"/>
        <v>-</v>
      </c>
      <c r="AF167" t="str">
        <f t="shared" ca="1" si="54"/>
        <v>-</v>
      </c>
      <c r="AG167" t="str">
        <f t="shared" ca="1" si="55"/>
        <v>-</v>
      </c>
    </row>
    <row r="168" spans="1:33">
      <c r="A168" s="244"/>
      <c r="B168" s="245">
        <v>5</v>
      </c>
      <c r="C168" s="247" t="str" cm="1">
        <f t="array" aca="1" ref="C168" ca="1">INDIRECT("'"&amp;$K164&amp;"'"&amp;"!H67")</f>
        <v>김용진</v>
      </c>
      <c r="D168" s="247" cm="1">
        <f t="array" aca="1" ref="D168" ca="1">INDIRECT("'"&amp;$K164&amp;"'"&amp;"!E67")</f>
        <v>3629</v>
      </c>
      <c r="E168" s="247" t="str" cm="1">
        <f t="array" aca="1" ref="E168" ca="1">INDIRECT("'"&amp;$K164&amp;"'"&amp;"!J67")</f>
        <v>김정일</v>
      </c>
      <c r="F168" s="245">
        <v>5</v>
      </c>
      <c r="G168" s="248"/>
      <c r="I168" s="275">
        <v>67</v>
      </c>
      <c r="O168" s="244"/>
      <c r="P168" s="245">
        <v>5</v>
      </c>
      <c r="Q168" s="247" t="str">
        <f t="shared" ca="1" si="51"/>
        <v>김용진</v>
      </c>
      <c r="R168" s="247">
        <f t="shared" ca="1" si="50"/>
        <v>3629</v>
      </c>
      <c r="S168" s="247" t="str">
        <f t="shared" ca="1" si="52"/>
        <v>김정일</v>
      </c>
      <c r="T168" s="245">
        <v>5</v>
      </c>
      <c r="U168" s="248"/>
      <c r="W168">
        <v>3629</v>
      </c>
      <c r="X168" t="s">
        <v>212</v>
      </c>
      <c r="Y168">
        <v>21040</v>
      </c>
      <c r="Z168" t="s">
        <v>168</v>
      </c>
      <c r="AB168">
        <v>21027</v>
      </c>
      <c r="AC168" t="s">
        <v>170</v>
      </c>
      <c r="AE168" t="str">
        <f t="shared" ca="1" si="53"/>
        <v>-</v>
      </c>
      <c r="AF168" t="str">
        <f t="shared" ca="1" si="54"/>
        <v>-</v>
      </c>
      <c r="AG168" t="str">
        <f t="shared" ca="1" si="55"/>
        <v>-</v>
      </c>
    </row>
    <row r="169" spans="1:33">
      <c r="A169" s="244"/>
      <c r="B169" s="245">
        <v>6</v>
      </c>
      <c r="C169" s="247" t="str" cm="1">
        <f t="array" aca="1" ref="C169" ca="1">INDIRECT("'"&amp;$K164&amp;"'"&amp;"!H83")</f>
        <v>변일용</v>
      </c>
      <c r="D169" s="247" cm="1">
        <f t="array" aca="1" ref="D169" ca="1">INDIRECT("'"&amp;$K164&amp;"'"&amp;"!E83")</f>
        <v>3630</v>
      </c>
      <c r="E169" s="247" t="str" cm="1">
        <f t="array" aca="1" ref="E169" ca="1">INDIRECT("'"&amp;$K164&amp;"'"&amp;"!J83")</f>
        <v>우제욱</v>
      </c>
      <c r="F169" s="245">
        <v>6</v>
      </c>
      <c r="G169" s="248"/>
      <c r="I169" s="275">
        <v>83</v>
      </c>
      <c r="O169" s="244"/>
      <c r="P169" s="245">
        <v>6</v>
      </c>
      <c r="Q169" s="247" t="str">
        <f t="shared" ca="1" si="51"/>
        <v>변일용</v>
      </c>
      <c r="R169" s="247">
        <f t="shared" ca="1" si="50"/>
        <v>3630</v>
      </c>
      <c r="S169" s="247" t="str">
        <f t="shared" ca="1" si="52"/>
        <v>우제욱</v>
      </c>
      <c r="T169" s="245">
        <v>6</v>
      </c>
      <c r="U169" s="248"/>
      <c r="W169">
        <v>3630</v>
      </c>
      <c r="X169" t="s">
        <v>215</v>
      </c>
      <c r="Y169">
        <v>10034</v>
      </c>
      <c r="Z169" t="s">
        <v>155</v>
      </c>
      <c r="AB169">
        <v>16038</v>
      </c>
      <c r="AC169" t="s">
        <v>154</v>
      </c>
      <c r="AE169" t="str">
        <f t="shared" ca="1" si="53"/>
        <v>-</v>
      </c>
      <c r="AF169" t="str">
        <f t="shared" ca="1" si="54"/>
        <v>-</v>
      </c>
      <c r="AG169" t="str">
        <f t="shared" ca="1" si="55"/>
        <v>-</v>
      </c>
    </row>
    <row r="170" spans="1:33">
      <c r="A170" s="244"/>
      <c r="B170" s="245">
        <v>7</v>
      </c>
      <c r="C170" s="247" t="str" cm="1">
        <f t="array" aca="1" ref="C170" ca="1">INDIRECT("'"&amp;$K164&amp;"'"&amp;"!H99")</f>
        <v>이영화</v>
      </c>
      <c r="D170" s="247" cm="1">
        <f t="array" aca="1" ref="D170" ca="1">INDIRECT("'"&amp;$K164&amp;"'"&amp;"!E99")</f>
        <v>3631</v>
      </c>
      <c r="E170" s="247" t="str" cm="1">
        <f t="array" aca="1" ref="E170" ca="1">INDIRECT("'"&amp;$K164&amp;"'"&amp;"!J99")</f>
        <v>장남균</v>
      </c>
      <c r="F170" s="245">
        <v>7</v>
      </c>
      <c r="G170" s="248"/>
      <c r="I170" s="275">
        <v>99</v>
      </c>
      <c r="O170" s="244"/>
      <c r="P170" s="245">
        <v>7</v>
      </c>
      <c r="Q170" s="247" t="str">
        <f t="shared" ca="1" si="51"/>
        <v>이영화</v>
      </c>
      <c r="R170" s="247">
        <f t="shared" ca="1" si="50"/>
        <v>3631</v>
      </c>
      <c r="S170" s="247" t="str">
        <f t="shared" ca="1" si="52"/>
        <v>장남균</v>
      </c>
      <c r="T170" s="245">
        <v>7</v>
      </c>
      <c r="U170" s="248"/>
      <c r="W170">
        <v>3631</v>
      </c>
      <c r="X170" t="s">
        <v>218</v>
      </c>
      <c r="Y170">
        <v>16035</v>
      </c>
      <c r="Z170" t="s">
        <v>157</v>
      </c>
      <c r="AB170">
        <v>19004</v>
      </c>
      <c r="AC170" t="s">
        <v>156</v>
      </c>
      <c r="AE170" t="str">
        <f t="shared" ca="1" si="53"/>
        <v>-</v>
      </c>
      <c r="AF170" t="str">
        <f t="shared" ca="1" si="54"/>
        <v>-</v>
      </c>
      <c r="AG170" t="str">
        <f t="shared" ca="1" si="55"/>
        <v>-</v>
      </c>
    </row>
    <row r="171" spans="1:33">
      <c r="A171" s="244"/>
      <c r="B171" s="245">
        <v>8</v>
      </c>
      <c r="C171" s="247" t="str" cm="1">
        <f t="array" aca="1" ref="C171" ca="1">INDIRECT("'"&amp;$K164&amp;"'"&amp;"!H115")</f>
        <v>임충환</v>
      </c>
      <c r="D171" s="247" cm="1">
        <f t="array" aca="1" ref="D171" ca="1">INDIRECT("'"&amp;$K164&amp;"'"&amp;"!E115")</f>
        <v>3632</v>
      </c>
      <c r="E171" s="247" t="str" cm="1">
        <f t="array" aca="1" ref="E171" ca="1">INDIRECT("'"&amp;$K164&amp;"'"&amp;"!J115")</f>
        <v>김요섭</v>
      </c>
      <c r="F171" s="245">
        <v>8</v>
      </c>
      <c r="G171" s="248"/>
      <c r="I171" s="275">
        <v>115</v>
      </c>
      <c r="O171" s="244"/>
      <c r="P171" s="245">
        <v>8</v>
      </c>
      <c r="Q171" s="247" t="str">
        <f t="shared" ca="1" si="51"/>
        <v>임충환</v>
      </c>
      <c r="R171" s="247">
        <f t="shared" ca="1" si="50"/>
        <v>3632</v>
      </c>
      <c r="S171" s="247" t="str">
        <f t="shared" ca="1" si="52"/>
        <v>김요섭</v>
      </c>
      <c r="T171" s="245">
        <v>8</v>
      </c>
      <c r="U171" s="248"/>
      <c r="W171">
        <v>3632</v>
      </c>
      <c r="X171" t="s">
        <v>221</v>
      </c>
      <c r="Y171">
        <v>18029</v>
      </c>
      <c r="Z171" t="s">
        <v>159</v>
      </c>
      <c r="AB171">
        <v>8030</v>
      </c>
      <c r="AC171" t="s">
        <v>158</v>
      </c>
      <c r="AE171" t="str">
        <f t="shared" ca="1" si="53"/>
        <v>-</v>
      </c>
      <c r="AF171" t="str">
        <f t="shared" ca="1" si="54"/>
        <v>-</v>
      </c>
      <c r="AG171" t="str">
        <f t="shared" ca="1" si="55"/>
        <v>-</v>
      </c>
    </row>
    <row r="172" spans="1:33">
      <c r="A172" s="244"/>
      <c r="B172" s="245">
        <v>9</v>
      </c>
      <c r="C172" s="247" t="str" cm="1">
        <f t="array" aca="1" ref="C172" ca="1">INDIRECT("'"&amp;$K164&amp;"'"&amp;"!H131")</f>
        <v>한태전</v>
      </c>
      <c r="D172" s="247" cm="1">
        <f t="array" aca="1" ref="D172" ca="1">INDIRECT("'"&amp;$K164&amp;"'"&amp;"!E131")</f>
        <v>3661</v>
      </c>
      <c r="E172" s="247" t="str" cm="1">
        <f t="array" aca="1" ref="E172" ca="1">INDIRECT("'"&amp;$K164&amp;"'"&amp;"!J131")</f>
        <v>김형규</v>
      </c>
      <c r="F172" s="245">
        <v>9</v>
      </c>
      <c r="G172" s="248"/>
      <c r="I172" s="275">
        <v>131</v>
      </c>
      <c r="O172" s="244"/>
      <c r="P172" s="245">
        <v>9</v>
      </c>
      <c r="Q172" s="247" t="str">
        <f t="shared" ca="1" si="51"/>
        <v>한태전</v>
      </c>
      <c r="R172" s="247">
        <f t="shared" ca="1" si="50"/>
        <v>3661</v>
      </c>
      <c r="S172" s="247" t="str">
        <f t="shared" ca="1" si="52"/>
        <v>김형규</v>
      </c>
      <c r="T172" s="245">
        <v>9</v>
      </c>
      <c r="U172" s="248"/>
      <c r="W172">
        <v>3661</v>
      </c>
      <c r="X172" t="s">
        <v>224</v>
      </c>
      <c r="Y172">
        <v>21043</v>
      </c>
      <c r="Z172" t="s">
        <v>171</v>
      </c>
      <c r="AB172">
        <v>21023</v>
      </c>
      <c r="AC172" t="s">
        <v>117</v>
      </c>
      <c r="AE172" t="str">
        <f t="shared" ca="1" si="53"/>
        <v>-</v>
      </c>
      <c r="AF172" t="str">
        <f t="shared" ca="1" si="54"/>
        <v>-</v>
      </c>
      <c r="AG172" t="str">
        <f t="shared" ca="1" si="55"/>
        <v>-</v>
      </c>
    </row>
    <row r="173" spans="1:33">
      <c r="A173" s="244"/>
      <c r="B173" s="245">
        <v>10</v>
      </c>
      <c r="C173" s="247" t="str" cm="1">
        <f t="array" aca="1" ref="C173" ca="1">INDIRECT("'"&amp;$K164&amp;"'"&amp;"!H147")</f>
        <v>김학희</v>
      </c>
      <c r="D173" s="247" cm="1">
        <f t="array" aca="1" ref="D173" ca="1">INDIRECT("'"&amp;$K164&amp;"'"&amp;"!E147")</f>
        <v>3662</v>
      </c>
      <c r="E173" s="247" t="str" cm="1">
        <f t="array" aca="1" ref="E173" ca="1">INDIRECT("'"&amp;$K164&amp;"'"&amp;"!J147")</f>
        <v>최용선</v>
      </c>
      <c r="F173" s="245">
        <v>10</v>
      </c>
      <c r="G173" s="248"/>
      <c r="I173" s="275">
        <v>147</v>
      </c>
      <c r="O173" s="244"/>
      <c r="P173" s="245">
        <v>10</v>
      </c>
      <c r="Q173" s="247" t="str">
        <f t="shared" ca="1" si="51"/>
        <v>김학희</v>
      </c>
      <c r="R173" s="247">
        <f t="shared" ca="1" si="50"/>
        <v>3662</v>
      </c>
      <c r="S173" s="247" t="str">
        <f t="shared" ca="1" si="52"/>
        <v>최용선</v>
      </c>
      <c r="T173" s="245">
        <v>10</v>
      </c>
      <c r="U173" s="248"/>
      <c r="W173">
        <v>3662</v>
      </c>
      <c r="X173" t="s">
        <v>227</v>
      </c>
      <c r="Y173">
        <v>13006</v>
      </c>
      <c r="Z173" t="s">
        <v>162</v>
      </c>
      <c r="AB173">
        <v>16023</v>
      </c>
      <c r="AC173" t="s">
        <v>163</v>
      </c>
      <c r="AE173" t="str">
        <f t="shared" ca="1" si="53"/>
        <v>-</v>
      </c>
      <c r="AF173" t="str">
        <f t="shared" ca="1" si="54"/>
        <v>-</v>
      </c>
      <c r="AG173" t="str">
        <f t="shared" ca="1" si="55"/>
        <v>-</v>
      </c>
    </row>
    <row r="174" spans="1:33">
      <c r="A174" s="244"/>
      <c r="B174" s="245">
        <v>11</v>
      </c>
      <c r="C174" s="247" t="str" cm="1">
        <f t="array" aca="1" ref="C174" ca="1">INDIRECT("'"&amp;$K164&amp;"'"&amp;"!H163")</f>
        <v>심기섭</v>
      </c>
      <c r="D174" s="247" cm="1">
        <f t="array" aca="1" ref="D174" ca="1">INDIRECT("'"&amp;$K164&amp;"'"&amp;"!E163")</f>
        <v>3508</v>
      </c>
      <c r="E174" s="247" t="str" cm="1">
        <f t="array" aca="1" ref="E174" ca="1">INDIRECT("'"&amp;$K164&amp;"'"&amp;"!J163")</f>
        <v>박선웅</v>
      </c>
      <c r="F174" s="245">
        <v>11</v>
      </c>
      <c r="G174" s="248"/>
      <c r="I174" s="275">
        <v>163</v>
      </c>
      <c r="O174" s="244"/>
      <c r="P174" s="245">
        <v>11</v>
      </c>
      <c r="Q174" s="247" t="str">
        <f t="shared" ca="1" si="51"/>
        <v>심기섭</v>
      </c>
      <c r="R174" s="247">
        <f t="shared" ca="1" si="50"/>
        <v>3508</v>
      </c>
      <c r="S174" s="247" t="str">
        <f t="shared" ca="1" si="52"/>
        <v>박선웅</v>
      </c>
      <c r="T174" s="245">
        <v>11</v>
      </c>
      <c r="U174" s="248"/>
      <c r="W174">
        <v>3508</v>
      </c>
      <c r="X174" t="s">
        <v>193</v>
      </c>
      <c r="Y174">
        <v>22027</v>
      </c>
      <c r="Z174" t="s">
        <v>174</v>
      </c>
      <c r="AB174">
        <v>16026</v>
      </c>
      <c r="AC174" t="s">
        <v>138</v>
      </c>
      <c r="AE174" t="str">
        <f t="shared" ca="1" si="53"/>
        <v>-</v>
      </c>
      <c r="AF174" t="str">
        <f t="shared" ca="1" si="54"/>
        <v>-</v>
      </c>
      <c r="AG174" t="str">
        <f t="shared" ca="1" si="55"/>
        <v>-</v>
      </c>
    </row>
    <row r="175" spans="1:33">
      <c r="A175" s="244"/>
      <c r="B175" s="245">
        <v>12</v>
      </c>
      <c r="C175" s="247" t="str" cm="1">
        <f t="array" aca="1" ref="C175" ca="1">INDIRECT("'"&amp;$K164&amp;"'"&amp;"!H179")</f>
        <v>김상신</v>
      </c>
      <c r="D175" s="247" cm="1">
        <f t="array" aca="1" ref="D175" ca="1">INDIRECT("'"&amp;$K164&amp;"'"&amp;"!E179")</f>
        <v>3509</v>
      </c>
      <c r="E175" s="247" t="str" cm="1">
        <f t="array" aca="1" ref="E175" ca="1">INDIRECT("'"&amp;$K164&amp;"'"&amp;"!J179")</f>
        <v>박종길</v>
      </c>
      <c r="F175" s="245">
        <v>12</v>
      </c>
      <c r="G175" s="248"/>
      <c r="I175" s="275">
        <v>179</v>
      </c>
      <c r="O175" s="244"/>
      <c r="P175" s="245">
        <v>12</v>
      </c>
      <c r="Q175" s="247" t="str">
        <f t="shared" ca="1" si="51"/>
        <v>김상신</v>
      </c>
      <c r="R175" s="247">
        <f t="shared" ca="1" si="50"/>
        <v>3509</v>
      </c>
      <c r="S175" s="247" t="str">
        <f t="shared" ca="1" si="52"/>
        <v>박종길</v>
      </c>
      <c r="T175" s="245">
        <v>12</v>
      </c>
      <c r="U175" s="248"/>
      <c r="W175">
        <v>3509</v>
      </c>
      <c r="X175" t="s">
        <v>197</v>
      </c>
      <c r="Y175">
        <v>16008</v>
      </c>
      <c r="Z175" t="s">
        <v>140</v>
      </c>
      <c r="AB175">
        <v>16043</v>
      </c>
      <c r="AC175" t="s">
        <v>142</v>
      </c>
      <c r="AE175" t="str">
        <f t="shared" ca="1" si="53"/>
        <v>-</v>
      </c>
      <c r="AF175" t="str">
        <f t="shared" ca="1" si="54"/>
        <v>-</v>
      </c>
      <c r="AG175" t="str">
        <f t="shared" ca="1" si="55"/>
        <v>-</v>
      </c>
    </row>
    <row r="176" spans="1:33">
      <c r="A176" s="250"/>
      <c r="B176" s="245">
        <v>13</v>
      </c>
      <c r="C176" s="247" cm="1">
        <f t="array" aca="1" ref="C176" ca="1">INDIRECT("'"&amp;$K$84&amp;"'"&amp;"!H195")</f>
        <v>0</v>
      </c>
      <c r="D176" s="247" cm="1">
        <f t="array" aca="1" ref="D176" ca="1">INDIRECT("'"&amp;$K164&amp;"'"&amp;"!E195")</f>
        <v>0</v>
      </c>
      <c r="E176" s="247" cm="1">
        <f t="array" aca="1" ref="E176" ca="1">INDIRECT("'"&amp;$K84&amp;"'"&amp;"!J195")</f>
        <v>0</v>
      </c>
      <c r="F176" s="245">
        <v>13</v>
      </c>
      <c r="G176" s="248"/>
      <c r="I176" s="275">
        <f>I175+16</f>
        <v>195</v>
      </c>
      <c r="O176" s="250"/>
      <c r="P176" s="245">
        <v>13</v>
      </c>
      <c r="Q176" s="247">
        <f t="shared" ca="1" si="51"/>
        <v>0</v>
      </c>
      <c r="R176" s="247">
        <f t="shared" ca="1" si="50"/>
        <v>0</v>
      </c>
      <c r="S176" s="247">
        <f t="shared" ca="1" si="52"/>
        <v>0</v>
      </c>
      <c r="T176" s="245">
        <v>13</v>
      </c>
      <c r="U176" s="248"/>
      <c r="AE176" t="str">
        <f t="shared" ca="1" si="53"/>
        <v>-</v>
      </c>
      <c r="AF176" t="str">
        <f t="shared" ca="1" si="54"/>
        <v>-</v>
      </c>
      <c r="AG176" t="str">
        <f t="shared" ca="1" si="55"/>
        <v>-</v>
      </c>
    </row>
    <row r="177" spans="1:33">
      <c r="A177" s="251"/>
      <c r="B177" s="245"/>
      <c r="C177" s="252"/>
      <c r="D177" s="246"/>
      <c r="E177" s="247"/>
      <c r="F177" s="245"/>
      <c r="G177" s="248"/>
      <c r="O177" s="251"/>
      <c r="P177" s="245"/>
      <c r="Q177" s="252"/>
      <c r="R177" s="246"/>
      <c r="S177" s="247"/>
      <c r="T177" s="245"/>
      <c r="U177" s="248"/>
    </row>
    <row r="178" spans="1:33">
      <c r="A178" s="251"/>
      <c r="B178" s="245"/>
      <c r="C178" s="252"/>
      <c r="D178" s="253"/>
      <c r="E178" s="247"/>
      <c r="F178" s="245"/>
      <c r="G178" s="248"/>
      <c r="O178" s="251"/>
      <c r="P178" s="245"/>
      <c r="Q178" s="252"/>
      <c r="R178" s="253"/>
      <c r="S178" s="247"/>
      <c r="T178" s="245"/>
      <c r="U178" s="248"/>
    </row>
    <row r="179" spans="1:33">
      <c r="A179" s="254"/>
      <c r="B179" s="255"/>
      <c r="C179" s="256"/>
      <c r="D179" s="257"/>
      <c r="E179" s="256"/>
      <c r="F179" s="258"/>
      <c r="G179" s="259"/>
      <c r="O179" s="254"/>
      <c r="P179" s="255"/>
      <c r="Q179" s="256"/>
      <c r="R179" s="257"/>
      <c r="S179" s="256"/>
      <c r="T179" s="258"/>
      <c r="U179" s="259"/>
    </row>
    <row r="181" spans="1:33" ht="17.25" thickBot="1">
      <c r="A181" s="272">
        <f>'월간 계획'!AB3</f>
        <v>45087</v>
      </c>
      <c r="B181" s="273"/>
      <c r="C181" s="273"/>
      <c r="O181" s="272">
        <f>A181</f>
        <v>45087</v>
      </c>
      <c r="P181" s="273"/>
      <c r="Q181" s="273"/>
    </row>
    <row r="182" spans="1:33" ht="17.25" thickTop="1">
      <c r="A182" s="260" t="s">
        <v>178</v>
      </c>
      <c r="B182" s="261"/>
      <c r="C182" s="261"/>
      <c r="D182" s="261"/>
      <c r="E182" s="261"/>
      <c r="F182" s="261"/>
      <c r="G182" s="262"/>
      <c r="K182" t="s">
        <v>179</v>
      </c>
      <c r="L182" t="s">
        <v>180</v>
      </c>
      <c r="M182" t="s">
        <v>181</v>
      </c>
      <c r="O182" s="260" t="s">
        <v>178</v>
      </c>
      <c r="P182" s="261"/>
      <c r="Q182" s="261"/>
      <c r="R182" s="261"/>
      <c r="S182" s="261"/>
      <c r="T182" s="261"/>
      <c r="U182" s="262"/>
      <c r="AE182" t="s">
        <v>13</v>
      </c>
      <c r="AF182" t="s">
        <v>182</v>
      </c>
      <c r="AG182" t="s">
        <v>14</v>
      </c>
    </row>
    <row r="183" spans="1:33">
      <c r="A183" s="241" t="s">
        <v>183</v>
      </c>
      <c r="B183" s="242" t="s">
        <v>184</v>
      </c>
      <c r="C183" s="242" t="s">
        <v>185</v>
      </c>
      <c r="D183" s="242" t="s">
        <v>186</v>
      </c>
      <c r="E183" s="242" t="s">
        <v>185</v>
      </c>
      <c r="F183" s="242" t="s">
        <v>184</v>
      </c>
      <c r="G183" s="243" t="s">
        <v>183</v>
      </c>
      <c r="O183" s="241" t="s">
        <v>183</v>
      </c>
      <c r="P183" s="242" t="s">
        <v>184</v>
      </c>
      <c r="Q183" s="242" t="s">
        <v>185</v>
      </c>
      <c r="R183" s="242" t="s">
        <v>186</v>
      </c>
      <c r="S183" s="242" t="s">
        <v>185</v>
      </c>
      <c r="T183" s="242" t="s">
        <v>184</v>
      </c>
      <c r="U183" s="243" t="s">
        <v>183</v>
      </c>
      <c r="W183" t="s">
        <v>186</v>
      </c>
      <c r="X183" t="s">
        <v>187</v>
      </c>
      <c r="Y183" t="s">
        <v>188</v>
      </c>
      <c r="Z183" t="s">
        <v>189</v>
      </c>
      <c r="AA183" t="s">
        <v>190</v>
      </c>
      <c r="AB183" t="s">
        <v>188</v>
      </c>
      <c r="AC183" t="s">
        <v>191</v>
      </c>
      <c r="AD183" t="s">
        <v>190</v>
      </c>
    </row>
    <row r="184" spans="1:33">
      <c r="A184" s="244"/>
      <c r="B184" s="245">
        <v>1</v>
      </c>
      <c r="C184" s="247" t="str" cm="1">
        <f t="array" aca="1" ref="C184" ca="1">INDIRECT("'"&amp;$K184&amp;"'"&amp;"!H3")</f>
        <v>이수환</v>
      </c>
      <c r="D184" s="247" cm="1">
        <f t="array" aca="1" ref="D184" ca="1">INDIRECT("'"&amp;$K184&amp;"'"&amp;"!E3")</f>
        <v>3508</v>
      </c>
      <c r="E184" s="247" t="str" cm="1">
        <f t="array" aca="1" ref="E184" ca="1">INDIRECT("'"&amp;$K184&amp;"'"&amp;"!J3")</f>
        <v>박선웅</v>
      </c>
      <c r="F184" s="245">
        <v>1</v>
      </c>
      <c r="G184" s="248"/>
      <c r="I184" s="275">
        <v>3</v>
      </c>
      <c r="K184" t="s">
        <v>252</v>
      </c>
      <c r="O184" s="244"/>
      <c r="P184" s="245">
        <v>1</v>
      </c>
      <c r="Q184" s="247" t="str">
        <f ca="1">C184</f>
        <v>이수환</v>
      </c>
      <c r="R184" s="247">
        <f t="shared" ref="R184:R196" ca="1" si="56">D184</f>
        <v>3508</v>
      </c>
      <c r="S184" s="247" t="str">
        <f ca="1">E184</f>
        <v>박선웅</v>
      </c>
      <c r="T184" s="245">
        <v>1</v>
      </c>
      <c r="U184" s="248"/>
      <c r="W184">
        <v>3508</v>
      </c>
      <c r="X184" t="s">
        <v>193</v>
      </c>
      <c r="Y184">
        <v>15023</v>
      </c>
      <c r="Z184" t="s">
        <v>136</v>
      </c>
      <c r="AB184">
        <v>16026</v>
      </c>
      <c r="AC184" t="s">
        <v>138</v>
      </c>
      <c r="AE184" t="str">
        <f ca="1">IF(Q184=Z184,"-","확인")</f>
        <v>-</v>
      </c>
      <c r="AF184" t="str">
        <f ca="1">IF(R184=W184,"-","확인")</f>
        <v>-</v>
      </c>
      <c r="AG184" t="str">
        <f ca="1">IF(S184=AC184,"-","확인")</f>
        <v>-</v>
      </c>
    </row>
    <row r="185" spans="1:33">
      <c r="A185" s="244"/>
      <c r="B185" s="245">
        <v>2</v>
      </c>
      <c r="C185" s="247" t="str" cm="1">
        <f t="array" aca="1" ref="C185" ca="1">INDIRECT("'"&amp;$K184&amp;"'"&amp;"!H19")</f>
        <v>김학희</v>
      </c>
      <c r="D185" s="247" cm="1">
        <f t="array" aca="1" ref="D185" ca="1">INDIRECT("'"&amp;$K184&amp;"'"&amp;"!E19")</f>
        <v>3662</v>
      </c>
      <c r="E185" s="247" t="str" cm="1">
        <f t="array" aca="1" ref="E185" ca="1">INDIRECT("'"&amp;$K184&amp;"'"&amp;"!J19")</f>
        <v>최용선</v>
      </c>
      <c r="F185" s="245">
        <v>2</v>
      </c>
      <c r="G185" s="249"/>
      <c r="I185" s="275">
        <v>19</v>
      </c>
      <c r="O185" s="244"/>
      <c r="P185" s="245">
        <v>2</v>
      </c>
      <c r="Q185" s="247" t="str">
        <f t="shared" ref="Q185:Q196" ca="1" si="57">C185</f>
        <v>김학희</v>
      </c>
      <c r="R185" s="247">
        <f t="shared" ca="1" si="56"/>
        <v>3662</v>
      </c>
      <c r="S185" s="247" t="str">
        <f t="shared" ref="S185:S196" ca="1" si="58">E185</f>
        <v>최용선</v>
      </c>
      <c r="T185" s="245">
        <v>2</v>
      </c>
      <c r="U185" s="249"/>
      <c r="W185">
        <v>3662</v>
      </c>
      <c r="X185" t="s">
        <v>227</v>
      </c>
      <c r="Y185">
        <v>13006</v>
      </c>
      <c r="Z185" t="s">
        <v>162</v>
      </c>
      <c r="AB185">
        <v>16023</v>
      </c>
      <c r="AC185" t="s">
        <v>163</v>
      </c>
      <c r="AE185" t="str">
        <f t="shared" ref="AE185:AE196" ca="1" si="59">IF(Q185=Z185,"-","확인")</f>
        <v>-</v>
      </c>
      <c r="AF185" t="str">
        <f t="shared" ref="AF185:AF196" ca="1" si="60">IF(R185=W185,"-","확인")</f>
        <v>-</v>
      </c>
      <c r="AG185" t="str">
        <f t="shared" ref="AG185:AG196" ca="1" si="61">IF(S185=AC185,"-","확인")</f>
        <v>-</v>
      </c>
    </row>
    <row r="186" spans="1:33">
      <c r="A186" s="244"/>
      <c r="B186" s="245">
        <v>3</v>
      </c>
      <c r="C186" s="247" t="str" cm="1">
        <f t="array" aca="1" ref="C186" ca="1">INDIRECT("'"&amp;$K184&amp;"'"&amp;"!H35")</f>
        <v>김익수</v>
      </c>
      <c r="D186" s="247" cm="1">
        <f t="array" aca="1" ref="D186" ca="1">INDIRECT("'"&amp;$K184&amp;"'"&amp;"!E35")</f>
        <v>3661</v>
      </c>
      <c r="E186" s="247" t="str" cm="1">
        <f t="array" aca="1" ref="E186" ca="1">INDIRECT("'"&amp;$K184&amp;"'"&amp;"!J35")</f>
        <v>최정수</v>
      </c>
      <c r="F186" s="245">
        <v>3</v>
      </c>
      <c r="G186" s="248"/>
      <c r="I186" s="275">
        <v>35</v>
      </c>
      <c r="O186" s="244"/>
      <c r="P186" s="245">
        <v>3</v>
      </c>
      <c r="Q186" s="247" t="str">
        <f t="shared" ca="1" si="57"/>
        <v>김익수</v>
      </c>
      <c r="R186" s="247">
        <f t="shared" ca="1" si="56"/>
        <v>3661</v>
      </c>
      <c r="S186" s="247" t="str">
        <f t="shared" ca="1" si="58"/>
        <v>최정수</v>
      </c>
      <c r="T186" s="245">
        <v>3</v>
      </c>
      <c r="U186" s="248"/>
      <c r="W186">
        <v>3661</v>
      </c>
      <c r="X186" t="s">
        <v>224</v>
      </c>
      <c r="Y186">
        <v>16041</v>
      </c>
      <c r="Z186" t="s">
        <v>161</v>
      </c>
      <c r="AB186">
        <v>6072</v>
      </c>
      <c r="AC186" t="s">
        <v>144</v>
      </c>
      <c r="AE186" t="str">
        <f t="shared" ca="1" si="59"/>
        <v>-</v>
      </c>
      <c r="AF186" t="str">
        <f t="shared" ca="1" si="60"/>
        <v>-</v>
      </c>
      <c r="AG186" t="str">
        <f t="shared" ca="1" si="61"/>
        <v>-</v>
      </c>
    </row>
    <row r="187" spans="1:33">
      <c r="A187" s="244"/>
      <c r="B187" s="245">
        <v>4</v>
      </c>
      <c r="C187" s="247" t="str" cm="1">
        <f t="array" aca="1" ref="C187" ca="1">INDIRECT("'"&amp;$K184&amp;"'"&amp;"!H51")</f>
        <v>최중문</v>
      </c>
      <c r="D187" s="247" cm="1">
        <f t="array" aca="1" ref="D187" ca="1">INDIRECT("'"&amp;$K184&amp;"'"&amp;"!E51")</f>
        <v>3620</v>
      </c>
      <c r="E187" s="247" t="str" cm="1">
        <f t="array" aca="1" ref="E187" ca="1">INDIRECT("'"&amp;$K184&amp;"'"&amp;"!J51")</f>
        <v>장시혁</v>
      </c>
      <c r="F187" s="245">
        <v>4</v>
      </c>
      <c r="G187" s="248"/>
      <c r="I187" s="275">
        <v>51</v>
      </c>
      <c r="O187" s="244"/>
      <c r="P187" s="245">
        <v>4</v>
      </c>
      <c r="Q187" s="247" t="str">
        <f t="shared" ca="1" si="57"/>
        <v>최중문</v>
      </c>
      <c r="R187" s="247">
        <f t="shared" ca="1" si="56"/>
        <v>3620</v>
      </c>
      <c r="S187" s="247" t="str">
        <f t="shared" ca="1" si="58"/>
        <v>장시혁</v>
      </c>
      <c r="T187" s="245">
        <v>4</v>
      </c>
      <c r="U187" s="248"/>
      <c r="W187">
        <v>3620</v>
      </c>
      <c r="X187" t="s">
        <v>203</v>
      </c>
      <c r="Y187">
        <v>18048</v>
      </c>
      <c r="Z187" t="s">
        <v>146</v>
      </c>
      <c r="AB187">
        <v>17006</v>
      </c>
      <c r="AC187" t="s">
        <v>147</v>
      </c>
      <c r="AE187" t="str">
        <f t="shared" ca="1" si="59"/>
        <v>-</v>
      </c>
      <c r="AF187" t="str">
        <f t="shared" ca="1" si="60"/>
        <v>-</v>
      </c>
      <c r="AG187" t="str">
        <f t="shared" ca="1" si="61"/>
        <v>-</v>
      </c>
    </row>
    <row r="188" spans="1:33">
      <c r="A188" s="244"/>
      <c r="B188" s="245">
        <v>5</v>
      </c>
      <c r="C188" s="247" t="str" cm="1">
        <f t="array" aca="1" ref="C188" ca="1">INDIRECT("'"&amp;$K184&amp;"'"&amp;"!H67")</f>
        <v>김도근</v>
      </c>
      <c r="D188" s="247" cm="1">
        <f t="array" aca="1" ref="D188" ca="1">INDIRECT("'"&amp;$K184&amp;"'"&amp;"!E67")</f>
        <v>3621</v>
      </c>
      <c r="E188" s="247" t="str" cm="1">
        <f t="array" aca="1" ref="E188" ca="1">INDIRECT("'"&amp;$K184&amp;"'"&amp;"!J67")</f>
        <v>김대수</v>
      </c>
      <c r="F188" s="245">
        <v>5</v>
      </c>
      <c r="G188" s="248"/>
      <c r="I188" s="275">
        <v>67</v>
      </c>
      <c r="O188" s="244"/>
      <c r="P188" s="245">
        <v>5</v>
      </c>
      <c r="Q188" s="247" t="str">
        <f t="shared" ca="1" si="57"/>
        <v>김도근</v>
      </c>
      <c r="R188" s="247">
        <f t="shared" ca="1" si="56"/>
        <v>3621</v>
      </c>
      <c r="S188" s="247" t="str">
        <f t="shared" ca="1" si="58"/>
        <v>김대수</v>
      </c>
      <c r="T188" s="245">
        <v>5</v>
      </c>
      <c r="U188" s="248"/>
      <c r="W188">
        <v>3621</v>
      </c>
      <c r="X188" t="s">
        <v>206</v>
      </c>
      <c r="Y188">
        <v>16014</v>
      </c>
      <c r="Z188" t="s">
        <v>148</v>
      </c>
      <c r="AB188">
        <v>22042</v>
      </c>
      <c r="AC188" t="s">
        <v>237</v>
      </c>
      <c r="AE188" t="str">
        <f t="shared" ca="1" si="59"/>
        <v>-</v>
      </c>
      <c r="AF188" t="str">
        <f t="shared" ca="1" si="60"/>
        <v>-</v>
      </c>
      <c r="AG188" t="str">
        <f t="shared" ca="1" si="61"/>
        <v>-</v>
      </c>
    </row>
    <row r="189" spans="1:33">
      <c r="A189" s="244"/>
      <c r="B189" s="245">
        <v>6</v>
      </c>
      <c r="C189" s="247" t="str" cm="1">
        <f t="array" aca="1" ref="C189" ca="1">INDIRECT("'"&amp;$K184&amp;"'"&amp;"!H83")</f>
        <v>이덕길</v>
      </c>
      <c r="D189" s="247" cm="1">
        <f t="array" aca="1" ref="D189" ca="1">INDIRECT("'"&amp;$K184&amp;"'"&amp;"!E83")</f>
        <v>3622</v>
      </c>
      <c r="E189" s="247" t="str" cm="1">
        <f t="array" aca="1" ref="E189" ca="1">INDIRECT("'"&amp;$K184&amp;"'"&amp;"!J83")</f>
        <v>김광수</v>
      </c>
      <c r="F189" s="245">
        <v>6</v>
      </c>
      <c r="G189" s="248"/>
      <c r="I189" s="275">
        <v>83</v>
      </c>
      <c r="O189" s="244"/>
      <c r="P189" s="245">
        <v>6</v>
      </c>
      <c r="Q189" s="247" t="str">
        <f t="shared" ca="1" si="57"/>
        <v>이덕길</v>
      </c>
      <c r="R189" s="247">
        <f t="shared" ca="1" si="56"/>
        <v>3622</v>
      </c>
      <c r="S189" s="247" t="str">
        <f t="shared" ca="1" si="58"/>
        <v>김광수</v>
      </c>
      <c r="T189" s="245">
        <v>6</v>
      </c>
      <c r="U189" s="248"/>
      <c r="W189">
        <v>3622</v>
      </c>
      <c r="X189" t="s">
        <v>209</v>
      </c>
      <c r="Y189">
        <v>21035</v>
      </c>
      <c r="Z189" t="s">
        <v>122</v>
      </c>
      <c r="AB189">
        <v>22034</v>
      </c>
      <c r="AC189" t="s">
        <v>121</v>
      </c>
      <c r="AE189" t="str">
        <f t="shared" ca="1" si="59"/>
        <v>-</v>
      </c>
      <c r="AF189" t="str">
        <f t="shared" ca="1" si="60"/>
        <v>-</v>
      </c>
      <c r="AG189" t="str">
        <f t="shared" ca="1" si="61"/>
        <v>-</v>
      </c>
    </row>
    <row r="190" spans="1:33">
      <c r="A190" s="244"/>
      <c r="B190" s="245">
        <v>7</v>
      </c>
      <c r="C190" s="247" t="str" cm="1">
        <f t="array" aca="1" ref="C190" ca="1">INDIRECT("'"&amp;$K184&amp;"'"&amp;"!H99")</f>
        <v>김권호</v>
      </c>
      <c r="D190" s="247" cm="1">
        <f t="array" aca="1" ref="D190" ca="1">INDIRECT("'"&amp;$K184&amp;"'"&amp;"!E99")</f>
        <v>3629</v>
      </c>
      <c r="E190" s="247" t="str" cm="1">
        <f t="array" aca="1" ref="E190" ca="1">INDIRECT("'"&amp;$K184&amp;"'"&amp;"!J99")</f>
        <v>김민규</v>
      </c>
      <c r="F190" s="245">
        <v>7</v>
      </c>
      <c r="G190" s="248"/>
      <c r="I190" s="275">
        <v>99</v>
      </c>
      <c r="O190" s="244"/>
      <c r="P190" s="245">
        <v>7</v>
      </c>
      <c r="Q190" s="247" t="str">
        <f t="shared" ca="1" si="57"/>
        <v>김권호</v>
      </c>
      <c r="R190" s="247">
        <f t="shared" ca="1" si="56"/>
        <v>3629</v>
      </c>
      <c r="S190" s="247" t="str">
        <f t="shared" ca="1" si="58"/>
        <v>김민규</v>
      </c>
      <c r="T190" s="245">
        <v>7</v>
      </c>
      <c r="U190" s="248"/>
      <c r="W190">
        <v>3629</v>
      </c>
      <c r="X190" t="s">
        <v>212</v>
      </c>
      <c r="Y190">
        <v>18050</v>
      </c>
      <c r="Z190" t="s">
        <v>153</v>
      </c>
      <c r="AB190">
        <v>19044</v>
      </c>
      <c r="AC190" t="s">
        <v>152</v>
      </c>
      <c r="AE190" t="str">
        <f t="shared" ca="1" si="59"/>
        <v>-</v>
      </c>
      <c r="AF190" t="str">
        <f t="shared" ca="1" si="60"/>
        <v>-</v>
      </c>
      <c r="AG190" t="str">
        <f t="shared" ca="1" si="61"/>
        <v>-</v>
      </c>
    </row>
    <row r="191" spans="1:33">
      <c r="A191" s="244"/>
      <c r="B191" s="245">
        <v>8</v>
      </c>
      <c r="C191" s="247" t="str" cm="1">
        <f t="array" aca="1" ref="C191" ca="1">INDIRECT("'"&amp;$K184&amp;"'"&amp;"!H115")</f>
        <v>변일용</v>
      </c>
      <c r="D191" s="247" cm="1">
        <f t="array" aca="1" ref="D191" ca="1">INDIRECT("'"&amp;$K184&amp;"'"&amp;"!E115")</f>
        <v>3630</v>
      </c>
      <c r="E191" s="247" t="str" cm="1">
        <f t="array" aca="1" ref="E191" ca="1">INDIRECT("'"&amp;$K184&amp;"'"&amp;"!J115")</f>
        <v>우제욱</v>
      </c>
      <c r="F191" s="245">
        <v>8</v>
      </c>
      <c r="G191" s="248"/>
      <c r="I191" s="275">
        <v>115</v>
      </c>
      <c r="O191" s="244"/>
      <c r="P191" s="245">
        <v>8</v>
      </c>
      <c r="Q191" s="247" t="str">
        <f t="shared" ca="1" si="57"/>
        <v>변일용</v>
      </c>
      <c r="R191" s="247">
        <f t="shared" ca="1" si="56"/>
        <v>3630</v>
      </c>
      <c r="S191" s="247" t="str">
        <f t="shared" ca="1" si="58"/>
        <v>우제욱</v>
      </c>
      <c r="T191" s="245">
        <v>8</v>
      </c>
      <c r="U191" s="248"/>
      <c r="W191">
        <v>3630</v>
      </c>
      <c r="X191" t="s">
        <v>215</v>
      </c>
      <c r="Y191">
        <v>10034</v>
      </c>
      <c r="Z191" t="s">
        <v>155</v>
      </c>
      <c r="AB191">
        <v>16038</v>
      </c>
      <c r="AC191" t="s">
        <v>154</v>
      </c>
      <c r="AE191" t="str">
        <f t="shared" ca="1" si="59"/>
        <v>-</v>
      </c>
      <c r="AF191" t="str">
        <f t="shared" ca="1" si="60"/>
        <v>-</v>
      </c>
      <c r="AG191" t="str">
        <f t="shared" ca="1" si="61"/>
        <v>-</v>
      </c>
    </row>
    <row r="192" spans="1:33">
      <c r="A192" s="244"/>
      <c r="B192" s="245">
        <v>9</v>
      </c>
      <c r="C192" s="247" t="str" cm="1">
        <f t="array" aca="1" ref="C192" ca="1">INDIRECT("'"&amp;$K184&amp;"'"&amp;"!H131")</f>
        <v>이영화</v>
      </c>
      <c r="D192" s="247" cm="1">
        <f t="array" aca="1" ref="D192" ca="1">INDIRECT("'"&amp;$K184&amp;"'"&amp;"!E131")</f>
        <v>3631</v>
      </c>
      <c r="E192" s="247" t="str" cm="1">
        <f t="array" aca="1" ref="E192" ca="1">INDIRECT("'"&amp;$K184&amp;"'"&amp;"!J131")</f>
        <v>장남균</v>
      </c>
      <c r="F192" s="245">
        <v>9</v>
      </c>
      <c r="G192" s="248"/>
      <c r="I192" s="275">
        <v>131</v>
      </c>
      <c r="O192" s="244"/>
      <c r="P192" s="245">
        <v>9</v>
      </c>
      <c r="Q192" s="247" t="str">
        <f t="shared" ca="1" si="57"/>
        <v>이영화</v>
      </c>
      <c r="R192" s="247">
        <f t="shared" ca="1" si="56"/>
        <v>3631</v>
      </c>
      <c r="S192" s="247" t="str">
        <f t="shared" ca="1" si="58"/>
        <v>장남균</v>
      </c>
      <c r="T192" s="245">
        <v>9</v>
      </c>
      <c r="U192" s="248"/>
      <c r="W192">
        <v>3631</v>
      </c>
      <c r="X192" t="s">
        <v>218</v>
      </c>
      <c r="Y192">
        <v>16035</v>
      </c>
      <c r="Z192" t="s">
        <v>157</v>
      </c>
      <c r="AB192">
        <v>19004</v>
      </c>
      <c r="AC192" t="s">
        <v>156</v>
      </c>
      <c r="AE192" t="str">
        <f t="shared" ca="1" si="59"/>
        <v>-</v>
      </c>
      <c r="AF192" t="str">
        <f t="shared" ca="1" si="60"/>
        <v>-</v>
      </c>
      <c r="AG192" t="str">
        <f t="shared" ca="1" si="61"/>
        <v>-</v>
      </c>
    </row>
    <row r="193" spans="1:33">
      <c r="A193" s="244"/>
      <c r="B193" s="245">
        <v>10</v>
      </c>
      <c r="C193" s="247" t="str" cm="1">
        <f t="array" aca="1" ref="C193" ca="1">INDIRECT("'"&amp;$K184&amp;"'"&amp;"!H147")</f>
        <v>김용진</v>
      </c>
      <c r="D193" s="247" cm="1">
        <f t="array" aca="1" ref="D193" ca="1">INDIRECT("'"&amp;$K184&amp;"'"&amp;"!E147")</f>
        <v>3632</v>
      </c>
      <c r="E193" s="247" t="str" cm="1">
        <f t="array" aca="1" ref="E193" ca="1">INDIRECT("'"&amp;$K184&amp;"'"&amp;"!J147")</f>
        <v>김정일</v>
      </c>
      <c r="F193" s="245">
        <v>10</v>
      </c>
      <c r="G193" s="248"/>
      <c r="I193" s="275">
        <v>147</v>
      </c>
      <c r="O193" s="244"/>
      <c r="P193" s="245">
        <v>10</v>
      </c>
      <c r="Q193" s="247" t="str">
        <f t="shared" ca="1" si="57"/>
        <v>김용진</v>
      </c>
      <c r="R193" s="247">
        <f t="shared" ca="1" si="56"/>
        <v>3632</v>
      </c>
      <c r="S193" s="247" t="str">
        <f t="shared" ca="1" si="58"/>
        <v>김정일</v>
      </c>
      <c r="T193" s="245">
        <v>10</v>
      </c>
      <c r="U193" s="248"/>
      <c r="W193">
        <v>3632</v>
      </c>
      <c r="X193" t="s">
        <v>221</v>
      </c>
      <c r="Y193">
        <v>21040</v>
      </c>
      <c r="Z193" t="s">
        <v>168</v>
      </c>
      <c r="AB193">
        <v>21027</v>
      </c>
      <c r="AC193" t="s">
        <v>170</v>
      </c>
      <c r="AE193" t="str">
        <f t="shared" ca="1" si="59"/>
        <v>-</v>
      </c>
      <c r="AF193" t="str">
        <f t="shared" ca="1" si="60"/>
        <v>-</v>
      </c>
      <c r="AG193" t="str">
        <f t="shared" ca="1" si="61"/>
        <v>-</v>
      </c>
    </row>
    <row r="194" spans="1:33">
      <c r="A194" s="244"/>
      <c r="B194" s="245">
        <v>11</v>
      </c>
      <c r="C194" s="247" cm="1">
        <f t="array" aca="1" ref="C194" ca="1">INDIRECT("'"&amp;$K184&amp;"'"&amp;"!H163")</f>
        <v>0</v>
      </c>
      <c r="D194" s="247" cm="1">
        <f t="array" aca="1" ref="D194" ca="1">INDIRECT("'"&amp;$K184&amp;"'"&amp;"!E163")</f>
        <v>0</v>
      </c>
      <c r="E194" s="247" cm="1">
        <f t="array" aca="1" ref="E194" ca="1">INDIRECT("'"&amp;$K184&amp;"'"&amp;"!J163")</f>
        <v>0</v>
      </c>
      <c r="F194" s="245">
        <v>11</v>
      </c>
      <c r="G194" s="248"/>
      <c r="I194" s="275">
        <v>163</v>
      </c>
      <c r="O194" s="244"/>
      <c r="P194" s="245">
        <v>11</v>
      </c>
      <c r="Q194" s="247">
        <f t="shared" ca="1" si="57"/>
        <v>0</v>
      </c>
      <c r="R194" s="247">
        <f t="shared" ca="1" si="56"/>
        <v>0</v>
      </c>
      <c r="S194" s="247">
        <f t="shared" ca="1" si="58"/>
        <v>0</v>
      </c>
      <c r="T194" s="245">
        <v>11</v>
      </c>
      <c r="U194" s="248"/>
      <c r="W194">
        <v>3509</v>
      </c>
      <c r="X194" t="s">
        <v>197</v>
      </c>
      <c r="AE194" t="str">
        <f t="shared" ca="1" si="59"/>
        <v>-</v>
      </c>
      <c r="AF194" t="str">
        <f t="shared" ca="1" si="60"/>
        <v>확인</v>
      </c>
      <c r="AG194" t="str">
        <f t="shared" ca="1" si="61"/>
        <v>-</v>
      </c>
    </row>
    <row r="195" spans="1:33">
      <c r="A195" s="244"/>
      <c r="B195" s="245">
        <v>12</v>
      </c>
      <c r="C195" s="247" cm="1">
        <f t="array" aca="1" ref="C195" ca="1">INDIRECT("'"&amp;$K184&amp;"'"&amp;"!H179")</f>
        <v>0</v>
      </c>
      <c r="D195" s="247" cm="1">
        <f t="array" aca="1" ref="D195" ca="1">INDIRECT("'"&amp;$K184&amp;"'"&amp;"!E179")</f>
        <v>0</v>
      </c>
      <c r="E195" s="247" cm="1">
        <f t="array" aca="1" ref="E195" ca="1">INDIRECT("'"&amp;$K184&amp;"'"&amp;"!J179")</f>
        <v>0</v>
      </c>
      <c r="F195" s="245">
        <v>12</v>
      </c>
      <c r="G195" s="248"/>
      <c r="I195" s="275">
        <v>179</v>
      </c>
      <c r="O195" s="244"/>
      <c r="P195" s="245">
        <v>12</v>
      </c>
      <c r="Q195" s="247">
        <f t="shared" ca="1" si="57"/>
        <v>0</v>
      </c>
      <c r="R195" s="247">
        <f t="shared" ca="1" si="56"/>
        <v>0</v>
      </c>
      <c r="S195" s="247">
        <f t="shared" ca="1" si="58"/>
        <v>0</v>
      </c>
      <c r="T195" s="245">
        <v>12</v>
      </c>
      <c r="U195" s="248"/>
      <c r="W195">
        <v>3619</v>
      </c>
      <c r="X195" t="s">
        <v>200</v>
      </c>
      <c r="AE195" t="str">
        <f t="shared" ca="1" si="59"/>
        <v>-</v>
      </c>
      <c r="AF195" t="str">
        <f t="shared" ca="1" si="60"/>
        <v>확인</v>
      </c>
      <c r="AG195" t="str">
        <f t="shared" ca="1" si="61"/>
        <v>-</v>
      </c>
    </row>
    <row r="196" spans="1:33">
      <c r="A196" s="250"/>
      <c r="B196" s="245">
        <v>13</v>
      </c>
      <c r="C196" s="247" cm="1">
        <f t="array" aca="1" ref="C196" ca="1">INDIRECT("'"&amp;$K$84&amp;"'"&amp;"!H195")</f>
        <v>0</v>
      </c>
      <c r="D196" s="247" cm="1">
        <f t="array" aca="1" ref="D196" ca="1">INDIRECT("'"&amp;$K184&amp;"'"&amp;"!E195")</f>
        <v>0</v>
      </c>
      <c r="E196" s="247" cm="1">
        <f t="array" aca="1" ref="E196" ca="1">INDIRECT("'"&amp;$K104&amp;"'"&amp;"!J195")</f>
        <v>0</v>
      </c>
      <c r="F196" s="245">
        <v>13</v>
      </c>
      <c r="G196" s="248"/>
      <c r="I196" s="275">
        <f>I195+16</f>
        <v>195</v>
      </c>
      <c r="O196" s="250"/>
      <c r="P196" s="245">
        <v>13</v>
      </c>
      <c r="Q196" s="247">
        <f t="shared" ca="1" si="57"/>
        <v>0</v>
      </c>
      <c r="R196" s="247">
        <f t="shared" ca="1" si="56"/>
        <v>0</v>
      </c>
      <c r="S196" s="247">
        <f t="shared" ca="1" si="58"/>
        <v>0</v>
      </c>
      <c r="T196" s="245">
        <v>13</v>
      </c>
      <c r="U196" s="248"/>
      <c r="AE196" t="str">
        <f t="shared" ca="1" si="59"/>
        <v>-</v>
      </c>
      <c r="AF196" t="str">
        <f t="shared" ca="1" si="60"/>
        <v>-</v>
      </c>
      <c r="AG196" t="str">
        <f t="shared" ca="1" si="61"/>
        <v>-</v>
      </c>
    </row>
    <row r="197" spans="1:33">
      <c r="A197" s="251"/>
      <c r="B197" s="245"/>
      <c r="C197" s="252"/>
      <c r="D197" s="246"/>
      <c r="E197" s="247"/>
      <c r="F197" s="245"/>
      <c r="G197" s="248"/>
      <c r="O197" s="251"/>
      <c r="P197" s="245"/>
      <c r="Q197" s="252"/>
      <c r="R197" s="246"/>
      <c r="S197" s="247"/>
      <c r="T197" s="245"/>
      <c r="U197" s="248"/>
    </row>
    <row r="198" spans="1:33">
      <c r="A198" s="251"/>
      <c r="B198" s="245"/>
      <c r="C198" s="252"/>
      <c r="D198" s="253"/>
      <c r="E198" s="247"/>
      <c r="F198" s="245"/>
      <c r="G198" s="248"/>
      <c r="O198" s="251"/>
      <c r="P198" s="245"/>
      <c r="Q198" s="252"/>
      <c r="R198" s="253"/>
      <c r="S198" s="247"/>
      <c r="T198" s="245"/>
      <c r="U198" s="248"/>
    </row>
    <row r="199" spans="1:33">
      <c r="A199" s="254"/>
      <c r="B199" s="255"/>
      <c r="C199" s="256"/>
      <c r="D199" s="257"/>
      <c r="E199" s="256"/>
      <c r="F199" s="258"/>
      <c r="G199" s="259"/>
      <c r="O199" s="254"/>
      <c r="P199" s="255"/>
      <c r="Q199" s="256"/>
      <c r="R199" s="257"/>
      <c r="S199" s="256"/>
      <c r="T199" s="258"/>
      <c r="U199" s="259"/>
    </row>
    <row r="201" spans="1:33" ht="17.25" thickBot="1">
      <c r="A201" s="272">
        <f>'월간 계획'!AC3</f>
        <v>45088</v>
      </c>
      <c r="B201" s="273"/>
      <c r="C201" s="273"/>
      <c r="O201" s="272">
        <f>A201</f>
        <v>45088</v>
      </c>
      <c r="P201" s="273"/>
      <c r="Q201" s="273"/>
    </row>
    <row r="202" spans="1:33" ht="17.25" thickTop="1">
      <c r="A202" s="260" t="s">
        <v>178</v>
      </c>
      <c r="B202" s="261"/>
      <c r="C202" s="261"/>
      <c r="D202" s="261"/>
      <c r="E202" s="261"/>
      <c r="F202" s="261"/>
      <c r="G202" s="262"/>
      <c r="K202" t="s">
        <v>179</v>
      </c>
      <c r="L202" t="s">
        <v>180</v>
      </c>
      <c r="M202" t="s">
        <v>181</v>
      </c>
      <c r="O202" s="260" t="s">
        <v>178</v>
      </c>
      <c r="P202" s="261"/>
      <c r="Q202" s="261"/>
      <c r="R202" s="261"/>
      <c r="S202" s="261"/>
      <c r="T202" s="261"/>
      <c r="U202" s="262"/>
      <c r="AE202" t="s">
        <v>13</v>
      </c>
      <c r="AF202" t="s">
        <v>182</v>
      </c>
      <c r="AG202" t="s">
        <v>14</v>
      </c>
    </row>
    <row r="203" spans="1:33">
      <c r="A203" s="241" t="s">
        <v>183</v>
      </c>
      <c r="B203" s="242" t="s">
        <v>184</v>
      </c>
      <c r="C203" s="242" t="s">
        <v>185</v>
      </c>
      <c r="D203" s="242" t="s">
        <v>186</v>
      </c>
      <c r="E203" s="242" t="s">
        <v>185</v>
      </c>
      <c r="F203" s="242" t="s">
        <v>184</v>
      </c>
      <c r="G203" s="243" t="s">
        <v>183</v>
      </c>
      <c r="O203" s="241" t="s">
        <v>183</v>
      </c>
      <c r="P203" s="242" t="s">
        <v>184</v>
      </c>
      <c r="Q203" s="242" t="s">
        <v>185</v>
      </c>
      <c r="R203" s="242" t="s">
        <v>186</v>
      </c>
      <c r="S203" s="242" t="s">
        <v>185</v>
      </c>
      <c r="T203" s="242" t="s">
        <v>184</v>
      </c>
      <c r="U203" s="243" t="s">
        <v>183</v>
      </c>
      <c r="W203" t="s">
        <v>186</v>
      </c>
      <c r="X203" t="s">
        <v>187</v>
      </c>
      <c r="Y203" t="s">
        <v>188</v>
      </c>
      <c r="Z203" t="s">
        <v>189</v>
      </c>
      <c r="AA203" t="s">
        <v>190</v>
      </c>
      <c r="AB203" t="s">
        <v>188</v>
      </c>
      <c r="AC203" t="s">
        <v>191</v>
      </c>
      <c r="AD203" t="s">
        <v>190</v>
      </c>
    </row>
    <row r="204" spans="1:33">
      <c r="A204" s="244"/>
      <c r="B204" s="245">
        <v>1</v>
      </c>
      <c r="C204" s="247" t="str" cm="1">
        <f t="array" aca="1" ref="C204" ca="1">INDIRECT("'"&amp;$K204&amp;"'"&amp;"!H3")</f>
        <v>김학희</v>
      </c>
      <c r="D204" s="247" cm="1">
        <f t="array" aca="1" ref="D204" ca="1">INDIRECT("'"&amp;$K204&amp;"'"&amp;"!E3")</f>
        <v>3662</v>
      </c>
      <c r="E204" s="247" t="str" cm="1">
        <f t="array" aca="1" ref="E204" ca="1">INDIRECT("'"&amp;$K204&amp;"'"&amp;"!J3")</f>
        <v>최용선</v>
      </c>
      <c r="F204" s="245">
        <v>1</v>
      </c>
      <c r="G204" s="248"/>
      <c r="I204" s="275">
        <v>3</v>
      </c>
      <c r="K204" t="s">
        <v>253</v>
      </c>
      <c r="O204" s="244"/>
      <c r="P204" s="245">
        <v>1</v>
      </c>
      <c r="Q204" s="247" t="str">
        <f ca="1">C204</f>
        <v>김학희</v>
      </c>
      <c r="R204" s="247">
        <f t="shared" ref="R204:R216" ca="1" si="62">D204</f>
        <v>3662</v>
      </c>
      <c r="S204" s="247" t="str">
        <f ca="1">E204</f>
        <v>최용선</v>
      </c>
      <c r="T204" s="245">
        <v>1</v>
      </c>
      <c r="U204" s="248"/>
      <c r="W204">
        <v>3662</v>
      </c>
      <c r="X204" t="s">
        <v>227</v>
      </c>
      <c r="Y204">
        <v>13006</v>
      </c>
      <c r="Z204" t="s">
        <v>162</v>
      </c>
      <c r="AB204">
        <v>16023</v>
      </c>
      <c r="AC204" t="s">
        <v>163</v>
      </c>
      <c r="AE204" t="str">
        <f ca="1">IF(Q204=Z204,"-","확인")</f>
        <v>-</v>
      </c>
      <c r="AF204" t="str">
        <f ca="1">IF(R204=W204,"-","확인")</f>
        <v>-</v>
      </c>
      <c r="AG204" t="str">
        <f ca="1">IF(S204=AC204,"-","확인")</f>
        <v>-</v>
      </c>
    </row>
    <row r="205" spans="1:33">
      <c r="A205" s="244"/>
      <c r="B205" s="245">
        <v>2</v>
      </c>
      <c r="C205" s="247" t="str" cm="1">
        <f t="array" aca="1" ref="C205" ca="1">INDIRECT("'"&amp;$K204&amp;"'"&amp;"!H19")</f>
        <v>김선호</v>
      </c>
      <c r="D205" s="247" cm="1">
        <f t="array" aca="1" ref="D205" ca="1">INDIRECT("'"&amp;$K204&amp;"'"&amp;"!E19")</f>
        <v>3632</v>
      </c>
      <c r="E205" s="247" t="str" cm="1">
        <f t="array" aca="1" ref="E205" ca="1">INDIRECT("'"&amp;$K204&amp;"'"&amp;"!J19")</f>
        <v>김요섭</v>
      </c>
      <c r="F205" s="245">
        <v>2</v>
      </c>
      <c r="G205" s="249"/>
      <c r="I205" s="275">
        <v>19</v>
      </c>
      <c r="O205" s="244"/>
      <c r="P205" s="245">
        <v>2</v>
      </c>
      <c r="Q205" s="247" t="str">
        <f t="shared" ref="Q205:Q216" ca="1" si="63">C205</f>
        <v>김선호</v>
      </c>
      <c r="R205" s="247">
        <f t="shared" ca="1" si="62"/>
        <v>3632</v>
      </c>
      <c r="S205" s="247" t="str">
        <f t="shared" ref="S205:S216" ca="1" si="64">E205</f>
        <v>김요섭</v>
      </c>
      <c r="T205" s="245">
        <v>2</v>
      </c>
      <c r="U205" s="249"/>
      <c r="W205">
        <v>3632</v>
      </c>
      <c r="X205" t="s">
        <v>221</v>
      </c>
      <c r="Y205">
        <v>22037</v>
      </c>
      <c r="Z205" t="s">
        <v>173</v>
      </c>
      <c r="AB205">
        <v>8030</v>
      </c>
      <c r="AC205" t="s">
        <v>158</v>
      </c>
      <c r="AE205" t="str">
        <f t="shared" ref="AE205:AE216" ca="1" si="65">IF(Q205=Z205,"-","확인")</f>
        <v>-</v>
      </c>
      <c r="AF205" t="str">
        <f t="shared" ref="AF205:AF216" ca="1" si="66">IF(R205=W205,"-","확인")</f>
        <v>-</v>
      </c>
      <c r="AG205" t="str">
        <f t="shared" ref="AG205:AG216" ca="1" si="67">IF(S205=AC205,"-","확인")</f>
        <v>-</v>
      </c>
    </row>
    <row r="206" spans="1:33">
      <c r="A206" s="244"/>
      <c r="B206" s="245">
        <v>3</v>
      </c>
      <c r="C206" s="247" t="str" cm="1">
        <f t="array" aca="1" ref="C206" ca="1">INDIRECT("'"&amp;$K204&amp;"'"&amp;"!H35")</f>
        <v>박종길</v>
      </c>
      <c r="D206" s="247" cm="1">
        <f t="array" aca="1" ref="D206" ca="1">INDIRECT("'"&amp;$K204&amp;"'"&amp;"!E35")</f>
        <v>3509</v>
      </c>
      <c r="E206" s="247" t="str" cm="1">
        <f t="array" aca="1" ref="E206" ca="1">INDIRECT("'"&amp;$K204&amp;"'"&amp;"!J35")</f>
        <v>김상신</v>
      </c>
      <c r="F206" s="245">
        <v>3</v>
      </c>
      <c r="G206" s="248"/>
      <c r="I206" s="275">
        <v>35</v>
      </c>
      <c r="O206" s="244"/>
      <c r="P206" s="245">
        <v>3</v>
      </c>
      <c r="Q206" s="247" t="str">
        <f t="shared" ca="1" si="63"/>
        <v>박종길</v>
      </c>
      <c r="R206" s="247">
        <f t="shared" ca="1" si="62"/>
        <v>3509</v>
      </c>
      <c r="S206" s="247" t="str">
        <f t="shared" ca="1" si="64"/>
        <v>김상신</v>
      </c>
      <c r="T206" s="245">
        <v>3</v>
      </c>
      <c r="U206" s="248"/>
      <c r="W206">
        <v>3509</v>
      </c>
      <c r="X206" t="s">
        <v>197</v>
      </c>
      <c r="Y206">
        <v>16043</v>
      </c>
      <c r="Z206" t="s">
        <v>142</v>
      </c>
      <c r="AB206">
        <v>16008</v>
      </c>
      <c r="AC206" t="s">
        <v>140</v>
      </c>
      <c r="AE206" t="str">
        <f t="shared" ca="1" si="65"/>
        <v>-</v>
      </c>
      <c r="AF206" t="str">
        <f t="shared" ca="1" si="66"/>
        <v>-</v>
      </c>
      <c r="AG206" t="str">
        <f t="shared" ca="1" si="67"/>
        <v>-</v>
      </c>
    </row>
    <row r="207" spans="1:33">
      <c r="A207" s="244"/>
      <c r="B207" s="245">
        <v>4</v>
      </c>
      <c r="C207" s="247" t="str" cm="1">
        <f t="array" aca="1" ref="C207" ca="1">INDIRECT("'"&amp;$K204&amp;"'"&amp;"!H51")</f>
        <v>양광일</v>
      </c>
      <c r="D207" s="247" cm="1">
        <f t="array" aca="1" ref="D207" ca="1">INDIRECT("'"&amp;$K204&amp;"'"&amp;"!E51")</f>
        <v>3619</v>
      </c>
      <c r="E207" s="247" t="str" cm="1">
        <f t="array" aca="1" ref="E207" ca="1">INDIRECT("'"&amp;$K204&amp;"'"&amp;"!J51")</f>
        <v>최정수</v>
      </c>
      <c r="F207" s="245">
        <v>4</v>
      </c>
      <c r="G207" s="248"/>
      <c r="I207" s="275">
        <v>51</v>
      </c>
      <c r="O207" s="244"/>
      <c r="P207" s="245">
        <v>4</v>
      </c>
      <c r="Q207" s="247" t="str">
        <f t="shared" ca="1" si="63"/>
        <v>양광일</v>
      </c>
      <c r="R207" s="247">
        <f t="shared" ca="1" si="62"/>
        <v>3619</v>
      </c>
      <c r="S207" s="247" t="str">
        <f t="shared" ca="1" si="64"/>
        <v>최정수</v>
      </c>
      <c r="T207" s="245">
        <v>4</v>
      </c>
      <c r="U207" s="248"/>
      <c r="W207">
        <v>3619</v>
      </c>
      <c r="X207" t="s">
        <v>200</v>
      </c>
      <c r="Y207">
        <v>19045</v>
      </c>
      <c r="Z207" t="s">
        <v>167</v>
      </c>
      <c r="AB207">
        <v>6072</v>
      </c>
      <c r="AC207" t="s">
        <v>144</v>
      </c>
      <c r="AE207" t="str">
        <f t="shared" ca="1" si="65"/>
        <v>-</v>
      </c>
      <c r="AF207" t="str">
        <f t="shared" ca="1" si="66"/>
        <v>-</v>
      </c>
      <c r="AG207" t="str">
        <f t="shared" ca="1" si="67"/>
        <v>-</v>
      </c>
    </row>
    <row r="208" spans="1:33">
      <c r="A208" s="244"/>
      <c r="B208" s="245">
        <v>5</v>
      </c>
      <c r="C208" s="247" t="str" cm="1">
        <f t="array" aca="1" ref="C208" ca="1">INDIRECT("'"&amp;$K204&amp;"'"&amp;"!H67")</f>
        <v>최중문</v>
      </c>
      <c r="D208" s="247" cm="1">
        <f t="array" aca="1" ref="D208" ca="1">INDIRECT("'"&amp;$K204&amp;"'"&amp;"!E67")</f>
        <v>3620</v>
      </c>
      <c r="E208" s="247" t="str" cm="1">
        <f t="array" aca="1" ref="E208" ca="1">INDIRECT("'"&amp;$K204&amp;"'"&amp;"!J67")</f>
        <v>장시혁</v>
      </c>
      <c r="F208" s="245">
        <v>5</v>
      </c>
      <c r="G208" s="248"/>
      <c r="I208" s="275">
        <v>67</v>
      </c>
      <c r="O208" s="244"/>
      <c r="P208" s="245">
        <v>5</v>
      </c>
      <c r="Q208" s="247" t="str">
        <f t="shared" ca="1" si="63"/>
        <v>최중문</v>
      </c>
      <c r="R208" s="247">
        <f t="shared" ca="1" si="62"/>
        <v>3620</v>
      </c>
      <c r="S208" s="247" t="str">
        <f t="shared" ca="1" si="64"/>
        <v>장시혁</v>
      </c>
      <c r="T208" s="245">
        <v>5</v>
      </c>
      <c r="U208" s="248"/>
      <c r="W208">
        <v>3620</v>
      </c>
      <c r="X208" t="s">
        <v>203</v>
      </c>
      <c r="Y208">
        <v>18048</v>
      </c>
      <c r="Z208" t="s">
        <v>146</v>
      </c>
      <c r="AB208">
        <v>17006</v>
      </c>
      <c r="AC208" t="s">
        <v>147</v>
      </c>
      <c r="AE208" t="str">
        <f t="shared" ca="1" si="65"/>
        <v>-</v>
      </c>
      <c r="AF208" t="str">
        <f t="shared" ca="1" si="66"/>
        <v>-</v>
      </c>
      <c r="AG208" t="str">
        <f t="shared" ca="1" si="67"/>
        <v>-</v>
      </c>
    </row>
    <row r="209" spans="1:33">
      <c r="A209" s="244"/>
      <c r="B209" s="245">
        <v>6</v>
      </c>
      <c r="C209" s="247" t="str" cm="1">
        <f t="array" aca="1" ref="C209" ca="1">INDIRECT("'"&amp;$K204&amp;"'"&amp;"!H83")</f>
        <v>김익수</v>
      </c>
      <c r="D209" s="247" cm="1">
        <f t="array" aca="1" ref="D209" ca="1">INDIRECT("'"&amp;$K204&amp;"'"&amp;"!E83")</f>
        <v>3661</v>
      </c>
      <c r="E209" s="247" t="str" cm="1">
        <f t="array" aca="1" ref="E209" ca="1">INDIRECT("'"&amp;$K204&amp;"'"&amp;"!J83")</f>
        <v>이인섭</v>
      </c>
      <c r="F209" s="245">
        <v>6</v>
      </c>
      <c r="G209" s="248"/>
      <c r="I209" s="275">
        <v>83</v>
      </c>
      <c r="O209" s="244"/>
      <c r="P209" s="245">
        <v>6</v>
      </c>
      <c r="Q209" s="247" t="str">
        <f t="shared" ca="1" si="63"/>
        <v>김익수</v>
      </c>
      <c r="R209" s="247">
        <f t="shared" ca="1" si="62"/>
        <v>3661</v>
      </c>
      <c r="S209" s="247" t="str">
        <f t="shared" ca="1" si="64"/>
        <v>이인섭</v>
      </c>
      <c r="T209" s="245">
        <v>6</v>
      </c>
      <c r="U209" s="248"/>
      <c r="W209">
        <v>3661</v>
      </c>
      <c r="X209" t="s">
        <v>224</v>
      </c>
      <c r="Y209">
        <v>16041</v>
      </c>
      <c r="Z209" t="s">
        <v>161</v>
      </c>
      <c r="AB209">
        <v>18007</v>
      </c>
      <c r="AC209" t="s">
        <v>160</v>
      </c>
      <c r="AE209" t="str">
        <f t="shared" ca="1" si="65"/>
        <v>-</v>
      </c>
      <c r="AF209" t="str">
        <f t="shared" ca="1" si="66"/>
        <v>-</v>
      </c>
      <c r="AG209" t="str">
        <f t="shared" ca="1" si="67"/>
        <v>-</v>
      </c>
    </row>
    <row r="210" spans="1:33">
      <c r="A210" s="244"/>
      <c r="B210" s="245">
        <v>7</v>
      </c>
      <c r="C210" s="247" t="str" cm="1">
        <f t="array" aca="1" ref="C210" ca="1">INDIRECT("'"&amp;$K204&amp;"'"&amp;"!H99")</f>
        <v>자선호</v>
      </c>
      <c r="D210" s="247" cm="1">
        <f t="array" aca="1" ref="D210" ca="1">INDIRECT("'"&amp;$K204&amp;"'"&amp;"!E99")</f>
        <v>3622</v>
      </c>
      <c r="E210" s="247" t="str" cm="1">
        <f t="array" aca="1" ref="E210" ca="1">INDIRECT("'"&amp;$K204&amp;"'"&amp;"!J99")</f>
        <v>김만철</v>
      </c>
      <c r="F210" s="245">
        <v>7</v>
      </c>
      <c r="G210" s="248"/>
      <c r="I210" s="275">
        <v>99</v>
      </c>
      <c r="O210" s="244"/>
      <c r="P210" s="245">
        <v>7</v>
      </c>
      <c r="Q210" s="247" t="str">
        <f t="shared" ca="1" si="63"/>
        <v>자선호</v>
      </c>
      <c r="R210" s="247">
        <f t="shared" ca="1" si="62"/>
        <v>3622</v>
      </c>
      <c r="S210" s="247" t="str">
        <f t="shared" ca="1" si="64"/>
        <v>김만철</v>
      </c>
      <c r="T210" s="245">
        <v>7</v>
      </c>
      <c r="U210" s="248"/>
      <c r="W210">
        <v>3622</v>
      </c>
      <c r="X210" t="s">
        <v>209</v>
      </c>
      <c r="Y210">
        <v>19030</v>
      </c>
      <c r="Z210" t="s">
        <v>151</v>
      </c>
      <c r="AB210">
        <v>15025</v>
      </c>
      <c r="AC210" t="s">
        <v>150</v>
      </c>
      <c r="AE210" t="str">
        <f t="shared" ca="1" si="65"/>
        <v>-</v>
      </c>
      <c r="AF210" t="str">
        <f t="shared" ca="1" si="66"/>
        <v>-</v>
      </c>
      <c r="AG210" t="str">
        <f t="shared" ca="1" si="67"/>
        <v>-</v>
      </c>
    </row>
    <row r="211" spans="1:33">
      <c r="A211" s="244"/>
      <c r="B211" s="245">
        <v>8</v>
      </c>
      <c r="C211" s="247" t="str" cm="1">
        <f t="array" aca="1" ref="C211" ca="1">INDIRECT("'"&amp;$K204&amp;"'"&amp;"!H115")</f>
        <v>김권호</v>
      </c>
      <c r="D211" s="247" cm="1">
        <f t="array" aca="1" ref="D211" ca="1">INDIRECT("'"&amp;$K204&amp;"'"&amp;"!E115")</f>
        <v>3629</v>
      </c>
      <c r="E211" s="247" t="str" cm="1">
        <f t="array" aca="1" ref="E211" ca="1">INDIRECT("'"&amp;$K204&amp;"'"&amp;"!J115")</f>
        <v>김민규</v>
      </c>
      <c r="F211" s="245">
        <v>8</v>
      </c>
      <c r="G211" s="248"/>
      <c r="I211" s="275">
        <v>115</v>
      </c>
      <c r="O211" s="244"/>
      <c r="P211" s="245">
        <v>8</v>
      </c>
      <c r="Q211" s="247" t="str">
        <f t="shared" ca="1" si="63"/>
        <v>김권호</v>
      </c>
      <c r="R211" s="247">
        <f t="shared" ca="1" si="62"/>
        <v>3629</v>
      </c>
      <c r="S211" s="247" t="str">
        <f t="shared" ca="1" si="64"/>
        <v>김민규</v>
      </c>
      <c r="T211" s="245">
        <v>8</v>
      </c>
      <c r="U211" s="248"/>
      <c r="W211">
        <v>3629</v>
      </c>
      <c r="X211" t="s">
        <v>212</v>
      </c>
      <c r="Y211">
        <v>18050</v>
      </c>
      <c r="Z211" t="s">
        <v>153</v>
      </c>
      <c r="AB211">
        <v>19044</v>
      </c>
      <c r="AC211" t="s">
        <v>152</v>
      </c>
      <c r="AE211" t="str">
        <f t="shared" ca="1" si="65"/>
        <v>-</v>
      </c>
      <c r="AF211" t="str">
        <f t="shared" ca="1" si="66"/>
        <v>-</v>
      </c>
      <c r="AG211" t="str">
        <f t="shared" ca="1" si="67"/>
        <v>-</v>
      </c>
    </row>
    <row r="212" spans="1:33">
      <c r="A212" s="244"/>
      <c r="B212" s="245">
        <v>9</v>
      </c>
      <c r="C212" s="247" t="str" cm="1">
        <f t="array" aca="1" ref="C212" ca="1">INDIRECT("'"&amp;$K204&amp;"'"&amp;"!H131")</f>
        <v>변일용</v>
      </c>
      <c r="D212" s="247" cm="1">
        <f t="array" aca="1" ref="D212" ca="1">INDIRECT("'"&amp;$K204&amp;"'"&amp;"!E131")</f>
        <v>3630</v>
      </c>
      <c r="E212" s="247" t="str" cm="1">
        <f t="array" aca="1" ref="E212" ca="1">INDIRECT("'"&amp;$K204&amp;"'"&amp;"!J131")</f>
        <v>우제욱</v>
      </c>
      <c r="F212" s="245">
        <v>9</v>
      </c>
      <c r="G212" s="248"/>
      <c r="I212" s="275">
        <v>131</v>
      </c>
      <c r="O212" s="244"/>
      <c r="P212" s="245">
        <v>9</v>
      </c>
      <c r="Q212" s="247" t="str">
        <f t="shared" ca="1" si="63"/>
        <v>변일용</v>
      </c>
      <c r="R212" s="247">
        <f t="shared" ca="1" si="62"/>
        <v>3630</v>
      </c>
      <c r="S212" s="247" t="str">
        <f t="shared" ca="1" si="64"/>
        <v>우제욱</v>
      </c>
      <c r="T212" s="245">
        <v>9</v>
      </c>
      <c r="U212" s="248"/>
      <c r="W212">
        <v>3630</v>
      </c>
      <c r="X212" t="s">
        <v>215</v>
      </c>
      <c r="Y212">
        <v>10034</v>
      </c>
      <c r="Z212" t="s">
        <v>155</v>
      </c>
      <c r="AB212">
        <v>16038</v>
      </c>
      <c r="AC212" t="s">
        <v>154</v>
      </c>
      <c r="AE212" t="str">
        <f t="shared" ca="1" si="65"/>
        <v>-</v>
      </c>
      <c r="AF212" t="str">
        <f t="shared" ca="1" si="66"/>
        <v>-</v>
      </c>
      <c r="AG212" t="str">
        <f t="shared" ca="1" si="67"/>
        <v>-</v>
      </c>
    </row>
    <row r="213" spans="1:33">
      <c r="A213" s="244"/>
      <c r="B213" s="245">
        <v>10</v>
      </c>
      <c r="C213" s="247" t="str" cm="1">
        <f t="array" aca="1" ref="C213" ca="1">INDIRECT("'"&amp;$K204&amp;"'"&amp;"!H147")</f>
        <v>김형규</v>
      </c>
      <c r="D213" s="247" cm="1">
        <f t="array" aca="1" ref="D213" ca="1">INDIRECT("'"&amp;$K204&amp;"'"&amp;"!E147")</f>
        <v>3631</v>
      </c>
      <c r="E213" s="247" t="str" cm="1">
        <f t="array" aca="1" ref="E213" ca="1">INDIRECT("'"&amp;$K204&amp;"'"&amp;"!J147")</f>
        <v>박희재</v>
      </c>
      <c r="F213" s="245">
        <v>10</v>
      </c>
      <c r="G213" s="248"/>
      <c r="I213" s="275">
        <v>147</v>
      </c>
      <c r="O213" s="244"/>
      <c r="P213" s="245">
        <v>10</v>
      </c>
      <c r="Q213" s="247" t="str">
        <f t="shared" ca="1" si="63"/>
        <v>김형규</v>
      </c>
      <c r="R213" s="247">
        <f t="shared" ca="1" si="62"/>
        <v>3631</v>
      </c>
      <c r="S213" s="247" t="str">
        <f t="shared" ca="1" si="64"/>
        <v>박희재</v>
      </c>
      <c r="T213" s="245">
        <v>10</v>
      </c>
      <c r="U213" s="248"/>
      <c r="W213">
        <v>3631</v>
      </c>
      <c r="X213" t="s">
        <v>218</v>
      </c>
      <c r="Y213">
        <v>21023</v>
      </c>
      <c r="Z213" t="s">
        <v>117</v>
      </c>
      <c r="AB213">
        <v>21030</v>
      </c>
      <c r="AC213" t="s">
        <v>119</v>
      </c>
      <c r="AE213" t="str">
        <f t="shared" ca="1" si="65"/>
        <v>-</v>
      </c>
      <c r="AF213" t="str">
        <f t="shared" ca="1" si="66"/>
        <v>-</v>
      </c>
      <c r="AG213" t="str">
        <f t="shared" ca="1" si="67"/>
        <v>-</v>
      </c>
    </row>
    <row r="214" spans="1:33">
      <c r="A214" s="244"/>
      <c r="B214" s="245">
        <v>11</v>
      </c>
      <c r="C214" s="247" cm="1">
        <f t="array" aca="1" ref="C214" ca="1">INDIRECT("'"&amp;$K204&amp;"'"&amp;"!H163")</f>
        <v>0</v>
      </c>
      <c r="D214" s="247" cm="1">
        <f t="array" aca="1" ref="D214" ca="1">INDIRECT("'"&amp;$K204&amp;"'"&amp;"!E163")</f>
        <v>0</v>
      </c>
      <c r="E214" s="247" cm="1">
        <f t="array" aca="1" ref="E214" ca="1">INDIRECT("'"&amp;$K204&amp;"'"&amp;"!J163")</f>
        <v>0</v>
      </c>
      <c r="F214" s="245">
        <v>11</v>
      </c>
      <c r="G214" s="248"/>
      <c r="I214" s="275">
        <v>163</v>
      </c>
      <c r="O214" s="244"/>
      <c r="P214" s="245">
        <v>11</v>
      </c>
      <c r="Q214" s="247">
        <f t="shared" ca="1" si="63"/>
        <v>0</v>
      </c>
      <c r="R214" s="247">
        <f t="shared" ca="1" si="62"/>
        <v>0</v>
      </c>
      <c r="S214" s="247">
        <f t="shared" ca="1" si="64"/>
        <v>0</v>
      </c>
      <c r="T214" s="245">
        <v>11</v>
      </c>
      <c r="U214" s="248"/>
      <c r="W214">
        <v>3508</v>
      </c>
      <c r="X214" t="s">
        <v>193</v>
      </c>
      <c r="AE214" t="str">
        <f t="shared" ca="1" si="65"/>
        <v>-</v>
      </c>
      <c r="AF214" t="str">
        <f t="shared" ca="1" si="66"/>
        <v>확인</v>
      </c>
      <c r="AG214" t="str">
        <f t="shared" ca="1" si="67"/>
        <v>-</v>
      </c>
    </row>
    <row r="215" spans="1:33">
      <c r="A215" s="244"/>
      <c r="B215" s="245">
        <v>12</v>
      </c>
      <c r="C215" s="247" cm="1">
        <f t="array" aca="1" ref="C215" ca="1">INDIRECT("'"&amp;$K204&amp;"'"&amp;"!H179")</f>
        <v>0</v>
      </c>
      <c r="D215" s="247" cm="1">
        <f t="array" aca="1" ref="D215" ca="1">INDIRECT("'"&amp;$K204&amp;"'"&amp;"!E179")</f>
        <v>0</v>
      </c>
      <c r="E215" s="247" cm="1">
        <f t="array" aca="1" ref="E215" ca="1">INDIRECT("'"&amp;$K204&amp;"'"&amp;"!J179")</f>
        <v>0</v>
      </c>
      <c r="F215" s="245">
        <v>12</v>
      </c>
      <c r="G215" s="248"/>
      <c r="I215" s="275">
        <v>179</v>
      </c>
      <c r="O215" s="244"/>
      <c r="P215" s="245">
        <v>12</v>
      </c>
      <c r="Q215" s="247">
        <f t="shared" ca="1" si="63"/>
        <v>0</v>
      </c>
      <c r="R215" s="247">
        <f t="shared" ca="1" si="62"/>
        <v>0</v>
      </c>
      <c r="S215" s="247">
        <f t="shared" ca="1" si="64"/>
        <v>0</v>
      </c>
      <c r="T215" s="245">
        <v>12</v>
      </c>
      <c r="U215" s="248"/>
      <c r="W215">
        <v>3621</v>
      </c>
      <c r="X215" t="s">
        <v>206</v>
      </c>
      <c r="AE215" t="str">
        <f t="shared" ca="1" si="65"/>
        <v>-</v>
      </c>
      <c r="AF215" t="str">
        <f t="shared" ca="1" si="66"/>
        <v>확인</v>
      </c>
      <c r="AG215" t="str">
        <f t="shared" ca="1" si="67"/>
        <v>-</v>
      </c>
    </row>
    <row r="216" spans="1:33">
      <c r="A216" s="250"/>
      <c r="B216" s="245">
        <v>13</v>
      </c>
      <c r="C216" s="247" cm="1">
        <f t="array" aca="1" ref="C216" ca="1">INDIRECT("'"&amp;$K$84&amp;"'"&amp;"!H195")</f>
        <v>0</v>
      </c>
      <c r="D216" s="247" cm="1">
        <f t="array" aca="1" ref="D216" ca="1">INDIRECT("'"&amp;$K204&amp;"'"&amp;"!E195")</f>
        <v>0</v>
      </c>
      <c r="E216" s="247" cm="1">
        <f t="array" aca="1" ref="E216" ca="1">INDIRECT("'"&amp;$K124&amp;"'"&amp;"!J195")</f>
        <v>0</v>
      </c>
      <c r="F216" s="245">
        <v>13</v>
      </c>
      <c r="G216" s="248"/>
      <c r="I216" s="275">
        <f>I215+16</f>
        <v>195</v>
      </c>
      <c r="O216" s="250"/>
      <c r="P216" s="245">
        <v>13</v>
      </c>
      <c r="Q216" s="247">
        <f t="shared" ca="1" si="63"/>
        <v>0</v>
      </c>
      <c r="R216" s="247">
        <f t="shared" ca="1" si="62"/>
        <v>0</v>
      </c>
      <c r="S216" s="247">
        <f t="shared" ca="1" si="64"/>
        <v>0</v>
      </c>
      <c r="T216" s="245">
        <v>13</v>
      </c>
      <c r="U216" s="248"/>
      <c r="AE216" t="str">
        <f t="shared" ca="1" si="65"/>
        <v>-</v>
      </c>
      <c r="AF216" t="str">
        <f t="shared" ca="1" si="66"/>
        <v>-</v>
      </c>
      <c r="AG216" t="str">
        <f t="shared" ca="1" si="67"/>
        <v>-</v>
      </c>
    </row>
    <row r="217" spans="1:33">
      <c r="A217" s="251"/>
      <c r="B217" s="245"/>
      <c r="C217" s="252"/>
      <c r="D217" s="246"/>
      <c r="E217" s="247"/>
      <c r="F217" s="245"/>
      <c r="G217" s="248"/>
      <c r="O217" s="251"/>
      <c r="P217" s="245"/>
      <c r="Q217" s="252"/>
      <c r="R217" s="246"/>
      <c r="S217" s="247"/>
      <c r="T217" s="245"/>
      <c r="U217" s="248"/>
    </row>
    <row r="218" spans="1:33">
      <c r="A218" s="251"/>
      <c r="B218" s="245"/>
      <c r="C218" s="252"/>
      <c r="D218" s="253"/>
      <c r="E218" s="247"/>
      <c r="F218" s="245"/>
      <c r="G218" s="248"/>
      <c r="O218" s="251"/>
      <c r="P218" s="245"/>
      <c r="Q218" s="252"/>
      <c r="R218" s="253"/>
      <c r="S218" s="247"/>
      <c r="T218" s="245"/>
      <c r="U218" s="248"/>
    </row>
    <row r="219" spans="1:33">
      <c r="A219" s="254"/>
      <c r="B219" s="255"/>
      <c r="C219" s="256"/>
      <c r="D219" s="257"/>
      <c r="E219" s="256"/>
      <c r="F219" s="258"/>
      <c r="G219" s="259"/>
      <c r="O219" s="254"/>
      <c r="P219" s="255"/>
      <c r="Q219" s="256"/>
      <c r="R219" s="257"/>
      <c r="S219" s="256"/>
      <c r="T219" s="258"/>
      <c r="U219" s="259"/>
    </row>
    <row r="221" spans="1:33" ht="17.25" thickBot="1">
      <c r="A221" s="272">
        <f>'월간 계획'!AD3</f>
        <v>45089</v>
      </c>
      <c r="B221" s="273"/>
      <c r="C221" s="273"/>
      <c r="O221" s="272">
        <f>A221</f>
        <v>45089</v>
      </c>
      <c r="P221" s="273"/>
      <c r="Q221" s="273"/>
    </row>
    <row r="222" spans="1:33" ht="17.25" thickTop="1">
      <c r="A222" s="260" t="s">
        <v>178</v>
      </c>
      <c r="B222" s="261"/>
      <c r="C222" s="261"/>
      <c r="D222" s="261"/>
      <c r="E222" s="261"/>
      <c r="F222" s="261"/>
      <c r="G222" s="262"/>
      <c r="K222" t="s">
        <v>179</v>
      </c>
      <c r="L222" t="s">
        <v>180</v>
      </c>
      <c r="M222" t="s">
        <v>181</v>
      </c>
      <c r="O222" s="260" t="s">
        <v>178</v>
      </c>
      <c r="P222" s="261"/>
      <c r="Q222" s="261"/>
      <c r="R222" s="261"/>
      <c r="S222" s="261"/>
      <c r="T222" s="261"/>
      <c r="U222" s="262"/>
      <c r="AE222" t="s">
        <v>13</v>
      </c>
      <c r="AF222" t="s">
        <v>182</v>
      </c>
      <c r="AG222" t="s">
        <v>14</v>
      </c>
    </row>
    <row r="223" spans="1:33">
      <c r="A223" s="241" t="s">
        <v>183</v>
      </c>
      <c r="B223" s="242" t="s">
        <v>184</v>
      </c>
      <c r="C223" s="242" t="s">
        <v>185</v>
      </c>
      <c r="D223" s="242" t="s">
        <v>186</v>
      </c>
      <c r="E223" s="242" t="s">
        <v>185</v>
      </c>
      <c r="F223" s="242" t="s">
        <v>184</v>
      </c>
      <c r="G223" s="243" t="s">
        <v>183</v>
      </c>
      <c r="O223" s="241" t="s">
        <v>183</v>
      </c>
      <c r="P223" s="242" t="s">
        <v>184</v>
      </c>
      <c r="Q223" s="242" t="s">
        <v>185</v>
      </c>
      <c r="R223" s="242" t="s">
        <v>186</v>
      </c>
      <c r="S223" s="242" t="s">
        <v>185</v>
      </c>
      <c r="T223" s="242" t="s">
        <v>184</v>
      </c>
      <c r="U223" s="243" t="s">
        <v>183</v>
      </c>
      <c r="W223" t="s">
        <v>186</v>
      </c>
      <c r="X223" t="s">
        <v>187</v>
      </c>
      <c r="Y223" t="s">
        <v>188</v>
      </c>
      <c r="Z223" t="s">
        <v>189</v>
      </c>
      <c r="AA223" t="s">
        <v>190</v>
      </c>
      <c r="AB223" t="s">
        <v>188</v>
      </c>
      <c r="AC223" t="s">
        <v>191</v>
      </c>
      <c r="AD223" t="s">
        <v>190</v>
      </c>
    </row>
    <row r="224" spans="1:33">
      <c r="A224" s="244"/>
      <c r="B224" s="245">
        <v>1</v>
      </c>
      <c r="C224" s="247" t="str" cm="1">
        <f t="array" aca="1" ref="C224" ca="1">INDIRECT("'"&amp;$K224&amp;"'"&amp;"!H3")</f>
        <v>김익수</v>
      </c>
      <c r="D224" s="247" cm="1">
        <f t="array" aca="1" ref="D224" ca="1">INDIRECT("'"&amp;$K224&amp;"'"&amp;"!E3")</f>
        <v>3661</v>
      </c>
      <c r="E224" s="247" t="str" cm="1">
        <f t="array" aca="1" ref="E224" ca="1">INDIRECT("'"&amp;$K224&amp;"'"&amp;"!J3")</f>
        <v>이인섭</v>
      </c>
      <c r="F224" s="245">
        <v>1</v>
      </c>
      <c r="G224" s="248"/>
      <c r="I224" s="275">
        <v>3</v>
      </c>
      <c r="K224" t="s">
        <v>254</v>
      </c>
      <c r="O224" s="244"/>
      <c r="P224" s="245">
        <v>1</v>
      </c>
      <c r="Q224" s="247" t="str">
        <f ca="1">C224</f>
        <v>김익수</v>
      </c>
      <c r="R224" s="247">
        <f t="shared" ref="R224:R236" ca="1" si="68">D224</f>
        <v>3661</v>
      </c>
      <c r="S224" s="247" t="str">
        <f ca="1">E224</f>
        <v>이인섭</v>
      </c>
      <c r="T224" s="245">
        <v>1</v>
      </c>
      <c r="U224" s="248"/>
      <c r="W224">
        <v>3661</v>
      </c>
      <c r="X224" t="s">
        <v>224</v>
      </c>
      <c r="Y224" t="s">
        <v>241</v>
      </c>
      <c r="Z224" t="s">
        <v>161</v>
      </c>
      <c r="AA224" t="s">
        <v>195</v>
      </c>
      <c r="AB224" t="s">
        <v>240</v>
      </c>
      <c r="AC224" t="s">
        <v>160</v>
      </c>
      <c r="AD224" t="s">
        <v>195</v>
      </c>
      <c r="AE224" t="str">
        <f ca="1">IF(Q224=Z224,"-","확인")</f>
        <v>-</v>
      </c>
      <c r="AF224" t="str">
        <f ca="1">IF(R224=W224,"-","확인")</f>
        <v>-</v>
      </c>
      <c r="AG224" t="str">
        <f ca="1">IF(S224=AC224,"-","확인")</f>
        <v>-</v>
      </c>
    </row>
    <row r="225" spans="1:33">
      <c r="A225" s="244"/>
      <c r="B225" s="245">
        <v>2</v>
      </c>
      <c r="C225" s="247" t="str" cm="1">
        <f t="array" aca="1" ref="C225" ca="1">INDIRECT("'"&amp;$K224&amp;"'"&amp;"!H19")</f>
        <v>심기섭</v>
      </c>
      <c r="D225" s="247" cm="1">
        <f t="array" aca="1" ref="D225" ca="1">INDIRECT("'"&amp;$K224&amp;"'"&amp;"!E19")</f>
        <v>3662</v>
      </c>
      <c r="E225" s="247" t="str" cm="1">
        <f t="array" aca="1" ref="E225" ca="1">INDIRECT("'"&amp;$K224&amp;"'"&amp;"!J19")</f>
        <v>정윤수</v>
      </c>
      <c r="F225" s="245">
        <v>2</v>
      </c>
      <c r="G225" s="249"/>
      <c r="I225" s="275">
        <v>19</v>
      </c>
      <c r="O225" s="244"/>
      <c r="P225" s="245">
        <v>2</v>
      </c>
      <c r="Q225" s="247" t="str">
        <f t="shared" ref="Q225:Q236" ca="1" si="69">C225</f>
        <v>심기섭</v>
      </c>
      <c r="R225" s="247">
        <f t="shared" ca="1" si="68"/>
        <v>3662</v>
      </c>
      <c r="S225" s="247" t="str">
        <f t="shared" ref="S225:S236" ca="1" si="70">E225</f>
        <v>정윤수</v>
      </c>
      <c r="T225" s="245">
        <v>2</v>
      </c>
      <c r="U225" s="249"/>
      <c r="W225">
        <v>3662</v>
      </c>
      <c r="X225" t="s">
        <v>227</v>
      </c>
      <c r="Y225" t="s">
        <v>213</v>
      </c>
      <c r="Z225" t="s">
        <v>174</v>
      </c>
      <c r="AA225" t="s">
        <v>195</v>
      </c>
      <c r="AB225" t="s">
        <v>255</v>
      </c>
      <c r="AC225" t="s">
        <v>256</v>
      </c>
      <c r="AD225" t="s">
        <v>195</v>
      </c>
      <c r="AE225" t="str">
        <f t="shared" ref="AE225:AE236" ca="1" si="71">IF(Q225=Z225,"-","확인")</f>
        <v>-</v>
      </c>
      <c r="AF225" t="str">
        <f t="shared" ref="AF225:AF236" ca="1" si="72">IF(R225=W225,"-","확인")</f>
        <v>-</v>
      </c>
      <c r="AG225" t="str">
        <f t="shared" ref="AG225:AG236" ca="1" si="73">IF(S225=AC225,"-","확인")</f>
        <v>-</v>
      </c>
    </row>
    <row r="226" spans="1:33">
      <c r="A226" s="244"/>
      <c r="B226" s="245">
        <v>3</v>
      </c>
      <c r="C226" s="247" t="str" cm="1">
        <f t="array" aca="1" ref="C226" ca="1">INDIRECT("'"&amp;$K224&amp;"'"&amp;"!H35")</f>
        <v>박선웅</v>
      </c>
      <c r="D226" s="247" cm="1">
        <f t="array" aca="1" ref="D226" ca="1">INDIRECT("'"&amp;$K224&amp;"'"&amp;"!E35")</f>
        <v>3508</v>
      </c>
      <c r="E226" s="247" t="str" cm="1">
        <f t="array" aca="1" ref="E226" ca="1">INDIRECT("'"&amp;$K224&amp;"'"&amp;"!J35")</f>
        <v>이수환</v>
      </c>
      <c r="F226" s="245">
        <v>3</v>
      </c>
      <c r="G226" s="248"/>
      <c r="I226" s="275">
        <v>35</v>
      </c>
      <c r="O226" s="244"/>
      <c r="P226" s="245">
        <v>3</v>
      </c>
      <c r="Q226" s="247" t="str">
        <f t="shared" ca="1" si="69"/>
        <v>박선웅</v>
      </c>
      <c r="R226" s="247">
        <f t="shared" ca="1" si="68"/>
        <v>3508</v>
      </c>
      <c r="S226" s="247" t="str">
        <f t="shared" ca="1" si="70"/>
        <v>이수환</v>
      </c>
      <c r="T226" s="245">
        <v>3</v>
      </c>
      <c r="U226" s="248"/>
      <c r="W226">
        <v>3508</v>
      </c>
      <c r="X226" t="s">
        <v>193</v>
      </c>
      <c r="Y226" t="s">
        <v>194</v>
      </c>
      <c r="Z226" t="s">
        <v>138</v>
      </c>
      <c r="AA226" t="s">
        <v>195</v>
      </c>
      <c r="AB226" t="s">
        <v>196</v>
      </c>
      <c r="AC226" t="s">
        <v>136</v>
      </c>
      <c r="AD226" t="s">
        <v>195</v>
      </c>
      <c r="AE226" t="str">
        <f t="shared" ca="1" si="71"/>
        <v>-</v>
      </c>
      <c r="AF226" t="str">
        <f t="shared" ca="1" si="72"/>
        <v>-</v>
      </c>
      <c r="AG226" t="str">
        <f t="shared" ca="1" si="73"/>
        <v>-</v>
      </c>
    </row>
    <row r="227" spans="1:33">
      <c r="A227" s="244"/>
      <c r="B227" s="245">
        <v>4</v>
      </c>
      <c r="C227" s="247" t="str" cm="1">
        <f t="array" aca="1" ref="C227" ca="1">INDIRECT("'"&amp;$K224&amp;"'"&amp;"!H51")</f>
        <v>박종길</v>
      </c>
      <c r="D227" s="247" cm="1">
        <f t="array" aca="1" ref="D227" ca="1">INDIRECT("'"&amp;$K224&amp;"'"&amp;"!E51")</f>
        <v>3509</v>
      </c>
      <c r="E227" s="247" t="str" cm="1">
        <f t="array" aca="1" ref="E227" ca="1">INDIRECT("'"&amp;$K224&amp;"'"&amp;"!J51")</f>
        <v>김상신</v>
      </c>
      <c r="F227" s="245">
        <v>4</v>
      </c>
      <c r="G227" s="248"/>
      <c r="I227" s="275">
        <v>51</v>
      </c>
      <c r="O227" s="244"/>
      <c r="P227" s="245">
        <v>4</v>
      </c>
      <c r="Q227" s="247" t="str">
        <f t="shared" ca="1" si="69"/>
        <v>박종길</v>
      </c>
      <c r="R227" s="247">
        <f t="shared" ca="1" si="68"/>
        <v>3509</v>
      </c>
      <c r="S227" s="247" t="str">
        <f t="shared" ca="1" si="70"/>
        <v>김상신</v>
      </c>
      <c r="T227" s="245">
        <v>4</v>
      </c>
      <c r="U227" s="248"/>
      <c r="W227">
        <v>3509</v>
      </c>
      <c r="X227" t="s">
        <v>197</v>
      </c>
      <c r="Y227" t="s">
        <v>198</v>
      </c>
      <c r="Z227" t="s">
        <v>142</v>
      </c>
      <c r="AA227" t="s">
        <v>195</v>
      </c>
      <c r="AB227" t="s">
        <v>199</v>
      </c>
      <c r="AC227" t="s">
        <v>140</v>
      </c>
      <c r="AD227" t="s">
        <v>195</v>
      </c>
      <c r="AE227" t="str">
        <f t="shared" ca="1" si="71"/>
        <v>-</v>
      </c>
      <c r="AF227" t="str">
        <f t="shared" ca="1" si="72"/>
        <v>-</v>
      </c>
      <c r="AG227" t="str">
        <f t="shared" ca="1" si="73"/>
        <v>-</v>
      </c>
    </row>
    <row r="228" spans="1:33">
      <c r="A228" s="244"/>
      <c r="B228" s="245">
        <v>5</v>
      </c>
      <c r="C228" s="247" t="str" cm="1">
        <f t="array" aca="1" ref="C228" ca="1">INDIRECT("'"&amp;$K224&amp;"'"&amp;"!H67")</f>
        <v>심상만</v>
      </c>
      <c r="D228" s="247" cm="1">
        <f t="array" aca="1" ref="D228" ca="1">INDIRECT("'"&amp;$K224&amp;"'"&amp;"!E67")</f>
        <v>3619</v>
      </c>
      <c r="E228" s="247" t="str" cm="1">
        <f t="array" aca="1" ref="E228" ca="1">INDIRECT("'"&amp;$K224&amp;"'"&amp;"!J67")</f>
        <v>최정수</v>
      </c>
      <c r="F228" s="245">
        <v>5</v>
      </c>
      <c r="G228" s="248"/>
      <c r="I228" s="275">
        <v>67</v>
      </c>
      <c r="O228" s="244"/>
      <c r="P228" s="245">
        <v>5</v>
      </c>
      <c r="Q228" s="247" t="str">
        <f t="shared" ca="1" si="69"/>
        <v>심상만</v>
      </c>
      <c r="R228" s="247">
        <f t="shared" ca="1" si="68"/>
        <v>3619</v>
      </c>
      <c r="S228" s="247" t="str">
        <f t="shared" ca="1" si="70"/>
        <v>최정수</v>
      </c>
      <c r="T228" s="245">
        <v>5</v>
      </c>
      <c r="U228" s="248"/>
      <c r="W228">
        <v>3619</v>
      </c>
      <c r="X228" t="s">
        <v>200</v>
      </c>
      <c r="Y228" t="s">
        <v>235</v>
      </c>
      <c r="Z228" t="s">
        <v>143</v>
      </c>
      <c r="AA228" t="s">
        <v>195</v>
      </c>
      <c r="AB228" t="s">
        <v>234</v>
      </c>
      <c r="AC228" t="s">
        <v>144</v>
      </c>
      <c r="AD228" t="s">
        <v>195</v>
      </c>
      <c r="AE228" t="str">
        <f t="shared" ca="1" si="71"/>
        <v>-</v>
      </c>
      <c r="AF228" t="str">
        <f t="shared" ca="1" si="72"/>
        <v>-</v>
      </c>
      <c r="AG228" t="str">
        <f t="shared" ca="1" si="73"/>
        <v>-</v>
      </c>
    </row>
    <row r="229" spans="1:33">
      <c r="A229" s="244"/>
      <c r="B229" s="245">
        <v>6</v>
      </c>
      <c r="C229" s="247" t="str" cm="1">
        <f t="array" aca="1" ref="C229" ca="1">INDIRECT("'"&amp;$K224&amp;"'"&amp;"!H83")</f>
        <v>김정일</v>
      </c>
      <c r="D229" s="247" cm="1">
        <f t="array" aca="1" ref="D229" ca="1">INDIRECT("'"&amp;$K224&amp;"'"&amp;"!E83")</f>
        <v>3620</v>
      </c>
      <c r="E229" s="247" t="str" cm="1">
        <f t="array" aca="1" ref="E229" ca="1">INDIRECT("'"&amp;$K224&amp;"'"&amp;"!J83")</f>
        <v>김용진</v>
      </c>
      <c r="F229" s="245">
        <v>6</v>
      </c>
      <c r="G229" s="248"/>
      <c r="I229" s="275">
        <v>83</v>
      </c>
      <c r="O229" s="244"/>
      <c r="P229" s="245">
        <v>6</v>
      </c>
      <c r="Q229" s="247" t="str">
        <f t="shared" ca="1" si="69"/>
        <v>김정일</v>
      </c>
      <c r="R229" s="247">
        <f t="shared" ca="1" si="68"/>
        <v>3620</v>
      </c>
      <c r="S229" s="247" t="str">
        <f t="shared" ca="1" si="70"/>
        <v>김용진</v>
      </c>
      <c r="T229" s="245">
        <v>6</v>
      </c>
      <c r="U229" s="248"/>
      <c r="W229">
        <v>3620</v>
      </c>
      <c r="X229" t="s">
        <v>203</v>
      </c>
      <c r="Y229" t="s">
        <v>201</v>
      </c>
      <c r="Z229" t="s">
        <v>170</v>
      </c>
      <c r="AA229" t="s">
        <v>195</v>
      </c>
      <c r="AB229" t="s">
        <v>202</v>
      </c>
      <c r="AC229" t="s">
        <v>168</v>
      </c>
      <c r="AD229" t="s">
        <v>195</v>
      </c>
      <c r="AE229" t="str">
        <f t="shared" ca="1" si="71"/>
        <v>-</v>
      </c>
      <c r="AF229" t="str">
        <f t="shared" ca="1" si="72"/>
        <v>-</v>
      </c>
      <c r="AG229" t="str">
        <f t="shared" ca="1" si="73"/>
        <v>-</v>
      </c>
    </row>
    <row r="230" spans="1:33">
      <c r="A230" s="244"/>
      <c r="B230" s="245">
        <v>7</v>
      </c>
      <c r="C230" s="247" t="str" cm="1">
        <f t="array" aca="1" ref="C230" ca="1">INDIRECT("'"&amp;$K224&amp;"'"&amp;"!H99")</f>
        <v>김학열</v>
      </c>
      <c r="D230" s="247" cm="1">
        <f t="array" aca="1" ref="D230" ca="1">INDIRECT("'"&amp;$K224&amp;"'"&amp;"!E99")</f>
        <v>3621</v>
      </c>
      <c r="E230" s="247" t="str" cm="1">
        <f t="array" aca="1" ref="E230" ca="1">INDIRECT("'"&amp;$K224&amp;"'"&amp;"!J99")</f>
        <v>김도근</v>
      </c>
      <c r="F230" s="245">
        <v>7</v>
      </c>
      <c r="G230" s="248"/>
      <c r="I230" s="275">
        <v>99</v>
      </c>
      <c r="O230" s="244"/>
      <c r="P230" s="245">
        <v>7</v>
      </c>
      <c r="Q230" s="247" t="str">
        <f t="shared" ca="1" si="69"/>
        <v>김학열</v>
      </c>
      <c r="R230" s="247">
        <f t="shared" ca="1" si="68"/>
        <v>3621</v>
      </c>
      <c r="S230" s="247" t="str">
        <f t="shared" ca="1" si="70"/>
        <v>김도근</v>
      </c>
      <c r="T230" s="245">
        <v>7</v>
      </c>
      <c r="U230" s="248"/>
      <c r="W230">
        <v>3621</v>
      </c>
      <c r="X230" t="s">
        <v>206</v>
      </c>
      <c r="Y230" t="s">
        <v>207</v>
      </c>
      <c r="Z230" t="s">
        <v>149</v>
      </c>
      <c r="AA230" t="s">
        <v>195</v>
      </c>
      <c r="AB230" t="s">
        <v>208</v>
      </c>
      <c r="AC230" t="s">
        <v>148</v>
      </c>
      <c r="AD230" t="s">
        <v>195</v>
      </c>
      <c r="AE230" t="str">
        <f t="shared" ca="1" si="71"/>
        <v>-</v>
      </c>
      <c r="AF230" t="str">
        <f t="shared" ca="1" si="72"/>
        <v>-</v>
      </c>
      <c r="AG230" t="str">
        <f t="shared" ca="1" si="73"/>
        <v>-</v>
      </c>
    </row>
    <row r="231" spans="1:33">
      <c r="A231" s="244"/>
      <c r="B231" s="245">
        <v>8</v>
      </c>
      <c r="C231" s="247" t="str" cm="1">
        <f t="array" aca="1" ref="C231" ca="1">INDIRECT("'"&amp;$K224&amp;"'"&amp;"!H115")</f>
        <v>자선호</v>
      </c>
      <c r="D231" s="247" cm="1">
        <f t="array" aca="1" ref="D231" ca="1">INDIRECT("'"&amp;$K224&amp;"'"&amp;"!E115")</f>
        <v>3622</v>
      </c>
      <c r="E231" s="247" t="str" cm="1">
        <f t="array" aca="1" ref="E231" ca="1">INDIRECT("'"&amp;$K224&amp;"'"&amp;"!J115")</f>
        <v>김만철</v>
      </c>
      <c r="F231" s="245">
        <v>8</v>
      </c>
      <c r="G231" s="248"/>
      <c r="I231" s="275">
        <v>115</v>
      </c>
      <c r="O231" s="244"/>
      <c r="P231" s="245">
        <v>8</v>
      </c>
      <c r="Q231" s="247" t="str">
        <f t="shared" ca="1" si="69"/>
        <v>자선호</v>
      </c>
      <c r="R231" s="247">
        <f t="shared" ca="1" si="68"/>
        <v>3622</v>
      </c>
      <c r="S231" s="247" t="str">
        <f t="shared" ca="1" si="70"/>
        <v>김만철</v>
      </c>
      <c r="T231" s="245">
        <v>8</v>
      </c>
      <c r="U231" s="248"/>
      <c r="W231">
        <v>3622</v>
      </c>
      <c r="X231" t="s">
        <v>209</v>
      </c>
      <c r="Y231" t="s">
        <v>210</v>
      </c>
      <c r="Z231" t="s">
        <v>151</v>
      </c>
      <c r="AA231" t="s">
        <v>195</v>
      </c>
      <c r="AB231" t="s">
        <v>211</v>
      </c>
      <c r="AC231" t="s">
        <v>150</v>
      </c>
      <c r="AD231" t="s">
        <v>195</v>
      </c>
      <c r="AE231" t="str">
        <f t="shared" ca="1" si="71"/>
        <v>-</v>
      </c>
      <c r="AF231" t="str">
        <f t="shared" ca="1" si="72"/>
        <v>-</v>
      </c>
      <c r="AG231" t="str">
        <f t="shared" ca="1" si="73"/>
        <v>-</v>
      </c>
    </row>
    <row r="232" spans="1:33">
      <c r="A232" s="244"/>
      <c r="B232" s="245">
        <v>9</v>
      </c>
      <c r="C232" s="247" t="str" cm="1">
        <f t="array" aca="1" ref="C232" ca="1">INDIRECT("'"&amp;$K224&amp;"'"&amp;"!H131")</f>
        <v>김권호</v>
      </c>
      <c r="D232" s="247" cm="1">
        <f t="array" aca="1" ref="D232" ca="1">INDIRECT("'"&amp;$K224&amp;"'"&amp;"!E131")</f>
        <v>3629</v>
      </c>
      <c r="E232" s="247" t="str" cm="1">
        <f t="array" aca="1" ref="E232" ca="1">INDIRECT("'"&amp;$K224&amp;"'"&amp;"!J131")</f>
        <v>김민규</v>
      </c>
      <c r="F232" s="245">
        <v>9</v>
      </c>
      <c r="G232" s="248"/>
      <c r="I232" s="275">
        <v>131</v>
      </c>
      <c r="O232" s="244"/>
      <c r="P232" s="245">
        <v>9</v>
      </c>
      <c r="Q232" s="247" t="str">
        <f t="shared" ca="1" si="69"/>
        <v>김권호</v>
      </c>
      <c r="R232" s="247">
        <f t="shared" ca="1" si="68"/>
        <v>3629</v>
      </c>
      <c r="S232" s="247" t="str">
        <f t="shared" ca="1" si="70"/>
        <v>김민규</v>
      </c>
      <c r="T232" s="245">
        <v>9</v>
      </c>
      <c r="U232" s="248"/>
      <c r="W232">
        <v>3629</v>
      </c>
      <c r="X232" t="s">
        <v>212</v>
      </c>
      <c r="Y232" t="s">
        <v>239</v>
      </c>
      <c r="Z232" t="s">
        <v>153</v>
      </c>
      <c r="AA232" t="s">
        <v>195</v>
      </c>
      <c r="AB232" t="s">
        <v>238</v>
      </c>
      <c r="AC232" t="s">
        <v>152</v>
      </c>
      <c r="AD232" t="s">
        <v>195</v>
      </c>
      <c r="AE232" t="str">
        <f t="shared" ca="1" si="71"/>
        <v>-</v>
      </c>
      <c r="AF232" t="str">
        <f t="shared" ca="1" si="72"/>
        <v>-</v>
      </c>
      <c r="AG232" t="str">
        <f t="shared" ca="1" si="73"/>
        <v>-</v>
      </c>
    </row>
    <row r="233" spans="1:33">
      <c r="A233" s="244"/>
      <c r="B233" s="245">
        <v>10</v>
      </c>
      <c r="C233" s="247" t="str" cm="1">
        <f t="array" aca="1" ref="C233" ca="1">INDIRECT("'"&amp;$K224&amp;"'"&amp;"!H147")</f>
        <v>김선호</v>
      </c>
      <c r="D233" s="247" cm="1">
        <f t="array" aca="1" ref="D233" ca="1">INDIRECT("'"&amp;$K224&amp;"'"&amp;"!E147")</f>
        <v>3630</v>
      </c>
      <c r="E233" s="247" t="str" cm="1">
        <f t="array" aca="1" ref="E233" ca="1">INDIRECT("'"&amp;$K224&amp;"'"&amp;"!J147")</f>
        <v>한태전</v>
      </c>
      <c r="F233" s="245">
        <v>10</v>
      </c>
      <c r="G233" s="248"/>
      <c r="I233" s="275">
        <v>147</v>
      </c>
      <c r="O233" s="244"/>
      <c r="P233" s="245">
        <v>10</v>
      </c>
      <c r="Q233" s="247" t="str">
        <f t="shared" ca="1" si="69"/>
        <v>김선호</v>
      </c>
      <c r="R233" s="247">
        <f t="shared" ca="1" si="68"/>
        <v>3630</v>
      </c>
      <c r="S233" s="247" t="str">
        <f t="shared" ca="1" si="70"/>
        <v>한태전</v>
      </c>
      <c r="T233" s="245">
        <v>10</v>
      </c>
      <c r="U233" s="248"/>
      <c r="W233">
        <v>3630</v>
      </c>
      <c r="X233" t="s">
        <v>215</v>
      </c>
      <c r="Y233" t="s">
        <v>246</v>
      </c>
      <c r="Z233" t="s">
        <v>173</v>
      </c>
      <c r="AA233" t="s">
        <v>195</v>
      </c>
      <c r="AB233" t="s">
        <v>214</v>
      </c>
      <c r="AC233" t="s">
        <v>171</v>
      </c>
      <c r="AD233" t="s">
        <v>195</v>
      </c>
      <c r="AE233" t="str">
        <f t="shared" ca="1" si="71"/>
        <v>-</v>
      </c>
      <c r="AF233" t="str">
        <f t="shared" ca="1" si="72"/>
        <v>-</v>
      </c>
      <c r="AG233" t="str">
        <f t="shared" ca="1" si="73"/>
        <v>-</v>
      </c>
    </row>
    <row r="234" spans="1:33">
      <c r="A234" s="244"/>
      <c r="B234" s="245">
        <v>11</v>
      </c>
      <c r="C234" s="247" t="str" cm="1">
        <f t="array" aca="1" ref="C234" ca="1">INDIRECT("'"&amp;$K224&amp;"'"&amp;"!H163")</f>
        <v>이영화</v>
      </c>
      <c r="D234" s="247" cm="1">
        <f t="array" aca="1" ref="D234" ca="1">INDIRECT("'"&amp;$K224&amp;"'"&amp;"!E163")</f>
        <v>3631</v>
      </c>
      <c r="E234" s="247" t="str" cm="1">
        <f t="array" aca="1" ref="E234" ca="1">INDIRECT("'"&amp;$K224&amp;"'"&amp;"!J163")</f>
        <v>장남균</v>
      </c>
      <c r="F234" s="245">
        <v>11</v>
      </c>
      <c r="G234" s="248"/>
      <c r="I234" s="275">
        <v>163</v>
      </c>
      <c r="O234" s="244"/>
      <c r="P234" s="245">
        <v>11</v>
      </c>
      <c r="Q234" s="247" t="str">
        <f t="shared" ca="1" si="69"/>
        <v>이영화</v>
      </c>
      <c r="R234" s="247">
        <f t="shared" ca="1" si="68"/>
        <v>3631</v>
      </c>
      <c r="S234" s="247" t="str">
        <f t="shared" ca="1" si="70"/>
        <v>장남균</v>
      </c>
      <c r="T234" s="245">
        <v>11</v>
      </c>
      <c r="U234" s="248"/>
      <c r="W234">
        <v>3631</v>
      </c>
      <c r="X234" t="s">
        <v>218</v>
      </c>
      <c r="Y234" t="s">
        <v>220</v>
      </c>
      <c r="Z234" t="s">
        <v>157</v>
      </c>
      <c r="AA234" t="s">
        <v>195</v>
      </c>
      <c r="AB234" t="s">
        <v>219</v>
      </c>
      <c r="AC234" t="s">
        <v>156</v>
      </c>
      <c r="AD234" t="s">
        <v>195</v>
      </c>
      <c r="AE234" t="str">
        <f t="shared" ca="1" si="71"/>
        <v>-</v>
      </c>
      <c r="AF234" t="str">
        <f t="shared" ca="1" si="72"/>
        <v>-</v>
      </c>
      <c r="AG234" t="str">
        <f t="shared" ca="1" si="73"/>
        <v>-</v>
      </c>
    </row>
    <row r="235" spans="1:33">
      <c r="A235" s="244"/>
      <c r="B235" s="245">
        <v>12</v>
      </c>
      <c r="C235" s="247" t="str" cm="1">
        <f t="array" aca="1" ref="C235" ca="1">INDIRECT("'"&amp;$K224&amp;"'"&amp;"!H179")</f>
        <v>양광일</v>
      </c>
      <c r="D235" s="247" cm="1">
        <f t="array" aca="1" ref="D235" ca="1">INDIRECT("'"&amp;$K224&amp;"'"&amp;"!E179")</f>
        <v>3632</v>
      </c>
      <c r="E235" s="247" t="str" cm="1">
        <f t="array" aca="1" ref="E235" ca="1">INDIRECT("'"&amp;$K224&amp;"'"&amp;"!J179")</f>
        <v>김요섭</v>
      </c>
      <c r="F235" s="245">
        <v>12</v>
      </c>
      <c r="G235" s="248"/>
      <c r="I235" s="275">
        <v>179</v>
      </c>
      <c r="O235" s="244"/>
      <c r="P235" s="245">
        <v>12</v>
      </c>
      <c r="Q235" s="247" t="str">
        <f t="shared" ca="1" si="69"/>
        <v>양광일</v>
      </c>
      <c r="R235" s="247">
        <f t="shared" ca="1" si="68"/>
        <v>3632</v>
      </c>
      <c r="S235" s="247" t="str">
        <f t="shared" ca="1" si="70"/>
        <v>김요섭</v>
      </c>
      <c r="T235" s="245">
        <v>12</v>
      </c>
      <c r="U235" s="248"/>
      <c r="W235">
        <v>3632</v>
      </c>
      <c r="X235" t="s">
        <v>221</v>
      </c>
      <c r="Y235" t="s">
        <v>225</v>
      </c>
      <c r="Z235" t="s">
        <v>167</v>
      </c>
      <c r="AA235" t="s">
        <v>195</v>
      </c>
      <c r="AB235" t="s">
        <v>222</v>
      </c>
      <c r="AC235" t="s">
        <v>158</v>
      </c>
      <c r="AD235" t="s">
        <v>195</v>
      </c>
      <c r="AE235" t="str">
        <f t="shared" ca="1" si="71"/>
        <v>-</v>
      </c>
      <c r="AF235" t="str">
        <f t="shared" ca="1" si="72"/>
        <v>-</v>
      </c>
      <c r="AG235" t="str">
        <f t="shared" ca="1" si="73"/>
        <v>-</v>
      </c>
    </row>
    <row r="236" spans="1:33">
      <c r="A236" s="250"/>
      <c r="B236" s="245">
        <v>13</v>
      </c>
      <c r="C236" s="247" cm="1">
        <f t="array" aca="1" ref="C236" ca="1">INDIRECT("'"&amp;$K$84&amp;"'"&amp;"!H195")</f>
        <v>0</v>
      </c>
      <c r="D236" s="247" cm="1">
        <f t="array" aca="1" ref="D236" ca="1">INDIRECT("'"&amp;$K224&amp;"'"&amp;"!E195")</f>
        <v>0</v>
      </c>
      <c r="E236" s="247" cm="1">
        <f t="array" aca="1" ref="E236" ca="1">INDIRECT("'"&amp;$K144&amp;"'"&amp;"!J195")</f>
        <v>0</v>
      </c>
      <c r="F236" s="245">
        <v>13</v>
      </c>
      <c r="G236" s="248"/>
      <c r="I236" s="275">
        <f>I235+16</f>
        <v>195</v>
      </c>
      <c r="O236" s="250"/>
      <c r="P236" s="245">
        <v>13</v>
      </c>
      <c r="Q236" s="247">
        <f t="shared" ca="1" si="69"/>
        <v>0</v>
      </c>
      <c r="R236" s="247">
        <f t="shared" ca="1" si="68"/>
        <v>0</v>
      </c>
      <c r="S236" s="247">
        <f t="shared" ca="1" si="70"/>
        <v>0</v>
      </c>
      <c r="T236" s="245">
        <v>13</v>
      </c>
      <c r="U236" s="248"/>
      <c r="AE236" t="str">
        <f t="shared" ca="1" si="71"/>
        <v>-</v>
      </c>
      <c r="AF236" t="str">
        <f t="shared" ca="1" si="72"/>
        <v>-</v>
      </c>
      <c r="AG236" t="str">
        <f t="shared" ca="1" si="73"/>
        <v>-</v>
      </c>
    </row>
    <row r="237" spans="1:33">
      <c r="A237" s="251"/>
      <c r="B237" s="245"/>
      <c r="C237" s="252"/>
      <c r="D237" s="246"/>
      <c r="E237" s="247"/>
      <c r="F237" s="245"/>
      <c r="G237" s="248"/>
      <c r="O237" s="251"/>
      <c r="P237" s="245"/>
      <c r="Q237" s="252"/>
      <c r="R237" s="246"/>
      <c r="S237" s="247"/>
      <c r="T237" s="245"/>
      <c r="U237" s="248"/>
    </row>
    <row r="238" spans="1:33">
      <c r="A238" s="251"/>
      <c r="B238" s="245"/>
      <c r="C238" s="252"/>
      <c r="D238" s="253"/>
      <c r="E238" s="247"/>
      <c r="F238" s="245"/>
      <c r="G238" s="248"/>
      <c r="O238" s="251"/>
      <c r="P238" s="245"/>
      <c r="Q238" s="252"/>
      <c r="R238" s="253"/>
      <c r="S238" s="247"/>
      <c r="T238" s="245"/>
      <c r="U238" s="248"/>
    </row>
    <row r="239" spans="1:33">
      <c r="A239" s="254"/>
      <c r="B239" s="255"/>
      <c r="C239" s="256"/>
      <c r="D239" s="257"/>
      <c r="E239" s="256"/>
      <c r="F239" s="258"/>
      <c r="G239" s="259"/>
      <c r="O239" s="254"/>
      <c r="P239" s="255"/>
      <c r="Q239" s="256"/>
      <c r="R239" s="257"/>
      <c r="S239" s="256"/>
      <c r="T239" s="258"/>
      <c r="U239" s="259"/>
    </row>
    <row r="241" spans="1:33" ht="17.25" thickBot="1">
      <c r="A241" s="272">
        <f>'월간 계획'!AE3</f>
        <v>45090</v>
      </c>
      <c r="B241" s="273"/>
      <c r="C241" s="273"/>
      <c r="O241" s="272">
        <f>A241</f>
        <v>45090</v>
      </c>
      <c r="P241" s="273"/>
      <c r="Q241" s="273"/>
    </row>
    <row r="242" spans="1:33" ht="17.25" thickTop="1">
      <c r="A242" s="260" t="s">
        <v>178</v>
      </c>
      <c r="B242" s="261"/>
      <c r="C242" s="261"/>
      <c r="D242" s="261"/>
      <c r="E242" s="261"/>
      <c r="F242" s="261"/>
      <c r="G242" s="262"/>
      <c r="K242" t="s">
        <v>179</v>
      </c>
      <c r="L242" t="s">
        <v>180</v>
      </c>
      <c r="M242" t="s">
        <v>181</v>
      </c>
      <c r="O242" s="260" t="s">
        <v>178</v>
      </c>
      <c r="P242" s="261"/>
      <c r="Q242" s="261"/>
      <c r="R242" s="261"/>
      <c r="S242" s="261"/>
      <c r="T242" s="261"/>
      <c r="U242" s="262"/>
      <c r="AE242" t="s">
        <v>13</v>
      </c>
      <c r="AF242" t="s">
        <v>182</v>
      </c>
      <c r="AG242" t="s">
        <v>14</v>
      </c>
    </row>
    <row r="243" spans="1:33">
      <c r="A243" s="241" t="s">
        <v>183</v>
      </c>
      <c r="B243" s="242" t="s">
        <v>184</v>
      </c>
      <c r="C243" s="242" t="s">
        <v>185</v>
      </c>
      <c r="D243" s="242" t="s">
        <v>186</v>
      </c>
      <c r="E243" s="242" t="s">
        <v>185</v>
      </c>
      <c r="F243" s="242" t="s">
        <v>184</v>
      </c>
      <c r="G243" s="243" t="s">
        <v>183</v>
      </c>
      <c r="O243" s="241" t="s">
        <v>183</v>
      </c>
      <c r="P243" s="242" t="s">
        <v>184</v>
      </c>
      <c r="Q243" s="242" t="s">
        <v>185</v>
      </c>
      <c r="R243" s="242" t="s">
        <v>186</v>
      </c>
      <c r="S243" s="242" t="s">
        <v>185</v>
      </c>
      <c r="T243" s="242" t="s">
        <v>184</v>
      </c>
      <c r="U243" s="243" t="s">
        <v>183</v>
      </c>
      <c r="W243" t="s">
        <v>186</v>
      </c>
      <c r="X243" t="s">
        <v>187</v>
      </c>
      <c r="Y243" t="s">
        <v>188</v>
      </c>
      <c r="Z243" t="s">
        <v>189</v>
      </c>
      <c r="AA243" t="s">
        <v>190</v>
      </c>
      <c r="AB243" t="s">
        <v>188</v>
      </c>
      <c r="AC243" t="s">
        <v>191</v>
      </c>
      <c r="AD243" t="s">
        <v>190</v>
      </c>
    </row>
    <row r="244" spans="1:33">
      <c r="A244" s="244"/>
      <c r="B244" s="245">
        <v>1</v>
      </c>
      <c r="C244" s="247" t="str" cm="1">
        <f t="array" aca="1" ref="C244" ca="1">INDIRECT("'"&amp;$K244&amp;"'"&amp;"!H3")</f>
        <v>김대수</v>
      </c>
      <c r="D244" s="247" cm="1">
        <f t="array" aca="1" ref="D244" ca="1">INDIRECT("'"&amp;$K244&amp;"'"&amp;"!E3")</f>
        <v>3632</v>
      </c>
      <c r="E244" s="247" t="str" cm="1">
        <f t="array" aca="1" ref="E244" ca="1">INDIRECT("'"&amp;$K244&amp;"'"&amp;"!J3")</f>
        <v>김요섭</v>
      </c>
      <c r="F244" s="245">
        <v>1</v>
      </c>
      <c r="G244" s="248"/>
      <c r="I244" s="275">
        <v>3</v>
      </c>
      <c r="K244" t="s">
        <v>257</v>
      </c>
      <c r="O244" s="244"/>
      <c r="P244" s="245">
        <v>1</v>
      </c>
      <c r="Q244" s="247" t="str">
        <f ca="1">C244</f>
        <v>김대수</v>
      </c>
      <c r="R244" s="247">
        <f t="shared" ref="R244:R256" ca="1" si="74">D244</f>
        <v>3632</v>
      </c>
      <c r="S244" s="247" t="str">
        <f ca="1">E244</f>
        <v>김요섭</v>
      </c>
      <c r="T244" s="245">
        <v>1</v>
      </c>
      <c r="U244" s="248"/>
      <c r="W244">
        <v>3632</v>
      </c>
      <c r="X244" t="s">
        <v>221</v>
      </c>
      <c r="Y244">
        <v>22042</v>
      </c>
      <c r="Z244" t="s">
        <v>237</v>
      </c>
      <c r="AB244">
        <v>8030</v>
      </c>
      <c r="AC244" t="s">
        <v>158</v>
      </c>
      <c r="AE244" t="str">
        <f ca="1">IF(Q244=Z244,"-","확인")</f>
        <v>-</v>
      </c>
      <c r="AF244" t="str">
        <f ca="1">IF(R244=W244,"-","확인")</f>
        <v>-</v>
      </c>
      <c r="AG244" t="str">
        <f ca="1">IF(S244=AC244,"-","확인")</f>
        <v>-</v>
      </c>
    </row>
    <row r="245" spans="1:33">
      <c r="A245" s="244"/>
      <c r="B245" s="245">
        <v>2</v>
      </c>
      <c r="C245" s="247" t="str" cm="1">
        <f t="array" aca="1" ref="C245" ca="1">INDIRECT("'"&amp;$K244&amp;"'"&amp;"!H19")</f>
        <v>김선호</v>
      </c>
      <c r="D245" s="247" cm="1">
        <f t="array" aca="1" ref="D245" ca="1">INDIRECT("'"&amp;$K244&amp;"'"&amp;"!E19")</f>
        <v>3661</v>
      </c>
      <c r="E245" s="247" t="str" cm="1">
        <f t="array" aca="1" ref="E245" ca="1">INDIRECT("'"&amp;$K244&amp;"'"&amp;"!J19")</f>
        <v>한태전</v>
      </c>
      <c r="F245" s="245">
        <v>2</v>
      </c>
      <c r="G245" s="249"/>
      <c r="I245" s="275">
        <v>19</v>
      </c>
      <c r="O245" s="244"/>
      <c r="P245" s="245">
        <v>2</v>
      </c>
      <c r="Q245" s="247" t="str">
        <f t="shared" ref="Q245:Q256" ca="1" si="75">C245</f>
        <v>김선호</v>
      </c>
      <c r="R245" s="247">
        <f t="shared" ca="1" si="74"/>
        <v>3661</v>
      </c>
      <c r="S245" s="247" t="str">
        <f t="shared" ref="S245:S256" ca="1" si="76">E245</f>
        <v>한태전</v>
      </c>
      <c r="T245" s="245">
        <v>2</v>
      </c>
      <c r="U245" s="249"/>
      <c r="W245">
        <v>3661</v>
      </c>
      <c r="X245" t="s">
        <v>224</v>
      </c>
      <c r="Y245">
        <v>22037</v>
      </c>
      <c r="Z245" t="s">
        <v>173</v>
      </c>
      <c r="AB245">
        <v>21043</v>
      </c>
      <c r="AC245" t="s">
        <v>171</v>
      </c>
      <c r="AE245" t="str">
        <f t="shared" ref="AE245:AE256" ca="1" si="77">IF(Q245=Z245,"-","확인")</f>
        <v>-</v>
      </c>
      <c r="AF245" t="str">
        <f t="shared" ref="AF245:AF256" ca="1" si="78">IF(R245=W245,"-","확인")</f>
        <v>-</v>
      </c>
      <c r="AG245" t="str">
        <f t="shared" ref="AG245:AG256" ca="1" si="79">IF(S245=AC245,"-","확인")</f>
        <v>-</v>
      </c>
    </row>
    <row r="246" spans="1:33">
      <c r="A246" s="244"/>
      <c r="B246" s="245">
        <v>3</v>
      </c>
      <c r="C246" s="247" t="str" cm="1">
        <f t="array" aca="1" ref="C246" ca="1">INDIRECT("'"&amp;$K244&amp;"'"&amp;"!H35")</f>
        <v>김학희</v>
      </c>
      <c r="D246" s="247" cm="1">
        <f t="array" aca="1" ref="D246" ca="1">INDIRECT("'"&amp;$K244&amp;"'"&amp;"!E35")</f>
        <v>3662</v>
      </c>
      <c r="E246" s="247" t="str" cm="1">
        <f t="array" aca="1" ref="E246" ca="1">INDIRECT("'"&amp;$K244&amp;"'"&amp;"!J35")</f>
        <v>최용선</v>
      </c>
      <c r="F246" s="245">
        <v>3</v>
      </c>
      <c r="G246" s="248"/>
      <c r="I246" s="275">
        <v>35</v>
      </c>
      <c r="O246" s="244"/>
      <c r="P246" s="245">
        <v>3</v>
      </c>
      <c r="Q246" s="247" t="str">
        <f t="shared" ca="1" si="75"/>
        <v>김학희</v>
      </c>
      <c r="R246" s="247">
        <f t="shared" ca="1" si="74"/>
        <v>3662</v>
      </c>
      <c r="S246" s="247" t="str">
        <f t="shared" ca="1" si="76"/>
        <v>최용선</v>
      </c>
      <c r="T246" s="245">
        <v>3</v>
      </c>
      <c r="U246" s="248"/>
      <c r="W246">
        <v>3662</v>
      </c>
      <c r="X246" t="s">
        <v>227</v>
      </c>
      <c r="Y246">
        <v>13006</v>
      </c>
      <c r="Z246" t="s">
        <v>162</v>
      </c>
      <c r="AB246">
        <v>16023</v>
      </c>
      <c r="AC246" t="s">
        <v>163</v>
      </c>
      <c r="AE246" t="str">
        <f t="shared" ca="1" si="77"/>
        <v>-</v>
      </c>
      <c r="AF246" t="str">
        <f t="shared" ca="1" si="78"/>
        <v>-</v>
      </c>
      <c r="AG246" t="str">
        <f t="shared" ca="1" si="79"/>
        <v>-</v>
      </c>
    </row>
    <row r="247" spans="1:33">
      <c r="A247" s="244"/>
      <c r="B247" s="245">
        <v>4</v>
      </c>
      <c r="C247" s="247" t="str" cm="1">
        <f t="array" aca="1" ref="C247" ca="1">INDIRECT("'"&amp;$K244&amp;"'"&amp;"!H51")</f>
        <v>박선웅</v>
      </c>
      <c r="D247" s="247" cm="1">
        <f t="array" aca="1" ref="D247" ca="1">INDIRECT("'"&amp;$K244&amp;"'"&amp;"!E51")</f>
        <v>3508</v>
      </c>
      <c r="E247" s="247" t="str" cm="1">
        <f t="array" aca="1" ref="E247" ca="1">INDIRECT("'"&amp;$K244&amp;"'"&amp;"!J51")</f>
        <v>이수환</v>
      </c>
      <c r="F247" s="245">
        <v>4</v>
      </c>
      <c r="G247" s="248"/>
      <c r="I247" s="275">
        <v>51</v>
      </c>
      <c r="O247" s="244"/>
      <c r="P247" s="245">
        <v>4</v>
      </c>
      <c r="Q247" s="247" t="str">
        <f t="shared" ca="1" si="75"/>
        <v>박선웅</v>
      </c>
      <c r="R247" s="247">
        <f t="shared" ca="1" si="74"/>
        <v>3508</v>
      </c>
      <c r="S247" s="247" t="str">
        <f t="shared" ca="1" si="76"/>
        <v>이수환</v>
      </c>
      <c r="T247" s="245">
        <v>4</v>
      </c>
      <c r="U247" s="248"/>
      <c r="W247">
        <v>3508</v>
      </c>
      <c r="X247" t="s">
        <v>193</v>
      </c>
      <c r="Y247">
        <v>16026</v>
      </c>
      <c r="Z247" t="s">
        <v>138</v>
      </c>
      <c r="AB247">
        <v>15023</v>
      </c>
      <c r="AC247" t="s">
        <v>136</v>
      </c>
      <c r="AE247" t="str">
        <f t="shared" ca="1" si="77"/>
        <v>-</v>
      </c>
      <c r="AF247" t="str">
        <f t="shared" ca="1" si="78"/>
        <v>-</v>
      </c>
      <c r="AG247" t="str">
        <f t="shared" ca="1" si="79"/>
        <v>-</v>
      </c>
    </row>
    <row r="248" spans="1:33">
      <c r="A248" s="244"/>
      <c r="B248" s="245">
        <v>5</v>
      </c>
      <c r="C248" s="247" t="str" cm="1">
        <f t="array" aca="1" ref="C248" ca="1">INDIRECT("'"&amp;$K244&amp;"'"&amp;"!H67")</f>
        <v>박종길</v>
      </c>
      <c r="D248" s="247" cm="1">
        <f t="array" aca="1" ref="D248" ca="1">INDIRECT("'"&amp;$K244&amp;"'"&amp;"!E67")</f>
        <v>3509</v>
      </c>
      <c r="E248" s="247" t="str" cm="1">
        <f t="array" aca="1" ref="E248" ca="1">INDIRECT("'"&amp;$K244&amp;"'"&amp;"!J67")</f>
        <v>김상신</v>
      </c>
      <c r="F248" s="245">
        <v>5</v>
      </c>
      <c r="G248" s="248"/>
      <c r="I248" s="275">
        <v>67</v>
      </c>
      <c r="O248" s="244"/>
      <c r="P248" s="245">
        <v>5</v>
      </c>
      <c r="Q248" s="247" t="str">
        <f t="shared" ca="1" si="75"/>
        <v>박종길</v>
      </c>
      <c r="R248" s="247">
        <f t="shared" ca="1" si="74"/>
        <v>3509</v>
      </c>
      <c r="S248" s="247" t="str">
        <f t="shared" ca="1" si="76"/>
        <v>김상신</v>
      </c>
      <c r="T248" s="245">
        <v>5</v>
      </c>
      <c r="U248" s="248"/>
      <c r="W248">
        <v>3509</v>
      </c>
      <c r="X248" t="s">
        <v>197</v>
      </c>
      <c r="Y248">
        <v>16043</v>
      </c>
      <c r="Z248" t="s">
        <v>142</v>
      </c>
      <c r="AB248">
        <v>16008</v>
      </c>
      <c r="AC248" t="s">
        <v>140</v>
      </c>
      <c r="AE248" t="str">
        <f t="shared" ca="1" si="77"/>
        <v>-</v>
      </c>
      <c r="AF248" t="str">
        <f t="shared" ca="1" si="78"/>
        <v>-</v>
      </c>
      <c r="AG248" t="str">
        <f t="shared" ca="1" si="79"/>
        <v>-</v>
      </c>
    </row>
    <row r="249" spans="1:33">
      <c r="A249" s="244"/>
      <c r="B249" s="245">
        <v>6</v>
      </c>
      <c r="C249" s="247" t="str" cm="1">
        <f t="array" aca="1" ref="C249" ca="1">INDIRECT("'"&amp;$K244&amp;"'"&amp;"!H83")</f>
        <v>양광일</v>
      </c>
      <c r="D249" s="247" cm="1">
        <f t="array" aca="1" ref="D249" ca="1">INDIRECT("'"&amp;$K244&amp;"'"&amp;"!E83")</f>
        <v>3619</v>
      </c>
      <c r="E249" s="247" t="str" cm="1">
        <f t="array" aca="1" ref="E249" ca="1">INDIRECT("'"&amp;$K244&amp;"'"&amp;"!J83")</f>
        <v>김성취</v>
      </c>
      <c r="F249" s="245">
        <v>6</v>
      </c>
      <c r="G249" s="248"/>
      <c r="I249" s="275">
        <v>83</v>
      </c>
      <c r="O249" s="244"/>
      <c r="P249" s="245">
        <v>6</v>
      </c>
      <c r="Q249" s="247" t="str">
        <f t="shared" ca="1" si="75"/>
        <v>양광일</v>
      </c>
      <c r="R249" s="247">
        <f t="shared" ca="1" si="74"/>
        <v>3619</v>
      </c>
      <c r="S249" s="247" t="str">
        <f t="shared" ca="1" si="76"/>
        <v>김성취</v>
      </c>
      <c r="T249" s="245">
        <v>6</v>
      </c>
      <c r="U249" s="248"/>
      <c r="W249">
        <v>3619</v>
      </c>
      <c r="X249" t="s">
        <v>200</v>
      </c>
      <c r="Y249">
        <v>19045</v>
      </c>
      <c r="Z249" t="s">
        <v>167</v>
      </c>
      <c r="AB249">
        <v>21004</v>
      </c>
      <c r="AC249" t="s">
        <v>165</v>
      </c>
      <c r="AE249" t="str">
        <f t="shared" ca="1" si="77"/>
        <v>-</v>
      </c>
      <c r="AF249" t="str">
        <f t="shared" ca="1" si="78"/>
        <v>-</v>
      </c>
      <c r="AG249" t="str">
        <f t="shared" ca="1" si="79"/>
        <v>-</v>
      </c>
    </row>
    <row r="250" spans="1:33">
      <c r="A250" s="244"/>
      <c r="B250" s="245">
        <v>7</v>
      </c>
      <c r="C250" s="247" t="str" cm="1">
        <f t="array" aca="1" ref="C250" ca="1">INDIRECT("'"&amp;$K244&amp;"'"&amp;"!H99")</f>
        <v>장시혁</v>
      </c>
      <c r="D250" s="247" cm="1">
        <f t="array" aca="1" ref="D250" ca="1">INDIRECT("'"&amp;$K244&amp;"'"&amp;"!E99")</f>
        <v>3620</v>
      </c>
      <c r="E250" s="247" t="str" cm="1">
        <f t="array" aca="1" ref="E250" ca="1">INDIRECT("'"&amp;$K244&amp;"'"&amp;"!J99")</f>
        <v>최중문</v>
      </c>
      <c r="F250" s="245">
        <v>7</v>
      </c>
      <c r="G250" s="248"/>
      <c r="I250" s="275">
        <v>99</v>
      </c>
      <c r="O250" s="244"/>
      <c r="P250" s="245">
        <v>7</v>
      </c>
      <c r="Q250" s="247" t="str">
        <f t="shared" ca="1" si="75"/>
        <v>장시혁</v>
      </c>
      <c r="R250" s="247">
        <f t="shared" ca="1" si="74"/>
        <v>3620</v>
      </c>
      <c r="S250" s="247" t="str">
        <f t="shared" ca="1" si="76"/>
        <v>최중문</v>
      </c>
      <c r="T250" s="245">
        <v>7</v>
      </c>
      <c r="U250" s="248"/>
      <c r="W250">
        <v>3620</v>
      </c>
      <c r="X250" t="s">
        <v>203</v>
      </c>
      <c r="Y250">
        <v>17006</v>
      </c>
      <c r="Z250" t="s">
        <v>147</v>
      </c>
      <c r="AB250">
        <v>18048</v>
      </c>
      <c r="AC250" t="s">
        <v>146</v>
      </c>
      <c r="AE250" t="str">
        <f t="shared" ca="1" si="77"/>
        <v>-</v>
      </c>
      <c r="AF250" t="str">
        <f t="shared" ca="1" si="78"/>
        <v>-</v>
      </c>
      <c r="AG250" t="str">
        <f t="shared" ca="1" si="79"/>
        <v>-</v>
      </c>
    </row>
    <row r="251" spans="1:33">
      <c r="A251" s="244"/>
      <c r="B251" s="245">
        <v>8</v>
      </c>
      <c r="C251" s="247" t="str" cm="1">
        <f t="array" aca="1" ref="C251" ca="1">INDIRECT("'"&amp;$K244&amp;"'"&amp;"!H115")</f>
        <v>김학열</v>
      </c>
      <c r="D251" s="247" cm="1">
        <f t="array" aca="1" ref="D251" ca="1">INDIRECT("'"&amp;$K244&amp;"'"&amp;"!E115")</f>
        <v>3621</v>
      </c>
      <c r="E251" s="247" t="str" cm="1">
        <f t="array" aca="1" ref="E251" ca="1">INDIRECT("'"&amp;$K244&amp;"'"&amp;"!J115")</f>
        <v>김도근</v>
      </c>
      <c r="F251" s="245">
        <v>8</v>
      </c>
      <c r="G251" s="248"/>
      <c r="I251" s="275">
        <v>115</v>
      </c>
      <c r="O251" s="244"/>
      <c r="P251" s="245">
        <v>8</v>
      </c>
      <c r="Q251" s="247" t="str">
        <f t="shared" ca="1" si="75"/>
        <v>김학열</v>
      </c>
      <c r="R251" s="247">
        <f t="shared" ca="1" si="74"/>
        <v>3621</v>
      </c>
      <c r="S251" s="247" t="str">
        <f t="shared" ca="1" si="76"/>
        <v>김도근</v>
      </c>
      <c r="T251" s="245">
        <v>8</v>
      </c>
      <c r="U251" s="248"/>
      <c r="W251">
        <v>3621</v>
      </c>
      <c r="X251" t="s">
        <v>206</v>
      </c>
      <c r="Y251">
        <v>6058</v>
      </c>
      <c r="Z251" t="s">
        <v>149</v>
      </c>
      <c r="AB251">
        <v>16014</v>
      </c>
      <c r="AC251" t="s">
        <v>148</v>
      </c>
      <c r="AE251" t="str">
        <f t="shared" ca="1" si="77"/>
        <v>-</v>
      </c>
      <c r="AF251" t="str">
        <f t="shared" ca="1" si="78"/>
        <v>-</v>
      </c>
      <c r="AG251" t="str">
        <f t="shared" ca="1" si="79"/>
        <v>-</v>
      </c>
    </row>
    <row r="252" spans="1:33">
      <c r="A252" s="244"/>
      <c r="B252" s="245">
        <v>9</v>
      </c>
      <c r="C252" s="247" t="str" cm="1">
        <f t="array" aca="1" ref="C252" ca="1">INDIRECT("'"&amp;$K244&amp;"'"&amp;"!H131")</f>
        <v>자선호</v>
      </c>
      <c r="D252" s="247" cm="1">
        <f t="array" aca="1" ref="D252" ca="1">INDIRECT("'"&amp;$K244&amp;"'"&amp;"!E131")</f>
        <v>3622</v>
      </c>
      <c r="E252" s="247" t="str" cm="1">
        <f t="array" aca="1" ref="E252" ca="1">INDIRECT("'"&amp;$K244&amp;"'"&amp;"!J131")</f>
        <v>김만철</v>
      </c>
      <c r="F252" s="245">
        <v>9</v>
      </c>
      <c r="G252" s="248"/>
      <c r="I252" s="275">
        <v>131</v>
      </c>
      <c r="O252" s="244"/>
      <c r="P252" s="245">
        <v>9</v>
      </c>
      <c r="Q252" s="247" t="str">
        <f t="shared" ca="1" si="75"/>
        <v>자선호</v>
      </c>
      <c r="R252" s="247">
        <f t="shared" ca="1" si="74"/>
        <v>3622</v>
      </c>
      <c r="S252" s="247" t="str">
        <f t="shared" ca="1" si="76"/>
        <v>김만철</v>
      </c>
      <c r="T252" s="245">
        <v>9</v>
      </c>
      <c r="U252" s="248"/>
      <c r="W252">
        <v>3622</v>
      </c>
      <c r="X252" t="s">
        <v>209</v>
      </c>
      <c r="Y252">
        <v>19030</v>
      </c>
      <c r="Z252" t="s">
        <v>151</v>
      </c>
      <c r="AB252">
        <v>15025</v>
      </c>
      <c r="AC252" t="s">
        <v>150</v>
      </c>
      <c r="AE252" t="str">
        <f t="shared" ca="1" si="77"/>
        <v>-</v>
      </c>
      <c r="AF252" t="str">
        <f t="shared" ca="1" si="78"/>
        <v>-</v>
      </c>
      <c r="AG252" t="str">
        <f t="shared" ca="1" si="79"/>
        <v>-</v>
      </c>
    </row>
    <row r="253" spans="1:33">
      <c r="A253" s="244"/>
      <c r="B253" s="245">
        <v>10</v>
      </c>
      <c r="C253" s="247" t="str" cm="1">
        <f t="array" aca="1" ref="C253" ca="1">INDIRECT("'"&amp;$K244&amp;"'"&amp;"!H147")</f>
        <v>김정일</v>
      </c>
      <c r="D253" s="247" cm="1">
        <f t="array" aca="1" ref="D253" ca="1">INDIRECT("'"&amp;$K244&amp;"'"&amp;"!E147")</f>
        <v>3629</v>
      </c>
      <c r="E253" s="247" t="str" cm="1">
        <f t="array" aca="1" ref="E253" ca="1">INDIRECT("'"&amp;$K244&amp;"'"&amp;"!J147")</f>
        <v>김용진</v>
      </c>
      <c r="F253" s="245">
        <v>10</v>
      </c>
      <c r="G253" s="248"/>
      <c r="I253" s="275">
        <v>147</v>
      </c>
      <c r="O253" s="244"/>
      <c r="P253" s="245">
        <v>10</v>
      </c>
      <c r="Q253" s="247" t="str">
        <f t="shared" ca="1" si="75"/>
        <v>김정일</v>
      </c>
      <c r="R253" s="247">
        <f t="shared" ca="1" si="74"/>
        <v>3629</v>
      </c>
      <c r="S253" s="247" t="str">
        <f t="shared" ca="1" si="76"/>
        <v>김용진</v>
      </c>
      <c r="T253" s="245">
        <v>10</v>
      </c>
      <c r="U253" s="248"/>
      <c r="W253">
        <v>3629</v>
      </c>
      <c r="X253" t="s">
        <v>212</v>
      </c>
      <c r="Y253">
        <v>21027</v>
      </c>
      <c r="Z253" t="s">
        <v>170</v>
      </c>
      <c r="AB253">
        <v>21040</v>
      </c>
      <c r="AC253" t="s">
        <v>168</v>
      </c>
      <c r="AE253" t="str">
        <f t="shared" ca="1" si="77"/>
        <v>-</v>
      </c>
      <c r="AF253" t="str">
        <f t="shared" ca="1" si="78"/>
        <v>-</v>
      </c>
      <c r="AG253" t="str">
        <f t="shared" ca="1" si="79"/>
        <v>-</v>
      </c>
    </row>
    <row r="254" spans="1:33">
      <c r="A254" s="244"/>
      <c r="B254" s="245">
        <v>11</v>
      </c>
      <c r="C254" s="247" t="str" cm="1">
        <f t="array" aca="1" ref="C254" ca="1">INDIRECT("'"&amp;$K244&amp;"'"&amp;"!H163")</f>
        <v>변일용</v>
      </c>
      <c r="D254" s="247" cm="1">
        <f t="array" aca="1" ref="D254" ca="1">INDIRECT("'"&amp;$K244&amp;"'"&amp;"!E163")</f>
        <v>3630</v>
      </c>
      <c r="E254" s="247" t="str" cm="1">
        <f t="array" aca="1" ref="E254" ca="1">INDIRECT("'"&amp;$K244&amp;"'"&amp;"!J163")</f>
        <v>우제욱</v>
      </c>
      <c r="F254" s="245">
        <v>11</v>
      </c>
      <c r="G254" s="248"/>
      <c r="I254" s="275">
        <v>163</v>
      </c>
      <c r="O254" s="244"/>
      <c r="P254" s="245">
        <v>11</v>
      </c>
      <c r="Q254" s="247" t="str">
        <f t="shared" ca="1" si="75"/>
        <v>변일용</v>
      </c>
      <c r="R254" s="247">
        <f t="shared" ca="1" si="74"/>
        <v>3630</v>
      </c>
      <c r="S254" s="247" t="str">
        <f t="shared" ca="1" si="76"/>
        <v>우제욱</v>
      </c>
      <c r="T254" s="245">
        <v>11</v>
      </c>
      <c r="U254" s="248"/>
      <c r="W254">
        <v>3630</v>
      </c>
      <c r="X254" t="s">
        <v>215</v>
      </c>
      <c r="Y254">
        <v>10034</v>
      </c>
      <c r="Z254" t="s">
        <v>155</v>
      </c>
      <c r="AB254">
        <v>16038</v>
      </c>
      <c r="AC254" t="s">
        <v>154</v>
      </c>
      <c r="AE254" t="str">
        <f t="shared" ca="1" si="77"/>
        <v>-</v>
      </c>
      <c r="AF254" t="str">
        <f t="shared" ca="1" si="78"/>
        <v>-</v>
      </c>
      <c r="AG254" t="str">
        <f t="shared" ca="1" si="79"/>
        <v>-</v>
      </c>
    </row>
    <row r="255" spans="1:33">
      <c r="A255" s="244"/>
      <c r="B255" s="245">
        <v>12</v>
      </c>
      <c r="C255" s="247" t="str" cm="1">
        <f t="array" aca="1" ref="C255" ca="1">INDIRECT("'"&amp;$K244&amp;"'"&amp;"!H179")</f>
        <v>이영화</v>
      </c>
      <c r="D255" s="247" cm="1">
        <f t="array" aca="1" ref="D255" ca="1">INDIRECT("'"&amp;$K244&amp;"'"&amp;"!E179")</f>
        <v>3631</v>
      </c>
      <c r="E255" s="247" t="str" cm="1">
        <f t="array" aca="1" ref="E255" ca="1">INDIRECT("'"&amp;$K244&amp;"'"&amp;"!J179")</f>
        <v>장남균</v>
      </c>
      <c r="F255" s="245">
        <v>12</v>
      </c>
      <c r="G255" s="248"/>
      <c r="I255" s="275">
        <v>179</v>
      </c>
      <c r="O255" s="244"/>
      <c r="P255" s="245">
        <v>12</v>
      </c>
      <c r="Q255" s="247" t="str">
        <f t="shared" ca="1" si="75"/>
        <v>이영화</v>
      </c>
      <c r="R255" s="247">
        <f t="shared" ca="1" si="74"/>
        <v>3631</v>
      </c>
      <c r="S255" s="247" t="str">
        <f t="shared" ca="1" si="76"/>
        <v>장남균</v>
      </c>
      <c r="T255" s="245">
        <v>12</v>
      </c>
      <c r="U255" s="248"/>
      <c r="W255">
        <v>3631</v>
      </c>
      <c r="X255" t="s">
        <v>218</v>
      </c>
      <c r="Y255">
        <v>16035</v>
      </c>
      <c r="Z255" t="s">
        <v>157</v>
      </c>
      <c r="AB255">
        <v>19004</v>
      </c>
      <c r="AC255" t="s">
        <v>156</v>
      </c>
      <c r="AE255" t="str">
        <f t="shared" ca="1" si="77"/>
        <v>-</v>
      </c>
      <c r="AF255" t="str">
        <f t="shared" ca="1" si="78"/>
        <v>-</v>
      </c>
      <c r="AG255" t="str">
        <f t="shared" ca="1" si="79"/>
        <v>-</v>
      </c>
    </row>
    <row r="256" spans="1:33">
      <c r="A256" s="250"/>
      <c r="B256" s="245">
        <v>13</v>
      </c>
      <c r="C256" s="247" cm="1">
        <f t="array" aca="1" ref="C256" ca="1">INDIRECT("'"&amp;$K$84&amp;"'"&amp;"!H195")</f>
        <v>0</v>
      </c>
      <c r="D256" s="247" cm="1">
        <f t="array" aca="1" ref="D256" ca="1">INDIRECT("'"&amp;$K244&amp;"'"&amp;"!E195")</f>
        <v>0</v>
      </c>
      <c r="E256" s="247" cm="1">
        <f t="array" aca="1" ref="E256" ca="1">INDIRECT("'"&amp;$K164&amp;"'"&amp;"!J195")</f>
        <v>0</v>
      </c>
      <c r="F256" s="245">
        <v>13</v>
      </c>
      <c r="G256" s="248"/>
      <c r="I256" s="275">
        <f>I255+16</f>
        <v>195</v>
      </c>
      <c r="O256" s="250"/>
      <c r="P256" s="245">
        <v>13</v>
      </c>
      <c r="Q256" s="247">
        <f t="shared" ca="1" si="75"/>
        <v>0</v>
      </c>
      <c r="R256" s="247">
        <f t="shared" ca="1" si="74"/>
        <v>0</v>
      </c>
      <c r="S256" s="247">
        <f t="shared" ca="1" si="76"/>
        <v>0</v>
      </c>
      <c r="T256" s="245">
        <v>13</v>
      </c>
      <c r="U256" s="248"/>
      <c r="AE256" t="str">
        <f t="shared" ca="1" si="77"/>
        <v>-</v>
      </c>
      <c r="AF256" t="str">
        <f t="shared" ca="1" si="78"/>
        <v>-</v>
      </c>
      <c r="AG256" t="str">
        <f t="shared" ca="1" si="79"/>
        <v>-</v>
      </c>
    </row>
    <row r="257" spans="1:33">
      <c r="A257" s="251"/>
      <c r="B257" s="245"/>
      <c r="C257" s="252"/>
      <c r="D257" s="246"/>
      <c r="E257" s="247"/>
      <c r="F257" s="245"/>
      <c r="G257" s="248"/>
      <c r="O257" s="251"/>
      <c r="P257" s="245"/>
      <c r="Q257" s="252"/>
      <c r="R257" s="246"/>
      <c r="S257" s="247"/>
      <c r="T257" s="245"/>
      <c r="U257" s="248"/>
    </row>
    <row r="258" spans="1:33">
      <c r="A258" s="251"/>
      <c r="B258" s="245"/>
      <c r="C258" s="252"/>
      <c r="D258" s="253"/>
      <c r="E258" s="247"/>
      <c r="F258" s="245"/>
      <c r="G258" s="248"/>
      <c r="O258" s="251"/>
      <c r="P258" s="245"/>
      <c r="Q258" s="252"/>
      <c r="R258" s="253"/>
      <c r="S258" s="247"/>
      <c r="T258" s="245"/>
      <c r="U258" s="248"/>
    </row>
    <row r="259" spans="1:33">
      <c r="A259" s="254"/>
      <c r="B259" s="255"/>
      <c r="C259" s="256"/>
      <c r="D259" s="257"/>
      <c r="E259" s="256"/>
      <c r="F259" s="258"/>
      <c r="G259" s="259"/>
      <c r="O259" s="254"/>
      <c r="P259" s="255"/>
      <c r="Q259" s="256"/>
      <c r="R259" s="257"/>
      <c r="S259" s="256"/>
      <c r="T259" s="258"/>
      <c r="U259" s="259"/>
    </row>
    <row r="261" spans="1:33" ht="17.25" thickBot="1">
      <c r="A261" s="272">
        <f>'월간 계획'!AF3</f>
        <v>45091</v>
      </c>
      <c r="B261" s="273"/>
      <c r="C261" s="273"/>
      <c r="O261" s="272">
        <f>A261</f>
        <v>45091</v>
      </c>
      <c r="P261" s="273"/>
      <c r="Q261" s="273"/>
    </row>
    <row r="262" spans="1:33" ht="17.25" thickTop="1">
      <c r="A262" s="260" t="s">
        <v>178</v>
      </c>
      <c r="B262" s="261"/>
      <c r="C262" s="261"/>
      <c r="D262" s="261"/>
      <c r="E262" s="261"/>
      <c r="F262" s="261"/>
      <c r="G262" s="262"/>
      <c r="K262" t="s">
        <v>179</v>
      </c>
      <c r="L262" t="s">
        <v>180</v>
      </c>
      <c r="M262" t="s">
        <v>181</v>
      </c>
      <c r="O262" s="260" t="s">
        <v>178</v>
      </c>
      <c r="P262" s="261"/>
      <c r="Q262" s="261"/>
      <c r="R262" s="261"/>
      <c r="S262" s="261"/>
      <c r="T262" s="261"/>
      <c r="U262" s="262"/>
      <c r="AE262" t="s">
        <v>13</v>
      </c>
      <c r="AF262" t="s">
        <v>182</v>
      </c>
      <c r="AG262" t="s">
        <v>14</v>
      </c>
    </row>
    <row r="263" spans="1:33">
      <c r="A263" s="241" t="s">
        <v>183</v>
      </c>
      <c r="B263" s="242" t="s">
        <v>184</v>
      </c>
      <c r="C263" s="242" t="s">
        <v>185</v>
      </c>
      <c r="D263" s="242" t="s">
        <v>186</v>
      </c>
      <c r="E263" s="242" t="s">
        <v>185</v>
      </c>
      <c r="F263" s="242" t="s">
        <v>184</v>
      </c>
      <c r="G263" s="243" t="s">
        <v>183</v>
      </c>
      <c r="O263" s="241" t="s">
        <v>183</v>
      </c>
      <c r="P263" s="242" t="s">
        <v>184</v>
      </c>
      <c r="Q263" s="242" t="s">
        <v>185</v>
      </c>
      <c r="R263" s="242" t="s">
        <v>186</v>
      </c>
      <c r="S263" s="242" t="s">
        <v>185</v>
      </c>
      <c r="T263" s="242" t="s">
        <v>184</v>
      </c>
      <c r="U263" s="243" t="s">
        <v>183</v>
      </c>
      <c r="W263" t="s">
        <v>186</v>
      </c>
      <c r="X263" t="s">
        <v>187</v>
      </c>
      <c r="Y263" t="s">
        <v>188</v>
      </c>
      <c r="Z263" t="s">
        <v>189</v>
      </c>
      <c r="AA263" t="s">
        <v>190</v>
      </c>
      <c r="AB263" t="s">
        <v>188</v>
      </c>
      <c r="AC263" t="s">
        <v>191</v>
      </c>
      <c r="AD263" t="s">
        <v>190</v>
      </c>
    </row>
    <row r="264" spans="1:33">
      <c r="A264" s="244"/>
      <c r="B264" s="245">
        <v>1</v>
      </c>
      <c r="C264" s="247" t="str" cm="1">
        <f t="array" aca="1" ref="C264" ca="1">INDIRECT("'"&amp;$K264&amp;"'"&amp;"!H3")</f>
        <v>이영화</v>
      </c>
      <c r="D264" s="247" cm="1">
        <f t="array" aca="1" ref="D264" ca="1">INDIRECT("'"&amp;$K264&amp;"'"&amp;"!E3")</f>
        <v>3631</v>
      </c>
      <c r="E264" s="247" t="str" cm="1">
        <f t="array" aca="1" ref="E264" ca="1">INDIRECT("'"&amp;$K264&amp;"'"&amp;"!J3")</f>
        <v>장남균</v>
      </c>
      <c r="F264" s="245">
        <v>1</v>
      </c>
      <c r="G264" s="248"/>
      <c r="I264" s="275">
        <v>3</v>
      </c>
      <c r="K264" t="s">
        <v>259</v>
      </c>
      <c r="O264" s="244"/>
      <c r="P264" s="245">
        <v>1</v>
      </c>
      <c r="Q264" s="247" t="str">
        <f ca="1">C264</f>
        <v>이영화</v>
      </c>
      <c r="R264" s="247">
        <f t="shared" ref="R264:R276" ca="1" si="80">D264</f>
        <v>3631</v>
      </c>
      <c r="S264" s="247" t="str">
        <f ca="1">E264</f>
        <v>장남균</v>
      </c>
      <c r="T264" s="245">
        <v>1</v>
      </c>
      <c r="U264" s="248"/>
      <c r="W264">
        <v>3631</v>
      </c>
      <c r="X264" t="s">
        <v>218</v>
      </c>
      <c r="Y264">
        <v>16035</v>
      </c>
      <c r="Z264" t="s">
        <v>157</v>
      </c>
      <c r="AB264">
        <v>19004</v>
      </c>
      <c r="AC264" t="s">
        <v>156</v>
      </c>
      <c r="AE264" t="str">
        <f ca="1">IF(Q264=Z264,"-","확인")</f>
        <v>-</v>
      </c>
      <c r="AF264" t="str">
        <f ca="1">IF(R264=W264,"-","확인")</f>
        <v>-</v>
      </c>
      <c r="AG264" t="str">
        <f ca="1">IF(S264=AC264,"-","확인")</f>
        <v>-</v>
      </c>
    </row>
    <row r="265" spans="1:33">
      <c r="A265" s="244"/>
      <c r="B265" s="245">
        <v>2</v>
      </c>
      <c r="C265" s="247" t="str" cm="1">
        <f t="array" aca="1" ref="C265" ca="1">INDIRECT("'"&amp;$K264&amp;"'"&amp;"!H19")</f>
        <v>김정일</v>
      </c>
      <c r="D265" s="247" cm="1">
        <f t="array" aca="1" ref="D265" ca="1">INDIRECT("'"&amp;$K264&amp;"'"&amp;"!E19")</f>
        <v>3632</v>
      </c>
      <c r="E265" s="247" t="str" cm="1">
        <f t="array" aca="1" ref="E265" ca="1">INDIRECT("'"&amp;$K264&amp;"'"&amp;"!J19")</f>
        <v>김용진</v>
      </c>
      <c r="F265" s="245">
        <v>2</v>
      </c>
      <c r="G265" s="249"/>
      <c r="I265" s="275">
        <v>19</v>
      </c>
      <c r="O265" s="244"/>
      <c r="P265" s="245">
        <v>2</v>
      </c>
      <c r="Q265" s="247" t="str">
        <f t="shared" ref="Q265:Q276" ca="1" si="81">C265</f>
        <v>김정일</v>
      </c>
      <c r="R265" s="247">
        <f t="shared" ca="1" si="80"/>
        <v>3632</v>
      </c>
      <c r="S265" s="247" t="str">
        <f t="shared" ref="S265:S276" ca="1" si="82">E265</f>
        <v>김용진</v>
      </c>
      <c r="T265" s="245">
        <v>2</v>
      </c>
      <c r="U265" s="249"/>
      <c r="W265">
        <v>3632</v>
      </c>
      <c r="X265" t="s">
        <v>221</v>
      </c>
      <c r="Y265">
        <v>21027</v>
      </c>
      <c r="Z265" t="s">
        <v>170</v>
      </c>
      <c r="AB265">
        <v>21040</v>
      </c>
      <c r="AC265" t="s">
        <v>168</v>
      </c>
      <c r="AE265" t="str">
        <f t="shared" ref="AE265:AE276" ca="1" si="83">IF(Q265=Z265,"-","확인")</f>
        <v>-</v>
      </c>
      <c r="AF265" t="str">
        <f t="shared" ref="AF265:AF276" ca="1" si="84">IF(R265=W265,"-","확인")</f>
        <v>-</v>
      </c>
      <c r="AG265" t="str">
        <f t="shared" ref="AG265:AG276" ca="1" si="85">IF(S265=AC265,"-","확인")</f>
        <v>-</v>
      </c>
    </row>
    <row r="266" spans="1:33">
      <c r="A266" s="244"/>
      <c r="B266" s="245">
        <v>3</v>
      </c>
      <c r="C266" s="247" t="str" cm="1">
        <f t="array" aca="1" ref="C266" ca="1">INDIRECT("'"&amp;$K264&amp;"'"&amp;"!H35")</f>
        <v>이인섭</v>
      </c>
      <c r="D266" s="247" cm="1">
        <f t="array" aca="1" ref="D266" ca="1">INDIRECT("'"&amp;$K264&amp;"'"&amp;"!E35")</f>
        <v>3661</v>
      </c>
      <c r="E266" s="247" t="str" cm="1">
        <f t="array" aca="1" ref="E266" ca="1">INDIRECT("'"&amp;$K264&amp;"'"&amp;"!J35")</f>
        <v>김익수</v>
      </c>
      <c r="F266" s="245">
        <v>3</v>
      </c>
      <c r="G266" s="248"/>
      <c r="I266" s="275">
        <v>35</v>
      </c>
      <c r="O266" s="244"/>
      <c r="P266" s="245">
        <v>3</v>
      </c>
      <c r="Q266" s="247" t="str">
        <f t="shared" ca="1" si="81"/>
        <v>이인섭</v>
      </c>
      <c r="R266" s="247">
        <f t="shared" ca="1" si="80"/>
        <v>3661</v>
      </c>
      <c r="S266" s="247" t="str">
        <f t="shared" ca="1" si="82"/>
        <v>김익수</v>
      </c>
      <c r="T266" s="245">
        <v>3</v>
      </c>
      <c r="U266" s="248"/>
      <c r="W266">
        <v>3661</v>
      </c>
      <c r="X266" t="s">
        <v>224</v>
      </c>
      <c r="Y266">
        <v>18007</v>
      </c>
      <c r="Z266" t="s">
        <v>160</v>
      </c>
      <c r="AB266">
        <v>16041</v>
      </c>
      <c r="AC266" t="s">
        <v>161</v>
      </c>
      <c r="AE266" t="str">
        <f t="shared" ca="1" si="83"/>
        <v>-</v>
      </c>
      <c r="AF266" t="str">
        <f t="shared" ca="1" si="84"/>
        <v>-</v>
      </c>
      <c r="AG266" t="str">
        <f t="shared" ca="1" si="85"/>
        <v>-</v>
      </c>
    </row>
    <row r="267" spans="1:33">
      <c r="A267" s="244"/>
      <c r="B267" s="245">
        <v>4</v>
      </c>
      <c r="C267" s="247" t="str" cm="1">
        <f t="array" aca="1" ref="C267" ca="1">INDIRECT("'"&amp;$K264&amp;"'"&amp;"!H51")</f>
        <v>김학희</v>
      </c>
      <c r="D267" s="247" cm="1">
        <f t="array" aca="1" ref="D267" ca="1">INDIRECT("'"&amp;$K264&amp;"'"&amp;"!E51")</f>
        <v>3662</v>
      </c>
      <c r="E267" s="247" t="str" cm="1">
        <f t="array" aca="1" ref="E267" ca="1">INDIRECT("'"&amp;$K264&amp;"'"&amp;"!J51")</f>
        <v>최용선</v>
      </c>
      <c r="F267" s="245">
        <v>4</v>
      </c>
      <c r="G267" s="248"/>
      <c r="I267" s="275">
        <v>51</v>
      </c>
      <c r="O267" s="244"/>
      <c r="P267" s="245">
        <v>4</v>
      </c>
      <c r="Q267" s="247" t="str">
        <f t="shared" ca="1" si="81"/>
        <v>김학희</v>
      </c>
      <c r="R267" s="247">
        <f t="shared" ca="1" si="80"/>
        <v>3662</v>
      </c>
      <c r="S267" s="247" t="str">
        <f t="shared" ca="1" si="82"/>
        <v>최용선</v>
      </c>
      <c r="T267" s="245">
        <v>4</v>
      </c>
      <c r="U267" s="248"/>
      <c r="W267">
        <v>3662</v>
      </c>
      <c r="X267" t="s">
        <v>227</v>
      </c>
      <c r="Y267">
        <v>13006</v>
      </c>
      <c r="Z267" t="s">
        <v>162</v>
      </c>
      <c r="AB267">
        <v>16023</v>
      </c>
      <c r="AC267" t="s">
        <v>163</v>
      </c>
      <c r="AE267" t="str">
        <f t="shared" ca="1" si="83"/>
        <v>-</v>
      </c>
      <c r="AF267" t="str">
        <f t="shared" ca="1" si="84"/>
        <v>-</v>
      </c>
      <c r="AG267" t="str">
        <f t="shared" ca="1" si="85"/>
        <v>-</v>
      </c>
    </row>
    <row r="268" spans="1:33">
      <c r="A268" s="244"/>
      <c r="B268" s="245">
        <v>5</v>
      </c>
      <c r="C268" s="247" t="str" cm="1">
        <f t="array" aca="1" ref="C268" ca="1">INDIRECT("'"&amp;$K264&amp;"'"&amp;"!H67")</f>
        <v>박선웅</v>
      </c>
      <c r="D268" s="247" cm="1">
        <f t="array" aca="1" ref="D268" ca="1">INDIRECT("'"&amp;$K264&amp;"'"&amp;"!E67")</f>
        <v>3508</v>
      </c>
      <c r="E268" s="247" t="str" cm="1">
        <f t="array" aca="1" ref="E268" ca="1">INDIRECT("'"&amp;$K264&amp;"'"&amp;"!J67")</f>
        <v>이수환</v>
      </c>
      <c r="F268" s="245">
        <v>5</v>
      </c>
      <c r="G268" s="248"/>
      <c r="I268" s="275">
        <v>67</v>
      </c>
      <c r="O268" s="244"/>
      <c r="P268" s="245">
        <v>5</v>
      </c>
      <c r="Q268" s="247" t="str">
        <f t="shared" ca="1" si="81"/>
        <v>박선웅</v>
      </c>
      <c r="R268" s="247">
        <f t="shared" ca="1" si="80"/>
        <v>3508</v>
      </c>
      <c r="S268" s="247" t="str">
        <f t="shared" ca="1" si="82"/>
        <v>이수환</v>
      </c>
      <c r="T268" s="245">
        <v>5</v>
      </c>
      <c r="U268" s="248"/>
      <c r="W268">
        <v>3508</v>
      </c>
      <c r="X268" t="s">
        <v>193</v>
      </c>
      <c r="Y268">
        <v>16026</v>
      </c>
      <c r="Z268" t="s">
        <v>138</v>
      </c>
      <c r="AB268">
        <v>15023</v>
      </c>
      <c r="AC268" t="s">
        <v>136</v>
      </c>
      <c r="AE268" t="str">
        <f t="shared" ca="1" si="83"/>
        <v>-</v>
      </c>
      <c r="AF268" t="str">
        <f t="shared" ca="1" si="84"/>
        <v>-</v>
      </c>
      <c r="AG268" t="str">
        <f t="shared" ca="1" si="85"/>
        <v>-</v>
      </c>
    </row>
    <row r="269" spans="1:33">
      <c r="A269" s="244"/>
      <c r="B269" s="245">
        <v>6</v>
      </c>
      <c r="C269" s="247" t="str" cm="1">
        <f t="array" aca="1" ref="C269" ca="1">INDIRECT("'"&amp;$K264&amp;"'"&amp;"!H83")</f>
        <v>김선호</v>
      </c>
      <c r="D269" s="247" cm="1">
        <f t="array" aca="1" ref="D269" ca="1">INDIRECT("'"&amp;$K264&amp;"'"&amp;"!E83")</f>
        <v>3509</v>
      </c>
      <c r="E269" s="247" t="str" cm="1">
        <f t="array" aca="1" ref="E269" ca="1">INDIRECT("'"&amp;$K264&amp;"'"&amp;"!J83")</f>
        <v>한태전</v>
      </c>
      <c r="F269" s="245">
        <v>6</v>
      </c>
      <c r="G269" s="248"/>
      <c r="I269" s="275">
        <v>83</v>
      </c>
      <c r="O269" s="244"/>
      <c r="P269" s="245">
        <v>6</v>
      </c>
      <c r="Q269" s="247" t="str">
        <f t="shared" ca="1" si="81"/>
        <v>김선호</v>
      </c>
      <c r="R269" s="247">
        <f t="shared" ca="1" si="80"/>
        <v>3509</v>
      </c>
      <c r="S269" s="247" t="str">
        <f t="shared" ca="1" si="82"/>
        <v>한태전</v>
      </c>
      <c r="T269" s="245">
        <v>6</v>
      </c>
      <c r="U269" s="248"/>
      <c r="W269">
        <v>3509</v>
      </c>
      <c r="X269" t="s">
        <v>197</v>
      </c>
      <c r="Y269">
        <v>22037</v>
      </c>
      <c r="Z269" t="s">
        <v>173</v>
      </c>
      <c r="AB269">
        <v>21043</v>
      </c>
      <c r="AC269" t="s">
        <v>171</v>
      </c>
      <c r="AE269" t="str">
        <f t="shared" ca="1" si="83"/>
        <v>-</v>
      </c>
      <c r="AF269" t="str">
        <f t="shared" ca="1" si="84"/>
        <v>-</v>
      </c>
      <c r="AG269" t="str">
        <f t="shared" ca="1" si="85"/>
        <v>-</v>
      </c>
    </row>
    <row r="270" spans="1:33">
      <c r="A270" s="244"/>
      <c r="B270" s="245">
        <v>7</v>
      </c>
      <c r="C270" s="247" t="str" cm="1">
        <f t="array" aca="1" ref="C270" ca="1">INDIRECT("'"&amp;$K264&amp;"'"&amp;"!H99")</f>
        <v>최정수</v>
      </c>
      <c r="D270" s="247" cm="1">
        <f t="array" aca="1" ref="D270" ca="1">INDIRECT("'"&amp;$K264&amp;"'"&amp;"!E99")</f>
        <v>3619</v>
      </c>
      <c r="E270" s="247" t="str" cm="1">
        <f t="array" aca="1" ref="E270" ca="1">INDIRECT("'"&amp;$K264&amp;"'"&amp;"!J99")</f>
        <v>심상만</v>
      </c>
      <c r="F270" s="245">
        <v>7</v>
      </c>
      <c r="G270" s="248"/>
      <c r="I270" s="275">
        <v>99</v>
      </c>
      <c r="O270" s="244"/>
      <c r="P270" s="245">
        <v>7</v>
      </c>
      <c r="Q270" s="247" t="str">
        <f t="shared" ca="1" si="81"/>
        <v>최정수</v>
      </c>
      <c r="R270" s="247">
        <f t="shared" ca="1" si="80"/>
        <v>3619</v>
      </c>
      <c r="S270" s="247" t="str">
        <f t="shared" ca="1" si="82"/>
        <v>심상만</v>
      </c>
      <c r="T270" s="245">
        <v>7</v>
      </c>
      <c r="U270" s="248"/>
      <c r="W270">
        <v>3619</v>
      </c>
      <c r="X270" t="s">
        <v>200</v>
      </c>
      <c r="Y270">
        <v>6072</v>
      </c>
      <c r="Z270" t="s">
        <v>144</v>
      </c>
      <c r="AB270">
        <v>14031</v>
      </c>
      <c r="AC270" t="s">
        <v>143</v>
      </c>
      <c r="AE270" t="str">
        <f t="shared" ca="1" si="83"/>
        <v>-</v>
      </c>
      <c r="AF270" t="str">
        <f t="shared" ca="1" si="84"/>
        <v>-</v>
      </c>
      <c r="AG270" t="str">
        <f t="shared" ca="1" si="85"/>
        <v>-</v>
      </c>
    </row>
    <row r="271" spans="1:33">
      <c r="A271" s="244"/>
      <c r="B271" s="245">
        <v>8</v>
      </c>
      <c r="C271" s="247" t="str" cm="1">
        <f t="array" aca="1" ref="C271" ca="1">INDIRECT("'"&amp;$K264&amp;"'"&amp;"!H115")</f>
        <v>장시혁</v>
      </c>
      <c r="D271" s="247" cm="1">
        <f t="array" aca="1" ref="D271" ca="1">INDIRECT("'"&amp;$K264&amp;"'"&amp;"!E115")</f>
        <v>3620</v>
      </c>
      <c r="E271" s="247" t="str" cm="1">
        <f t="array" aca="1" ref="E271" ca="1">INDIRECT("'"&amp;$K264&amp;"'"&amp;"!J115")</f>
        <v>최중문</v>
      </c>
      <c r="F271" s="245">
        <v>8</v>
      </c>
      <c r="G271" s="248"/>
      <c r="I271" s="275">
        <v>115</v>
      </c>
      <c r="O271" s="244"/>
      <c r="P271" s="245">
        <v>8</v>
      </c>
      <c r="Q271" s="247" t="str">
        <f t="shared" ca="1" si="81"/>
        <v>장시혁</v>
      </c>
      <c r="R271" s="247">
        <f t="shared" ca="1" si="80"/>
        <v>3620</v>
      </c>
      <c r="S271" s="247" t="str">
        <f t="shared" ca="1" si="82"/>
        <v>최중문</v>
      </c>
      <c r="T271" s="245">
        <v>8</v>
      </c>
      <c r="U271" s="248"/>
      <c r="W271">
        <v>3620</v>
      </c>
      <c r="X271" t="s">
        <v>203</v>
      </c>
      <c r="Y271">
        <v>17006</v>
      </c>
      <c r="Z271" t="s">
        <v>147</v>
      </c>
      <c r="AB271">
        <v>18048</v>
      </c>
      <c r="AC271" t="s">
        <v>146</v>
      </c>
      <c r="AE271" t="str">
        <f t="shared" ca="1" si="83"/>
        <v>-</v>
      </c>
      <c r="AF271" t="str">
        <f t="shared" ca="1" si="84"/>
        <v>-</v>
      </c>
      <c r="AG271" t="str">
        <f t="shared" ca="1" si="85"/>
        <v>-</v>
      </c>
    </row>
    <row r="272" spans="1:33">
      <c r="A272" s="244"/>
      <c r="B272" s="245">
        <v>9</v>
      </c>
      <c r="C272" s="247" t="str" cm="1">
        <f t="array" aca="1" ref="C272" ca="1">INDIRECT("'"&amp;$K264&amp;"'"&amp;"!H131")</f>
        <v>김학열</v>
      </c>
      <c r="D272" s="247" cm="1">
        <f t="array" aca="1" ref="D272" ca="1">INDIRECT("'"&amp;$K264&amp;"'"&amp;"!E131")</f>
        <v>3621</v>
      </c>
      <c r="E272" s="247" t="str" cm="1">
        <f t="array" aca="1" ref="E272" ca="1">INDIRECT("'"&amp;$K264&amp;"'"&amp;"!J131")</f>
        <v>김도근</v>
      </c>
      <c r="F272" s="245">
        <v>9</v>
      </c>
      <c r="G272" s="248"/>
      <c r="I272" s="275">
        <v>131</v>
      </c>
      <c r="O272" s="244"/>
      <c r="P272" s="245">
        <v>9</v>
      </c>
      <c r="Q272" s="247" t="str">
        <f t="shared" ca="1" si="81"/>
        <v>김학열</v>
      </c>
      <c r="R272" s="247">
        <f t="shared" ca="1" si="80"/>
        <v>3621</v>
      </c>
      <c r="S272" s="247" t="str">
        <f t="shared" ca="1" si="82"/>
        <v>김도근</v>
      </c>
      <c r="T272" s="245">
        <v>9</v>
      </c>
      <c r="U272" s="248"/>
      <c r="W272">
        <v>3621</v>
      </c>
      <c r="X272" t="s">
        <v>206</v>
      </c>
      <c r="Y272">
        <v>6058</v>
      </c>
      <c r="Z272" t="s">
        <v>149</v>
      </c>
      <c r="AB272">
        <v>16014</v>
      </c>
      <c r="AC272" t="s">
        <v>148</v>
      </c>
      <c r="AE272" t="str">
        <f t="shared" ca="1" si="83"/>
        <v>-</v>
      </c>
      <c r="AF272" t="str">
        <f t="shared" ca="1" si="84"/>
        <v>-</v>
      </c>
      <c r="AG272" t="str">
        <f t="shared" ca="1" si="85"/>
        <v>-</v>
      </c>
    </row>
    <row r="273" spans="1:33">
      <c r="A273" s="244"/>
      <c r="B273" s="245">
        <v>10</v>
      </c>
      <c r="C273" s="247" t="str" cm="1">
        <f t="array" aca="1" ref="C273" ca="1">INDIRECT("'"&amp;$K264&amp;"'"&amp;"!H147")</f>
        <v>심기섭</v>
      </c>
      <c r="D273" s="247" cm="1">
        <f t="array" aca="1" ref="D273" ca="1">INDIRECT("'"&amp;$K264&amp;"'"&amp;"!E147")</f>
        <v>3622</v>
      </c>
      <c r="E273" s="247" t="str" cm="1">
        <f t="array" aca="1" ref="E273" ca="1">INDIRECT("'"&amp;$K264&amp;"'"&amp;"!J147")</f>
        <v>김성취</v>
      </c>
      <c r="F273" s="245">
        <v>10</v>
      </c>
      <c r="G273" s="248"/>
      <c r="I273" s="275">
        <v>147</v>
      </c>
      <c r="O273" s="244"/>
      <c r="P273" s="245">
        <v>10</v>
      </c>
      <c r="Q273" s="247" t="str">
        <f t="shared" ca="1" si="81"/>
        <v>심기섭</v>
      </c>
      <c r="R273" s="247">
        <f t="shared" ca="1" si="80"/>
        <v>3622</v>
      </c>
      <c r="S273" s="247" t="str">
        <f t="shared" ca="1" si="82"/>
        <v>김성취</v>
      </c>
      <c r="T273" s="245">
        <v>10</v>
      </c>
      <c r="U273" s="248"/>
      <c r="W273">
        <v>3622</v>
      </c>
      <c r="X273" t="s">
        <v>209</v>
      </c>
      <c r="Y273">
        <v>22027</v>
      </c>
      <c r="Z273" t="s">
        <v>174</v>
      </c>
      <c r="AB273">
        <v>21004</v>
      </c>
      <c r="AC273" t="s">
        <v>165</v>
      </c>
      <c r="AE273" t="str">
        <f t="shared" ca="1" si="83"/>
        <v>-</v>
      </c>
      <c r="AF273" t="str">
        <f t="shared" ca="1" si="84"/>
        <v>-</v>
      </c>
      <c r="AG273" t="str">
        <f t="shared" ca="1" si="85"/>
        <v>-</v>
      </c>
    </row>
    <row r="274" spans="1:33">
      <c r="A274" s="244"/>
      <c r="B274" s="245">
        <v>11</v>
      </c>
      <c r="C274" s="247" t="str" cm="1">
        <f t="array" aca="1" ref="C274" ca="1">INDIRECT("'"&amp;$K264&amp;"'"&amp;"!H163")</f>
        <v>김권호</v>
      </c>
      <c r="D274" s="247" cm="1">
        <f t="array" aca="1" ref="D274" ca="1">INDIRECT("'"&amp;$K264&amp;"'"&amp;"!E163")</f>
        <v>3629</v>
      </c>
      <c r="E274" s="247" t="str" cm="1">
        <f t="array" aca="1" ref="E274" ca="1">INDIRECT("'"&amp;$K264&amp;"'"&amp;"!J163")</f>
        <v>김민규</v>
      </c>
      <c r="F274" s="245">
        <v>11</v>
      </c>
      <c r="G274" s="248"/>
      <c r="I274" s="275">
        <v>163</v>
      </c>
      <c r="O274" s="244"/>
      <c r="P274" s="245">
        <v>11</v>
      </c>
      <c r="Q274" s="247" t="str">
        <f t="shared" ca="1" si="81"/>
        <v>김권호</v>
      </c>
      <c r="R274" s="247">
        <f t="shared" ca="1" si="80"/>
        <v>3629</v>
      </c>
      <c r="S274" s="247" t="str">
        <f t="shared" ca="1" si="82"/>
        <v>김민규</v>
      </c>
      <c r="T274" s="245">
        <v>11</v>
      </c>
      <c r="U274" s="248"/>
      <c r="W274">
        <v>3629</v>
      </c>
      <c r="X274" t="s">
        <v>212</v>
      </c>
      <c r="Y274">
        <v>18050</v>
      </c>
      <c r="Z274" t="s">
        <v>153</v>
      </c>
      <c r="AB274">
        <v>19044</v>
      </c>
      <c r="AC274" t="s">
        <v>152</v>
      </c>
      <c r="AE274" t="str">
        <f t="shared" ca="1" si="83"/>
        <v>-</v>
      </c>
      <c r="AF274" t="str">
        <f t="shared" ca="1" si="84"/>
        <v>-</v>
      </c>
      <c r="AG274" t="str">
        <f t="shared" ca="1" si="85"/>
        <v>-</v>
      </c>
    </row>
    <row r="275" spans="1:33">
      <c r="A275" s="244"/>
      <c r="B275" s="245">
        <v>12</v>
      </c>
      <c r="C275" s="247" t="str" cm="1">
        <f t="array" aca="1" ref="C275" ca="1">INDIRECT("'"&amp;$K264&amp;"'"&amp;"!H179")</f>
        <v>변일용</v>
      </c>
      <c r="D275" s="247" cm="1">
        <f t="array" aca="1" ref="D275" ca="1">INDIRECT("'"&amp;$K264&amp;"'"&amp;"!E179")</f>
        <v>3630</v>
      </c>
      <c r="E275" s="247" t="str" cm="1">
        <f t="array" aca="1" ref="E275" ca="1">INDIRECT("'"&amp;$K264&amp;"'"&amp;"!J179")</f>
        <v>우제욱</v>
      </c>
      <c r="F275" s="245">
        <v>12</v>
      </c>
      <c r="G275" s="248"/>
      <c r="I275" s="275">
        <v>179</v>
      </c>
      <c r="O275" s="244"/>
      <c r="P275" s="245">
        <v>12</v>
      </c>
      <c r="Q275" s="247" t="str">
        <f t="shared" ca="1" si="81"/>
        <v>변일용</v>
      </c>
      <c r="R275" s="247">
        <f t="shared" ca="1" si="80"/>
        <v>3630</v>
      </c>
      <c r="S275" s="247" t="str">
        <f t="shared" ca="1" si="82"/>
        <v>우제욱</v>
      </c>
      <c r="T275" s="245">
        <v>12</v>
      </c>
      <c r="U275" s="248"/>
      <c r="W275">
        <v>3630</v>
      </c>
      <c r="X275" t="s">
        <v>215</v>
      </c>
      <c r="Y275">
        <v>10034</v>
      </c>
      <c r="Z275" t="s">
        <v>155</v>
      </c>
      <c r="AB275">
        <v>16038</v>
      </c>
      <c r="AC275" t="s">
        <v>154</v>
      </c>
      <c r="AE275" t="str">
        <f t="shared" ca="1" si="83"/>
        <v>-</v>
      </c>
      <c r="AF275" t="str">
        <f t="shared" ca="1" si="84"/>
        <v>-</v>
      </c>
      <c r="AG275" t="str">
        <f t="shared" ca="1" si="85"/>
        <v>-</v>
      </c>
    </row>
    <row r="276" spans="1:33">
      <c r="A276" s="250"/>
      <c r="B276" s="245">
        <v>13</v>
      </c>
      <c r="C276" s="247" cm="1">
        <f t="array" aca="1" ref="C276" ca="1">INDIRECT("'"&amp;$K$84&amp;"'"&amp;"!H195")</f>
        <v>0</v>
      </c>
      <c r="D276" s="247" cm="1">
        <f t="array" aca="1" ref="D276" ca="1">INDIRECT("'"&amp;$K264&amp;"'"&amp;"!E195")</f>
        <v>0</v>
      </c>
      <c r="E276" s="247" cm="1">
        <f t="array" aca="1" ref="E276" ca="1">INDIRECT("'"&amp;$K184&amp;"'"&amp;"!J195")</f>
        <v>0</v>
      </c>
      <c r="F276" s="245">
        <v>13</v>
      </c>
      <c r="G276" s="248"/>
      <c r="I276" s="275">
        <f>I275+16</f>
        <v>195</v>
      </c>
      <c r="O276" s="250"/>
      <c r="P276" s="245">
        <v>13</v>
      </c>
      <c r="Q276" s="247">
        <f t="shared" ca="1" si="81"/>
        <v>0</v>
      </c>
      <c r="R276" s="247">
        <f t="shared" ca="1" si="80"/>
        <v>0</v>
      </c>
      <c r="S276" s="247">
        <f t="shared" ca="1" si="82"/>
        <v>0</v>
      </c>
      <c r="T276" s="245">
        <v>13</v>
      </c>
      <c r="U276" s="248"/>
      <c r="AE276" t="str">
        <f t="shared" ca="1" si="83"/>
        <v>-</v>
      </c>
      <c r="AF276" t="str">
        <f t="shared" ca="1" si="84"/>
        <v>-</v>
      </c>
      <c r="AG276" t="str">
        <f t="shared" ca="1" si="85"/>
        <v>-</v>
      </c>
    </row>
    <row r="277" spans="1:33">
      <c r="A277" s="251"/>
      <c r="B277" s="245"/>
      <c r="C277" s="252"/>
      <c r="D277" s="246"/>
      <c r="E277" s="247"/>
      <c r="F277" s="245"/>
      <c r="G277" s="248"/>
      <c r="O277" s="251"/>
      <c r="P277" s="245"/>
      <c r="Q277" s="252"/>
      <c r="R277" s="246"/>
      <c r="S277" s="247"/>
      <c r="T277" s="245"/>
      <c r="U277" s="248"/>
    </row>
    <row r="278" spans="1:33">
      <c r="A278" s="251"/>
      <c r="B278" s="245"/>
      <c r="C278" s="252"/>
      <c r="D278" s="253"/>
      <c r="E278" s="247"/>
      <c r="F278" s="245"/>
      <c r="G278" s="248"/>
      <c r="O278" s="251"/>
      <c r="P278" s="245"/>
      <c r="Q278" s="252"/>
      <c r="R278" s="253"/>
      <c r="S278" s="247"/>
      <c r="T278" s="245"/>
      <c r="U278" s="248"/>
    </row>
    <row r="279" spans="1:33">
      <c r="A279" s="254"/>
      <c r="B279" s="255"/>
      <c r="C279" s="256"/>
      <c r="D279" s="257"/>
      <c r="E279" s="256"/>
      <c r="F279" s="258"/>
      <c r="G279" s="259"/>
      <c r="O279" s="254"/>
      <c r="P279" s="255"/>
      <c r="Q279" s="256"/>
      <c r="R279" s="257"/>
      <c r="S279" s="256"/>
      <c r="T279" s="258"/>
      <c r="U279" s="259"/>
    </row>
    <row r="281" spans="1:33" ht="17.25" thickBot="1">
      <c r="A281" s="272">
        <f>'월간 계획'!AG3</f>
        <v>45092</v>
      </c>
      <c r="B281" s="273"/>
      <c r="C281" s="273"/>
      <c r="O281" s="272">
        <f>A281</f>
        <v>45092</v>
      </c>
      <c r="P281" s="273"/>
      <c r="Q281" s="273"/>
    </row>
    <row r="282" spans="1:33" ht="17.25" thickTop="1">
      <c r="A282" s="260" t="s">
        <v>178</v>
      </c>
      <c r="B282" s="261"/>
      <c r="C282" s="261"/>
      <c r="D282" s="261"/>
      <c r="E282" s="261"/>
      <c r="F282" s="261"/>
      <c r="G282" s="262"/>
      <c r="K282" t="s">
        <v>179</v>
      </c>
      <c r="L282" t="s">
        <v>180</v>
      </c>
      <c r="M282" t="s">
        <v>181</v>
      </c>
      <c r="O282" s="260" t="s">
        <v>178</v>
      </c>
      <c r="P282" s="261"/>
      <c r="Q282" s="261"/>
      <c r="R282" s="261"/>
      <c r="S282" s="261"/>
      <c r="T282" s="261"/>
      <c r="U282" s="262"/>
      <c r="AE282" t="s">
        <v>13</v>
      </c>
      <c r="AF282" t="s">
        <v>182</v>
      </c>
      <c r="AG282" t="s">
        <v>14</v>
      </c>
    </row>
    <row r="283" spans="1:33">
      <c r="A283" s="241" t="s">
        <v>183</v>
      </c>
      <c r="B283" s="242" t="s">
        <v>184</v>
      </c>
      <c r="C283" s="242" t="s">
        <v>185</v>
      </c>
      <c r="D283" s="242" t="s">
        <v>186</v>
      </c>
      <c r="E283" s="242" t="s">
        <v>185</v>
      </c>
      <c r="F283" s="242" t="s">
        <v>184</v>
      </c>
      <c r="G283" s="243" t="s">
        <v>183</v>
      </c>
      <c r="O283" s="241" t="s">
        <v>183</v>
      </c>
      <c r="P283" s="242" t="s">
        <v>184</v>
      </c>
      <c r="Q283" s="242" t="s">
        <v>185</v>
      </c>
      <c r="R283" s="242" t="s">
        <v>186</v>
      </c>
      <c r="S283" s="242" t="s">
        <v>185</v>
      </c>
      <c r="T283" s="242" t="s">
        <v>184</v>
      </c>
      <c r="U283" s="243" t="s">
        <v>183</v>
      </c>
      <c r="W283" t="s">
        <v>186</v>
      </c>
      <c r="X283" t="s">
        <v>187</v>
      </c>
      <c r="Y283" t="s">
        <v>188</v>
      </c>
      <c r="Z283" t="s">
        <v>189</v>
      </c>
      <c r="AA283" t="s">
        <v>190</v>
      </c>
      <c r="AB283" t="s">
        <v>188</v>
      </c>
      <c r="AC283" t="s">
        <v>191</v>
      </c>
      <c r="AD283" t="s">
        <v>190</v>
      </c>
    </row>
    <row r="284" spans="1:33">
      <c r="A284" s="244"/>
      <c r="B284" s="245">
        <v>1</v>
      </c>
      <c r="C284" s="247" t="str" cm="1">
        <f t="array" aca="1" ref="C284" ca="1">INDIRECT("'"&amp;$K284&amp;"'"&amp;"!H3")</f>
        <v>변일용</v>
      </c>
      <c r="D284" s="247" cm="1">
        <f t="array" aca="1" ref="D284" ca="1">INDIRECT("'"&amp;$K284&amp;"'"&amp;"!E3")</f>
        <v>3630</v>
      </c>
      <c r="E284" s="247" t="str" cm="1">
        <f t="array" aca="1" ref="E284" ca="1">INDIRECT("'"&amp;$K284&amp;"'"&amp;"!J3")</f>
        <v>우제욱</v>
      </c>
      <c r="F284" s="245">
        <v>1</v>
      </c>
      <c r="G284" s="248"/>
      <c r="I284" s="275">
        <v>3</v>
      </c>
      <c r="K284" t="s">
        <v>260</v>
      </c>
      <c r="O284" s="244"/>
      <c r="P284" s="245">
        <v>1</v>
      </c>
      <c r="Q284" s="247" t="str">
        <f ca="1">C284</f>
        <v>변일용</v>
      </c>
      <c r="R284" s="247">
        <f t="shared" ref="R284:R296" ca="1" si="86">D284</f>
        <v>3630</v>
      </c>
      <c r="S284" s="247" t="str">
        <f ca="1">E284</f>
        <v>우제욱</v>
      </c>
      <c r="T284" s="245">
        <v>1</v>
      </c>
      <c r="U284" s="248"/>
      <c r="W284">
        <v>3630</v>
      </c>
      <c r="X284" t="s">
        <v>215</v>
      </c>
      <c r="Y284">
        <v>21027</v>
      </c>
      <c r="Z284" t="s">
        <v>170</v>
      </c>
      <c r="AB284">
        <v>21040</v>
      </c>
      <c r="AC284" t="s">
        <v>168</v>
      </c>
      <c r="AE284" t="str">
        <f ca="1">IF(Q284=Z284,"-","확인")</f>
        <v>확인</v>
      </c>
      <c r="AF284" t="str">
        <f ca="1">IF(R284=W284,"-","확인")</f>
        <v>-</v>
      </c>
      <c r="AG284" t="str">
        <f ca="1">IF(S284=AC284,"-","확인")</f>
        <v>확인</v>
      </c>
    </row>
    <row r="285" spans="1:33">
      <c r="A285" s="244"/>
      <c r="B285" s="245">
        <v>2</v>
      </c>
      <c r="C285" s="247" t="str" cm="1">
        <f t="array" aca="1" ref="C285" ca="1">INDIRECT("'"&amp;$K284&amp;"'"&amp;"!H19")</f>
        <v>양광일</v>
      </c>
      <c r="D285" s="247" cm="1">
        <f t="array" aca="1" ref="D285" ca="1">INDIRECT("'"&amp;$K284&amp;"'"&amp;"!E19")</f>
        <v>3631</v>
      </c>
      <c r="E285" s="247" t="str" cm="1">
        <f t="array" aca="1" ref="E285" ca="1">INDIRECT("'"&amp;$K284&amp;"'"&amp;"!J19")</f>
        <v>김성취</v>
      </c>
      <c r="F285" s="245">
        <v>2</v>
      </c>
      <c r="G285" s="249"/>
      <c r="I285" s="275">
        <v>19</v>
      </c>
      <c r="O285" s="244"/>
      <c r="P285" s="245">
        <v>2</v>
      </c>
      <c r="Q285" s="247" t="str">
        <f t="shared" ref="Q285:Q296" ca="1" si="87">C285</f>
        <v>양광일</v>
      </c>
      <c r="R285" s="247">
        <f t="shared" ca="1" si="86"/>
        <v>3631</v>
      </c>
      <c r="S285" s="247" t="str">
        <f t="shared" ref="S285:S296" ca="1" si="88">E285</f>
        <v>김성취</v>
      </c>
      <c r="T285" s="245">
        <v>2</v>
      </c>
      <c r="U285" s="249"/>
      <c r="W285">
        <v>3631</v>
      </c>
      <c r="X285" t="s">
        <v>218</v>
      </c>
      <c r="Y285">
        <v>19004</v>
      </c>
      <c r="Z285" t="s">
        <v>156</v>
      </c>
      <c r="AB285">
        <v>16035</v>
      </c>
      <c r="AC285" t="s">
        <v>157</v>
      </c>
      <c r="AE285" t="str">
        <f t="shared" ref="AE285:AE296" ca="1" si="89">IF(Q285=Z285,"-","확인")</f>
        <v>확인</v>
      </c>
      <c r="AF285" t="str">
        <f t="shared" ref="AF285:AF296" ca="1" si="90">IF(R285=W285,"-","확인")</f>
        <v>-</v>
      </c>
      <c r="AG285" t="str">
        <f t="shared" ref="AG285:AG296" ca="1" si="91">IF(S285=AC285,"-","확인")</f>
        <v>확인</v>
      </c>
    </row>
    <row r="286" spans="1:33">
      <c r="A286" s="244"/>
      <c r="B286" s="245">
        <v>3</v>
      </c>
      <c r="C286" s="247" t="str" cm="1">
        <f t="array" aca="1" ref="C286" ca="1">INDIRECT("'"&amp;$K284&amp;"'"&amp;"!H35")</f>
        <v>김요섭</v>
      </c>
      <c r="D286" s="247" cm="1">
        <f t="array" aca="1" ref="D286" ca="1">INDIRECT("'"&amp;$K284&amp;"'"&amp;"!E35")</f>
        <v>3632</v>
      </c>
      <c r="E286" s="247" t="str" cm="1">
        <f t="array" aca="1" ref="E286" ca="1">INDIRECT("'"&amp;$K284&amp;"'"&amp;"!J35")</f>
        <v>임충환</v>
      </c>
      <c r="F286" s="245">
        <v>3</v>
      </c>
      <c r="G286" s="248"/>
      <c r="I286" s="275">
        <v>35</v>
      </c>
      <c r="O286" s="244"/>
      <c r="P286" s="245">
        <v>3</v>
      </c>
      <c r="Q286" s="247" t="str">
        <f t="shared" ca="1" si="87"/>
        <v>김요섭</v>
      </c>
      <c r="R286" s="247">
        <f t="shared" ca="1" si="86"/>
        <v>3632</v>
      </c>
      <c r="S286" s="247" t="str">
        <f t="shared" ca="1" si="88"/>
        <v>임충환</v>
      </c>
      <c r="T286" s="245">
        <v>3</v>
      </c>
      <c r="U286" s="248"/>
      <c r="W286">
        <v>3632</v>
      </c>
      <c r="X286" t="s">
        <v>221</v>
      </c>
      <c r="Y286">
        <v>8030</v>
      </c>
      <c r="Z286" t="s">
        <v>158</v>
      </c>
      <c r="AB286">
        <v>18029</v>
      </c>
      <c r="AC286" t="s">
        <v>159</v>
      </c>
      <c r="AE286" t="str">
        <f t="shared" ca="1" si="89"/>
        <v>-</v>
      </c>
      <c r="AF286" t="str">
        <f t="shared" ca="1" si="90"/>
        <v>-</v>
      </c>
      <c r="AG286" t="str">
        <f t="shared" ca="1" si="91"/>
        <v>-</v>
      </c>
    </row>
    <row r="287" spans="1:33">
      <c r="A287" s="244"/>
      <c r="B287" s="245">
        <v>4</v>
      </c>
      <c r="C287" s="247" t="str" cm="1">
        <f t="array" aca="1" ref="C287" ca="1">INDIRECT("'"&amp;$K284&amp;"'"&amp;"!H51")</f>
        <v>이인섭</v>
      </c>
      <c r="D287" s="247" cm="1">
        <f t="array" aca="1" ref="D287" ca="1">INDIRECT("'"&amp;$K284&amp;"'"&amp;"!E51")</f>
        <v>3661</v>
      </c>
      <c r="E287" s="247" t="str" cm="1">
        <f t="array" aca="1" ref="E287" ca="1">INDIRECT("'"&amp;$K284&amp;"'"&amp;"!J51")</f>
        <v>김익수</v>
      </c>
      <c r="F287" s="245">
        <v>4</v>
      </c>
      <c r="G287" s="248"/>
      <c r="I287" s="275">
        <v>51</v>
      </c>
      <c r="O287" s="244"/>
      <c r="P287" s="245">
        <v>4</v>
      </c>
      <c r="Q287" s="247" t="str">
        <f t="shared" ca="1" si="87"/>
        <v>이인섭</v>
      </c>
      <c r="R287" s="247">
        <f t="shared" ca="1" si="86"/>
        <v>3661</v>
      </c>
      <c r="S287" s="247" t="str">
        <f t="shared" ca="1" si="88"/>
        <v>김익수</v>
      </c>
      <c r="T287" s="245">
        <v>4</v>
      </c>
      <c r="U287" s="248"/>
      <c r="W287">
        <v>3661</v>
      </c>
      <c r="X287" t="s">
        <v>224</v>
      </c>
      <c r="Y287">
        <v>18007</v>
      </c>
      <c r="Z287" t="s">
        <v>160</v>
      </c>
      <c r="AB287">
        <v>16041</v>
      </c>
      <c r="AC287" t="s">
        <v>161</v>
      </c>
      <c r="AE287" t="str">
        <f t="shared" ca="1" si="89"/>
        <v>-</v>
      </c>
      <c r="AF287" t="str">
        <f t="shared" ca="1" si="90"/>
        <v>-</v>
      </c>
      <c r="AG287" t="str">
        <f t="shared" ca="1" si="91"/>
        <v>-</v>
      </c>
    </row>
    <row r="288" spans="1:33">
      <c r="A288" s="244"/>
      <c r="B288" s="245">
        <v>5</v>
      </c>
      <c r="C288" s="247" t="str" cm="1">
        <f t="array" aca="1" ref="C288" ca="1">INDIRECT("'"&amp;$K284&amp;"'"&amp;"!H67")</f>
        <v>김학희</v>
      </c>
      <c r="D288" s="247" cm="1">
        <f t="array" aca="1" ref="D288" ca="1">INDIRECT("'"&amp;$K284&amp;"'"&amp;"!E67")</f>
        <v>3662</v>
      </c>
      <c r="E288" s="247" t="str" cm="1">
        <f t="array" aca="1" ref="E288" ca="1">INDIRECT("'"&amp;$K284&amp;"'"&amp;"!J67")</f>
        <v>최용선</v>
      </c>
      <c r="F288" s="245">
        <v>5</v>
      </c>
      <c r="G288" s="248"/>
      <c r="I288" s="275">
        <v>67</v>
      </c>
      <c r="O288" s="244"/>
      <c r="P288" s="245">
        <v>5</v>
      </c>
      <c r="Q288" s="247" t="str">
        <f t="shared" ca="1" si="87"/>
        <v>김학희</v>
      </c>
      <c r="R288" s="247">
        <f t="shared" ca="1" si="86"/>
        <v>3662</v>
      </c>
      <c r="S288" s="247" t="str">
        <f t="shared" ca="1" si="88"/>
        <v>최용선</v>
      </c>
      <c r="T288" s="245">
        <v>5</v>
      </c>
      <c r="U288" s="248"/>
      <c r="W288">
        <v>3662</v>
      </c>
      <c r="X288" t="s">
        <v>227</v>
      </c>
      <c r="Y288">
        <v>22037</v>
      </c>
      <c r="Z288" t="s">
        <v>173</v>
      </c>
      <c r="AB288">
        <v>21043</v>
      </c>
      <c r="AC288" t="s">
        <v>171</v>
      </c>
      <c r="AE288" t="str">
        <f t="shared" ca="1" si="89"/>
        <v>확인</v>
      </c>
      <c r="AF288" t="str">
        <f t="shared" ca="1" si="90"/>
        <v>-</v>
      </c>
      <c r="AG288" t="str">
        <f t="shared" ca="1" si="91"/>
        <v>확인</v>
      </c>
    </row>
    <row r="289" spans="1:33">
      <c r="A289" s="244"/>
      <c r="B289" s="245">
        <v>6</v>
      </c>
      <c r="C289" s="247" t="str" cm="1">
        <f t="array" aca="1" ref="C289" ca="1">INDIRECT("'"&amp;$K284&amp;"'"&amp;"!H83")</f>
        <v>김정일</v>
      </c>
      <c r="D289" s="247" cm="1">
        <f t="array" aca="1" ref="D289" ca="1">INDIRECT("'"&amp;$K284&amp;"'"&amp;"!E83")</f>
        <v>3508</v>
      </c>
      <c r="E289" s="247" t="str" cm="1">
        <f t="array" aca="1" ref="E289" ca="1">INDIRECT("'"&amp;$K284&amp;"'"&amp;"!J83")</f>
        <v>박희재</v>
      </c>
      <c r="F289" s="245">
        <v>6</v>
      </c>
      <c r="G289" s="248"/>
      <c r="I289" s="275">
        <v>83</v>
      </c>
      <c r="O289" s="244"/>
      <c r="P289" s="245">
        <v>6</v>
      </c>
      <c r="Q289" s="247" t="str">
        <f t="shared" ca="1" si="87"/>
        <v>김정일</v>
      </c>
      <c r="R289" s="247">
        <f t="shared" ca="1" si="86"/>
        <v>3508</v>
      </c>
      <c r="S289" s="247" t="str">
        <f t="shared" ca="1" si="88"/>
        <v>박희재</v>
      </c>
      <c r="T289" s="245">
        <v>6</v>
      </c>
      <c r="U289" s="248"/>
      <c r="W289">
        <v>3508</v>
      </c>
      <c r="X289" t="s">
        <v>193</v>
      </c>
      <c r="Y289">
        <v>16026</v>
      </c>
      <c r="Z289" t="s">
        <v>138</v>
      </c>
      <c r="AB289">
        <v>15023</v>
      </c>
      <c r="AC289" t="s">
        <v>136</v>
      </c>
      <c r="AE289" t="str">
        <f t="shared" ca="1" si="89"/>
        <v>확인</v>
      </c>
      <c r="AF289" t="str">
        <f t="shared" ca="1" si="90"/>
        <v>-</v>
      </c>
      <c r="AG289" t="str">
        <f t="shared" ca="1" si="91"/>
        <v>확인</v>
      </c>
    </row>
    <row r="290" spans="1:33">
      <c r="A290" s="244"/>
      <c r="B290" s="245">
        <v>7</v>
      </c>
      <c r="C290" s="247" t="str" cm="1">
        <f t="array" aca="1" ref="C290" ca="1">INDIRECT("'"&amp;$K284&amp;"'"&amp;"!H99")</f>
        <v>박종길</v>
      </c>
      <c r="D290" s="247" cm="1">
        <f t="array" aca="1" ref="D290" ca="1">INDIRECT("'"&amp;$K284&amp;"'"&amp;"!E99")</f>
        <v>3509</v>
      </c>
      <c r="E290" s="247" t="str" cm="1">
        <f t="array" aca="1" ref="E290" ca="1">INDIRECT("'"&amp;$K284&amp;"'"&amp;"!J99")</f>
        <v>김상신</v>
      </c>
      <c r="F290" s="245">
        <v>7</v>
      </c>
      <c r="G290" s="248"/>
      <c r="I290" s="275">
        <v>99</v>
      </c>
      <c r="O290" s="244"/>
      <c r="P290" s="245">
        <v>7</v>
      </c>
      <c r="Q290" s="247" t="str">
        <f t="shared" ca="1" si="87"/>
        <v>박종길</v>
      </c>
      <c r="R290" s="247">
        <f t="shared" ca="1" si="86"/>
        <v>3509</v>
      </c>
      <c r="S290" s="247" t="str">
        <f t="shared" ca="1" si="88"/>
        <v>김상신</v>
      </c>
      <c r="T290" s="245">
        <v>7</v>
      </c>
      <c r="U290" s="248"/>
      <c r="W290">
        <v>3509</v>
      </c>
      <c r="X290" t="s">
        <v>197</v>
      </c>
      <c r="Y290">
        <v>16043</v>
      </c>
      <c r="Z290" t="s">
        <v>142</v>
      </c>
      <c r="AB290">
        <v>22027</v>
      </c>
      <c r="AC290" t="s">
        <v>174</v>
      </c>
      <c r="AE290" t="str">
        <f t="shared" ca="1" si="89"/>
        <v>-</v>
      </c>
      <c r="AF290" t="str">
        <f t="shared" ca="1" si="90"/>
        <v>-</v>
      </c>
      <c r="AG290" t="str">
        <f t="shared" ca="1" si="91"/>
        <v>확인</v>
      </c>
    </row>
    <row r="291" spans="1:33">
      <c r="A291" s="244"/>
      <c r="B291" s="245">
        <v>8</v>
      </c>
      <c r="C291" s="247" t="str" cm="1">
        <f t="array" aca="1" ref="C291" ca="1">INDIRECT("'"&amp;$K284&amp;"'"&amp;"!H115")</f>
        <v>최정수</v>
      </c>
      <c r="D291" s="247" cm="1">
        <f t="array" aca="1" ref="D291" ca="1">INDIRECT("'"&amp;$K284&amp;"'"&amp;"!E115")</f>
        <v>3619</v>
      </c>
      <c r="E291" s="247" t="str" cm="1">
        <f t="array" aca="1" ref="E291" ca="1">INDIRECT("'"&amp;$K284&amp;"'"&amp;"!J115")</f>
        <v>심상만</v>
      </c>
      <c r="F291" s="245">
        <v>8</v>
      </c>
      <c r="G291" s="248"/>
      <c r="I291" s="275">
        <v>115</v>
      </c>
      <c r="O291" s="244"/>
      <c r="P291" s="245">
        <v>8</v>
      </c>
      <c r="Q291" s="247" t="str">
        <f t="shared" ca="1" si="87"/>
        <v>최정수</v>
      </c>
      <c r="R291" s="247">
        <f t="shared" ca="1" si="86"/>
        <v>3619</v>
      </c>
      <c r="S291" s="247" t="str">
        <f t="shared" ca="1" si="88"/>
        <v>심상만</v>
      </c>
      <c r="T291" s="245">
        <v>8</v>
      </c>
      <c r="U291" s="248"/>
      <c r="W291">
        <v>3619</v>
      </c>
      <c r="X291" t="s">
        <v>200</v>
      </c>
      <c r="Y291">
        <v>21038</v>
      </c>
      <c r="Z291" t="s">
        <v>261</v>
      </c>
      <c r="AB291">
        <v>14031</v>
      </c>
      <c r="AC291" t="s">
        <v>143</v>
      </c>
      <c r="AE291" t="str">
        <f t="shared" ca="1" si="89"/>
        <v>확인</v>
      </c>
      <c r="AF291" t="str">
        <f t="shared" ca="1" si="90"/>
        <v>-</v>
      </c>
      <c r="AG291" t="str">
        <f t="shared" ca="1" si="91"/>
        <v>-</v>
      </c>
    </row>
    <row r="292" spans="1:33">
      <c r="A292" s="244"/>
      <c r="B292" s="245">
        <v>9</v>
      </c>
      <c r="C292" s="247" t="str" cm="1">
        <f t="array" aca="1" ref="C292" ca="1">INDIRECT("'"&amp;$K284&amp;"'"&amp;"!H131")</f>
        <v>장시혁</v>
      </c>
      <c r="D292" s="247" cm="1">
        <f t="array" aca="1" ref="D292" ca="1">INDIRECT("'"&amp;$K284&amp;"'"&amp;"!E131")</f>
        <v>3620</v>
      </c>
      <c r="E292" s="247" t="str" cm="1">
        <f t="array" aca="1" ref="E292" ca="1">INDIRECT("'"&amp;$K284&amp;"'"&amp;"!J131")</f>
        <v>최중문</v>
      </c>
      <c r="F292" s="245">
        <v>9</v>
      </c>
      <c r="G292" s="248"/>
      <c r="I292" s="275">
        <v>131</v>
      </c>
      <c r="O292" s="244"/>
      <c r="P292" s="245">
        <v>9</v>
      </c>
      <c r="Q292" s="247" t="str">
        <f t="shared" ca="1" si="87"/>
        <v>장시혁</v>
      </c>
      <c r="R292" s="247">
        <f t="shared" ca="1" si="86"/>
        <v>3620</v>
      </c>
      <c r="S292" s="247" t="str">
        <f t="shared" ca="1" si="88"/>
        <v>최중문</v>
      </c>
      <c r="T292" s="245">
        <v>9</v>
      </c>
      <c r="U292" s="248"/>
      <c r="W292">
        <v>3620</v>
      </c>
      <c r="X292" t="s">
        <v>203</v>
      </c>
      <c r="Y292">
        <v>19045</v>
      </c>
      <c r="Z292" t="s">
        <v>167</v>
      </c>
      <c r="AB292">
        <v>21004</v>
      </c>
      <c r="AC292" t="s">
        <v>165</v>
      </c>
      <c r="AE292" t="str">
        <f t="shared" ca="1" si="89"/>
        <v>확인</v>
      </c>
      <c r="AF292" t="str">
        <f t="shared" ca="1" si="90"/>
        <v>-</v>
      </c>
      <c r="AG292" t="str">
        <f t="shared" ca="1" si="91"/>
        <v>확인</v>
      </c>
    </row>
    <row r="293" spans="1:33">
      <c r="A293" s="244"/>
      <c r="B293" s="245">
        <v>10</v>
      </c>
      <c r="C293" s="247" t="str" cm="1">
        <f t="array" aca="1" ref="C293" ca="1">INDIRECT("'"&amp;$K284&amp;"'"&amp;"!H147")</f>
        <v>김대수</v>
      </c>
      <c r="D293" s="247" cm="1">
        <f t="array" aca="1" ref="D293" ca="1">INDIRECT("'"&amp;$K284&amp;"'"&amp;"!E147")</f>
        <v>3621</v>
      </c>
      <c r="E293" s="247" t="str" cm="1">
        <f t="array" aca="1" ref="E293" ca="1">INDIRECT("'"&amp;$K284&amp;"'"&amp;"!J147")</f>
        <v>한태전</v>
      </c>
      <c r="F293" s="245">
        <v>10</v>
      </c>
      <c r="G293" s="248"/>
      <c r="I293" s="275">
        <v>147</v>
      </c>
      <c r="O293" s="244"/>
      <c r="P293" s="245">
        <v>10</v>
      </c>
      <c r="Q293" s="247" t="str">
        <f t="shared" ca="1" si="87"/>
        <v>김대수</v>
      </c>
      <c r="R293" s="247">
        <f t="shared" ca="1" si="86"/>
        <v>3621</v>
      </c>
      <c r="S293" s="247" t="str">
        <f t="shared" ca="1" si="88"/>
        <v>한태전</v>
      </c>
      <c r="T293" s="245">
        <v>10</v>
      </c>
      <c r="U293" s="248"/>
      <c r="W293">
        <v>3621</v>
      </c>
      <c r="X293" t="s">
        <v>206</v>
      </c>
      <c r="Y293">
        <v>6058</v>
      </c>
      <c r="Z293" t="s">
        <v>149</v>
      </c>
      <c r="AB293">
        <v>16014</v>
      </c>
      <c r="AC293" t="s">
        <v>148</v>
      </c>
      <c r="AE293" t="str">
        <f t="shared" ca="1" si="89"/>
        <v>확인</v>
      </c>
      <c r="AF293" t="str">
        <f t="shared" ca="1" si="90"/>
        <v>-</v>
      </c>
      <c r="AG293" t="str">
        <f t="shared" ca="1" si="91"/>
        <v>확인</v>
      </c>
    </row>
    <row r="294" spans="1:33">
      <c r="A294" s="244"/>
      <c r="B294" s="245">
        <v>11</v>
      </c>
      <c r="C294" s="247" t="str" cm="1">
        <f t="array" aca="1" ref="C294" ca="1">INDIRECT("'"&amp;$K284&amp;"'"&amp;"!H163")</f>
        <v>자선호</v>
      </c>
      <c r="D294" s="247" cm="1">
        <f t="array" aca="1" ref="D294" ca="1">INDIRECT("'"&amp;$K284&amp;"'"&amp;"!E163")</f>
        <v>3622</v>
      </c>
      <c r="E294" s="247" t="str" cm="1">
        <f t="array" aca="1" ref="E294" ca="1">INDIRECT("'"&amp;$K284&amp;"'"&amp;"!J163")</f>
        <v>김만철</v>
      </c>
      <c r="F294" s="245">
        <v>11</v>
      </c>
      <c r="G294" s="248"/>
      <c r="I294" s="275">
        <v>163</v>
      </c>
      <c r="O294" s="244"/>
      <c r="P294" s="245">
        <v>11</v>
      </c>
      <c r="Q294" s="247" t="str">
        <f t="shared" ca="1" si="87"/>
        <v>자선호</v>
      </c>
      <c r="R294" s="247">
        <f t="shared" ca="1" si="86"/>
        <v>3622</v>
      </c>
      <c r="S294" s="247" t="str">
        <f t="shared" ca="1" si="88"/>
        <v>김만철</v>
      </c>
      <c r="T294" s="245">
        <v>11</v>
      </c>
      <c r="U294" s="248"/>
      <c r="W294">
        <v>3622</v>
      </c>
      <c r="X294" t="s">
        <v>209</v>
      </c>
      <c r="Y294">
        <v>19030</v>
      </c>
      <c r="Z294" t="s">
        <v>151</v>
      </c>
      <c r="AB294">
        <v>22040</v>
      </c>
      <c r="AC294" t="s">
        <v>175</v>
      </c>
      <c r="AE294" t="str">
        <f t="shared" ca="1" si="89"/>
        <v>-</v>
      </c>
      <c r="AF294" t="str">
        <f t="shared" ca="1" si="90"/>
        <v>-</v>
      </c>
      <c r="AG294" t="str">
        <f t="shared" ca="1" si="91"/>
        <v>확인</v>
      </c>
    </row>
    <row r="295" spans="1:33">
      <c r="A295" s="244"/>
      <c r="B295" s="245">
        <v>12</v>
      </c>
      <c r="C295" s="247" t="str" cm="1">
        <f t="array" aca="1" ref="C295" ca="1">INDIRECT("'"&amp;$K284&amp;"'"&amp;"!H179")</f>
        <v>김권호</v>
      </c>
      <c r="D295" s="247" cm="1">
        <f t="array" aca="1" ref="D295" ca="1">INDIRECT("'"&amp;$K284&amp;"'"&amp;"!E179")</f>
        <v>3629</v>
      </c>
      <c r="E295" s="247" t="str" cm="1">
        <f t="array" aca="1" ref="E295" ca="1">INDIRECT("'"&amp;$K284&amp;"'"&amp;"!J179")</f>
        <v>김민규</v>
      </c>
      <c r="F295" s="245">
        <v>12</v>
      </c>
      <c r="G295" s="248"/>
      <c r="I295" s="275">
        <v>179</v>
      </c>
      <c r="O295" s="244"/>
      <c r="P295" s="245">
        <v>12</v>
      </c>
      <c r="Q295" s="247" t="str">
        <f t="shared" ca="1" si="87"/>
        <v>김권호</v>
      </c>
      <c r="R295" s="247">
        <f t="shared" ca="1" si="86"/>
        <v>3629</v>
      </c>
      <c r="S295" s="247" t="str">
        <f t="shared" ca="1" si="88"/>
        <v>김민규</v>
      </c>
      <c r="T295" s="245">
        <v>12</v>
      </c>
      <c r="U295" s="248"/>
      <c r="W295">
        <v>3629</v>
      </c>
      <c r="X295" t="s">
        <v>212</v>
      </c>
      <c r="Y295">
        <v>18050</v>
      </c>
      <c r="Z295" t="s">
        <v>153</v>
      </c>
      <c r="AB295">
        <v>19044</v>
      </c>
      <c r="AC295" t="s">
        <v>152</v>
      </c>
      <c r="AE295" t="str">
        <f t="shared" ca="1" si="89"/>
        <v>-</v>
      </c>
      <c r="AF295" t="str">
        <f t="shared" ca="1" si="90"/>
        <v>-</v>
      </c>
      <c r="AG295" t="str">
        <f t="shared" ca="1" si="91"/>
        <v>-</v>
      </c>
    </row>
    <row r="296" spans="1:33">
      <c r="A296" s="250"/>
      <c r="B296" s="245">
        <v>13</v>
      </c>
      <c r="C296" s="247" cm="1">
        <f t="array" aca="1" ref="C296" ca="1">INDIRECT("'"&amp;$K$84&amp;"'"&amp;"!H195")</f>
        <v>0</v>
      </c>
      <c r="D296" s="247" cm="1">
        <f t="array" aca="1" ref="D296" ca="1">INDIRECT("'"&amp;$K284&amp;"'"&amp;"!E195")</f>
        <v>0</v>
      </c>
      <c r="E296" s="247" cm="1">
        <f t="array" aca="1" ref="E296" ca="1">INDIRECT("'"&amp;$K204&amp;"'"&amp;"!J195")</f>
        <v>0</v>
      </c>
      <c r="F296" s="245">
        <v>13</v>
      </c>
      <c r="G296" s="248"/>
      <c r="I296" s="275">
        <f>I295+16</f>
        <v>195</v>
      </c>
      <c r="O296" s="250"/>
      <c r="P296" s="245">
        <v>13</v>
      </c>
      <c r="Q296" s="247">
        <f t="shared" ca="1" si="87"/>
        <v>0</v>
      </c>
      <c r="R296" s="247">
        <f t="shared" ca="1" si="86"/>
        <v>0</v>
      </c>
      <c r="S296" s="247">
        <f t="shared" ca="1" si="88"/>
        <v>0</v>
      </c>
      <c r="T296" s="245">
        <v>13</v>
      </c>
      <c r="U296" s="248"/>
      <c r="AE296" t="str">
        <f t="shared" ca="1" si="89"/>
        <v>-</v>
      </c>
      <c r="AF296" t="str">
        <f t="shared" ca="1" si="90"/>
        <v>-</v>
      </c>
      <c r="AG296" t="str">
        <f t="shared" ca="1" si="91"/>
        <v>-</v>
      </c>
    </row>
    <row r="297" spans="1:33">
      <c r="A297" s="251"/>
      <c r="B297" s="245"/>
      <c r="C297" s="252"/>
      <c r="D297" s="246"/>
      <c r="E297" s="247"/>
      <c r="F297" s="245"/>
      <c r="G297" s="248"/>
      <c r="O297" s="251"/>
      <c r="P297" s="245"/>
      <c r="Q297" s="252"/>
      <c r="R297" s="246"/>
      <c r="S297" s="247"/>
      <c r="T297" s="245"/>
      <c r="U297" s="248"/>
    </row>
    <row r="298" spans="1:33">
      <c r="A298" s="251"/>
      <c r="B298" s="245"/>
      <c r="C298" s="252"/>
      <c r="D298" s="253"/>
      <c r="E298" s="247"/>
      <c r="F298" s="245"/>
      <c r="G298" s="248"/>
      <c r="O298" s="251"/>
      <c r="P298" s="245"/>
      <c r="Q298" s="252"/>
      <c r="R298" s="253"/>
      <c r="S298" s="247"/>
      <c r="T298" s="245"/>
      <c r="U298" s="248"/>
    </row>
    <row r="299" spans="1:33">
      <c r="A299" s="254"/>
      <c r="B299" s="255"/>
      <c r="C299" s="256"/>
      <c r="D299" s="257"/>
      <c r="E299" s="256"/>
      <c r="F299" s="258"/>
      <c r="G299" s="259"/>
      <c r="O299" s="254"/>
      <c r="P299" s="255"/>
      <c r="Q299" s="256"/>
      <c r="R299" s="257"/>
      <c r="S299" s="256"/>
      <c r="T299" s="258"/>
      <c r="U299" s="259"/>
    </row>
    <row r="301" spans="1:33" ht="17.25" thickBot="1">
      <c r="A301" s="272">
        <f>'월간 계획'!AH3</f>
        <v>45093</v>
      </c>
      <c r="B301" s="273"/>
      <c r="C301" s="273"/>
      <c r="O301" s="272">
        <f>A301</f>
        <v>45093</v>
      </c>
      <c r="P301" s="273"/>
      <c r="Q301" s="273"/>
    </row>
    <row r="302" spans="1:33" ht="17.25" thickTop="1">
      <c r="A302" s="260" t="s">
        <v>178</v>
      </c>
      <c r="B302" s="261"/>
      <c r="C302" s="261"/>
      <c r="D302" s="261"/>
      <c r="E302" s="261"/>
      <c r="F302" s="261"/>
      <c r="G302" s="262"/>
      <c r="K302" t="s">
        <v>179</v>
      </c>
      <c r="L302" t="s">
        <v>180</v>
      </c>
      <c r="M302" t="s">
        <v>181</v>
      </c>
      <c r="O302" s="260" t="s">
        <v>178</v>
      </c>
      <c r="P302" s="261"/>
      <c r="Q302" s="261"/>
      <c r="R302" s="261"/>
      <c r="S302" s="261"/>
      <c r="T302" s="261"/>
      <c r="U302" s="262"/>
      <c r="AE302" t="s">
        <v>13</v>
      </c>
      <c r="AF302" t="s">
        <v>182</v>
      </c>
      <c r="AG302" t="s">
        <v>14</v>
      </c>
    </row>
    <row r="303" spans="1:33">
      <c r="A303" s="241" t="s">
        <v>183</v>
      </c>
      <c r="B303" s="242" t="s">
        <v>184</v>
      </c>
      <c r="C303" s="242" t="s">
        <v>185</v>
      </c>
      <c r="D303" s="242" t="s">
        <v>186</v>
      </c>
      <c r="E303" s="242" t="s">
        <v>185</v>
      </c>
      <c r="F303" s="242" t="s">
        <v>184</v>
      </c>
      <c r="G303" s="243" t="s">
        <v>183</v>
      </c>
      <c r="O303" s="241" t="s">
        <v>183</v>
      </c>
      <c r="P303" s="242" t="s">
        <v>184</v>
      </c>
      <c r="Q303" s="242" t="s">
        <v>185</v>
      </c>
      <c r="R303" s="242" t="s">
        <v>186</v>
      </c>
      <c r="S303" s="242" t="s">
        <v>185</v>
      </c>
      <c r="T303" s="242" t="s">
        <v>184</v>
      </c>
      <c r="U303" s="243" t="s">
        <v>183</v>
      </c>
      <c r="W303" t="s">
        <v>186</v>
      </c>
      <c r="X303" t="s">
        <v>187</v>
      </c>
      <c r="Y303" t="s">
        <v>188</v>
      </c>
      <c r="Z303" t="s">
        <v>189</v>
      </c>
      <c r="AA303" t="s">
        <v>190</v>
      </c>
      <c r="AB303" t="s">
        <v>188</v>
      </c>
      <c r="AC303" t="s">
        <v>191</v>
      </c>
      <c r="AD303" t="s">
        <v>190</v>
      </c>
    </row>
    <row r="304" spans="1:33">
      <c r="A304" s="244"/>
      <c r="B304" s="245">
        <v>1</v>
      </c>
      <c r="C304" s="247" t="str" cm="1">
        <f t="array" aca="1" ref="C304" ca="1">INDIRECT("'"&amp;$K304&amp;"'"&amp;"!H3")</f>
        <v>김권호</v>
      </c>
      <c r="D304" s="247" cm="1">
        <f t="array" aca="1" ref="D304" ca="1">INDIRECT("'"&amp;$K304&amp;"'"&amp;"!E3")</f>
        <v>3629</v>
      </c>
      <c r="E304" s="247" t="str" cm="1">
        <f t="array" aca="1" ref="E304" ca="1">INDIRECT("'"&amp;$K304&amp;"'"&amp;"!J3")</f>
        <v>김민규</v>
      </c>
      <c r="F304" s="245">
        <v>1</v>
      </c>
      <c r="G304" s="248"/>
      <c r="I304" s="275">
        <v>3</v>
      </c>
      <c r="K304" t="s">
        <v>262</v>
      </c>
      <c r="O304" s="244"/>
      <c r="P304" s="245">
        <v>1</v>
      </c>
      <c r="Q304" s="247" t="str">
        <f ca="1">C304</f>
        <v>김권호</v>
      </c>
      <c r="R304" s="247">
        <f t="shared" ref="R304:R316" ca="1" si="92">D304</f>
        <v>3629</v>
      </c>
      <c r="S304" s="247" t="str">
        <f ca="1">E304</f>
        <v>김민규</v>
      </c>
      <c r="T304" s="245">
        <v>1</v>
      </c>
      <c r="U304" s="248"/>
      <c r="W304">
        <v>3629</v>
      </c>
      <c r="X304" t="s">
        <v>212</v>
      </c>
      <c r="Y304">
        <v>19045</v>
      </c>
      <c r="Z304" t="s">
        <v>167</v>
      </c>
      <c r="AB304">
        <v>21004</v>
      </c>
      <c r="AC304" t="s">
        <v>165</v>
      </c>
      <c r="AE304" t="str">
        <f ca="1">IF(Q304=Z304,"-","확인")</f>
        <v>확인</v>
      </c>
      <c r="AF304" t="str">
        <f ca="1">IF(R304=W304,"-","확인")</f>
        <v>-</v>
      </c>
      <c r="AG304" t="str">
        <f ca="1">IF(S304=AC304,"-","확인")</f>
        <v>확인</v>
      </c>
    </row>
    <row r="305" spans="1:33">
      <c r="A305" s="244"/>
      <c r="B305" s="245">
        <v>2</v>
      </c>
      <c r="C305" s="247" t="str" cm="1">
        <f t="array" aca="1" ref="C305" ca="1">INDIRECT("'"&amp;$K304&amp;"'"&amp;"!H19")</f>
        <v>김대수</v>
      </c>
      <c r="D305" s="247" cm="1">
        <f t="array" aca="1" ref="D305" ca="1">INDIRECT("'"&amp;$K304&amp;"'"&amp;"!E19")</f>
        <v>3630</v>
      </c>
      <c r="E305" s="247" t="str" cm="1">
        <f t="array" aca="1" ref="E305" ca="1">INDIRECT("'"&amp;$K304&amp;"'"&amp;"!J19")</f>
        <v>한태전</v>
      </c>
      <c r="F305" s="245">
        <v>2</v>
      </c>
      <c r="G305" s="249"/>
      <c r="I305" s="275">
        <v>19</v>
      </c>
      <c r="O305" s="244"/>
      <c r="P305" s="245">
        <v>2</v>
      </c>
      <c r="Q305" s="247" t="str">
        <f t="shared" ref="Q305:Q316" ca="1" si="93">C305</f>
        <v>김대수</v>
      </c>
      <c r="R305" s="247">
        <f t="shared" ca="1" si="92"/>
        <v>3630</v>
      </c>
      <c r="S305" s="247" t="str">
        <f t="shared" ref="S305:S316" ca="1" si="94">E305</f>
        <v>한태전</v>
      </c>
      <c r="T305" s="245">
        <v>2</v>
      </c>
      <c r="U305" s="249"/>
      <c r="W305">
        <v>3630</v>
      </c>
      <c r="X305" t="s">
        <v>215</v>
      </c>
      <c r="Y305">
        <v>16038</v>
      </c>
      <c r="Z305" t="s">
        <v>154</v>
      </c>
      <c r="AB305">
        <v>10034</v>
      </c>
      <c r="AC305" t="s">
        <v>155</v>
      </c>
      <c r="AE305" t="str">
        <f t="shared" ref="AE305:AE316" ca="1" si="95">IF(Q305=Z305,"-","확인")</f>
        <v>확인</v>
      </c>
      <c r="AF305" t="str">
        <f t="shared" ref="AF305:AF316" ca="1" si="96">IF(R305=W305,"-","확인")</f>
        <v>-</v>
      </c>
      <c r="AG305" t="str">
        <f t="shared" ref="AG305:AG316" ca="1" si="97">IF(S305=AC305,"-","확인")</f>
        <v>확인</v>
      </c>
    </row>
    <row r="306" spans="1:33">
      <c r="A306" s="244"/>
      <c r="B306" s="245">
        <v>3</v>
      </c>
      <c r="C306" s="247" t="str" cm="1">
        <f t="array" aca="1" ref="C306" ca="1">INDIRECT("'"&amp;$K304&amp;"'"&amp;"!H35")</f>
        <v>장남균</v>
      </c>
      <c r="D306" s="247" cm="1">
        <f t="array" aca="1" ref="D306" ca="1">INDIRECT("'"&amp;$K304&amp;"'"&amp;"!E35")</f>
        <v>3631</v>
      </c>
      <c r="E306" s="247" t="str" cm="1">
        <f t="array" aca="1" ref="E306" ca="1">INDIRECT("'"&amp;$K304&amp;"'"&amp;"!J35")</f>
        <v>이영화</v>
      </c>
      <c r="F306" s="245">
        <v>3</v>
      </c>
      <c r="G306" s="248"/>
      <c r="I306" s="275">
        <v>35</v>
      </c>
      <c r="O306" s="244"/>
      <c r="P306" s="245">
        <v>3</v>
      </c>
      <c r="Q306" s="247" t="str">
        <f t="shared" ca="1" si="93"/>
        <v>장남균</v>
      </c>
      <c r="R306" s="247">
        <f t="shared" ca="1" si="92"/>
        <v>3631</v>
      </c>
      <c r="S306" s="247" t="str">
        <f t="shared" ca="1" si="94"/>
        <v>이영화</v>
      </c>
      <c r="T306" s="245">
        <v>3</v>
      </c>
      <c r="U306" s="248"/>
      <c r="W306">
        <v>3631</v>
      </c>
      <c r="X306" t="s">
        <v>218</v>
      </c>
      <c r="Y306">
        <v>19004</v>
      </c>
      <c r="Z306" t="s">
        <v>156</v>
      </c>
      <c r="AB306">
        <v>16035</v>
      </c>
      <c r="AC306" t="s">
        <v>157</v>
      </c>
      <c r="AE306" t="str">
        <f t="shared" ca="1" si="95"/>
        <v>-</v>
      </c>
      <c r="AF306" t="str">
        <f t="shared" ca="1" si="96"/>
        <v>-</v>
      </c>
      <c r="AG306" t="str">
        <f t="shared" ca="1" si="97"/>
        <v>-</v>
      </c>
    </row>
    <row r="307" spans="1:33">
      <c r="A307" s="244"/>
      <c r="B307" s="245">
        <v>4</v>
      </c>
      <c r="C307" s="247" t="str" cm="1">
        <f t="array" aca="1" ref="C307" ca="1">INDIRECT("'"&amp;$K304&amp;"'"&amp;"!H51")</f>
        <v>김요섭</v>
      </c>
      <c r="D307" s="247" cm="1">
        <f t="array" aca="1" ref="D307" ca="1">INDIRECT("'"&amp;$K304&amp;"'"&amp;"!E51")</f>
        <v>3632</v>
      </c>
      <c r="E307" s="247" t="str" cm="1">
        <f t="array" aca="1" ref="E307" ca="1">INDIRECT("'"&amp;$K304&amp;"'"&amp;"!J51")</f>
        <v>임충환</v>
      </c>
      <c r="F307" s="245">
        <v>4</v>
      </c>
      <c r="G307" s="248"/>
      <c r="I307" s="275">
        <v>51</v>
      </c>
      <c r="O307" s="244"/>
      <c r="P307" s="245">
        <v>4</v>
      </c>
      <c r="Q307" s="247" t="str">
        <f t="shared" ca="1" si="93"/>
        <v>김요섭</v>
      </c>
      <c r="R307" s="247">
        <f t="shared" ca="1" si="92"/>
        <v>3632</v>
      </c>
      <c r="S307" s="247" t="str">
        <f t="shared" ca="1" si="94"/>
        <v>임충환</v>
      </c>
      <c r="T307" s="245">
        <v>4</v>
      </c>
      <c r="U307" s="248"/>
      <c r="W307">
        <v>3632</v>
      </c>
      <c r="X307" t="s">
        <v>221</v>
      </c>
      <c r="Y307">
        <v>8030</v>
      </c>
      <c r="Z307" t="s">
        <v>158</v>
      </c>
      <c r="AE307" t="str">
        <f t="shared" ca="1" si="95"/>
        <v>-</v>
      </c>
      <c r="AF307" t="str">
        <f t="shared" ca="1" si="96"/>
        <v>-</v>
      </c>
      <c r="AG307" t="str">
        <f t="shared" ca="1" si="97"/>
        <v>확인</v>
      </c>
    </row>
    <row r="308" spans="1:33">
      <c r="A308" s="244"/>
      <c r="B308" s="245">
        <v>5</v>
      </c>
      <c r="C308" s="247" t="str" cm="1">
        <f t="array" aca="1" ref="C308" ca="1">INDIRECT("'"&amp;$K304&amp;"'"&amp;"!H67")</f>
        <v>이인섭</v>
      </c>
      <c r="D308" s="247" cm="1">
        <f t="array" aca="1" ref="D308" ca="1">INDIRECT("'"&amp;$K304&amp;"'"&amp;"!E67")</f>
        <v>3661</v>
      </c>
      <c r="E308" s="247" t="str" cm="1">
        <f t="array" aca="1" ref="E308" ca="1">INDIRECT("'"&amp;$K304&amp;"'"&amp;"!J67")</f>
        <v>김익수</v>
      </c>
      <c r="F308" s="245">
        <v>5</v>
      </c>
      <c r="G308" s="248"/>
      <c r="I308" s="275">
        <v>67</v>
      </c>
      <c r="O308" s="244"/>
      <c r="P308" s="245">
        <v>5</v>
      </c>
      <c r="Q308" s="247" t="str">
        <f t="shared" ca="1" si="93"/>
        <v>이인섭</v>
      </c>
      <c r="R308" s="247">
        <f t="shared" ca="1" si="92"/>
        <v>3661</v>
      </c>
      <c r="S308" s="247" t="str">
        <f t="shared" ca="1" si="94"/>
        <v>김익수</v>
      </c>
      <c r="T308" s="245">
        <v>5</v>
      </c>
      <c r="U308" s="248"/>
      <c r="W308">
        <v>3661</v>
      </c>
      <c r="X308" t="s">
        <v>224</v>
      </c>
      <c r="Y308">
        <v>21027</v>
      </c>
      <c r="Z308" t="s">
        <v>170</v>
      </c>
      <c r="AB308">
        <v>21040</v>
      </c>
      <c r="AC308" t="s">
        <v>168</v>
      </c>
      <c r="AE308" t="str">
        <f t="shared" ca="1" si="95"/>
        <v>확인</v>
      </c>
      <c r="AF308" t="str">
        <f t="shared" ca="1" si="96"/>
        <v>-</v>
      </c>
      <c r="AG308" t="str">
        <f t="shared" ca="1" si="97"/>
        <v>확인</v>
      </c>
    </row>
    <row r="309" spans="1:33">
      <c r="A309" s="244"/>
      <c r="B309" s="245">
        <v>6</v>
      </c>
      <c r="C309" s="247" t="str" cm="1">
        <f t="array" aca="1" ref="C309" ca="1">INDIRECT("'"&amp;$K304&amp;"'"&amp;"!H83")</f>
        <v>양광일</v>
      </c>
      <c r="D309" s="247" cm="1">
        <f t="array" aca="1" ref="D309" ca="1">INDIRECT("'"&amp;$K304&amp;"'"&amp;"!E83")</f>
        <v>3662</v>
      </c>
      <c r="E309" s="247" t="str" cm="1">
        <f t="array" aca="1" ref="E309" ca="1">INDIRECT("'"&amp;$K304&amp;"'"&amp;"!J83")</f>
        <v>김성취</v>
      </c>
      <c r="F309" s="245">
        <v>6</v>
      </c>
      <c r="G309" s="248"/>
      <c r="I309" s="275">
        <v>83</v>
      </c>
      <c r="O309" s="244"/>
      <c r="P309" s="245">
        <v>6</v>
      </c>
      <c r="Q309" s="247" t="str">
        <f t="shared" ca="1" si="93"/>
        <v>양광일</v>
      </c>
      <c r="R309" s="247">
        <f t="shared" ca="1" si="92"/>
        <v>3662</v>
      </c>
      <c r="S309" s="247" t="str">
        <f t="shared" ca="1" si="94"/>
        <v>김성취</v>
      </c>
      <c r="T309" s="245">
        <v>6</v>
      </c>
      <c r="U309" s="248"/>
      <c r="W309">
        <v>3662</v>
      </c>
      <c r="X309" t="s">
        <v>227</v>
      </c>
      <c r="Y309">
        <v>16023</v>
      </c>
      <c r="Z309" t="s">
        <v>163</v>
      </c>
      <c r="AB309">
        <v>13006</v>
      </c>
      <c r="AC309" t="s">
        <v>162</v>
      </c>
      <c r="AE309" t="str">
        <f t="shared" ca="1" si="95"/>
        <v>확인</v>
      </c>
      <c r="AF309" t="str">
        <f t="shared" ca="1" si="96"/>
        <v>-</v>
      </c>
      <c r="AG309" t="str">
        <f t="shared" ca="1" si="97"/>
        <v>확인</v>
      </c>
    </row>
    <row r="310" spans="1:33">
      <c r="A310" s="244"/>
      <c r="B310" s="245">
        <v>7</v>
      </c>
      <c r="C310" s="247" t="str" cm="1">
        <f t="array" aca="1" ref="C310" ca="1">INDIRECT("'"&amp;$K304&amp;"'"&amp;"!H99")</f>
        <v>박선웅</v>
      </c>
      <c r="D310" s="247" cm="1">
        <f t="array" aca="1" ref="D310" ca="1">INDIRECT("'"&amp;$K304&amp;"'"&amp;"!E99")</f>
        <v>3508</v>
      </c>
      <c r="E310" s="247" t="str" cm="1">
        <f t="array" aca="1" ref="E310" ca="1">INDIRECT("'"&amp;$K304&amp;"'"&amp;"!J99")</f>
        <v>이수환</v>
      </c>
      <c r="F310" s="245">
        <v>7</v>
      </c>
      <c r="G310" s="248"/>
      <c r="I310" s="275">
        <v>99</v>
      </c>
      <c r="O310" s="244"/>
      <c r="P310" s="245">
        <v>7</v>
      </c>
      <c r="Q310" s="247" t="str">
        <f t="shared" ca="1" si="93"/>
        <v>박선웅</v>
      </c>
      <c r="R310" s="247">
        <f t="shared" ca="1" si="92"/>
        <v>3508</v>
      </c>
      <c r="S310" s="247" t="str">
        <f t="shared" ca="1" si="94"/>
        <v>이수환</v>
      </c>
      <c r="T310" s="245">
        <v>7</v>
      </c>
      <c r="U310" s="248"/>
      <c r="W310">
        <v>3508</v>
      </c>
      <c r="X310" t="s">
        <v>193</v>
      </c>
      <c r="Y310">
        <v>16026</v>
      </c>
      <c r="Z310" t="s">
        <v>138</v>
      </c>
      <c r="AB310">
        <v>15023</v>
      </c>
      <c r="AC310" t="s">
        <v>136</v>
      </c>
      <c r="AE310" t="str">
        <f t="shared" ca="1" si="95"/>
        <v>-</v>
      </c>
      <c r="AF310" t="str">
        <f t="shared" ca="1" si="96"/>
        <v>-</v>
      </c>
      <c r="AG310" t="str">
        <f t="shared" ca="1" si="97"/>
        <v>-</v>
      </c>
    </row>
    <row r="311" spans="1:33">
      <c r="A311" s="244"/>
      <c r="B311" s="245">
        <v>8</v>
      </c>
      <c r="C311" s="247" t="str" cm="1">
        <f t="array" aca="1" ref="C311" ca="1">INDIRECT("'"&amp;$K304&amp;"'"&amp;"!H115")</f>
        <v>박종길</v>
      </c>
      <c r="D311" s="247" cm="1">
        <f t="array" aca="1" ref="D311" ca="1">INDIRECT("'"&amp;$K304&amp;"'"&amp;"!E115")</f>
        <v>3509</v>
      </c>
      <c r="E311" s="247" t="str" cm="1">
        <f t="array" aca="1" ref="E311" ca="1">INDIRECT("'"&amp;$K304&amp;"'"&amp;"!J115")</f>
        <v>김상신</v>
      </c>
      <c r="F311" s="245">
        <v>8</v>
      </c>
      <c r="G311" s="248"/>
      <c r="I311" s="275">
        <v>115</v>
      </c>
      <c r="O311" s="244"/>
      <c r="P311" s="245">
        <v>8</v>
      </c>
      <c r="Q311" s="247" t="str">
        <f t="shared" ca="1" si="93"/>
        <v>박종길</v>
      </c>
      <c r="R311" s="247">
        <f t="shared" ca="1" si="92"/>
        <v>3509</v>
      </c>
      <c r="S311" s="247" t="str">
        <f t="shared" ca="1" si="94"/>
        <v>김상신</v>
      </c>
      <c r="T311" s="245">
        <v>8</v>
      </c>
      <c r="U311" s="248"/>
      <c r="W311">
        <v>3509</v>
      </c>
      <c r="X311" t="s">
        <v>197</v>
      </c>
      <c r="Y311">
        <v>16043</v>
      </c>
      <c r="Z311" t="s">
        <v>142</v>
      </c>
      <c r="AB311">
        <v>22027</v>
      </c>
      <c r="AC311" t="s">
        <v>174</v>
      </c>
      <c r="AE311" t="str">
        <f t="shared" ca="1" si="95"/>
        <v>-</v>
      </c>
      <c r="AF311" t="str">
        <f t="shared" ca="1" si="96"/>
        <v>-</v>
      </c>
      <c r="AG311" t="str">
        <f t="shared" ca="1" si="97"/>
        <v>확인</v>
      </c>
    </row>
    <row r="312" spans="1:33">
      <c r="A312" s="244"/>
      <c r="B312" s="245">
        <v>9</v>
      </c>
      <c r="C312" s="247" t="str" cm="1">
        <f t="array" aca="1" ref="C312" ca="1">INDIRECT("'"&amp;$K304&amp;"'"&amp;"!H131")</f>
        <v>최정수</v>
      </c>
      <c r="D312" s="247" cm="1">
        <f t="array" aca="1" ref="D312" ca="1">INDIRECT("'"&amp;$K304&amp;"'"&amp;"!E131")</f>
        <v>3619</v>
      </c>
      <c r="E312" s="247" t="str" cm="1">
        <f t="array" aca="1" ref="E312" ca="1">INDIRECT("'"&amp;$K304&amp;"'"&amp;"!J131")</f>
        <v>심상만</v>
      </c>
      <c r="F312" s="245">
        <v>9</v>
      </c>
      <c r="G312" s="248"/>
      <c r="I312" s="275">
        <v>131</v>
      </c>
      <c r="O312" s="244"/>
      <c r="P312" s="245">
        <v>9</v>
      </c>
      <c r="Q312" s="247" t="str">
        <f t="shared" ca="1" si="93"/>
        <v>최정수</v>
      </c>
      <c r="R312" s="247">
        <f t="shared" ca="1" si="92"/>
        <v>3619</v>
      </c>
      <c r="S312" s="247" t="str">
        <f t="shared" ca="1" si="94"/>
        <v>심상만</v>
      </c>
      <c r="T312" s="245">
        <v>9</v>
      </c>
      <c r="U312" s="248"/>
      <c r="W312">
        <v>3619</v>
      </c>
      <c r="X312" t="s">
        <v>200</v>
      </c>
      <c r="Y312">
        <v>22037</v>
      </c>
      <c r="Z312" t="s">
        <v>173</v>
      </c>
      <c r="AB312">
        <v>21043</v>
      </c>
      <c r="AC312" t="s">
        <v>171</v>
      </c>
      <c r="AE312" t="str">
        <f t="shared" ca="1" si="95"/>
        <v>확인</v>
      </c>
      <c r="AF312" t="str">
        <f t="shared" ca="1" si="96"/>
        <v>-</v>
      </c>
      <c r="AG312" t="str">
        <f t="shared" ca="1" si="97"/>
        <v>확인</v>
      </c>
    </row>
    <row r="313" spans="1:33">
      <c r="A313" s="244"/>
      <c r="B313" s="245">
        <v>10</v>
      </c>
      <c r="C313" s="247" t="str" cm="1">
        <f t="array" aca="1" ref="C313" ca="1">INDIRECT("'"&amp;$K304&amp;"'"&amp;"!H147")</f>
        <v>김정일</v>
      </c>
      <c r="D313" s="247" cm="1">
        <f t="array" aca="1" ref="D313" ca="1">INDIRECT("'"&amp;$K304&amp;"'"&amp;"!E147")</f>
        <v>3620</v>
      </c>
      <c r="E313" s="247" t="str" cm="1">
        <f t="array" aca="1" ref="E313" ca="1">INDIRECT("'"&amp;$K304&amp;"'"&amp;"!J147")</f>
        <v>김용진</v>
      </c>
      <c r="F313" s="245">
        <v>10</v>
      </c>
      <c r="G313" s="248"/>
      <c r="I313" s="275">
        <v>147</v>
      </c>
      <c r="O313" s="244"/>
      <c r="P313" s="245">
        <v>10</v>
      </c>
      <c r="Q313" s="247" t="str">
        <f t="shared" ca="1" si="93"/>
        <v>김정일</v>
      </c>
      <c r="R313" s="247">
        <f t="shared" ca="1" si="92"/>
        <v>3620</v>
      </c>
      <c r="S313" s="247" t="str">
        <f t="shared" ca="1" si="94"/>
        <v>김용진</v>
      </c>
      <c r="T313" s="245">
        <v>10</v>
      </c>
      <c r="U313" s="248"/>
      <c r="W313">
        <v>3620</v>
      </c>
      <c r="X313" t="s">
        <v>203</v>
      </c>
      <c r="Y313">
        <v>17006</v>
      </c>
      <c r="Z313" t="s">
        <v>147</v>
      </c>
      <c r="AB313">
        <v>18048</v>
      </c>
      <c r="AC313" t="s">
        <v>146</v>
      </c>
      <c r="AE313" t="str">
        <f t="shared" ca="1" si="95"/>
        <v>확인</v>
      </c>
      <c r="AF313" t="str">
        <f t="shared" ca="1" si="96"/>
        <v>-</v>
      </c>
      <c r="AG313" t="str">
        <f t="shared" ca="1" si="97"/>
        <v>확인</v>
      </c>
    </row>
    <row r="314" spans="1:33">
      <c r="A314" s="244"/>
      <c r="B314" s="245">
        <v>11</v>
      </c>
      <c r="C314" s="247" t="str" cm="1">
        <f t="array" aca="1" ref="C314" ca="1">INDIRECT("'"&amp;$K304&amp;"'"&amp;"!H163")</f>
        <v>김학열</v>
      </c>
      <c r="D314" s="247" cm="1">
        <f t="array" aca="1" ref="D314" ca="1">INDIRECT("'"&amp;$K304&amp;"'"&amp;"!E163")</f>
        <v>3621</v>
      </c>
      <c r="E314" s="247" t="str" cm="1">
        <f t="array" aca="1" ref="E314" ca="1">INDIRECT("'"&amp;$K304&amp;"'"&amp;"!J163")</f>
        <v>김도근</v>
      </c>
      <c r="F314" s="245">
        <v>11</v>
      </c>
      <c r="G314" s="248"/>
      <c r="I314" s="275">
        <v>163</v>
      </c>
      <c r="O314" s="244"/>
      <c r="P314" s="245">
        <v>11</v>
      </c>
      <c r="Q314" s="247" t="str">
        <f t="shared" ca="1" si="93"/>
        <v>김학열</v>
      </c>
      <c r="R314" s="247">
        <f t="shared" ca="1" si="92"/>
        <v>3621</v>
      </c>
      <c r="S314" s="247" t="str">
        <f t="shared" ca="1" si="94"/>
        <v>김도근</v>
      </c>
      <c r="T314" s="245">
        <v>11</v>
      </c>
      <c r="U314" s="248"/>
      <c r="W314">
        <v>3621</v>
      </c>
      <c r="X314" t="s">
        <v>206</v>
      </c>
      <c r="Y314">
        <v>6058</v>
      </c>
      <c r="Z314" t="s">
        <v>149</v>
      </c>
      <c r="AB314">
        <v>16014</v>
      </c>
      <c r="AC314" t="s">
        <v>148</v>
      </c>
      <c r="AE314" t="str">
        <f t="shared" ca="1" si="95"/>
        <v>-</v>
      </c>
      <c r="AF314" t="str">
        <f t="shared" ca="1" si="96"/>
        <v>-</v>
      </c>
      <c r="AG314" t="str">
        <f t="shared" ca="1" si="97"/>
        <v>-</v>
      </c>
    </row>
    <row r="315" spans="1:33">
      <c r="A315" s="244"/>
      <c r="B315" s="245">
        <v>12</v>
      </c>
      <c r="C315" s="247" t="str" cm="1">
        <f t="array" aca="1" ref="C315" ca="1">INDIRECT("'"&amp;$K304&amp;"'"&amp;"!H179")</f>
        <v>자선호</v>
      </c>
      <c r="D315" s="247" cm="1">
        <f t="array" aca="1" ref="D315" ca="1">INDIRECT("'"&amp;$K304&amp;"'"&amp;"!E179")</f>
        <v>3622</v>
      </c>
      <c r="E315" s="247" t="str" cm="1">
        <f t="array" aca="1" ref="E315" ca="1">INDIRECT("'"&amp;$K304&amp;"'"&amp;"!J179")</f>
        <v>김만철</v>
      </c>
      <c r="F315" s="245">
        <v>12</v>
      </c>
      <c r="G315" s="248"/>
      <c r="I315" s="275">
        <v>179</v>
      </c>
      <c r="O315" s="244"/>
      <c r="P315" s="245">
        <v>12</v>
      </c>
      <c r="Q315" s="247" t="str">
        <f t="shared" ca="1" si="93"/>
        <v>자선호</v>
      </c>
      <c r="R315" s="247">
        <f t="shared" ca="1" si="92"/>
        <v>3622</v>
      </c>
      <c r="S315" s="247" t="str">
        <f t="shared" ca="1" si="94"/>
        <v>김만철</v>
      </c>
      <c r="T315" s="245">
        <v>12</v>
      </c>
      <c r="U315" s="248"/>
      <c r="W315">
        <v>3622</v>
      </c>
      <c r="X315" t="s">
        <v>209</v>
      </c>
      <c r="Y315">
        <v>19030</v>
      </c>
      <c r="Z315" t="s">
        <v>151</v>
      </c>
      <c r="AB315">
        <v>22040</v>
      </c>
      <c r="AC315" t="s">
        <v>175</v>
      </c>
      <c r="AE315" t="str">
        <f t="shared" ca="1" si="95"/>
        <v>-</v>
      </c>
      <c r="AF315" t="str">
        <f t="shared" ca="1" si="96"/>
        <v>-</v>
      </c>
      <c r="AG315" t="str">
        <f t="shared" ca="1" si="97"/>
        <v>확인</v>
      </c>
    </row>
    <row r="316" spans="1:33">
      <c r="A316" s="250"/>
      <c r="B316" s="245">
        <v>13</v>
      </c>
      <c r="C316" s="247" cm="1">
        <f t="array" aca="1" ref="C316" ca="1">INDIRECT("'"&amp;$K$84&amp;"'"&amp;"!H195")</f>
        <v>0</v>
      </c>
      <c r="D316" s="247" cm="1">
        <f t="array" aca="1" ref="D316" ca="1">INDIRECT("'"&amp;$K304&amp;"'"&amp;"!E195")</f>
        <v>0</v>
      </c>
      <c r="E316" s="247" cm="1">
        <f t="array" aca="1" ref="E316" ca="1">INDIRECT("'"&amp;$K224&amp;"'"&amp;"!J195")</f>
        <v>0</v>
      </c>
      <c r="F316" s="245">
        <v>13</v>
      </c>
      <c r="G316" s="248"/>
      <c r="I316" s="275">
        <f>I315+16</f>
        <v>195</v>
      </c>
      <c r="O316" s="250"/>
      <c r="P316" s="245">
        <v>13</v>
      </c>
      <c r="Q316" s="247">
        <f t="shared" ca="1" si="93"/>
        <v>0</v>
      </c>
      <c r="R316" s="247">
        <f t="shared" ca="1" si="92"/>
        <v>0</v>
      </c>
      <c r="S316" s="247">
        <f t="shared" ca="1" si="94"/>
        <v>0</v>
      </c>
      <c r="T316" s="245">
        <v>13</v>
      </c>
      <c r="U316" s="248"/>
      <c r="AE316" t="str">
        <f t="shared" ca="1" si="95"/>
        <v>-</v>
      </c>
      <c r="AF316" t="str">
        <f t="shared" ca="1" si="96"/>
        <v>-</v>
      </c>
      <c r="AG316" t="str">
        <f t="shared" ca="1" si="97"/>
        <v>-</v>
      </c>
    </row>
    <row r="317" spans="1:33">
      <c r="A317" s="251"/>
      <c r="B317" s="245"/>
      <c r="C317" s="252"/>
      <c r="D317" s="246"/>
      <c r="E317" s="247"/>
      <c r="F317" s="245"/>
      <c r="G317" s="248"/>
      <c r="O317" s="251"/>
      <c r="P317" s="245"/>
      <c r="Q317" s="252"/>
      <c r="R317" s="246"/>
      <c r="S317" s="247"/>
      <c r="T317" s="245"/>
      <c r="U317" s="248"/>
    </row>
    <row r="318" spans="1:33">
      <c r="A318" s="251"/>
      <c r="B318" s="245"/>
      <c r="C318" s="252"/>
      <c r="D318" s="253"/>
      <c r="E318" s="247"/>
      <c r="F318" s="245"/>
      <c r="G318" s="248"/>
      <c r="O318" s="251"/>
      <c r="P318" s="245"/>
      <c r="Q318" s="252"/>
      <c r="R318" s="253"/>
      <c r="S318" s="247"/>
      <c r="T318" s="245"/>
      <c r="U318" s="248"/>
    </row>
    <row r="319" spans="1:33">
      <c r="A319" s="254"/>
      <c r="B319" s="255"/>
      <c r="C319" s="256"/>
      <c r="D319" s="257"/>
      <c r="E319" s="256"/>
      <c r="F319" s="258"/>
      <c r="G319" s="259"/>
      <c r="O319" s="254"/>
      <c r="P319" s="255"/>
      <c r="Q319" s="256"/>
      <c r="R319" s="257"/>
      <c r="S319" s="256"/>
      <c r="T319" s="258"/>
      <c r="U319" s="259"/>
    </row>
    <row r="321" spans="1:33" ht="17.25" thickBot="1">
      <c r="A321" s="272">
        <f>'월간 계획'!AI3</f>
        <v>45094</v>
      </c>
      <c r="B321" s="273"/>
      <c r="C321" s="273"/>
      <c r="O321" s="272">
        <f>A321</f>
        <v>45094</v>
      </c>
      <c r="P321" s="273"/>
      <c r="Q321" s="273"/>
    </row>
    <row r="322" spans="1:33" ht="17.25" thickTop="1">
      <c r="A322" s="260" t="s">
        <v>178</v>
      </c>
      <c r="B322" s="261"/>
      <c r="C322" s="261"/>
      <c r="D322" s="261"/>
      <c r="E322" s="261"/>
      <c r="F322" s="261"/>
      <c r="G322" s="262"/>
      <c r="K322" t="s">
        <v>179</v>
      </c>
      <c r="L322" t="s">
        <v>180</v>
      </c>
      <c r="M322" t="s">
        <v>181</v>
      </c>
      <c r="O322" s="260" t="s">
        <v>178</v>
      </c>
      <c r="P322" s="261"/>
      <c r="Q322" s="261"/>
      <c r="R322" s="261"/>
      <c r="S322" s="261"/>
      <c r="T322" s="261"/>
      <c r="U322" s="262"/>
      <c r="AE322" t="s">
        <v>13</v>
      </c>
      <c r="AF322" t="s">
        <v>182</v>
      </c>
      <c r="AG322" t="s">
        <v>14</v>
      </c>
    </row>
    <row r="323" spans="1:33">
      <c r="A323" s="241" t="s">
        <v>183</v>
      </c>
      <c r="B323" s="242" t="s">
        <v>184</v>
      </c>
      <c r="C323" s="242" t="s">
        <v>185</v>
      </c>
      <c r="D323" s="242" t="s">
        <v>186</v>
      </c>
      <c r="E323" s="242" t="s">
        <v>185</v>
      </c>
      <c r="F323" s="242" t="s">
        <v>184</v>
      </c>
      <c r="G323" s="243" t="s">
        <v>183</v>
      </c>
      <c r="O323" s="241" t="s">
        <v>183</v>
      </c>
      <c r="P323" s="242" t="s">
        <v>184</v>
      </c>
      <c r="Q323" s="242" t="s">
        <v>185</v>
      </c>
      <c r="R323" s="242" t="s">
        <v>186</v>
      </c>
      <c r="S323" s="242" t="s">
        <v>185</v>
      </c>
      <c r="T323" s="242" t="s">
        <v>184</v>
      </c>
      <c r="U323" s="243" t="s">
        <v>183</v>
      </c>
      <c r="W323" t="s">
        <v>186</v>
      </c>
      <c r="X323" t="s">
        <v>187</v>
      </c>
      <c r="Y323" t="s">
        <v>188</v>
      </c>
      <c r="Z323" t="s">
        <v>189</v>
      </c>
      <c r="AA323" t="s">
        <v>190</v>
      </c>
      <c r="AB323" t="s">
        <v>188</v>
      </c>
      <c r="AC323" t="s">
        <v>191</v>
      </c>
      <c r="AD323" t="s">
        <v>190</v>
      </c>
    </row>
    <row r="324" spans="1:33">
      <c r="A324" s="244"/>
      <c r="B324" s="245">
        <v>1</v>
      </c>
      <c r="C324" s="247" t="str" cm="1">
        <f t="array" aca="1" ref="C324" ca="1">INDIRECT("'"&amp;$K324&amp;"'"&amp;"!H3")</f>
        <v>김학열</v>
      </c>
      <c r="D324" s="247" cm="1">
        <f t="array" aca="1" ref="D324" ca="1">INDIRECT("'"&amp;$K324&amp;"'"&amp;"!E3")</f>
        <v>3621</v>
      </c>
      <c r="E324" s="247" t="str" cm="1">
        <f t="array" aca="1" ref="E324" ca="1">INDIRECT("'"&amp;$K324&amp;"'"&amp;"!J3")</f>
        <v>김도근</v>
      </c>
      <c r="F324" s="245">
        <v>1</v>
      </c>
      <c r="G324" s="248"/>
      <c r="I324" s="275">
        <v>3</v>
      </c>
      <c r="K324" t="s">
        <v>263</v>
      </c>
      <c r="O324" s="244"/>
      <c r="P324" s="245">
        <v>1</v>
      </c>
      <c r="Q324" s="247" t="str">
        <f ca="1">C324</f>
        <v>김학열</v>
      </c>
      <c r="R324" s="247">
        <f t="shared" ref="R324:R336" ca="1" si="98">D324</f>
        <v>3621</v>
      </c>
      <c r="S324" s="247" t="str">
        <f ca="1">E324</f>
        <v>김도근</v>
      </c>
      <c r="T324" s="245">
        <v>1</v>
      </c>
      <c r="U324" s="248"/>
      <c r="W324">
        <v>3622</v>
      </c>
      <c r="X324" t="s">
        <v>209</v>
      </c>
      <c r="Y324">
        <v>22037</v>
      </c>
      <c r="Z324" t="s">
        <v>173</v>
      </c>
      <c r="AB324">
        <v>22040</v>
      </c>
      <c r="AC324" t="s">
        <v>175</v>
      </c>
      <c r="AE324" t="str">
        <f ca="1">IF(Q324=Z324,"-","확인")</f>
        <v>확인</v>
      </c>
      <c r="AF324" t="str">
        <f ca="1">IF(R324=W324,"-","확인")</f>
        <v>확인</v>
      </c>
      <c r="AG324" t="str">
        <f ca="1">IF(S324=AC324,"-","확인")</f>
        <v>확인</v>
      </c>
    </row>
    <row r="325" spans="1:33">
      <c r="A325" s="244"/>
      <c r="B325" s="245">
        <v>2</v>
      </c>
      <c r="C325" s="247" t="str" cm="1">
        <f t="array" aca="1" ref="C325" ca="1">INDIRECT("'"&amp;$K324&amp;"'"&amp;"!H19")</f>
        <v>자선호</v>
      </c>
      <c r="D325" s="247" cm="1">
        <f t="array" aca="1" ref="D325" ca="1">INDIRECT("'"&amp;$K324&amp;"'"&amp;"!E19")</f>
        <v>3622</v>
      </c>
      <c r="E325" s="247" t="str" cm="1">
        <f t="array" aca="1" ref="E325" ca="1">INDIRECT("'"&amp;$K324&amp;"'"&amp;"!J19")</f>
        <v>김만철</v>
      </c>
      <c r="F325" s="245">
        <v>2</v>
      </c>
      <c r="G325" s="249"/>
      <c r="I325" s="275">
        <v>19</v>
      </c>
      <c r="O325" s="244"/>
      <c r="P325" s="245">
        <v>2</v>
      </c>
      <c r="Q325" s="247" t="str">
        <f t="shared" ref="Q325:Q336" ca="1" si="99">C325</f>
        <v>자선호</v>
      </c>
      <c r="R325" s="247">
        <f t="shared" ca="1" si="98"/>
        <v>3622</v>
      </c>
      <c r="S325" s="247" t="str">
        <f t="shared" ref="S325:S336" ca="1" si="100">E325</f>
        <v>김만철</v>
      </c>
      <c r="T325" s="245">
        <v>2</v>
      </c>
      <c r="U325" s="249"/>
      <c r="W325">
        <v>3629</v>
      </c>
      <c r="X325" t="s">
        <v>212</v>
      </c>
      <c r="Y325">
        <v>19044</v>
      </c>
      <c r="Z325" t="s">
        <v>152</v>
      </c>
      <c r="AB325">
        <v>18050</v>
      </c>
      <c r="AC325" t="s">
        <v>153</v>
      </c>
      <c r="AE325" t="str">
        <f t="shared" ref="AE325:AE336" ca="1" si="101">IF(Q325=Z325,"-","확인")</f>
        <v>확인</v>
      </c>
      <c r="AF325" t="str">
        <f t="shared" ref="AF325:AF336" ca="1" si="102">IF(R325=W325,"-","확인")</f>
        <v>확인</v>
      </c>
      <c r="AG325" t="str">
        <f t="shared" ref="AG325:AG336" ca="1" si="103">IF(S325=AC325,"-","확인")</f>
        <v>확인</v>
      </c>
    </row>
    <row r="326" spans="1:33">
      <c r="A326" s="244"/>
      <c r="B326" s="245">
        <v>3</v>
      </c>
      <c r="C326" s="247" t="str" cm="1">
        <f t="array" aca="1" ref="C326" ca="1">INDIRECT("'"&amp;$K324&amp;"'"&amp;"!H35")</f>
        <v>장시혁</v>
      </c>
      <c r="D326" s="247" cm="1">
        <f t="array" aca="1" ref="D326" ca="1">INDIRECT("'"&amp;$K324&amp;"'"&amp;"!E35")</f>
        <v>3620</v>
      </c>
      <c r="E326" s="247" t="str" cm="1">
        <f t="array" aca="1" ref="E326" ca="1">INDIRECT("'"&amp;$K324&amp;"'"&amp;"!J35")</f>
        <v>최중문</v>
      </c>
      <c r="F326" s="245">
        <v>3</v>
      </c>
      <c r="G326" s="248"/>
      <c r="I326" s="275">
        <v>35</v>
      </c>
      <c r="O326" s="244"/>
      <c r="P326" s="245">
        <v>3</v>
      </c>
      <c r="Q326" s="247" t="str">
        <f t="shared" ca="1" si="99"/>
        <v>장시혁</v>
      </c>
      <c r="R326" s="247">
        <f t="shared" ca="1" si="98"/>
        <v>3620</v>
      </c>
      <c r="S326" s="247" t="str">
        <f t="shared" ca="1" si="100"/>
        <v>최중문</v>
      </c>
      <c r="T326" s="245">
        <v>3</v>
      </c>
      <c r="U326" s="248"/>
      <c r="W326">
        <v>3630</v>
      </c>
      <c r="X326" t="s">
        <v>215</v>
      </c>
      <c r="Y326">
        <v>16038</v>
      </c>
      <c r="Z326" t="s">
        <v>154</v>
      </c>
      <c r="AB326">
        <v>10034</v>
      </c>
      <c r="AC326" t="s">
        <v>155</v>
      </c>
      <c r="AE326" t="str">
        <f t="shared" ca="1" si="101"/>
        <v>확인</v>
      </c>
      <c r="AF326" t="str">
        <f t="shared" ca="1" si="102"/>
        <v>확인</v>
      </c>
      <c r="AG326" t="str">
        <f t="shared" ca="1" si="103"/>
        <v>확인</v>
      </c>
    </row>
    <row r="327" spans="1:33">
      <c r="A327" s="244"/>
      <c r="B327" s="245">
        <v>4</v>
      </c>
      <c r="C327" s="247" t="str" cm="1">
        <f t="array" aca="1" ref="C327" ca="1">INDIRECT("'"&amp;$K324&amp;"'"&amp;"!H51")</f>
        <v>우제욱</v>
      </c>
      <c r="D327" s="247" cm="1">
        <f t="array" aca="1" ref="D327" ca="1">INDIRECT("'"&amp;$K324&amp;"'"&amp;"!E51")</f>
        <v>3630</v>
      </c>
      <c r="E327" s="247" t="str" cm="1">
        <f t="array" aca="1" ref="E327" ca="1">INDIRECT("'"&amp;$K324&amp;"'"&amp;"!J51")</f>
        <v>변일용</v>
      </c>
      <c r="F327" s="245">
        <v>4</v>
      </c>
      <c r="G327" s="248"/>
      <c r="I327" s="275">
        <v>51</v>
      </c>
      <c r="O327" s="244"/>
      <c r="P327" s="245">
        <v>4</v>
      </c>
      <c r="Q327" s="247" t="str">
        <f t="shared" ca="1" si="99"/>
        <v>우제욱</v>
      </c>
      <c r="R327" s="247">
        <f t="shared" ca="1" si="98"/>
        <v>3630</v>
      </c>
      <c r="S327" s="247" t="str">
        <f t="shared" ca="1" si="100"/>
        <v>변일용</v>
      </c>
      <c r="T327" s="245">
        <v>4</v>
      </c>
      <c r="U327" s="248"/>
      <c r="W327">
        <v>3631</v>
      </c>
      <c r="X327" t="s">
        <v>218</v>
      </c>
      <c r="Y327">
        <v>19004</v>
      </c>
      <c r="Z327" t="s">
        <v>156</v>
      </c>
      <c r="AB327">
        <v>16035</v>
      </c>
      <c r="AC327" t="s">
        <v>157</v>
      </c>
      <c r="AE327" t="str">
        <f t="shared" ca="1" si="101"/>
        <v>확인</v>
      </c>
      <c r="AF327" t="str">
        <f t="shared" ca="1" si="102"/>
        <v>확인</v>
      </c>
      <c r="AG327" t="str">
        <f t="shared" ca="1" si="103"/>
        <v>확인</v>
      </c>
    </row>
    <row r="328" spans="1:33">
      <c r="A328" s="244"/>
      <c r="B328" s="245">
        <v>5</v>
      </c>
      <c r="C328" s="247" t="str" cm="1">
        <f t="array" aca="1" ref="C328" ca="1">INDIRECT("'"&amp;$K324&amp;"'"&amp;"!H67")</f>
        <v>장남균</v>
      </c>
      <c r="D328" s="247" cm="1">
        <f t="array" aca="1" ref="D328" ca="1">INDIRECT("'"&amp;$K324&amp;"'"&amp;"!E67")</f>
        <v>3631</v>
      </c>
      <c r="E328" s="247" t="str" cm="1">
        <f t="array" aca="1" ref="E328" ca="1">INDIRECT("'"&amp;$K324&amp;"'"&amp;"!J67")</f>
        <v>이영화</v>
      </c>
      <c r="F328" s="245">
        <v>5</v>
      </c>
      <c r="G328" s="248"/>
      <c r="I328" s="275">
        <v>67</v>
      </c>
      <c r="O328" s="244"/>
      <c r="P328" s="245">
        <v>5</v>
      </c>
      <c r="Q328" s="247" t="str">
        <f t="shared" ca="1" si="99"/>
        <v>장남균</v>
      </c>
      <c r="R328" s="247">
        <f t="shared" ca="1" si="98"/>
        <v>3631</v>
      </c>
      <c r="S328" s="247" t="str">
        <f t="shared" ca="1" si="100"/>
        <v>이영화</v>
      </c>
      <c r="T328" s="245">
        <v>5</v>
      </c>
      <c r="U328" s="248"/>
      <c r="W328">
        <v>3632</v>
      </c>
      <c r="X328" t="s">
        <v>221</v>
      </c>
      <c r="Y328">
        <v>19045</v>
      </c>
      <c r="Z328" t="s">
        <v>167</v>
      </c>
      <c r="AB328">
        <v>21004</v>
      </c>
      <c r="AC328" t="s">
        <v>165</v>
      </c>
      <c r="AE328" t="str">
        <f t="shared" ca="1" si="101"/>
        <v>확인</v>
      </c>
      <c r="AF328" t="str">
        <f t="shared" ca="1" si="102"/>
        <v>확인</v>
      </c>
      <c r="AG328" t="str">
        <f t="shared" ca="1" si="103"/>
        <v>확인</v>
      </c>
    </row>
    <row r="329" spans="1:33">
      <c r="A329" s="244"/>
      <c r="B329" s="245">
        <v>6</v>
      </c>
      <c r="C329" s="247" t="str" cm="1">
        <f t="array" aca="1" ref="C329" ca="1">INDIRECT("'"&amp;$K324&amp;"'"&amp;"!H83")</f>
        <v>심기섭</v>
      </c>
      <c r="D329" s="247" cm="1">
        <f t="array" aca="1" ref="D329" ca="1">INDIRECT("'"&amp;$K324&amp;"'"&amp;"!E83")</f>
        <v>3632</v>
      </c>
      <c r="E329" s="247" t="str" cm="1">
        <f t="array" aca="1" ref="E329" ca="1">INDIRECT("'"&amp;$K324&amp;"'"&amp;"!J83")</f>
        <v>임충환</v>
      </c>
      <c r="F329" s="245">
        <v>6</v>
      </c>
      <c r="G329" s="248"/>
      <c r="I329" s="275">
        <v>83</v>
      </c>
      <c r="O329" s="244"/>
      <c r="P329" s="245">
        <v>6</v>
      </c>
      <c r="Q329" s="247" t="str">
        <f t="shared" ca="1" si="99"/>
        <v>심기섭</v>
      </c>
      <c r="R329" s="247">
        <f t="shared" ca="1" si="98"/>
        <v>3632</v>
      </c>
      <c r="S329" s="247" t="str">
        <f t="shared" ca="1" si="100"/>
        <v>임충환</v>
      </c>
      <c r="T329" s="245">
        <v>6</v>
      </c>
      <c r="U329" s="248"/>
      <c r="W329">
        <v>3661</v>
      </c>
      <c r="X329" t="s">
        <v>224</v>
      </c>
      <c r="Y329">
        <v>18007</v>
      </c>
      <c r="Z329" t="s">
        <v>160</v>
      </c>
      <c r="AB329">
        <v>16041</v>
      </c>
      <c r="AC329" t="s">
        <v>161</v>
      </c>
      <c r="AE329" t="str">
        <f t="shared" ca="1" si="101"/>
        <v>확인</v>
      </c>
      <c r="AF329" t="str">
        <f t="shared" ca="1" si="102"/>
        <v>확인</v>
      </c>
      <c r="AG329" t="str">
        <f t="shared" ca="1" si="103"/>
        <v>확인</v>
      </c>
    </row>
    <row r="330" spans="1:33">
      <c r="A330" s="244"/>
      <c r="B330" s="245">
        <v>7</v>
      </c>
      <c r="C330" s="247" t="str" cm="1">
        <f t="array" aca="1" ref="C330" ca="1">INDIRECT("'"&amp;$K324&amp;"'"&amp;"!H99")</f>
        <v>김대수</v>
      </c>
      <c r="D330" s="247" cm="1">
        <f t="array" aca="1" ref="D330" ca="1">INDIRECT("'"&amp;$K324&amp;"'"&amp;"!E99")</f>
        <v>3661</v>
      </c>
      <c r="E330" s="247" t="str" cm="1">
        <f t="array" aca="1" ref="E330" ca="1">INDIRECT("'"&amp;$K324&amp;"'"&amp;"!J99")</f>
        <v>장진호</v>
      </c>
      <c r="F330" s="245">
        <v>7</v>
      </c>
      <c r="G330" s="248"/>
      <c r="I330" s="275">
        <v>99</v>
      </c>
      <c r="O330" s="244"/>
      <c r="P330" s="245">
        <v>7</v>
      </c>
      <c r="Q330" s="247" t="str">
        <f t="shared" ca="1" si="99"/>
        <v>김대수</v>
      </c>
      <c r="R330" s="247">
        <f t="shared" ca="1" si="98"/>
        <v>3661</v>
      </c>
      <c r="S330" s="247" t="str">
        <f t="shared" ca="1" si="100"/>
        <v>장진호</v>
      </c>
      <c r="T330" s="245">
        <v>7</v>
      </c>
      <c r="U330" s="248"/>
      <c r="W330">
        <v>3662</v>
      </c>
      <c r="X330" t="s">
        <v>227</v>
      </c>
      <c r="Y330">
        <v>22042</v>
      </c>
      <c r="Z330" t="s">
        <v>237</v>
      </c>
      <c r="AB330">
        <v>13006</v>
      </c>
      <c r="AC330" t="s">
        <v>162</v>
      </c>
      <c r="AE330" t="str">
        <f t="shared" ca="1" si="101"/>
        <v>-</v>
      </c>
      <c r="AF330" t="str">
        <f t="shared" ca="1" si="102"/>
        <v>확인</v>
      </c>
      <c r="AG330" t="str">
        <f t="shared" ca="1" si="103"/>
        <v>확인</v>
      </c>
    </row>
    <row r="331" spans="1:33">
      <c r="A331" s="244"/>
      <c r="B331" s="245">
        <v>8</v>
      </c>
      <c r="C331" s="247" t="str" cm="1">
        <f t="array" aca="1" ref="C331" ca="1">INDIRECT("'"&amp;$K324&amp;"'"&amp;"!H115")</f>
        <v>최용선</v>
      </c>
      <c r="D331" s="247" cm="1">
        <f t="array" aca="1" ref="D331" ca="1">INDIRECT("'"&amp;$K324&amp;"'"&amp;"!E115")</f>
        <v>3662</v>
      </c>
      <c r="E331" s="247" t="str" cm="1">
        <f t="array" aca="1" ref="E331" ca="1">INDIRECT("'"&amp;$K324&amp;"'"&amp;"!J115")</f>
        <v>김학희</v>
      </c>
      <c r="F331" s="245">
        <v>8</v>
      </c>
      <c r="G331" s="248"/>
      <c r="I331" s="275">
        <v>115</v>
      </c>
      <c r="O331" s="244"/>
      <c r="P331" s="245">
        <v>8</v>
      </c>
      <c r="Q331" s="247" t="str">
        <f t="shared" ca="1" si="99"/>
        <v>최용선</v>
      </c>
      <c r="R331" s="247">
        <f t="shared" ca="1" si="98"/>
        <v>3662</v>
      </c>
      <c r="S331" s="247" t="str">
        <f t="shared" ca="1" si="100"/>
        <v>김학희</v>
      </c>
      <c r="T331" s="245">
        <v>8</v>
      </c>
      <c r="U331" s="248"/>
      <c r="W331">
        <v>3508</v>
      </c>
      <c r="X331" t="s">
        <v>193</v>
      </c>
      <c r="Y331">
        <v>16026</v>
      </c>
      <c r="Z331" t="s">
        <v>138</v>
      </c>
      <c r="AB331">
        <v>15023</v>
      </c>
      <c r="AC331" t="s">
        <v>136</v>
      </c>
      <c r="AE331" t="str">
        <f t="shared" ca="1" si="101"/>
        <v>확인</v>
      </c>
      <c r="AF331" t="str">
        <f t="shared" ca="1" si="102"/>
        <v>확인</v>
      </c>
      <c r="AG331" t="str">
        <f t="shared" ca="1" si="103"/>
        <v>확인</v>
      </c>
    </row>
    <row r="332" spans="1:33">
      <c r="A332" s="244"/>
      <c r="B332" s="245">
        <v>9</v>
      </c>
      <c r="C332" s="247" t="str" cm="1">
        <f t="array" aca="1" ref="C332" ca="1">INDIRECT("'"&amp;$K324&amp;"'"&amp;"!H131")</f>
        <v>박선웅</v>
      </c>
      <c r="D332" s="247" cm="1">
        <f t="array" aca="1" ref="D332" ca="1">INDIRECT("'"&amp;$K324&amp;"'"&amp;"!E131")</f>
        <v>3508</v>
      </c>
      <c r="E332" s="247" t="str" cm="1">
        <f t="array" aca="1" ref="E332" ca="1">INDIRECT("'"&amp;$K324&amp;"'"&amp;"!J131")</f>
        <v>이수환</v>
      </c>
      <c r="F332" s="245">
        <v>9</v>
      </c>
      <c r="G332" s="248"/>
      <c r="I332" s="275">
        <v>131</v>
      </c>
      <c r="O332" s="244"/>
      <c r="P332" s="245">
        <v>9</v>
      </c>
      <c r="Q332" s="247" t="str">
        <f t="shared" ca="1" si="99"/>
        <v>박선웅</v>
      </c>
      <c r="R332" s="247">
        <f t="shared" ca="1" si="98"/>
        <v>3508</v>
      </c>
      <c r="S332" s="247" t="str">
        <f t="shared" ca="1" si="100"/>
        <v>이수환</v>
      </c>
      <c r="T332" s="245">
        <v>9</v>
      </c>
      <c r="U332" s="248"/>
      <c r="W332">
        <v>3509</v>
      </c>
      <c r="X332" t="s">
        <v>197</v>
      </c>
      <c r="Y332">
        <v>21027</v>
      </c>
      <c r="Z332" t="s">
        <v>170</v>
      </c>
      <c r="AB332">
        <v>21040</v>
      </c>
      <c r="AC332" t="s">
        <v>168</v>
      </c>
      <c r="AE332" t="str">
        <f t="shared" ca="1" si="101"/>
        <v>확인</v>
      </c>
      <c r="AF332" t="str">
        <f t="shared" ca="1" si="102"/>
        <v>확인</v>
      </c>
      <c r="AG332" t="str">
        <f t="shared" ca="1" si="103"/>
        <v>확인</v>
      </c>
    </row>
    <row r="333" spans="1:33">
      <c r="A333" s="244"/>
      <c r="B333" s="245">
        <v>10</v>
      </c>
      <c r="C333" s="247" t="str" cm="1">
        <f t="array" aca="1" ref="C333" ca="1">INDIRECT("'"&amp;$K324&amp;"'"&amp;"!H147")</f>
        <v>박종길</v>
      </c>
      <c r="D333" s="247" cm="1">
        <f t="array" aca="1" ref="D333" ca="1">INDIRECT("'"&amp;$K324&amp;"'"&amp;"!E147")</f>
        <v>3509</v>
      </c>
      <c r="E333" s="247" t="str" cm="1">
        <f t="array" aca="1" ref="E333" ca="1">INDIRECT("'"&amp;$K324&amp;"'"&amp;"!J147")</f>
        <v>김상신</v>
      </c>
      <c r="F333" s="245">
        <v>10</v>
      </c>
      <c r="G333" s="248"/>
      <c r="I333" s="275">
        <v>147</v>
      </c>
      <c r="O333" s="244"/>
      <c r="P333" s="245">
        <v>10</v>
      </c>
      <c r="Q333" s="247" t="str">
        <f t="shared" ca="1" si="99"/>
        <v>박종길</v>
      </c>
      <c r="R333" s="247">
        <f t="shared" ca="1" si="98"/>
        <v>3509</v>
      </c>
      <c r="S333" s="247" t="str">
        <f t="shared" ca="1" si="100"/>
        <v>김상신</v>
      </c>
      <c r="T333" s="245">
        <v>10</v>
      </c>
      <c r="U333" s="248"/>
      <c r="W333">
        <v>3619</v>
      </c>
      <c r="X333" t="s">
        <v>200</v>
      </c>
      <c r="Y333">
        <v>14031</v>
      </c>
      <c r="Z333" t="s">
        <v>143</v>
      </c>
      <c r="AB333">
        <v>22027</v>
      </c>
      <c r="AC333" t="s">
        <v>174</v>
      </c>
      <c r="AE333" t="str">
        <f t="shared" ca="1" si="101"/>
        <v>확인</v>
      </c>
      <c r="AF333" t="str">
        <f t="shared" ca="1" si="102"/>
        <v>확인</v>
      </c>
      <c r="AG333" t="str">
        <f t="shared" ca="1" si="103"/>
        <v>확인</v>
      </c>
    </row>
    <row r="334" spans="1:33">
      <c r="A334" s="244"/>
      <c r="B334" s="245">
        <v>11</v>
      </c>
      <c r="C334" s="247" cm="1">
        <f t="array" aca="1" ref="C334" ca="1">INDIRECT("'"&amp;$K324&amp;"'"&amp;"!H163")</f>
        <v>0</v>
      </c>
      <c r="D334" s="247" cm="1">
        <f t="array" aca="1" ref="D334" ca="1">INDIRECT("'"&amp;$K324&amp;"'"&amp;"!E163")</f>
        <v>0</v>
      </c>
      <c r="E334" s="247" cm="1">
        <f t="array" aca="1" ref="E334" ca="1">INDIRECT("'"&amp;$K324&amp;"'"&amp;"!J163")</f>
        <v>0</v>
      </c>
      <c r="F334" s="245">
        <v>11</v>
      </c>
      <c r="G334" s="248"/>
      <c r="I334" s="275">
        <v>163</v>
      </c>
      <c r="O334" s="244"/>
      <c r="P334" s="245">
        <v>11</v>
      </c>
      <c r="Q334" s="247">
        <f t="shared" ca="1" si="99"/>
        <v>0</v>
      </c>
      <c r="R334" s="247">
        <f t="shared" ca="1" si="98"/>
        <v>0</v>
      </c>
      <c r="S334" s="247">
        <f t="shared" ca="1" si="100"/>
        <v>0</v>
      </c>
      <c r="T334" s="245">
        <v>11</v>
      </c>
      <c r="U334" s="248"/>
      <c r="W334">
        <v>3620</v>
      </c>
      <c r="X334" t="s">
        <v>203</v>
      </c>
      <c r="Y334">
        <v>17006</v>
      </c>
      <c r="Z334" t="s">
        <v>147</v>
      </c>
      <c r="AB334">
        <v>18048</v>
      </c>
      <c r="AC334" t="s">
        <v>146</v>
      </c>
      <c r="AE334" t="str">
        <f t="shared" ca="1" si="101"/>
        <v>확인</v>
      </c>
      <c r="AF334" t="str">
        <f t="shared" ca="1" si="102"/>
        <v>확인</v>
      </c>
      <c r="AG334" t="str">
        <f t="shared" ca="1" si="103"/>
        <v>확인</v>
      </c>
    </row>
    <row r="335" spans="1:33">
      <c r="A335" s="244"/>
      <c r="B335" s="245">
        <v>12</v>
      </c>
      <c r="C335" s="247" cm="1">
        <f t="array" aca="1" ref="C335" ca="1">INDIRECT("'"&amp;$K324&amp;"'"&amp;"!H179")</f>
        <v>0</v>
      </c>
      <c r="D335" s="247" cm="1">
        <f t="array" aca="1" ref="D335" ca="1">INDIRECT("'"&amp;$K324&amp;"'"&amp;"!E179")</f>
        <v>0</v>
      </c>
      <c r="E335" s="247" cm="1">
        <f t="array" aca="1" ref="E335" ca="1">INDIRECT("'"&amp;$K324&amp;"'"&amp;"!J179")</f>
        <v>0</v>
      </c>
      <c r="F335" s="245">
        <v>12</v>
      </c>
      <c r="G335" s="248"/>
      <c r="I335" s="275">
        <v>179</v>
      </c>
      <c r="O335" s="244"/>
      <c r="P335" s="245">
        <v>12</v>
      </c>
      <c r="Q335" s="247">
        <f t="shared" ca="1" si="99"/>
        <v>0</v>
      </c>
      <c r="R335" s="247">
        <f t="shared" ca="1" si="98"/>
        <v>0</v>
      </c>
      <c r="S335" s="247">
        <f t="shared" ca="1" si="100"/>
        <v>0</v>
      </c>
      <c r="T335" s="245">
        <v>12</v>
      </c>
      <c r="U335" s="248"/>
      <c r="W335">
        <v>3621</v>
      </c>
      <c r="X335" t="s">
        <v>206</v>
      </c>
      <c r="Y335">
        <v>6058</v>
      </c>
      <c r="Z335" t="s">
        <v>149</v>
      </c>
      <c r="AB335">
        <v>16014</v>
      </c>
      <c r="AC335" t="s">
        <v>148</v>
      </c>
      <c r="AE335" t="str">
        <f t="shared" ca="1" si="101"/>
        <v>확인</v>
      </c>
      <c r="AF335" t="str">
        <f t="shared" ca="1" si="102"/>
        <v>확인</v>
      </c>
      <c r="AG335" t="str">
        <f t="shared" ca="1" si="103"/>
        <v>확인</v>
      </c>
    </row>
    <row r="336" spans="1:33">
      <c r="A336" s="250"/>
      <c r="B336" s="245">
        <v>13</v>
      </c>
      <c r="C336" s="247" cm="1">
        <f t="array" aca="1" ref="C336" ca="1">INDIRECT("'"&amp;$K$84&amp;"'"&amp;"!H195")</f>
        <v>0</v>
      </c>
      <c r="D336" s="247" cm="1">
        <f t="array" aca="1" ref="D336" ca="1">INDIRECT("'"&amp;$K324&amp;"'"&amp;"!E195")</f>
        <v>0</v>
      </c>
      <c r="E336" s="247" cm="1">
        <f t="array" aca="1" ref="E336" ca="1">INDIRECT("'"&amp;$K244&amp;"'"&amp;"!J195")</f>
        <v>0</v>
      </c>
      <c r="F336" s="245">
        <v>13</v>
      </c>
      <c r="G336" s="248"/>
      <c r="I336" s="275">
        <f>I335+16</f>
        <v>195</v>
      </c>
      <c r="O336" s="250"/>
      <c r="P336" s="245">
        <v>13</v>
      </c>
      <c r="Q336" s="247">
        <f t="shared" ca="1" si="99"/>
        <v>0</v>
      </c>
      <c r="R336" s="247">
        <f t="shared" ca="1" si="98"/>
        <v>0</v>
      </c>
      <c r="S336" s="247">
        <f t="shared" ca="1" si="100"/>
        <v>0</v>
      </c>
      <c r="T336" s="245">
        <v>13</v>
      </c>
      <c r="U336" s="248"/>
      <c r="AE336" t="str">
        <f t="shared" ca="1" si="101"/>
        <v>-</v>
      </c>
      <c r="AF336" t="str">
        <f t="shared" ca="1" si="102"/>
        <v>-</v>
      </c>
      <c r="AG336" t="str">
        <f t="shared" ca="1" si="103"/>
        <v>-</v>
      </c>
    </row>
    <row r="337" spans="1:33">
      <c r="A337" s="251"/>
      <c r="B337" s="245"/>
      <c r="C337" s="252"/>
      <c r="D337" s="246"/>
      <c r="E337" s="247"/>
      <c r="F337" s="245"/>
      <c r="G337" s="248"/>
      <c r="O337" s="251"/>
      <c r="P337" s="245"/>
      <c r="Q337" s="252"/>
      <c r="R337" s="246"/>
      <c r="S337" s="247"/>
      <c r="T337" s="245"/>
      <c r="U337" s="248"/>
    </row>
    <row r="338" spans="1:33">
      <c r="A338" s="251"/>
      <c r="B338" s="245"/>
      <c r="C338" s="252"/>
      <c r="D338" s="253"/>
      <c r="E338" s="247"/>
      <c r="F338" s="245"/>
      <c r="G338" s="248"/>
      <c r="O338" s="251"/>
      <c r="P338" s="245"/>
      <c r="Q338" s="252"/>
      <c r="R338" s="253"/>
      <c r="S338" s="247"/>
      <c r="T338" s="245"/>
      <c r="U338" s="248"/>
    </row>
    <row r="339" spans="1:33">
      <c r="A339" s="254"/>
      <c r="B339" s="255"/>
      <c r="C339" s="256"/>
      <c r="D339" s="257"/>
      <c r="E339" s="256"/>
      <c r="F339" s="258"/>
      <c r="G339" s="259"/>
      <c r="O339" s="254"/>
      <c r="P339" s="255"/>
      <c r="Q339" s="256"/>
      <c r="R339" s="257"/>
      <c r="S339" s="256"/>
      <c r="T339" s="258"/>
      <c r="U339" s="259"/>
    </row>
    <row r="341" spans="1:33" ht="17.25" thickBot="1">
      <c r="A341" s="272">
        <f>'월간 계획'!AJ3</f>
        <v>45095</v>
      </c>
      <c r="B341" s="273"/>
      <c r="C341" s="273"/>
      <c r="O341" s="272">
        <f>A341</f>
        <v>45095</v>
      </c>
      <c r="P341" s="273"/>
      <c r="Q341" s="273"/>
    </row>
    <row r="342" spans="1:33" ht="17.25" thickTop="1">
      <c r="A342" s="260" t="s">
        <v>178</v>
      </c>
      <c r="B342" s="261"/>
      <c r="C342" s="261"/>
      <c r="D342" s="261"/>
      <c r="E342" s="261"/>
      <c r="F342" s="261"/>
      <c r="G342" s="262"/>
      <c r="K342" t="s">
        <v>179</v>
      </c>
      <c r="L342" t="s">
        <v>180</v>
      </c>
      <c r="M342" t="s">
        <v>181</v>
      </c>
      <c r="O342" s="260" t="s">
        <v>178</v>
      </c>
      <c r="P342" s="261"/>
      <c r="Q342" s="261"/>
      <c r="R342" s="261"/>
      <c r="S342" s="261"/>
      <c r="T342" s="261"/>
      <c r="U342" s="262"/>
      <c r="AE342" t="s">
        <v>13</v>
      </c>
      <c r="AF342" t="s">
        <v>182</v>
      </c>
      <c r="AG342" t="s">
        <v>14</v>
      </c>
    </row>
    <row r="343" spans="1:33">
      <c r="A343" s="241" t="s">
        <v>183</v>
      </c>
      <c r="B343" s="242" t="s">
        <v>184</v>
      </c>
      <c r="C343" s="242" t="s">
        <v>185</v>
      </c>
      <c r="D343" s="242" t="s">
        <v>186</v>
      </c>
      <c r="E343" s="242" t="s">
        <v>185</v>
      </c>
      <c r="F343" s="242" t="s">
        <v>184</v>
      </c>
      <c r="G343" s="243" t="s">
        <v>183</v>
      </c>
      <c r="O343" s="241" t="s">
        <v>183</v>
      </c>
      <c r="P343" s="242" t="s">
        <v>184</v>
      </c>
      <c r="Q343" s="242" t="s">
        <v>185</v>
      </c>
      <c r="R343" s="242" t="s">
        <v>186</v>
      </c>
      <c r="S343" s="242" t="s">
        <v>185</v>
      </c>
      <c r="T343" s="242" t="s">
        <v>184</v>
      </c>
      <c r="U343" s="243" t="s">
        <v>183</v>
      </c>
      <c r="W343" t="s">
        <v>186</v>
      </c>
      <c r="X343" t="s">
        <v>187</v>
      </c>
      <c r="Y343" t="s">
        <v>188</v>
      </c>
      <c r="Z343" t="s">
        <v>189</v>
      </c>
      <c r="AA343" t="s">
        <v>190</v>
      </c>
      <c r="AB343" t="s">
        <v>188</v>
      </c>
      <c r="AC343" t="s">
        <v>191</v>
      </c>
      <c r="AD343" t="s">
        <v>190</v>
      </c>
    </row>
    <row r="344" spans="1:33">
      <c r="A344" s="244"/>
      <c r="B344" s="245">
        <v>1</v>
      </c>
      <c r="C344" s="247" t="str" cm="1">
        <f t="array" aca="1" ref="C344" ca="1">INDIRECT("'"&amp;$K344&amp;"'"&amp;"!H3")</f>
        <v>장시혁</v>
      </c>
      <c r="D344" s="247" cm="1">
        <f t="array" aca="1" ref="D344" ca="1">INDIRECT("'"&amp;$K344&amp;"'"&amp;"!E3")</f>
        <v>3620</v>
      </c>
      <c r="E344" s="247" t="str" cm="1">
        <f t="array" aca="1" ref="E344" ca="1">INDIRECT("'"&amp;$K344&amp;"'"&amp;"!J3")</f>
        <v>최중문</v>
      </c>
      <c r="F344" s="245">
        <v>1</v>
      </c>
      <c r="G344" s="248"/>
      <c r="I344" s="275">
        <v>3</v>
      </c>
      <c r="K344" t="s">
        <v>264</v>
      </c>
      <c r="O344" s="244"/>
      <c r="P344" s="245">
        <v>1</v>
      </c>
      <c r="Q344" s="247" t="str">
        <f ca="1">C344</f>
        <v>장시혁</v>
      </c>
      <c r="R344" s="247">
        <f t="shared" ref="R344:R356" ca="1" si="104">D344</f>
        <v>3620</v>
      </c>
      <c r="S344" s="247" t="str">
        <f ca="1">E344</f>
        <v>최중문</v>
      </c>
      <c r="T344" s="245">
        <v>1</v>
      </c>
      <c r="U344" s="248"/>
      <c r="W344">
        <v>3621</v>
      </c>
      <c r="X344" t="s">
        <v>206</v>
      </c>
      <c r="Y344">
        <v>21027</v>
      </c>
      <c r="Z344" t="s">
        <v>170</v>
      </c>
      <c r="AB344">
        <v>21040</v>
      </c>
      <c r="AC344" t="s">
        <v>168</v>
      </c>
      <c r="AE344" t="str">
        <f ca="1">IF(Q344=Z344,"-","확인")</f>
        <v>확인</v>
      </c>
      <c r="AF344" t="str">
        <f ca="1">IF(R344=W344,"-","확인")</f>
        <v>확인</v>
      </c>
      <c r="AG344" t="str">
        <f ca="1">IF(S344=AC344,"-","확인")</f>
        <v>확인</v>
      </c>
    </row>
    <row r="345" spans="1:33">
      <c r="A345" s="244"/>
      <c r="B345" s="245">
        <v>2</v>
      </c>
      <c r="C345" s="247" t="str" cm="1">
        <f t="array" aca="1" ref="C345" ca="1">INDIRECT("'"&amp;$K344&amp;"'"&amp;"!H19")</f>
        <v>김학열</v>
      </c>
      <c r="D345" s="247" cm="1">
        <f t="array" aca="1" ref="D345" ca="1">INDIRECT("'"&amp;$K344&amp;"'"&amp;"!E19")</f>
        <v>3621</v>
      </c>
      <c r="E345" s="247" t="str" cm="1">
        <f t="array" aca="1" ref="E345" ca="1">INDIRECT("'"&amp;$K344&amp;"'"&amp;"!J19")</f>
        <v>김도근</v>
      </c>
      <c r="F345" s="245">
        <v>2</v>
      </c>
      <c r="G345" s="249"/>
      <c r="I345" s="275">
        <v>19</v>
      </c>
      <c r="O345" s="244"/>
      <c r="P345" s="245">
        <v>2</v>
      </c>
      <c r="Q345" s="247" t="str">
        <f t="shared" ref="Q345:Q356" ca="1" si="105">C345</f>
        <v>김학열</v>
      </c>
      <c r="R345" s="247">
        <f t="shared" ca="1" si="104"/>
        <v>3621</v>
      </c>
      <c r="S345" s="247" t="str">
        <f t="shared" ref="S345:S356" ca="1" si="106">E345</f>
        <v>김도근</v>
      </c>
      <c r="T345" s="245">
        <v>2</v>
      </c>
      <c r="U345" s="249"/>
      <c r="W345">
        <v>3622</v>
      </c>
      <c r="X345" t="s">
        <v>209</v>
      </c>
      <c r="Y345">
        <v>21023</v>
      </c>
      <c r="Z345" t="s">
        <v>117</v>
      </c>
      <c r="AB345">
        <v>19030</v>
      </c>
      <c r="AC345" t="s">
        <v>151</v>
      </c>
      <c r="AE345" t="str">
        <f t="shared" ref="AE345:AE356" ca="1" si="107">IF(Q345=Z345,"-","확인")</f>
        <v>확인</v>
      </c>
      <c r="AF345" t="str">
        <f t="shared" ref="AF345:AF356" ca="1" si="108">IF(R345=W345,"-","확인")</f>
        <v>확인</v>
      </c>
      <c r="AG345" t="str">
        <f t="shared" ref="AG345:AG356" ca="1" si="109">IF(S345=AC345,"-","확인")</f>
        <v>확인</v>
      </c>
    </row>
    <row r="346" spans="1:33">
      <c r="A346" s="244"/>
      <c r="B346" s="245">
        <v>3</v>
      </c>
      <c r="C346" s="247" t="str" cm="1">
        <f t="array" aca="1" ref="C346" ca="1">INDIRECT("'"&amp;$K344&amp;"'"&amp;"!H35")</f>
        <v>최정수</v>
      </c>
      <c r="D346" s="247" cm="1">
        <f t="array" aca="1" ref="D346" ca="1">INDIRECT("'"&amp;$K344&amp;"'"&amp;"!E35")</f>
        <v>3619</v>
      </c>
      <c r="E346" s="247" t="str" cm="1">
        <f t="array" aca="1" ref="E346" ca="1">INDIRECT("'"&amp;$K344&amp;"'"&amp;"!J35")</f>
        <v>심상만</v>
      </c>
      <c r="F346" s="245">
        <v>3</v>
      </c>
      <c r="G346" s="248"/>
      <c r="I346" s="275">
        <v>35</v>
      </c>
      <c r="O346" s="244"/>
      <c r="P346" s="245">
        <v>3</v>
      </c>
      <c r="Q346" s="247" t="str">
        <f t="shared" ca="1" si="105"/>
        <v>최정수</v>
      </c>
      <c r="R346" s="247">
        <f t="shared" ca="1" si="104"/>
        <v>3619</v>
      </c>
      <c r="S346" s="247" t="str">
        <f t="shared" ca="1" si="106"/>
        <v>심상만</v>
      </c>
      <c r="T346" s="245">
        <v>3</v>
      </c>
      <c r="U346" s="248"/>
      <c r="W346">
        <v>3629</v>
      </c>
      <c r="X346" t="s">
        <v>212</v>
      </c>
      <c r="Y346">
        <v>19044</v>
      </c>
      <c r="Z346" t="s">
        <v>152</v>
      </c>
      <c r="AB346">
        <v>18050</v>
      </c>
      <c r="AC346" t="s">
        <v>153</v>
      </c>
      <c r="AE346" t="str">
        <f t="shared" ca="1" si="107"/>
        <v>확인</v>
      </c>
      <c r="AF346" t="str">
        <f t="shared" ca="1" si="108"/>
        <v>확인</v>
      </c>
      <c r="AG346" t="str">
        <f t="shared" ca="1" si="109"/>
        <v>확인</v>
      </c>
    </row>
    <row r="347" spans="1:33">
      <c r="A347" s="244"/>
      <c r="B347" s="245">
        <v>4</v>
      </c>
      <c r="C347" s="247" t="str" cm="1">
        <f t="array" aca="1" ref="C347" ca="1">INDIRECT("'"&amp;$K344&amp;"'"&amp;"!H51")</f>
        <v>김민규</v>
      </c>
      <c r="D347" s="247" cm="1">
        <f t="array" aca="1" ref="D347" ca="1">INDIRECT("'"&amp;$K344&amp;"'"&amp;"!E51")</f>
        <v>3629</v>
      </c>
      <c r="E347" s="247" t="str" cm="1">
        <f t="array" aca="1" ref="E347" ca="1">INDIRECT("'"&amp;$K344&amp;"'"&amp;"!J51")</f>
        <v>김권호</v>
      </c>
      <c r="F347" s="245">
        <v>4</v>
      </c>
      <c r="G347" s="248"/>
      <c r="I347" s="275">
        <v>51</v>
      </c>
      <c r="O347" s="244"/>
      <c r="P347" s="245">
        <v>4</v>
      </c>
      <c r="Q347" s="247" t="str">
        <f t="shared" ca="1" si="105"/>
        <v>김민규</v>
      </c>
      <c r="R347" s="247">
        <f t="shared" ca="1" si="104"/>
        <v>3629</v>
      </c>
      <c r="S347" s="247" t="str">
        <f t="shared" ca="1" si="106"/>
        <v>김권호</v>
      </c>
      <c r="T347" s="245">
        <v>4</v>
      </c>
      <c r="U347" s="248"/>
      <c r="W347">
        <v>3630</v>
      </c>
      <c r="X347" t="s">
        <v>215</v>
      </c>
      <c r="Y347">
        <v>16038</v>
      </c>
      <c r="Z347" t="s">
        <v>154</v>
      </c>
      <c r="AB347">
        <v>22040</v>
      </c>
      <c r="AC347" t="s">
        <v>175</v>
      </c>
      <c r="AE347" t="str">
        <f t="shared" ca="1" si="107"/>
        <v>확인</v>
      </c>
      <c r="AF347" t="str">
        <f t="shared" ca="1" si="108"/>
        <v>확인</v>
      </c>
      <c r="AG347" t="str">
        <f t="shared" ca="1" si="109"/>
        <v>확인</v>
      </c>
    </row>
    <row r="348" spans="1:33">
      <c r="A348" s="244"/>
      <c r="B348" s="245">
        <v>5</v>
      </c>
      <c r="C348" s="247" t="str" cm="1">
        <f t="array" aca="1" ref="C348" ca="1">INDIRECT("'"&amp;$K344&amp;"'"&amp;"!H67")</f>
        <v>우제욱</v>
      </c>
      <c r="D348" s="247" cm="1">
        <f t="array" aca="1" ref="D348" ca="1">INDIRECT("'"&amp;$K344&amp;"'"&amp;"!E67")</f>
        <v>3630</v>
      </c>
      <c r="E348" s="247" t="str" cm="1">
        <f t="array" aca="1" ref="E348" ca="1">INDIRECT("'"&amp;$K344&amp;"'"&amp;"!J67")</f>
        <v>변일용</v>
      </c>
      <c r="F348" s="245">
        <v>5</v>
      </c>
      <c r="G348" s="248"/>
      <c r="I348" s="275">
        <v>67</v>
      </c>
      <c r="O348" s="244"/>
      <c r="P348" s="245">
        <v>5</v>
      </c>
      <c r="Q348" s="247" t="str">
        <f t="shared" ca="1" si="105"/>
        <v>우제욱</v>
      </c>
      <c r="R348" s="247">
        <f t="shared" ca="1" si="104"/>
        <v>3630</v>
      </c>
      <c r="S348" s="247" t="str">
        <f t="shared" ca="1" si="106"/>
        <v>변일용</v>
      </c>
      <c r="T348" s="245">
        <v>5</v>
      </c>
      <c r="U348" s="248"/>
      <c r="W348">
        <v>3631</v>
      </c>
      <c r="X348" t="s">
        <v>218</v>
      </c>
      <c r="Y348">
        <v>22037</v>
      </c>
      <c r="Z348" t="s">
        <v>173</v>
      </c>
      <c r="AB348">
        <v>16035</v>
      </c>
      <c r="AC348" t="s">
        <v>157</v>
      </c>
      <c r="AE348" t="str">
        <f t="shared" ca="1" si="107"/>
        <v>확인</v>
      </c>
      <c r="AF348" t="str">
        <f t="shared" ca="1" si="108"/>
        <v>확인</v>
      </c>
      <c r="AG348" t="str">
        <f t="shared" ca="1" si="109"/>
        <v>확인</v>
      </c>
    </row>
    <row r="349" spans="1:33">
      <c r="A349" s="244"/>
      <c r="B349" s="245">
        <v>6</v>
      </c>
      <c r="C349" s="247" t="str" cm="1">
        <f t="array" aca="1" ref="C349" ca="1">INDIRECT("'"&amp;$K344&amp;"'"&amp;"!H83")</f>
        <v>장남균</v>
      </c>
      <c r="D349" s="247" cm="1">
        <f t="array" aca="1" ref="D349" ca="1">INDIRECT("'"&amp;$K344&amp;"'"&amp;"!E83")</f>
        <v>3631</v>
      </c>
      <c r="E349" s="247" t="str" cm="1">
        <f t="array" aca="1" ref="E349" ca="1">INDIRECT("'"&amp;$K344&amp;"'"&amp;"!J83")</f>
        <v>이영화</v>
      </c>
      <c r="F349" s="245">
        <v>6</v>
      </c>
      <c r="G349" s="248"/>
      <c r="I349" s="275">
        <v>83</v>
      </c>
      <c r="O349" s="244"/>
      <c r="P349" s="245">
        <v>6</v>
      </c>
      <c r="Q349" s="247" t="str">
        <f t="shared" ca="1" si="105"/>
        <v>장남균</v>
      </c>
      <c r="R349" s="247">
        <f t="shared" ca="1" si="104"/>
        <v>3631</v>
      </c>
      <c r="S349" s="247" t="str">
        <f t="shared" ca="1" si="106"/>
        <v>이영화</v>
      </c>
      <c r="T349" s="245">
        <v>6</v>
      </c>
      <c r="U349" s="248"/>
      <c r="W349">
        <v>3632</v>
      </c>
      <c r="X349" t="s">
        <v>221</v>
      </c>
      <c r="Y349">
        <v>8030</v>
      </c>
      <c r="Z349" t="s">
        <v>158</v>
      </c>
      <c r="AB349">
        <v>21043</v>
      </c>
      <c r="AC349" t="s">
        <v>171</v>
      </c>
      <c r="AE349" t="str">
        <f t="shared" ca="1" si="107"/>
        <v>확인</v>
      </c>
      <c r="AF349" t="str">
        <f t="shared" ca="1" si="108"/>
        <v>확인</v>
      </c>
      <c r="AG349" t="str">
        <f t="shared" ca="1" si="109"/>
        <v>확인</v>
      </c>
    </row>
    <row r="350" spans="1:33">
      <c r="A350" s="244"/>
      <c r="B350" s="245">
        <v>7</v>
      </c>
      <c r="C350" s="247" t="str" cm="1">
        <f t="array" aca="1" ref="C350" ca="1">INDIRECT("'"&amp;$K344&amp;"'"&amp;"!H99")</f>
        <v>김용진</v>
      </c>
      <c r="D350" s="247" cm="1">
        <f t="array" aca="1" ref="D350" ca="1">INDIRECT("'"&amp;$K344&amp;"'"&amp;"!E99")</f>
        <v>3632</v>
      </c>
      <c r="E350" s="247" t="str" cm="1">
        <f t="array" aca="1" ref="E350" ca="1">INDIRECT("'"&amp;$K344&amp;"'"&amp;"!J99")</f>
        <v>김정일</v>
      </c>
      <c r="F350" s="245">
        <v>7</v>
      </c>
      <c r="G350" s="248"/>
      <c r="I350" s="275">
        <v>99</v>
      </c>
      <c r="O350" s="244"/>
      <c r="P350" s="245">
        <v>7</v>
      </c>
      <c r="Q350" s="247" t="str">
        <f t="shared" ca="1" si="105"/>
        <v>김용진</v>
      </c>
      <c r="R350" s="247">
        <f t="shared" ca="1" si="104"/>
        <v>3632</v>
      </c>
      <c r="S350" s="247" t="str">
        <f t="shared" ca="1" si="106"/>
        <v>김정일</v>
      </c>
      <c r="T350" s="245">
        <v>7</v>
      </c>
      <c r="U350" s="248"/>
      <c r="W350">
        <v>3661</v>
      </c>
      <c r="X350" t="s">
        <v>224</v>
      </c>
      <c r="Y350">
        <v>18007</v>
      </c>
      <c r="Z350" t="s">
        <v>160</v>
      </c>
      <c r="AB350">
        <v>16041</v>
      </c>
      <c r="AC350" t="s">
        <v>161</v>
      </c>
      <c r="AE350" t="str">
        <f t="shared" ca="1" si="107"/>
        <v>확인</v>
      </c>
      <c r="AF350" t="str">
        <f t="shared" ca="1" si="108"/>
        <v>확인</v>
      </c>
      <c r="AG350" t="str">
        <f t="shared" ca="1" si="109"/>
        <v>확인</v>
      </c>
    </row>
    <row r="351" spans="1:33">
      <c r="A351" s="244"/>
      <c r="B351" s="245">
        <v>8</v>
      </c>
      <c r="C351" s="247" t="str" cm="1">
        <f t="array" aca="1" ref="C351" ca="1">INDIRECT("'"&amp;$K344&amp;"'"&amp;"!H115")</f>
        <v>이인섭</v>
      </c>
      <c r="D351" s="247" cm="1">
        <f t="array" aca="1" ref="D351" ca="1">INDIRECT("'"&amp;$K344&amp;"'"&amp;"!E115")</f>
        <v>3661</v>
      </c>
      <c r="E351" s="247" t="str" cm="1">
        <f t="array" aca="1" ref="E351" ca="1">INDIRECT("'"&amp;$K344&amp;"'"&amp;"!J115")</f>
        <v>김익수</v>
      </c>
      <c r="F351" s="245">
        <v>8</v>
      </c>
      <c r="G351" s="248"/>
      <c r="I351" s="275">
        <v>115</v>
      </c>
      <c r="O351" s="244"/>
      <c r="P351" s="245">
        <v>8</v>
      </c>
      <c r="Q351" s="247" t="str">
        <f t="shared" ca="1" si="105"/>
        <v>이인섭</v>
      </c>
      <c r="R351" s="247">
        <f t="shared" ca="1" si="104"/>
        <v>3661</v>
      </c>
      <c r="S351" s="247" t="str">
        <f t="shared" ca="1" si="106"/>
        <v>김익수</v>
      </c>
      <c r="T351" s="245">
        <v>8</v>
      </c>
      <c r="U351" s="248"/>
      <c r="W351">
        <v>3662</v>
      </c>
      <c r="X351" t="s">
        <v>227</v>
      </c>
      <c r="Y351">
        <v>16023</v>
      </c>
      <c r="Z351" t="s">
        <v>163</v>
      </c>
      <c r="AB351">
        <v>13006</v>
      </c>
      <c r="AC351" t="s">
        <v>162</v>
      </c>
      <c r="AE351" t="str">
        <f t="shared" ca="1" si="107"/>
        <v>확인</v>
      </c>
      <c r="AF351" t="str">
        <f t="shared" ca="1" si="108"/>
        <v>확인</v>
      </c>
      <c r="AG351" t="str">
        <f t="shared" ca="1" si="109"/>
        <v>확인</v>
      </c>
    </row>
    <row r="352" spans="1:33">
      <c r="A352" s="244"/>
      <c r="B352" s="245">
        <v>9</v>
      </c>
      <c r="C352" s="247" t="str" cm="1">
        <f t="array" aca="1" ref="C352" ca="1">INDIRECT("'"&amp;$K344&amp;"'"&amp;"!H131")</f>
        <v>최용선</v>
      </c>
      <c r="D352" s="247" cm="1">
        <f t="array" aca="1" ref="D352" ca="1">INDIRECT("'"&amp;$K344&amp;"'"&amp;"!E131")</f>
        <v>3662</v>
      </c>
      <c r="E352" s="247" t="str" cm="1">
        <f t="array" aca="1" ref="E352" ca="1">INDIRECT("'"&amp;$K344&amp;"'"&amp;"!J131")</f>
        <v>김학희</v>
      </c>
      <c r="F352" s="245">
        <v>9</v>
      </c>
      <c r="G352" s="248"/>
      <c r="I352" s="275">
        <v>131</v>
      </c>
      <c r="O352" s="244"/>
      <c r="P352" s="245">
        <v>9</v>
      </c>
      <c r="Q352" s="247" t="str">
        <f t="shared" ca="1" si="105"/>
        <v>최용선</v>
      </c>
      <c r="R352" s="247">
        <f t="shared" ca="1" si="104"/>
        <v>3662</v>
      </c>
      <c r="S352" s="247" t="str">
        <f t="shared" ca="1" si="106"/>
        <v>김학희</v>
      </c>
      <c r="T352" s="245">
        <v>9</v>
      </c>
      <c r="U352" s="248"/>
      <c r="W352">
        <v>3508</v>
      </c>
      <c r="X352" t="s">
        <v>193</v>
      </c>
      <c r="Y352">
        <v>19045</v>
      </c>
      <c r="Z352" t="s">
        <v>167</v>
      </c>
      <c r="AB352">
        <v>21004</v>
      </c>
      <c r="AC352" t="s">
        <v>165</v>
      </c>
      <c r="AE352" t="str">
        <f t="shared" ca="1" si="107"/>
        <v>확인</v>
      </c>
      <c r="AF352" t="str">
        <f t="shared" ca="1" si="108"/>
        <v>확인</v>
      </c>
      <c r="AG352" t="str">
        <f t="shared" ca="1" si="109"/>
        <v>확인</v>
      </c>
    </row>
    <row r="353" spans="1:33">
      <c r="A353" s="244"/>
      <c r="B353" s="245">
        <v>10</v>
      </c>
      <c r="C353" s="247" t="str" cm="1">
        <f t="array" aca="1" ref="C353" ca="1">INDIRECT("'"&amp;$K344&amp;"'"&amp;"!H147")</f>
        <v>박선웅</v>
      </c>
      <c r="D353" s="247" cm="1">
        <f t="array" aca="1" ref="D353" ca="1">INDIRECT("'"&amp;$K344&amp;"'"&amp;"!E147")</f>
        <v>3508</v>
      </c>
      <c r="E353" s="247" t="str" cm="1">
        <f t="array" aca="1" ref="E353" ca="1">INDIRECT("'"&amp;$K344&amp;"'"&amp;"!J147")</f>
        <v>이수환</v>
      </c>
      <c r="F353" s="245">
        <v>10</v>
      </c>
      <c r="G353" s="248"/>
      <c r="I353" s="275">
        <v>147</v>
      </c>
      <c r="O353" s="244"/>
      <c r="P353" s="245">
        <v>10</v>
      </c>
      <c r="Q353" s="247" t="str">
        <f t="shared" ca="1" si="105"/>
        <v>박선웅</v>
      </c>
      <c r="R353" s="247">
        <f t="shared" ca="1" si="104"/>
        <v>3508</v>
      </c>
      <c r="S353" s="247" t="str">
        <f t="shared" ca="1" si="106"/>
        <v>이수환</v>
      </c>
      <c r="T353" s="245">
        <v>10</v>
      </c>
      <c r="U353" s="248"/>
      <c r="W353">
        <v>3509</v>
      </c>
      <c r="X353" t="s">
        <v>197</v>
      </c>
      <c r="Y353">
        <v>22042</v>
      </c>
      <c r="Z353" t="s">
        <v>237</v>
      </c>
      <c r="AB353">
        <v>16043</v>
      </c>
      <c r="AC353" t="s">
        <v>142</v>
      </c>
      <c r="AE353" t="str">
        <f t="shared" ca="1" si="107"/>
        <v>확인</v>
      </c>
      <c r="AF353" t="str">
        <f t="shared" ca="1" si="108"/>
        <v>확인</v>
      </c>
      <c r="AG353" t="str">
        <f t="shared" ca="1" si="109"/>
        <v>확인</v>
      </c>
    </row>
    <row r="354" spans="1:33">
      <c r="A354" s="244"/>
      <c r="B354" s="245">
        <v>11</v>
      </c>
      <c r="C354" s="247" cm="1">
        <f t="array" aca="1" ref="C354" ca="1">INDIRECT("'"&amp;$K344&amp;"'"&amp;"!H163")</f>
        <v>0</v>
      </c>
      <c r="D354" s="247" cm="1">
        <f t="array" aca="1" ref="D354" ca="1">INDIRECT("'"&amp;$K344&amp;"'"&amp;"!E163")</f>
        <v>0</v>
      </c>
      <c r="E354" s="247" cm="1">
        <f t="array" aca="1" ref="E354" ca="1">INDIRECT("'"&amp;$K344&amp;"'"&amp;"!J163")</f>
        <v>0</v>
      </c>
      <c r="F354" s="245">
        <v>11</v>
      </c>
      <c r="G354" s="248"/>
      <c r="I354" s="275">
        <v>163</v>
      </c>
      <c r="O354" s="244"/>
      <c r="P354" s="245">
        <v>11</v>
      </c>
      <c r="Q354" s="247">
        <f t="shared" ca="1" si="105"/>
        <v>0</v>
      </c>
      <c r="R354" s="247">
        <f t="shared" ca="1" si="104"/>
        <v>0</v>
      </c>
      <c r="S354" s="247">
        <f t="shared" ca="1" si="106"/>
        <v>0</v>
      </c>
      <c r="T354" s="245">
        <v>11</v>
      </c>
      <c r="U354" s="248"/>
      <c r="W354">
        <v>3619</v>
      </c>
      <c r="X354" t="s">
        <v>200</v>
      </c>
      <c r="Y354">
        <v>14031</v>
      </c>
      <c r="Z354" t="s">
        <v>143</v>
      </c>
      <c r="AB354">
        <v>22027</v>
      </c>
      <c r="AC354" t="s">
        <v>174</v>
      </c>
      <c r="AE354" t="str">
        <f t="shared" ca="1" si="107"/>
        <v>확인</v>
      </c>
      <c r="AF354" t="str">
        <f t="shared" ca="1" si="108"/>
        <v>확인</v>
      </c>
      <c r="AG354" t="str">
        <f t="shared" ca="1" si="109"/>
        <v>확인</v>
      </c>
    </row>
    <row r="355" spans="1:33">
      <c r="A355" s="244"/>
      <c r="B355" s="245">
        <v>12</v>
      </c>
      <c r="C355" s="247" cm="1">
        <f t="array" aca="1" ref="C355" ca="1">INDIRECT("'"&amp;$K344&amp;"'"&amp;"!H179")</f>
        <v>0</v>
      </c>
      <c r="D355" s="247" cm="1">
        <f t="array" aca="1" ref="D355" ca="1">INDIRECT("'"&amp;$K344&amp;"'"&amp;"!E179")</f>
        <v>0</v>
      </c>
      <c r="E355" s="247" cm="1">
        <f t="array" aca="1" ref="E355" ca="1">INDIRECT("'"&amp;$K344&amp;"'"&amp;"!J179")</f>
        <v>0</v>
      </c>
      <c r="F355" s="245">
        <v>12</v>
      </c>
      <c r="G355" s="248"/>
      <c r="I355" s="275">
        <v>179</v>
      </c>
      <c r="O355" s="244"/>
      <c r="P355" s="245">
        <v>12</v>
      </c>
      <c r="Q355" s="247">
        <f t="shared" ca="1" si="105"/>
        <v>0</v>
      </c>
      <c r="R355" s="247">
        <f t="shared" ca="1" si="104"/>
        <v>0</v>
      </c>
      <c r="S355" s="247">
        <f t="shared" ca="1" si="106"/>
        <v>0</v>
      </c>
      <c r="T355" s="245">
        <v>12</v>
      </c>
      <c r="U355" s="248"/>
      <c r="W355">
        <v>3620</v>
      </c>
      <c r="X355" t="s">
        <v>203</v>
      </c>
      <c r="Y355">
        <v>17006</v>
      </c>
      <c r="Z355" t="s">
        <v>147</v>
      </c>
      <c r="AB355">
        <v>18048</v>
      </c>
      <c r="AC355" t="s">
        <v>146</v>
      </c>
      <c r="AE355" t="str">
        <f t="shared" ca="1" si="107"/>
        <v>확인</v>
      </c>
      <c r="AF355" t="str">
        <f t="shared" ca="1" si="108"/>
        <v>확인</v>
      </c>
      <c r="AG355" t="str">
        <f t="shared" ca="1" si="109"/>
        <v>확인</v>
      </c>
    </row>
    <row r="356" spans="1:33">
      <c r="A356" s="250"/>
      <c r="B356" s="245">
        <v>13</v>
      </c>
      <c r="C356" s="247" cm="1">
        <f t="array" aca="1" ref="C356" ca="1">INDIRECT("'"&amp;$K$84&amp;"'"&amp;"!H195")</f>
        <v>0</v>
      </c>
      <c r="D356" s="247" cm="1">
        <f t="array" aca="1" ref="D356" ca="1">INDIRECT("'"&amp;$K344&amp;"'"&amp;"!E195")</f>
        <v>0</v>
      </c>
      <c r="E356" s="247" cm="1">
        <f t="array" aca="1" ref="E356" ca="1">INDIRECT("'"&amp;$K264&amp;"'"&amp;"!J195")</f>
        <v>0</v>
      </c>
      <c r="F356" s="245">
        <v>13</v>
      </c>
      <c r="G356" s="248"/>
      <c r="I356" s="275">
        <f>I355+16</f>
        <v>195</v>
      </c>
      <c r="O356" s="250"/>
      <c r="P356" s="245">
        <v>13</v>
      </c>
      <c r="Q356" s="247">
        <f t="shared" ca="1" si="105"/>
        <v>0</v>
      </c>
      <c r="R356" s="247">
        <f t="shared" ca="1" si="104"/>
        <v>0</v>
      </c>
      <c r="S356" s="247">
        <f t="shared" ca="1" si="106"/>
        <v>0</v>
      </c>
      <c r="T356" s="245">
        <v>13</v>
      </c>
      <c r="U356" s="248"/>
      <c r="AE356" t="str">
        <f t="shared" ca="1" si="107"/>
        <v>-</v>
      </c>
      <c r="AF356" t="str">
        <f t="shared" ca="1" si="108"/>
        <v>-</v>
      </c>
      <c r="AG356" t="str">
        <f t="shared" ca="1" si="109"/>
        <v>-</v>
      </c>
    </row>
    <row r="357" spans="1:33">
      <c r="A357" s="251"/>
      <c r="B357" s="245"/>
      <c r="C357" s="252"/>
      <c r="D357" s="246"/>
      <c r="E357" s="247"/>
      <c r="F357" s="245"/>
      <c r="G357" s="248"/>
      <c r="O357" s="251"/>
      <c r="P357" s="245"/>
      <c r="Q357" s="252"/>
      <c r="R357" s="246"/>
      <c r="S357" s="247"/>
      <c r="T357" s="245"/>
      <c r="U357" s="248"/>
    </row>
    <row r="358" spans="1:33">
      <c r="A358" s="251"/>
      <c r="B358" s="245"/>
      <c r="C358" s="252"/>
      <c r="D358" s="253"/>
      <c r="E358" s="247"/>
      <c r="F358" s="245"/>
      <c r="G358" s="248"/>
      <c r="O358" s="251"/>
      <c r="P358" s="245"/>
      <c r="Q358" s="252"/>
      <c r="R358" s="253"/>
      <c r="S358" s="247"/>
      <c r="T358" s="245"/>
      <c r="U358" s="248"/>
    </row>
    <row r="359" spans="1:33">
      <c r="A359" s="254"/>
      <c r="B359" s="255"/>
      <c r="C359" s="256"/>
      <c r="D359" s="257"/>
      <c r="E359" s="256"/>
      <c r="F359" s="258"/>
      <c r="G359" s="259"/>
      <c r="O359" s="254"/>
      <c r="P359" s="255"/>
      <c r="Q359" s="256"/>
      <c r="R359" s="257"/>
      <c r="S359" s="256"/>
      <c r="T359" s="258"/>
      <c r="U359" s="259"/>
    </row>
    <row r="361" spans="1:33" ht="17.25" thickBot="1">
      <c r="A361" s="272">
        <f>'월간 계획'!AK3</f>
        <v>45096</v>
      </c>
      <c r="B361" s="273"/>
      <c r="C361" s="273"/>
      <c r="O361" s="272">
        <f>A361</f>
        <v>45096</v>
      </c>
      <c r="P361" s="273"/>
      <c r="Q361" s="273"/>
    </row>
    <row r="362" spans="1:33" ht="17.25" thickTop="1">
      <c r="A362" s="260" t="s">
        <v>178</v>
      </c>
      <c r="B362" s="261"/>
      <c r="C362" s="261"/>
      <c r="D362" s="261"/>
      <c r="E362" s="261"/>
      <c r="F362" s="261"/>
      <c r="G362" s="262"/>
      <c r="K362" t="s">
        <v>179</v>
      </c>
      <c r="L362" t="s">
        <v>180</v>
      </c>
      <c r="M362" t="s">
        <v>181</v>
      </c>
      <c r="O362" s="260" t="s">
        <v>178</v>
      </c>
      <c r="P362" s="261"/>
      <c r="Q362" s="261"/>
      <c r="R362" s="261"/>
      <c r="S362" s="261"/>
      <c r="T362" s="261"/>
      <c r="U362" s="262"/>
      <c r="AE362" t="s">
        <v>13</v>
      </c>
      <c r="AF362" t="s">
        <v>182</v>
      </c>
      <c r="AG362" t="s">
        <v>14</v>
      </c>
    </row>
    <row r="363" spans="1:33">
      <c r="A363" s="241" t="s">
        <v>183</v>
      </c>
      <c r="B363" s="242" t="s">
        <v>184</v>
      </c>
      <c r="C363" s="242" t="s">
        <v>185</v>
      </c>
      <c r="D363" s="242" t="s">
        <v>186</v>
      </c>
      <c r="E363" s="242" t="s">
        <v>185</v>
      </c>
      <c r="F363" s="242" t="s">
        <v>184</v>
      </c>
      <c r="G363" s="243" t="s">
        <v>183</v>
      </c>
      <c r="O363" s="241" t="s">
        <v>183</v>
      </c>
      <c r="P363" s="242" t="s">
        <v>184</v>
      </c>
      <c r="Q363" s="242" t="s">
        <v>185</v>
      </c>
      <c r="R363" s="242" t="s">
        <v>186</v>
      </c>
      <c r="S363" s="242" t="s">
        <v>185</v>
      </c>
      <c r="T363" s="242" t="s">
        <v>184</v>
      </c>
      <c r="U363" s="243" t="s">
        <v>183</v>
      </c>
      <c r="W363" t="s">
        <v>186</v>
      </c>
      <c r="X363" t="s">
        <v>187</v>
      </c>
      <c r="Y363" t="s">
        <v>188</v>
      </c>
      <c r="Z363" t="s">
        <v>189</v>
      </c>
      <c r="AA363" t="s">
        <v>190</v>
      </c>
      <c r="AB363" t="s">
        <v>188</v>
      </c>
      <c r="AC363" t="s">
        <v>191</v>
      </c>
      <c r="AD363" t="s">
        <v>190</v>
      </c>
    </row>
    <row r="364" spans="1:33">
      <c r="A364" s="244"/>
      <c r="B364" s="245">
        <v>1</v>
      </c>
      <c r="C364" s="247" t="str" cm="1">
        <f t="array" aca="1" ref="C364" ca="1">INDIRECT("'"&amp;$K364&amp;"'"&amp;"!H3")</f>
        <v>최정수</v>
      </c>
      <c r="D364" s="247" cm="1">
        <f t="array" aca="1" ref="D364" ca="1">INDIRECT("'"&amp;$K364&amp;"'"&amp;"!E3")</f>
        <v>3619</v>
      </c>
      <c r="E364" s="247" t="str" cm="1">
        <f t="array" aca="1" ref="E364" ca="1">INDIRECT("'"&amp;$K364&amp;"'"&amp;"!J3")</f>
        <v>심상만</v>
      </c>
      <c r="F364" s="245">
        <v>1</v>
      </c>
      <c r="G364" s="248"/>
      <c r="I364" s="275">
        <v>3</v>
      </c>
      <c r="K364" t="s">
        <v>265</v>
      </c>
      <c r="O364" s="244"/>
      <c r="P364" s="245">
        <v>1</v>
      </c>
      <c r="Q364" s="247" t="str">
        <f ca="1">C364</f>
        <v>최정수</v>
      </c>
      <c r="R364" s="247">
        <f t="shared" ref="R364:R376" ca="1" si="110">D364</f>
        <v>3619</v>
      </c>
      <c r="S364" s="247" t="str">
        <f ca="1">E364</f>
        <v>심상만</v>
      </c>
      <c r="T364" s="245">
        <v>1</v>
      </c>
      <c r="U364" s="248"/>
      <c r="W364">
        <v>3620</v>
      </c>
      <c r="X364" t="s">
        <v>203</v>
      </c>
      <c r="Y364">
        <v>22037</v>
      </c>
      <c r="Z364" t="s">
        <v>173</v>
      </c>
      <c r="AB364">
        <v>22041</v>
      </c>
      <c r="AC364" t="s">
        <v>258</v>
      </c>
      <c r="AE364" t="str">
        <f ca="1">IF(Q364=Z364,"-","확인")</f>
        <v>확인</v>
      </c>
      <c r="AF364" t="str">
        <f ca="1">IF(R364=W364,"-","확인")</f>
        <v>확인</v>
      </c>
      <c r="AG364" t="str">
        <f ca="1">IF(S364=AC364,"-","확인")</f>
        <v>확인</v>
      </c>
    </row>
    <row r="365" spans="1:33">
      <c r="A365" s="244"/>
      <c r="B365" s="245">
        <v>2</v>
      </c>
      <c r="C365" s="247" t="str" cm="1">
        <f t="array" aca="1" ref="C365" ca="1">INDIRECT("'"&amp;$K364&amp;"'"&amp;"!H19")</f>
        <v>장시혁</v>
      </c>
      <c r="D365" s="247" cm="1">
        <f t="array" aca="1" ref="D365" ca="1">INDIRECT("'"&amp;$K364&amp;"'"&amp;"!E19")</f>
        <v>3620</v>
      </c>
      <c r="E365" s="247" t="str" cm="1">
        <f t="array" aca="1" ref="E365" ca="1">INDIRECT("'"&amp;$K364&amp;"'"&amp;"!J19")</f>
        <v>최중문</v>
      </c>
      <c r="F365" s="245">
        <v>2</v>
      </c>
      <c r="G365" s="249"/>
      <c r="I365" s="275">
        <v>19</v>
      </c>
      <c r="O365" s="244"/>
      <c r="P365" s="245">
        <v>2</v>
      </c>
      <c r="Q365" s="247" t="str">
        <f t="shared" ref="Q365:Q376" ca="1" si="111">C365</f>
        <v>장시혁</v>
      </c>
      <c r="R365" s="247">
        <f t="shared" ca="1" si="110"/>
        <v>3620</v>
      </c>
      <c r="S365" s="247" t="str">
        <f t="shared" ref="S365:S376" ca="1" si="112">E365</f>
        <v>최중문</v>
      </c>
      <c r="T365" s="245">
        <v>2</v>
      </c>
      <c r="U365" s="249"/>
      <c r="W365">
        <v>3621</v>
      </c>
      <c r="X365" t="s">
        <v>206</v>
      </c>
      <c r="Y365">
        <v>16014</v>
      </c>
      <c r="Z365" t="s">
        <v>148</v>
      </c>
      <c r="AB365">
        <v>6058</v>
      </c>
      <c r="AC365" t="s">
        <v>149</v>
      </c>
      <c r="AE365" t="str">
        <f t="shared" ref="AE365:AE376" ca="1" si="113">IF(Q365=Z365,"-","확인")</f>
        <v>확인</v>
      </c>
      <c r="AF365" t="str">
        <f t="shared" ref="AF365:AF376" ca="1" si="114">IF(R365=W365,"-","확인")</f>
        <v>확인</v>
      </c>
      <c r="AG365" t="str">
        <f t="shared" ref="AG365:AG376" ca="1" si="115">IF(S365=AC365,"-","확인")</f>
        <v>확인</v>
      </c>
    </row>
    <row r="366" spans="1:33">
      <c r="A366" s="244"/>
      <c r="B366" s="245">
        <v>3</v>
      </c>
      <c r="C366" s="247" t="str" cm="1">
        <f t="array" aca="1" ref="C366" ca="1">INDIRECT("'"&amp;$K364&amp;"'"&amp;"!H35")</f>
        <v>한태전</v>
      </c>
      <c r="D366" s="247" cm="1">
        <f t="array" aca="1" ref="D366" ca="1">INDIRECT("'"&amp;$K364&amp;"'"&amp;"!E35")</f>
        <v>3621</v>
      </c>
      <c r="E366" s="247" t="str" cm="1">
        <f t="array" aca="1" ref="E366" ca="1">INDIRECT("'"&amp;$K364&amp;"'"&amp;"!J35")</f>
        <v>김선호</v>
      </c>
      <c r="F366" s="245">
        <v>3</v>
      </c>
      <c r="G366" s="248"/>
      <c r="I366" s="275">
        <v>35</v>
      </c>
      <c r="O366" s="244"/>
      <c r="P366" s="245">
        <v>3</v>
      </c>
      <c r="Q366" s="247" t="str">
        <f t="shared" ca="1" si="111"/>
        <v>한태전</v>
      </c>
      <c r="R366" s="247">
        <f t="shared" ca="1" si="110"/>
        <v>3621</v>
      </c>
      <c r="S366" s="247" t="str">
        <f t="shared" ca="1" si="112"/>
        <v>김선호</v>
      </c>
      <c r="T366" s="245">
        <v>3</v>
      </c>
      <c r="U366" s="248"/>
      <c r="W366">
        <v>3622</v>
      </c>
      <c r="X366" t="s">
        <v>209</v>
      </c>
      <c r="Y366">
        <v>15025</v>
      </c>
      <c r="Z366" t="s">
        <v>150</v>
      </c>
      <c r="AB366">
        <v>19030</v>
      </c>
      <c r="AC366" t="s">
        <v>151</v>
      </c>
      <c r="AE366" t="str">
        <f t="shared" ca="1" si="113"/>
        <v>확인</v>
      </c>
      <c r="AF366" t="str">
        <f t="shared" ca="1" si="114"/>
        <v>확인</v>
      </c>
      <c r="AG366" t="str">
        <f t="shared" ca="1" si="115"/>
        <v>확인</v>
      </c>
    </row>
    <row r="367" spans="1:33">
      <c r="A367" s="244"/>
      <c r="B367" s="245">
        <v>4</v>
      </c>
      <c r="C367" s="247" t="str" cm="1">
        <f t="array" aca="1" ref="C367" ca="1">INDIRECT("'"&amp;$K364&amp;"'"&amp;"!H51")</f>
        <v>김만철</v>
      </c>
      <c r="D367" s="247" cm="1">
        <f t="array" aca="1" ref="D367" ca="1">INDIRECT("'"&amp;$K364&amp;"'"&amp;"!E51")</f>
        <v>3622</v>
      </c>
      <c r="E367" s="247" t="str" cm="1">
        <f t="array" aca="1" ref="E367" ca="1">INDIRECT("'"&amp;$K364&amp;"'"&amp;"!J51")</f>
        <v>자선호</v>
      </c>
      <c r="F367" s="245">
        <v>4</v>
      </c>
      <c r="G367" s="248"/>
      <c r="I367" s="275">
        <v>51</v>
      </c>
      <c r="O367" s="244"/>
      <c r="P367" s="245">
        <v>4</v>
      </c>
      <c r="Q367" s="247" t="str">
        <f t="shared" ca="1" si="111"/>
        <v>김만철</v>
      </c>
      <c r="R367" s="247">
        <f t="shared" ca="1" si="110"/>
        <v>3622</v>
      </c>
      <c r="S367" s="247" t="str">
        <f t="shared" ca="1" si="112"/>
        <v>자선호</v>
      </c>
      <c r="T367" s="245">
        <v>4</v>
      </c>
      <c r="U367" s="248"/>
      <c r="W367">
        <v>3629</v>
      </c>
      <c r="X367" t="s">
        <v>212</v>
      </c>
      <c r="Y367">
        <v>19044</v>
      </c>
      <c r="Z367" t="s">
        <v>152</v>
      </c>
      <c r="AB367">
        <v>18050</v>
      </c>
      <c r="AC367" t="s">
        <v>153</v>
      </c>
      <c r="AE367" t="str">
        <f t="shared" ca="1" si="113"/>
        <v>확인</v>
      </c>
      <c r="AF367" t="str">
        <f t="shared" ca="1" si="114"/>
        <v>확인</v>
      </c>
      <c r="AG367" t="str">
        <f t="shared" ca="1" si="115"/>
        <v>확인</v>
      </c>
    </row>
    <row r="368" spans="1:33">
      <c r="A368" s="244"/>
      <c r="B368" s="245">
        <v>5</v>
      </c>
      <c r="C368" s="247" t="str" cm="1">
        <f t="array" aca="1" ref="C368" ca="1">INDIRECT("'"&amp;$K364&amp;"'"&amp;"!H67")</f>
        <v>김민규</v>
      </c>
      <c r="D368" s="247" cm="1">
        <f t="array" aca="1" ref="D368" ca="1">INDIRECT("'"&amp;$K364&amp;"'"&amp;"!E67")</f>
        <v>3629</v>
      </c>
      <c r="E368" s="247" t="str" cm="1">
        <f t="array" aca="1" ref="E368" ca="1">INDIRECT("'"&amp;$K364&amp;"'"&amp;"!J67")</f>
        <v>김권호</v>
      </c>
      <c r="F368" s="245">
        <v>5</v>
      </c>
      <c r="G368" s="248"/>
      <c r="I368" s="275">
        <v>67</v>
      </c>
      <c r="O368" s="244"/>
      <c r="P368" s="245">
        <v>5</v>
      </c>
      <c r="Q368" s="247" t="str">
        <f t="shared" ca="1" si="111"/>
        <v>김민규</v>
      </c>
      <c r="R368" s="247">
        <f t="shared" ca="1" si="110"/>
        <v>3629</v>
      </c>
      <c r="S368" s="247" t="str">
        <f t="shared" ca="1" si="112"/>
        <v>김권호</v>
      </c>
      <c r="T368" s="245">
        <v>5</v>
      </c>
      <c r="U368" s="248"/>
      <c r="W368">
        <v>3630</v>
      </c>
      <c r="X368" t="s">
        <v>215</v>
      </c>
      <c r="Y368">
        <v>21027</v>
      </c>
      <c r="Z368" t="s">
        <v>170</v>
      </c>
      <c r="AB368">
        <v>21040</v>
      </c>
      <c r="AC368" t="s">
        <v>168</v>
      </c>
      <c r="AE368" t="str">
        <f t="shared" ca="1" si="113"/>
        <v>확인</v>
      </c>
      <c r="AF368" t="str">
        <f t="shared" ca="1" si="114"/>
        <v>확인</v>
      </c>
      <c r="AG368" t="str">
        <f t="shared" ca="1" si="115"/>
        <v>확인</v>
      </c>
    </row>
    <row r="369" spans="1:33">
      <c r="A369" s="244"/>
      <c r="B369" s="245">
        <v>6</v>
      </c>
      <c r="C369" s="247" t="str" cm="1">
        <f t="array" aca="1" ref="C369" ca="1">INDIRECT("'"&amp;$K364&amp;"'"&amp;"!H83")</f>
        <v>우제욱</v>
      </c>
      <c r="D369" s="247" cm="1">
        <f t="array" aca="1" ref="D369" ca="1">INDIRECT("'"&amp;$K364&amp;"'"&amp;"!E83")</f>
        <v>3630</v>
      </c>
      <c r="E369" s="247" t="str" cm="1">
        <f t="array" aca="1" ref="E369" ca="1">INDIRECT("'"&amp;$K364&amp;"'"&amp;"!J83")</f>
        <v>변일용</v>
      </c>
      <c r="F369" s="245">
        <v>6</v>
      </c>
      <c r="G369" s="248"/>
      <c r="I369" s="275">
        <v>83</v>
      </c>
      <c r="O369" s="244"/>
      <c r="P369" s="245">
        <v>6</v>
      </c>
      <c r="Q369" s="247" t="str">
        <f t="shared" ca="1" si="111"/>
        <v>우제욱</v>
      </c>
      <c r="R369" s="247">
        <f t="shared" ca="1" si="110"/>
        <v>3630</v>
      </c>
      <c r="S369" s="247" t="str">
        <f t="shared" ca="1" si="112"/>
        <v>변일용</v>
      </c>
      <c r="T369" s="245">
        <v>6</v>
      </c>
      <c r="U369" s="248"/>
      <c r="W369">
        <v>3631</v>
      </c>
      <c r="X369" t="s">
        <v>218</v>
      </c>
      <c r="Y369">
        <v>19004</v>
      </c>
      <c r="Z369" t="s">
        <v>156</v>
      </c>
      <c r="AB369">
        <v>22027</v>
      </c>
      <c r="AC369" t="s">
        <v>174</v>
      </c>
      <c r="AE369" t="str">
        <f t="shared" ca="1" si="113"/>
        <v>확인</v>
      </c>
      <c r="AF369" t="str">
        <f t="shared" ca="1" si="114"/>
        <v>확인</v>
      </c>
      <c r="AG369" t="str">
        <f t="shared" ca="1" si="115"/>
        <v>확인</v>
      </c>
    </row>
    <row r="370" spans="1:33">
      <c r="A370" s="244"/>
      <c r="B370" s="245">
        <v>7</v>
      </c>
      <c r="C370" s="247" t="str" cm="1">
        <f t="array" aca="1" ref="C370" ca="1">INDIRECT("'"&amp;$K364&amp;"'"&amp;"!H99")</f>
        <v>김성취</v>
      </c>
      <c r="D370" s="247" cm="1">
        <f t="array" aca="1" ref="D370" ca="1">INDIRECT("'"&amp;$K364&amp;"'"&amp;"!E99")</f>
        <v>3631</v>
      </c>
      <c r="E370" s="247" t="str" cm="1">
        <f t="array" aca="1" ref="E370" ca="1">INDIRECT("'"&amp;$K364&amp;"'"&amp;"!J99")</f>
        <v>심기섭</v>
      </c>
      <c r="F370" s="245">
        <v>7</v>
      </c>
      <c r="G370" s="248"/>
      <c r="I370" s="275">
        <v>99</v>
      </c>
      <c r="O370" s="244"/>
      <c r="P370" s="245">
        <v>7</v>
      </c>
      <c r="Q370" s="247" t="str">
        <f t="shared" ca="1" si="111"/>
        <v>김성취</v>
      </c>
      <c r="R370" s="247">
        <f t="shared" ca="1" si="110"/>
        <v>3631</v>
      </c>
      <c r="S370" s="247" t="str">
        <f t="shared" ca="1" si="112"/>
        <v>심기섭</v>
      </c>
      <c r="T370" s="245">
        <v>7</v>
      </c>
      <c r="U370" s="248"/>
      <c r="W370">
        <v>3632</v>
      </c>
      <c r="X370" t="s">
        <v>221</v>
      </c>
      <c r="Y370">
        <v>8030</v>
      </c>
      <c r="Z370" t="s">
        <v>158</v>
      </c>
      <c r="AB370">
        <v>21030</v>
      </c>
      <c r="AC370" t="s">
        <v>119</v>
      </c>
      <c r="AE370" t="str">
        <f t="shared" ca="1" si="113"/>
        <v>확인</v>
      </c>
      <c r="AF370" t="str">
        <f t="shared" ca="1" si="114"/>
        <v>확인</v>
      </c>
      <c r="AG370" t="str">
        <f t="shared" ca="1" si="115"/>
        <v>확인</v>
      </c>
    </row>
    <row r="371" spans="1:33">
      <c r="A371" s="244"/>
      <c r="B371" s="245">
        <v>8</v>
      </c>
      <c r="C371" s="247" t="str" cm="1">
        <f t="array" aca="1" ref="C371" ca="1">INDIRECT("'"&amp;$K364&amp;"'"&amp;"!H115")</f>
        <v>김요섭</v>
      </c>
      <c r="D371" s="247" cm="1">
        <f t="array" aca="1" ref="D371" ca="1">INDIRECT("'"&amp;$K364&amp;"'"&amp;"!E115")</f>
        <v>3632</v>
      </c>
      <c r="E371" s="247" t="str" cm="1">
        <f t="array" aca="1" ref="E371" ca="1">INDIRECT("'"&amp;$K364&amp;"'"&amp;"!J115")</f>
        <v>임충환</v>
      </c>
      <c r="F371" s="245">
        <v>8</v>
      </c>
      <c r="G371" s="248"/>
      <c r="I371" s="275">
        <v>115</v>
      </c>
      <c r="O371" s="244"/>
      <c r="P371" s="245">
        <v>8</v>
      </c>
      <c r="Q371" s="247" t="str">
        <f t="shared" ca="1" si="111"/>
        <v>김요섭</v>
      </c>
      <c r="R371" s="247">
        <f t="shared" ca="1" si="110"/>
        <v>3632</v>
      </c>
      <c r="S371" s="247" t="str">
        <f t="shared" ca="1" si="112"/>
        <v>임충환</v>
      </c>
      <c r="T371" s="245">
        <v>8</v>
      </c>
      <c r="U371" s="248"/>
      <c r="W371">
        <v>3661</v>
      </c>
      <c r="X371" t="s">
        <v>224</v>
      </c>
      <c r="Y371">
        <v>18007</v>
      </c>
      <c r="Z371" t="s">
        <v>160</v>
      </c>
      <c r="AB371">
        <v>16041</v>
      </c>
      <c r="AC371" t="s">
        <v>161</v>
      </c>
      <c r="AE371" t="str">
        <f t="shared" ca="1" si="113"/>
        <v>확인</v>
      </c>
      <c r="AF371" t="str">
        <f t="shared" ca="1" si="114"/>
        <v>확인</v>
      </c>
      <c r="AG371" t="str">
        <f t="shared" ca="1" si="115"/>
        <v>확인</v>
      </c>
    </row>
    <row r="372" spans="1:33">
      <c r="A372" s="244"/>
      <c r="B372" s="245">
        <v>9</v>
      </c>
      <c r="C372" s="247" t="str" cm="1">
        <f t="array" aca="1" ref="C372" ca="1">INDIRECT("'"&amp;$K364&amp;"'"&amp;"!H131")</f>
        <v>이인섭</v>
      </c>
      <c r="D372" s="247" cm="1">
        <f t="array" aca="1" ref="D372" ca="1">INDIRECT("'"&amp;$K364&amp;"'"&amp;"!E131")</f>
        <v>3661</v>
      </c>
      <c r="E372" s="247" t="str" cm="1">
        <f t="array" aca="1" ref="E372" ca="1">INDIRECT("'"&amp;$K364&amp;"'"&amp;"!J131")</f>
        <v>김익수</v>
      </c>
      <c r="F372" s="245">
        <v>9</v>
      </c>
      <c r="G372" s="248"/>
      <c r="I372" s="275">
        <v>131</v>
      </c>
      <c r="O372" s="244"/>
      <c r="P372" s="245">
        <v>9</v>
      </c>
      <c r="Q372" s="247" t="str">
        <f t="shared" ca="1" si="111"/>
        <v>이인섭</v>
      </c>
      <c r="R372" s="247">
        <f t="shared" ca="1" si="110"/>
        <v>3661</v>
      </c>
      <c r="S372" s="247" t="str">
        <f t="shared" ca="1" si="112"/>
        <v>김익수</v>
      </c>
      <c r="T372" s="245">
        <v>9</v>
      </c>
      <c r="U372" s="248"/>
      <c r="W372">
        <v>3662</v>
      </c>
      <c r="X372" t="s">
        <v>227</v>
      </c>
      <c r="Y372">
        <v>16023</v>
      </c>
      <c r="Z372" t="s">
        <v>163</v>
      </c>
      <c r="AB372">
        <v>13006</v>
      </c>
      <c r="AC372" t="s">
        <v>162</v>
      </c>
      <c r="AE372" t="str">
        <f t="shared" ca="1" si="113"/>
        <v>확인</v>
      </c>
      <c r="AF372" t="str">
        <f t="shared" ca="1" si="114"/>
        <v>확인</v>
      </c>
      <c r="AG372" t="str">
        <f t="shared" ca="1" si="115"/>
        <v>확인</v>
      </c>
    </row>
    <row r="373" spans="1:33">
      <c r="A373" s="244"/>
      <c r="B373" s="245">
        <v>10</v>
      </c>
      <c r="C373" s="247" t="str" cm="1">
        <f t="array" aca="1" ref="C373" ca="1">INDIRECT("'"&amp;$K364&amp;"'"&amp;"!H147")</f>
        <v>최용선</v>
      </c>
      <c r="D373" s="247" cm="1">
        <f t="array" aca="1" ref="D373" ca="1">INDIRECT("'"&amp;$K364&amp;"'"&amp;"!E147")</f>
        <v>3662</v>
      </c>
      <c r="E373" s="247" t="str" cm="1">
        <f t="array" aca="1" ref="E373" ca="1">INDIRECT("'"&amp;$K364&amp;"'"&amp;"!J147")</f>
        <v>김학희</v>
      </c>
      <c r="F373" s="245">
        <v>10</v>
      </c>
      <c r="G373" s="248"/>
      <c r="I373" s="275">
        <v>147</v>
      </c>
      <c r="O373" s="244"/>
      <c r="P373" s="245">
        <v>10</v>
      </c>
      <c r="Q373" s="247" t="str">
        <f t="shared" ca="1" si="111"/>
        <v>최용선</v>
      </c>
      <c r="R373" s="247">
        <f t="shared" ca="1" si="110"/>
        <v>3662</v>
      </c>
      <c r="S373" s="247" t="str">
        <f t="shared" ca="1" si="112"/>
        <v>김학희</v>
      </c>
      <c r="T373" s="245">
        <v>10</v>
      </c>
      <c r="U373" s="248"/>
      <c r="W373">
        <v>3508</v>
      </c>
      <c r="X373" t="s">
        <v>193</v>
      </c>
      <c r="Y373">
        <v>15023</v>
      </c>
      <c r="Z373" t="s">
        <v>136</v>
      </c>
      <c r="AB373">
        <v>16026</v>
      </c>
      <c r="AC373" t="s">
        <v>138</v>
      </c>
      <c r="AE373" t="str">
        <f t="shared" ca="1" si="113"/>
        <v>확인</v>
      </c>
      <c r="AF373" t="str">
        <f t="shared" ca="1" si="114"/>
        <v>확인</v>
      </c>
      <c r="AG373" t="str">
        <f t="shared" ca="1" si="115"/>
        <v>확인</v>
      </c>
    </row>
    <row r="374" spans="1:33">
      <c r="A374" s="244"/>
      <c r="B374" s="245">
        <v>11</v>
      </c>
      <c r="C374" s="247" t="str" cm="1">
        <f t="array" aca="1" ref="C374" ca="1">INDIRECT("'"&amp;$K364&amp;"'"&amp;"!H163")</f>
        <v>김용진</v>
      </c>
      <c r="D374" s="247" cm="1">
        <f t="array" aca="1" ref="D374" ca="1">INDIRECT("'"&amp;$K364&amp;"'"&amp;"!E163")</f>
        <v>3508</v>
      </c>
      <c r="E374" s="247" t="str" cm="1">
        <f t="array" aca="1" ref="E374" ca="1">INDIRECT("'"&amp;$K364&amp;"'"&amp;"!J163")</f>
        <v>김정일</v>
      </c>
      <c r="F374" s="245">
        <v>11</v>
      </c>
      <c r="G374" s="248"/>
      <c r="I374" s="275">
        <v>163</v>
      </c>
      <c r="O374" s="244"/>
      <c r="P374" s="245">
        <v>11</v>
      </c>
      <c r="Q374" s="247" t="str">
        <f t="shared" ca="1" si="111"/>
        <v>김용진</v>
      </c>
      <c r="R374" s="247">
        <f t="shared" ca="1" si="110"/>
        <v>3508</v>
      </c>
      <c r="S374" s="247" t="str">
        <f t="shared" ca="1" si="112"/>
        <v>김정일</v>
      </c>
      <c r="T374" s="245">
        <v>11</v>
      </c>
      <c r="U374" s="248"/>
      <c r="W374">
        <v>3509</v>
      </c>
      <c r="X374" t="s">
        <v>197</v>
      </c>
      <c r="Y374">
        <v>22042</v>
      </c>
      <c r="Z374" t="s">
        <v>237</v>
      </c>
      <c r="AB374">
        <v>16043</v>
      </c>
      <c r="AC374" t="s">
        <v>142</v>
      </c>
      <c r="AE374" t="str">
        <f t="shared" ca="1" si="113"/>
        <v>확인</v>
      </c>
      <c r="AF374" t="str">
        <f t="shared" ca="1" si="114"/>
        <v>확인</v>
      </c>
      <c r="AG374" t="str">
        <f t="shared" ca="1" si="115"/>
        <v>확인</v>
      </c>
    </row>
    <row r="375" spans="1:33">
      <c r="A375" s="244"/>
      <c r="B375" s="245">
        <v>12</v>
      </c>
      <c r="C375" s="247" t="str" cm="1">
        <f t="array" aca="1" ref="C375" ca="1">INDIRECT("'"&amp;$K364&amp;"'"&amp;"!H179")</f>
        <v>김상신</v>
      </c>
      <c r="D375" s="247" cm="1">
        <f t="array" aca="1" ref="D375" ca="1">INDIRECT("'"&amp;$K364&amp;"'"&amp;"!E179")</f>
        <v>3509</v>
      </c>
      <c r="E375" s="247" t="str" cm="1">
        <f t="array" aca="1" ref="E375" ca="1">INDIRECT("'"&amp;$K364&amp;"'"&amp;"!J179")</f>
        <v>박종길</v>
      </c>
      <c r="F375" s="245">
        <v>12</v>
      </c>
      <c r="G375" s="248"/>
      <c r="I375" s="275">
        <v>179</v>
      </c>
      <c r="O375" s="244"/>
      <c r="P375" s="245">
        <v>12</v>
      </c>
      <c r="Q375" s="247" t="str">
        <f t="shared" ca="1" si="111"/>
        <v>김상신</v>
      </c>
      <c r="R375" s="247">
        <f t="shared" ca="1" si="110"/>
        <v>3509</v>
      </c>
      <c r="S375" s="247" t="str">
        <f t="shared" ca="1" si="112"/>
        <v>박종길</v>
      </c>
      <c r="T375" s="245">
        <v>12</v>
      </c>
      <c r="U375" s="248"/>
      <c r="W375">
        <v>3619</v>
      </c>
      <c r="X375" t="s">
        <v>200</v>
      </c>
      <c r="Y375">
        <v>14031</v>
      </c>
      <c r="Z375" t="s">
        <v>143</v>
      </c>
      <c r="AB375">
        <v>21043</v>
      </c>
      <c r="AC375" t="s">
        <v>171</v>
      </c>
      <c r="AE375" t="str">
        <f t="shared" ca="1" si="113"/>
        <v>확인</v>
      </c>
      <c r="AF375" t="str">
        <f t="shared" ca="1" si="114"/>
        <v>확인</v>
      </c>
      <c r="AG375" t="str">
        <f t="shared" ca="1" si="115"/>
        <v>확인</v>
      </c>
    </row>
    <row r="376" spans="1:33">
      <c r="A376" s="250"/>
      <c r="B376" s="245">
        <v>13</v>
      </c>
      <c r="C376" s="247" cm="1">
        <f t="array" aca="1" ref="C376" ca="1">INDIRECT("'"&amp;$K$84&amp;"'"&amp;"!H195")</f>
        <v>0</v>
      </c>
      <c r="D376" s="247" cm="1">
        <f t="array" aca="1" ref="D376" ca="1">INDIRECT("'"&amp;$K364&amp;"'"&amp;"!E195")</f>
        <v>0</v>
      </c>
      <c r="E376" s="247" cm="1">
        <f t="array" aca="1" ref="E376" ca="1">INDIRECT("'"&amp;$K284&amp;"'"&amp;"!J195")</f>
        <v>0</v>
      </c>
      <c r="F376" s="245">
        <v>13</v>
      </c>
      <c r="G376" s="248"/>
      <c r="I376" s="275">
        <f>I375+16</f>
        <v>195</v>
      </c>
      <c r="O376" s="250"/>
      <c r="P376" s="245">
        <v>13</v>
      </c>
      <c r="Q376" s="247">
        <f t="shared" ca="1" si="111"/>
        <v>0</v>
      </c>
      <c r="R376" s="247">
        <f t="shared" ca="1" si="110"/>
        <v>0</v>
      </c>
      <c r="S376" s="247">
        <f t="shared" ca="1" si="112"/>
        <v>0</v>
      </c>
      <c r="T376" s="245">
        <v>13</v>
      </c>
      <c r="U376" s="248"/>
      <c r="AE376" t="str">
        <f t="shared" ca="1" si="113"/>
        <v>-</v>
      </c>
      <c r="AF376" t="str">
        <f t="shared" ca="1" si="114"/>
        <v>-</v>
      </c>
      <c r="AG376" t="str">
        <f t="shared" ca="1" si="115"/>
        <v>-</v>
      </c>
    </row>
    <row r="377" spans="1:33">
      <c r="A377" s="251"/>
      <c r="B377" s="245"/>
      <c r="C377" s="252"/>
      <c r="D377" s="246"/>
      <c r="E377" s="247"/>
      <c r="F377" s="245"/>
      <c r="G377" s="248"/>
      <c r="O377" s="251"/>
      <c r="P377" s="245"/>
      <c r="Q377" s="252"/>
      <c r="R377" s="246"/>
      <c r="S377" s="247"/>
      <c r="T377" s="245"/>
      <c r="U377" s="248"/>
    </row>
    <row r="378" spans="1:33">
      <c r="A378" s="251"/>
      <c r="B378" s="245"/>
      <c r="C378" s="252"/>
      <c r="D378" s="253"/>
      <c r="E378" s="247"/>
      <c r="F378" s="245"/>
      <c r="G378" s="248"/>
      <c r="O378" s="251"/>
      <c r="P378" s="245"/>
      <c r="Q378" s="252"/>
      <c r="R378" s="253"/>
      <c r="S378" s="247"/>
      <c r="T378" s="245"/>
      <c r="U378" s="248"/>
    </row>
    <row r="379" spans="1:33">
      <c r="A379" s="254"/>
      <c r="B379" s="255"/>
      <c r="C379" s="256"/>
      <c r="D379" s="257"/>
      <c r="E379" s="256"/>
      <c r="F379" s="258"/>
      <c r="G379" s="259"/>
      <c r="O379" s="254"/>
      <c r="P379" s="255"/>
      <c r="Q379" s="256"/>
      <c r="R379" s="257"/>
      <c r="S379" s="256"/>
      <c r="T379" s="258"/>
      <c r="U379" s="259"/>
    </row>
    <row r="381" spans="1:33" ht="17.25" thickBot="1">
      <c r="A381" s="272">
        <f>'월간 계획'!AL3</f>
        <v>45097</v>
      </c>
      <c r="B381" s="273"/>
      <c r="C381" s="273"/>
      <c r="O381" s="272">
        <f>A381</f>
        <v>45097</v>
      </c>
      <c r="P381" s="273"/>
      <c r="Q381" s="273"/>
    </row>
    <row r="382" spans="1:33" ht="17.25" thickTop="1">
      <c r="A382" s="260" t="s">
        <v>178</v>
      </c>
      <c r="B382" s="261"/>
      <c r="C382" s="261"/>
      <c r="D382" s="261"/>
      <c r="E382" s="261"/>
      <c r="F382" s="261"/>
      <c r="G382" s="262"/>
      <c r="K382" t="s">
        <v>179</v>
      </c>
      <c r="L382" t="s">
        <v>180</v>
      </c>
      <c r="M382" t="s">
        <v>181</v>
      </c>
      <c r="O382" s="260" t="s">
        <v>178</v>
      </c>
      <c r="P382" s="261"/>
      <c r="Q382" s="261"/>
      <c r="R382" s="261"/>
      <c r="S382" s="261"/>
      <c r="T382" s="261"/>
      <c r="U382" s="262"/>
      <c r="AE382" t="s">
        <v>13</v>
      </c>
      <c r="AF382" t="s">
        <v>182</v>
      </c>
      <c r="AG382" t="s">
        <v>14</v>
      </c>
    </row>
    <row r="383" spans="1:33">
      <c r="A383" s="241" t="s">
        <v>183</v>
      </c>
      <c r="B383" s="242" t="s">
        <v>184</v>
      </c>
      <c r="C383" s="242" t="s">
        <v>185</v>
      </c>
      <c r="D383" s="242" t="s">
        <v>186</v>
      </c>
      <c r="E383" s="242" t="s">
        <v>185</v>
      </c>
      <c r="F383" s="242" t="s">
        <v>184</v>
      </c>
      <c r="G383" s="243" t="s">
        <v>183</v>
      </c>
      <c r="O383" s="241" t="s">
        <v>183</v>
      </c>
      <c r="P383" s="242" t="s">
        <v>184</v>
      </c>
      <c r="Q383" s="242" t="s">
        <v>185</v>
      </c>
      <c r="R383" s="242" t="s">
        <v>186</v>
      </c>
      <c r="S383" s="242" t="s">
        <v>185</v>
      </c>
      <c r="T383" s="242" t="s">
        <v>184</v>
      </c>
      <c r="U383" s="243" t="s">
        <v>183</v>
      </c>
      <c r="W383" t="s">
        <v>186</v>
      </c>
      <c r="X383" t="s">
        <v>187</v>
      </c>
      <c r="Y383" t="s">
        <v>188</v>
      </c>
      <c r="Z383" t="s">
        <v>189</v>
      </c>
      <c r="AA383" t="s">
        <v>190</v>
      </c>
      <c r="AB383" t="s">
        <v>188</v>
      </c>
      <c r="AC383" t="s">
        <v>191</v>
      </c>
      <c r="AD383" t="s">
        <v>190</v>
      </c>
    </row>
    <row r="384" spans="1:33">
      <c r="A384" s="244"/>
      <c r="B384" s="245">
        <v>1</v>
      </c>
      <c r="C384" s="247" t="str" cm="1">
        <f t="array" aca="1" ref="C384" ca="1">INDIRECT("'"&amp;$K384&amp;"'"&amp;"!H3")</f>
        <v>김상신</v>
      </c>
      <c r="D384" s="247" cm="1">
        <f t="array" aca="1" ref="D384" ca="1">INDIRECT("'"&amp;$K384&amp;"'"&amp;"!E3")</f>
        <v>3509</v>
      </c>
      <c r="E384" s="247" t="str" cm="1">
        <f t="array" aca="1" ref="E384" ca="1">INDIRECT("'"&amp;$K384&amp;"'"&amp;"!J3")</f>
        <v>박종길</v>
      </c>
      <c r="F384" s="245">
        <v>1</v>
      </c>
      <c r="G384" s="248"/>
      <c r="I384" s="275">
        <v>3</v>
      </c>
      <c r="K384" t="s">
        <v>266</v>
      </c>
      <c r="O384" s="244"/>
      <c r="P384" s="245">
        <v>1</v>
      </c>
      <c r="Q384" s="247" t="str">
        <f ca="1">C384</f>
        <v>김상신</v>
      </c>
      <c r="R384" s="247">
        <f t="shared" ref="R384:R396" ca="1" si="116">D384</f>
        <v>3509</v>
      </c>
      <c r="S384" s="247" t="str">
        <f ca="1">E384</f>
        <v>박종길</v>
      </c>
      <c r="T384" s="245">
        <v>1</v>
      </c>
      <c r="U384" s="248"/>
      <c r="W384">
        <v>3509</v>
      </c>
      <c r="X384" t="s">
        <v>197</v>
      </c>
      <c r="Y384">
        <v>22042</v>
      </c>
      <c r="Z384" t="s">
        <v>237</v>
      </c>
      <c r="AB384">
        <v>16043</v>
      </c>
      <c r="AC384" t="s">
        <v>142</v>
      </c>
      <c r="AE384" t="str">
        <f ca="1">IF(Q384=Z384,"-","확인")</f>
        <v>확인</v>
      </c>
      <c r="AF384" t="str">
        <f ca="1">IF(R384=W384,"-","확인")</f>
        <v>-</v>
      </c>
      <c r="AG384" t="str">
        <f ca="1">IF(S384=AC384,"-","확인")</f>
        <v>-</v>
      </c>
    </row>
    <row r="385" spans="1:33">
      <c r="A385" s="244"/>
      <c r="B385" s="245">
        <v>2</v>
      </c>
      <c r="C385" s="247" t="str" cm="1">
        <f t="array" aca="1" ref="C385" ca="1">INDIRECT("'"&amp;$K384&amp;"'"&amp;"!H19")</f>
        <v>최정수</v>
      </c>
      <c r="D385" s="247" cm="1">
        <f t="array" aca="1" ref="D385" ca="1">INDIRECT("'"&amp;$K384&amp;"'"&amp;"!E19")</f>
        <v>3619</v>
      </c>
      <c r="E385" s="247" t="str" cm="1">
        <f t="array" aca="1" ref="E385" ca="1">INDIRECT("'"&amp;$K384&amp;"'"&amp;"!J19")</f>
        <v>심상만</v>
      </c>
      <c r="F385" s="245">
        <v>2</v>
      </c>
      <c r="G385" s="249"/>
      <c r="I385" s="275">
        <v>19</v>
      </c>
      <c r="O385" s="244"/>
      <c r="P385" s="245">
        <v>2</v>
      </c>
      <c r="Q385" s="247" t="str">
        <f t="shared" ref="Q385:Q396" ca="1" si="117">C385</f>
        <v>최정수</v>
      </c>
      <c r="R385" s="247">
        <f t="shared" ca="1" si="116"/>
        <v>3619</v>
      </c>
      <c r="S385" s="247" t="str">
        <f t="shared" ref="S385:S396" ca="1" si="118">E385</f>
        <v>심상만</v>
      </c>
      <c r="T385" s="245">
        <v>2</v>
      </c>
      <c r="U385" s="249"/>
      <c r="W385">
        <v>3662</v>
      </c>
      <c r="X385" t="s">
        <v>227</v>
      </c>
      <c r="Y385">
        <v>16023</v>
      </c>
      <c r="Z385" t="s">
        <v>163</v>
      </c>
      <c r="AB385">
        <v>22027</v>
      </c>
      <c r="AC385" t="s">
        <v>174</v>
      </c>
      <c r="AE385" t="str">
        <f t="shared" ref="AE385:AE396" ca="1" si="119">IF(Q385=Z385,"-","확인")</f>
        <v>확인</v>
      </c>
      <c r="AF385" t="str">
        <f t="shared" ref="AF385:AF396" ca="1" si="120">IF(R385=W385,"-","확인")</f>
        <v>확인</v>
      </c>
      <c r="AG385" t="str">
        <f t="shared" ref="AG385:AG396" ca="1" si="121">IF(S385=AC385,"-","확인")</f>
        <v>확인</v>
      </c>
    </row>
    <row r="386" spans="1:33">
      <c r="A386" s="244"/>
      <c r="B386" s="245">
        <v>3</v>
      </c>
      <c r="C386" s="247" t="str" cm="1">
        <f t="array" aca="1" ref="C386" ca="1">INDIRECT("'"&amp;$K384&amp;"'"&amp;"!H35")</f>
        <v>김용진</v>
      </c>
      <c r="D386" s="247" cm="1">
        <f t="array" aca="1" ref="D386" ca="1">INDIRECT("'"&amp;$K384&amp;"'"&amp;"!E35")</f>
        <v>3620</v>
      </c>
      <c r="E386" s="247" t="str" cm="1">
        <f t="array" aca="1" ref="E386" ca="1">INDIRECT("'"&amp;$K384&amp;"'"&amp;"!J35")</f>
        <v>김정일</v>
      </c>
      <c r="F386" s="245">
        <v>3</v>
      </c>
      <c r="G386" s="248"/>
      <c r="I386" s="275">
        <v>35</v>
      </c>
      <c r="O386" s="244"/>
      <c r="P386" s="245">
        <v>3</v>
      </c>
      <c r="Q386" s="247" t="str">
        <f t="shared" ca="1" si="117"/>
        <v>김용진</v>
      </c>
      <c r="R386" s="247">
        <f t="shared" ca="1" si="116"/>
        <v>3620</v>
      </c>
      <c r="S386" s="247" t="str">
        <f t="shared" ca="1" si="118"/>
        <v>김정일</v>
      </c>
      <c r="T386" s="245">
        <v>3</v>
      </c>
      <c r="U386" s="248"/>
      <c r="W386">
        <v>3620</v>
      </c>
      <c r="X386" t="s">
        <v>203</v>
      </c>
      <c r="Y386">
        <v>18048</v>
      </c>
      <c r="Z386" t="s">
        <v>146</v>
      </c>
      <c r="AB386">
        <v>17006</v>
      </c>
      <c r="AC386" t="s">
        <v>147</v>
      </c>
      <c r="AE386" t="str">
        <f t="shared" ca="1" si="119"/>
        <v>확인</v>
      </c>
      <c r="AF386" t="str">
        <f t="shared" ca="1" si="120"/>
        <v>-</v>
      </c>
      <c r="AG386" t="str">
        <f t="shared" ca="1" si="121"/>
        <v>확인</v>
      </c>
    </row>
    <row r="387" spans="1:33">
      <c r="A387" s="244"/>
      <c r="B387" s="245">
        <v>4</v>
      </c>
      <c r="C387" s="247" t="str" cm="1">
        <f t="array" aca="1" ref="C387" ca="1">INDIRECT("'"&amp;$K384&amp;"'"&amp;"!H51")</f>
        <v>김도근</v>
      </c>
      <c r="D387" s="247" cm="1">
        <f t="array" aca="1" ref="D387" ca="1">INDIRECT("'"&amp;$K384&amp;"'"&amp;"!E51")</f>
        <v>3621</v>
      </c>
      <c r="E387" s="247" t="str" cm="1">
        <f t="array" aca="1" ref="E387" ca="1">INDIRECT("'"&amp;$K384&amp;"'"&amp;"!J51")</f>
        <v>김학열</v>
      </c>
      <c r="F387" s="245">
        <v>4</v>
      </c>
      <c r="G387" s="248"/>
      <c r="I387" s="275">
        <v>51</v>
      </c>
      <c r="O387" s="244"/>
      <c r="P387" s="245">
        <v>4</v>
      </c>
      <c r="Q387" s="247" t="str">
        <f t="shared" ca="1" si="117"/>
        <v>김도근</v>
      </c>
      <c r="R387" s="247">
        <f t="shared" ca="1" si="116"/>
        <v>3621</v>
      </c>
      <c r="S387" s="247" t="str">
        <f t="shared" ca="1" si="118"/>
        <v>김학열</v>
      </c>
      <c r="T387" s="245">
        <v>4</v>
      </c>
      <c r="U387" s="248"/>
      <c r="W387">
        <v>3621</v>
      </c>
      <c r="X387" t="s">
        <v>206</v>
      </c>
      <c r="Y387">
        <v>16014</v>
      </c>
      <c r="Z387" t="s">
        <v>148</v>
      </c>
      <c r="AB387">
        <v>6058</v>
      </c>
      <c r="AC387" t="s">
        <v>149</v>
      </c>
      <c r="AE387" t="str">
        <f t="shared" ca="1" si="119"/>
        <v>-</v>
      </c>
      <c r="AF387" t="str">
        <f t="shared" ca="1" si="120"/>
        <v>-</v>
      </c>
      <c r="AG387" t="str">
        <f t="shared" ca="1" si="121"/>
        <v>-</v>
      </c>
    </row>
    <row r="388" spans="1:33">
      <c r="A388" s="244"/>
      <c r="B388" s="245">
        <v>5</v>
      </c>
      <c r="C388" s="247" t="str" cm="1">
        <f t="array" aca="1" ref="C388" ca="1">INDIRECT("'"&amp;$K384&amp;"'"&amp;"!H67")</f>
        <v>김만철</v>
      </c>
      <c r="D388" s="247" cm="1">
        <f t="array" aca="1" ref="D388" ca="1">INDIRECT("'"&amp;$K384&amp;"'"&amp;"!E67")</f>
        <v>3622</v>
      </c>
      <c r="E388" s="247" t="str" cm="1">
        <f t="array" aca="1" ref="E388" ca="1">INDIRECT("'"&amp;$K384&amp;"'"&amp;"!J67")</f>
        <v>자선호</v>
      </c>
      <c r="F388" s="245">
        <v>5</v>
      </c>
      <c r="G388" s="248"/>
      <c r="I388" s="275">
        <v>67</v>
      </c>
      <c r="O388" s="244"/>
      <c r="P388" s="245">
        <v>5</v>
      </c>
      <c r="Q388" s="247" t="str">
        <f t="shared" ca="1" si="117"/>
        <v>김만철</v>
      </c>
      <c r="R388" s="247">
        <f t="shared" ca="1" si="116"/>
        <v>3622</v>
      </c>
      <c r="S388" s="247" t="str">
        <f t="shared" ca="1" si="118"/>
        <v>자선호</v>
      </c>
      <c r="T388" s="245">
        <v>5</v>
      </c>
      <c r="U388" s="248"/>
      <c r="W388">
        <v>3622</v>
      </c>
      <c r="X388" t="s">
        <v>209</v>
      </c>
      <c r="Y388">
        <v>15025</v>
      </c>
      <c r="Z388" t="s">
        <v>150</v>
      </c>
      <c r="AB388">
        <v>19030</v>
      </c>
      <c r="AC388" t="s">
        <v>151</v>
      </c>
      <c r="AE388" t="str">
        <f t="shared" ca="1" si="119"/>
        <v>-</v>
      </c>
      <c r="AF388" t="str">
        <f t="shared" ca="1" si="120"/>
        <v>-</v>
      </c>
      <c r="AG388" t="str">
        <f t="shared" ca="1" si="121"/>
        <v>-</v>
      </c>
    </row>
    <row r="389" spans="1:33">
      <c r="A389" s="244"/>
      <c r="B389" s="245">
        <v>6</v>
      </c>
      <c r="C389" s="247" t="str" cm="1">
        <f t="array" aca="1" ref="C389" ca="1">INDIRECT("'"&amp;$K384&amp;"'"&amp;"!H83")</f>
        <v>김민규</v>
      </c>
      <c r="D389" s="247" cm="1">
        <f t="array" aca="1" ref="D389" ca="1">INDIRECT("'"&amp;$K384&amp;"'"&amp;"!E83")</f>
        <v>3629</v>
      </c>
      <c r="E389" s="247" t="str" cm="1">
        <f t="array" aca="1" ref="E389" ca="1">INDIRECT("'"&amp;$K384&amp;"'"&amp;"!J83")</f>
        <v>김권호</v>
      </c>
      <c r="F389" s="245">
        <v>6</v>
      </c>
      <c r="G389" s="248"/>
      <c r="I389" s="275">
        <v>83</v>
      </c>
      <c r="O389" s="244"/>
      <c r="P389" s="245">
        <v>6</v>
      </c>
      <c r="Q389" s="247" t="str">
        <f t="shared" ca="1" si="117"/>
        <v>김민규</v>
      </c>
      <c r="R389" s="247">
        <f t="shared" ca="1" si="116"/>
        <v>3629</v>
      </c>
      <c r="S389" s="247" t="str">
        <f t="shared" ca="1" si="118"/>
        <v>김권호</v>
      </c>
      <c r="T389" s="245">
        <v>6</v>
      </c>
      <c r="U389" s="248"/>
      <c r="W389">
        <v>3508</v>
      </c>
      <c r="X389" t="s">
        <v>193</v>
      </c>
      <c r="Y389">
        <v>15023</v>
      </c>
      <c r="Z389" t="s">
        <v>136</v>
      </c>
      <c r="AB389">
        <v>16026</v>
      </c>
      <c r="AC389" t="s">
        <v>138</v>
      </c>
      <c r="AE389" t="str">
        <f t="shared" ca="1" si="119"/>
        <v>확인</v>
      </c>
      <c r="AF389" t="str">
        <f t="shared" ca="1" si="120"/>
        <v>확인</v>
      </c>
      <c r="AG389" t="str">
        <f t="shared" ca="1" si="121"/>
        <v>확인</v>
      </c>
    </row>
    <row r="390" spans="1:33">
      <c r="A390" s="244"/>
      <c r="B390" s="245">
        <v>7</v>
      </c>
      <c r="C390" s="247" t="str" cm="1">
        <f t="array" aca="1" ref="C390" ca="1">INDIRECT("'"&amp;$K384&amp;"'"&amp;"!H99")</f>
        <v>한태전</v>
      </c>
      <c r="D390" s="247" cm="1">
        <f t="array" aca="1" ref="D390" ca="1">INDIRECT("'"&amp;$K384&amp;"'"&amp;"!E99")</f>
        <v>3630</v>
      </c>
      <c r="E390" s="247" t="str" cm="1">
        <f t="array" aca="1" ref="E390" ca="1">INDIRECT("'"&amp;$K384&amp;"'"&amp;"!J99")</f>
        <v>김선호</v>
      </c>
      <c r="F390" s="245">
        <v>7</v>
      </c>
      <c r="G390" s="248"/>
      <c r="I390" s="275">
        <v>99</v>
      </c>
      <c r="O390" s="244"/>
      <c r="P390" s="245">
        <v>7</v>
      </c>
      <c r="Q390" s="247" t="str">
        <f t="shared" ca="1" si="117"/>
        <v>한태전</v>
      </c>
      <c r="R390" s="247">
        <f t="shared" ca="1" si="116"/>
        <v>3630</v>
      </c>
      <c r="S390" s="247" t="str">
        <f t="shared" ca="1" si="118"/>
        <v>김선호</v>
      </c>
      <c r="T390" s="245">
        <v>7</v>
      </c>
      <c r="U390" s="248"/>
      <c r="W390">
        <v>3630</v>
      </c>
      <c r="X390" t="s">
        <v>215</v>
      </c>
      <c r="Y390">
        <v>16038</v>
      </c>
      <c r="Z390" t="s">
        <v>154</v>
      </c>
      <c r="AB390">
        <v>10034</v>
      </c>
      <c r="AC390" t="s">
        <v>155</v>
      </c>
      <c r="AE390" t="str">
        <f t="shared" ca="1" si="119"/>
        <v>확인</v>
      </c>
      <c r="AF390" t="str">
        <f t="shared" ca="1" si="120"/>
        <v>-</v>
      </c>
      <c r="AG390" t="str">
        <f t="shared" ca="1" si="121"/>
        <v>확인</v>
      </c>
    </row>
    <row r="391" spans="1:33">
      <c r="A391" s="244"/>
      <c r="B391" s="245">
        <v>8</v>
      </c>
      <c r="C391" s="247" t="str" cm="1">
        <f t="array" aca="1" ref="C391" ca="1">INDIRECT("'"&amp;$K384&amp;"'"&amp;"!H115")</f>
        <v>장남균</v>
      </c>
      <c r="D391" s="247" cm="1">
        <f t="array" aca="1" ref="D391" ca="1">INDIRECT("'"&amp;$K384&amp;"'"&amp;"!E115")</f>
        <v>3631</v>
      </c>
      <c r="E391" s="247" t="str" cm="1">
        <f t="array" aca="1" ref="E391" ca="1">INDIRECT("'"&amp;$K384&amp;"'"&amp;"!J115")</f>
        <v>이영화</v>
      </c>
      <c r="F391" s="245">
        <v>8</v>
      </c>
      <c r="G391" s="248"/>
      <c r="I391" s="275">
        <v>115</v>
      </c>
      <c r="O391" s="244"/>
      <c r="P391" s="245">
        <v>8</v>
      </c>
      <c r="Q391" s="247" t="str">
        <f t="shared" ca="1" si="117"/>
        <v>장남균</v>
      </c>
      <c r="R391" s="247">
        <f t="shared" ca="1" si="116"/>
        <v>3631</v>
      </c>
      <c r="S391" s="247" t="str">
        <f t="shared" ca="1" si="118"/>
        <v>이영화</v>
      </c>
      <c r="T391" s="245">
        <v>8</v>
      </c>
      <c r="U391" s="248"/>
      <c r="W391">
        <v>3631</v>
      </c>
      <c r="X391" t="s">
        <v>218</v>
      </c>
      <c r="Y391">
        <v>19004</v>
      </c>
      <c r="Z391" t="s">
        <v>156</v>
      </c>
      <c r="AB391">
        <v>16035</v>
      </c>
      <c r="AC391" t="s">
        <v>157</v>
      </c>
      <c r="AE391" t="str">
        <f t="shared" ca="1" si="119"/>
        <v>-</v>
      </c>
      <c r="AF391" t="str">
        <f t="shared" ca="1" si="120"/>
        <v>-</v>
      </c>
      <c r="AG391" t="str">
        <f t="shared" ca="1" si="121"/>
        <v>-</v>
      </c>
    </row>
    <row r="392" spans="1:33">
      <c r="A392" s="244"/>
      <c r="B392" s="245">
        <v>9</v>
      </c>
      <c r="C392" s="247" t="str" cm="1">
        <f t="array" aca="1" ref="C392" ca="1">INDIRECT("'"&amp;$K384&amp;"'"&amp;"!H131")</f>
        <v>김요섭</v>
      </c>
      <c r="D392" s="247" cm="1">
        <f t="array" aca="1" ref="D392" ca="1">INDIRECT("'"&amp;$K384&amp;"'"&amp;"!E131")</f>
        <v>3632</v>
      </c>
      <c r="E392" s="247" t="str" cm="1">
        <f t="array" aca="1" ref="E392" ca="1">INDIRECT("'"&amp;$K384&amp;"'"&amp;"!J131")</f>
        <v>임충환</v>
      </c>
      <c r="F392" s="245">
        <v>9</v>
      </c>
      <c r="G392" s="248"/>
      <c r="I392" s="275">
        <v>131</v>
      </c>
      <c r="O392" s="244"/>
      <c r="P392" s="245">
        <v>9</v>
      </c>
      <c r="Q392" s="247" t="str">
        <f t="shared" ca="1" si="117"/>
        <v>김요섭</v>
      </c>
      <c r="R392" s="247">
        <f t="shared" ca="1" si="116"/>
        <v>3632</v>
      </c>
      <c r="S392" s="247" t="str">
        <f t="shared" ca="1" si="118"/>
        <v>임충환</v>
      </c>
      <c r="T392" s="245">
        <v>9</v>
      </c>
      <c r="U392" s="248"/>
      <c r="W392">
        <v>3632</v>
      </c>
      <c r="X392" t="s">
        <v>221</v>
      </c>
      <c r="Y392">
        <v>8030</v>
      </c>
      <c r="Z392" t="s">
        <v>158</v>
      </c>
      <c r="AB392">
        <v>21043</v>
      </c>
      <c r="AC392" t="s">
        <v>171</v>
      </c>
      <c r="AE392" t="str">
        <f t="shared" ca="1" si="119"/>
        <v>-</v>
      </c>
      <c r="AF392" t="str">
        <f t="shared" ca="1" si="120"/>
        <v>-</v>
      </c>
      <c r="AG392" t="str">
        <f t="shared" ca="1" si="121"/>
        <v>확인</v>
      </c>
    </row>
    <row r="393" spans="1:33">
      <c r="A393" s="244"/>
      <c r="B393" s="245">
        <v>10</v>
      </c>
      <c r="C393" s="247" t="str" cm="1">
        <f t="array" aca="1" ref="C393" ca="1">INDIRECT("'"&amp;$K384&amp;"'"&amp;"!H147")</f>
        <v>이인섭</v>
      </c>
      <c r="D393" s="247" cm="1">
        <f t="array" aca="1" ref="D393" ca="1">INDIRECT("'"&amp;$K384&amp;"'"&amp;"!E147")</f>
        <v>3661</v>
      </c>
      <c r="E393" s="247" t="str" cm="1">
        <f t="array" aca="1" ref="E393" ca="1">INDIRECT("'"&amp;$K384&amp;"'"&amp;"!J147")</f>
        <v>김익수</v>
      </c>
      <c r="F393" s="245">
        <v>10</v>
      </c>
      <c r="G393" s="248"/>
      <c r="I393" s="275">
        <v>147</v>
      </c>
      <c r="O393" s="244"/>
      <c r="P393" s="245">
        <v>10</v>
      </c>
      <c r="Q393" s="247" t="str">
        <f t="shared" ca="1" si="117"/>
        <v>이인섭</v>
      </c>
      <c r="R393" s="247">
        <f t="shared" ca="1" si="116"/>
        <v>3661</v>
      </c>
      <c r="S393" s="247" t="str">
        <f t="shared" ca="1" si="118"/>
        <v>김익수</v>
      </c>
      <c r="T393" s="245">
        <v>10</v>
      </c>
      <c r="U393" s="248"/>
      <c r="W393">
        <v>3619</v>
      </c>
      <c r="X393" t="s">
        <v>200</v>
      </c>
      <c r="Y393">
        <v>22037</v>
      </c>
      <c r="Z393" t="s">
        <v>173</v>
      </c>
      <c r="AB393">
        <v>21038</v>
      </c>
      <c r="AC393" t="s">
        <v>261</v>
      </c>
      <c r="AE393" t="str">
        <f t="shared" ca="1" si="119"/>
        <v>확인</v>
      </c>
      <c r="AF393" t="str">
        <f t="shared" ca="1" si="120"/>
        <v>확인</v>
      </c>
      <c r="AG393" t="str">
        <f t="shared" ca="1" si="121"/>
        <v>확인</v>
      </c>
    </row>
    <row r="394" spans="1:33">
      <c r="A394" s="244"/>
      <c r="B394" s="245">
        <v>11</v>
      </c>
      <c r="C394" s="247" t="str" cm="1">
        <f t="array" aca="1" ref="C394" ca="1">INDIRECT("'"&amp;$K384&amp;"'"&amp;"!H163")</f>
        <v>김성취</v>
      </c>
      <c r="D394" s="247" cm="1">
        <f t="array" aca="1" ref="D394" ca="1">INDIRECT("'"&amp;$K384&amp;"'"&amp;"!E163")</f>
        <v>3662</v>
      </c>
      <c r="E394" s="247" t="str" cm="1">
        <f t="array" aca="1" ref="E394" ca="1">INDIRECT("'"&amp;$K384&amp;"'"&amp;"!J163")</f>
        <v>양광일</v>
      </c>
      <c r="F394" s="245">
        <v>11</v>
      </c>
      <c r="G394" s="248"/>
      <c r="I394" s="275">
        <v>163</v>
      </c>
      <c r="O394" s="244"/>
      <c r="P394" s="245">
        <v>11</v>
      </c>
      <c r="Q394" s="247" t="str">
        <f t="shared" ca="1" si="117"/>
        <v>김성취</v>
      </c>
      <c r="R394" s="247">
        <f t="shared" ca="1" si="116"/>
        <v>3662</v>
      </c>
      <c r="S394" s="247" t="str">
        <f t="shared" ca="1" si="118"/>
        <v>양광일</v>
      </c>
      <c r="T394" s="245">
        <v>11</v>
      </c>
      <c r="U394" s="248"/>
      <c r="W394">
        <v>3629</v>
      </c>
      <c r="X394" t="s">
        <v>212</v>
      </c>
      <c r="AE394" t="str">
        <f t="shared" ca="1" si="119"/>
        <v>확인</v>
      </c>
      <c r="AF394" t="str">
        <f t="shared" ca="1" si="120"/>
        <v>확인</v>
      </c>
      <c r="AG394" t="str">
        <f t="shared" ca="1" si="121"/>
        <v>확인</v>
      </c>
    </row>
    <row r="395" spans="1:33">
      <c r="A395" s="244"/>
      <c r="B395" s="245">
        <v>12</v>
      </c>
      <c r="C395" s="247" t="str" cm="1">
        <f t="array" aca="1" ref="C395" ca="1">INDIRECT("'"&amp;$K384&amp;"'"&amp;"!H179")</f>
        <v>이수환</v>
      </c>
      <c r="D395" s="247" cm="1">
        <f t="array" aca="1" ref="D395" ca="1">INDIRECT("'"&amp;$K384&amp;"'"&amp;"!E179")</f>
        <v>3508</v>
      </c>
      <c r="E395" s="247" t="str" cm="1">
        <f t="array" aca="1" ref="E395" ca="1">INDIRECT("'"&amp;$K384&amp;"'"&amp;"!J179")</f>
        <v>박선웅</v>
      </c>
      <c r="F395" s="245">
        <v>12</v>
      </c>
      <c r="G395" s="248"/>
      <c r="I395" s="275">
        <v>179</v>
      </c>
      <c r="O395" s="244"/>
      <c r="P395" s="245">
        <v>12</v>
      </c>
      <c r="Q395" s="247" t="str">
        <f t="shared" ca="1" si="117"/>
        <v>이수환</v>
      </c>
      <c r="R395" s="247">
        <f t="shared" ca="1" si="116"/>
        <v>3508</v>
      </c>
      <c r="S395" s="247" t="str">
        <f t="shared" ca="1" si="118"/>
        <v>박선웅</v>
      </c>
      <c r="T395" s="245">
        <v>12</v>
      </c>
      <c r="U395" s="248"/>
      <c r="W395">
        <v>3661</v>
      </c>
      <c r="X395" t="s">
        <v>224</v>
      </c>
      <c r="AE395" t="str">
        <f t="shared" ca="1" si="119"/>
        <v>확인</v>
      </c>
      <c r="AF395" t="str">
        <f t="shared" ca="1" si="120"/>
        <v>확인</v>
      </c>
      <c r="AG395" t="str">
        <f t="shared" ca="1" si="121"/>
        <v>확인</v>
      </c>
    </row>
    <row r="396" spans="1:33">
      <c r="A396" s="250"/>
      <c r="B396" s="245">
        <v>13</v>
      </c>
      <c r="C396" s="247" cm="1">
        <f t="array" aca="1" ref="C396" ca="1">INDIRECT("'"&amp;$K$84&amp;"'"&amp;"!H195")</f>
        <v>0</v>
      </c>
      <c r="D396" s="247" cm="1">
        <f t="array" aca="1" ref="D396" ca="1">INDIRECT("'"&amp;$K384&amp;"'"&amp;"!E195")</f>
        <v>0</v>
      </c>
      <c r="E396" s="247" cm="1">
        <f t="array" aca="1" ref="E396" ca="1">INDIRECT("'"&amp;$K304&amp;"'"&amp;"!J195")</f>
        <v>0</v>
      </c>
      <c r="F396" s="245">
        <v>13</v>
      </c>
      <c r="G396" s="248"/>
      <c r="I396" s="275">
        <f>I395+16</f>
        <v>195</v>
      </c>
      <c r="O396" s="250"/>
      <c r="P396" s="245">
        <v>13</v>
      </c>
      <c r="Q396" s="247">
        <f t="shared" ca="1" si="117"/>
        <v>0</v>
      </c>
      <c r="R396" s="247">
        <f t="shared" ca="1" si="116"/>
        <v>0</v>
      </c>
      <c r="S396" s="247">
        <f t="shared" ca="1" si="118"/>
        <v>0</v>
      </c>
      <c r="T396" s="245">
        <v>13</v>
      </c>
      <c r="U396" s="248"/>
      <c r="AE396" t="str">
        <f t="shared" ca="1" si="119"/>
        <v>-</v>
      </c>
      <c r="AF396" t="str">
        <f t="shared" ca="1" si="120"/>
        <v>-</v>
      </c>
      <c r="AG396" t="str">
        <f t="shared" ca="1" si="121"/>
        <v>-</v>
      </c>
    </row>
    <row r="397" spans="1:33">
      <c r="A397" s="251"/>
      <c r="B397" s="245"/>
      <c r="C397" s="252"/>
      <c r="D397" s="246"/>
      <c r="E397" s="247"/>
      <c r="F397" s="245"/>
      <c r="G397" s="248"/>
      <c r="O397" s="251"/>
      <c r="P397" s="245"/>
      <c r="Q397" s="252"/>
      <c r="R397" s="246"/>
      <c r="S397" s="247"/>
      <c r="T397" s="245"/>
      <c r="U397" s="248"/>
    </row>
    <row r="398" spans="1:33">
      <c r="A398" s="251"/>
      <c r="B398" s="245"/>
      <c r="C398" s="252"/>
      <c r="D398" s="253"/>
      <c r="E398" s="247"/>
      <c r="F398" s="245"/>
      <c r="G398" s="248"/>
      <c r="O398" s="251"/>
      <c r="P398" s="245"/>
      <c r="Q398" s="252"/>
      <c r="R398" s="253"/>
      <c r="S398" s="247"/>
      <c r="T398" s="245"/>
      <c r="U398" s="248"/>
    </row>
    <row r="399" spans="1:33">
      <c r="A399" s="254"/>
      <c r="B399" s="255"/>
      <c r="C399" s="256"/>
      <c r="D399" s="257"/>
      <c r="E399" s="256"/>
      <c r="F399" s="258"/>
      <c r="G399" s="259"/>
      <c r="O399" s="254"/>
      <c r="P399" s="255"/>
      <c r="Q399" s="256"/>
      <c r="R399" s="257"/>
      <c r="S399" s="256"/>
      <c r="T399" s="258"/>
      <c r="U399" s="259"/>
    </row>
    <row r="401" spans="1:33" ht="17.25" thickBot="1">
      <c r="A401" s="272">
        <f>'월간 계획'!AM3</f>
        <v>45098</v>
      </c>
      <c r="B401" s="273"/>
      <c r="C401" s="273"/>
      <c r="O401" s="272">
        <f>A401</f>
        <v>45098</v>
      </c>
      <c r="P401" s="273"/>
      <c r="Q401" s="273"/>
    </row>
    <row r="402" spans="1:33" ht="17.25" thickTop="1">
      <c r="A402" s="260" t="s">
        <v>178</v>
      </c>
      <c r="B402" s="261"/>
      <c r="C402" s="261"/>
      <c r="D402" s="261"/>
      <c r="E402" s="261"/>
      <c r="F402" s="261"/>
      <c r="G402" s="262"/>
      <c r="K402" t="s">
        <v>179</v>
      </c>
      <c r="L402" t="s">
        <v>180</v>
      </c>
      <c r="M402" t="s">
        <v>181</v>
      </c>
      <c r="O402" s="260" t="s">
        <v>178</v>
      </c>
      <c r="P402" s="261"/>
      <c r="Q402" s="261"/>
      <c r="R402" s="261"/>
      <c r="S402" s="261"/>
      <c r="T402" s="261"/>
      <c r="U402" s="262"/>
      <c r="AE402" t="s">
        <v>13</v>
      </c>
      <c r="AF402" t="s">
        <v>182</v>
      </c>
      <c r="AG402" t="s">
        <v>14</v>
      </c>
    </row>
    <row r="403" spans="1:33">
      <c r="A403" s="241" t="s">
        <v>183</v>
      </c>
      <c r="B403" s="242" t="s">
        <v>184</v>
      </c>
      <c r="C403" s="242" t="s">
        <v>185</v>
      </c>
      <c r="D403" s="242" t="s">
        <v>186</v>
      </c>
      <c r="E403" s="242" t="s">
        <v>185</v>
      </c>
      <c r="F403" s="242" t="s">
        <v>184</v>
      </c>
      <c r="G403" s="243" t="s">
        <v>183</v>
      </c>
      <c r="O403" s="241" t="s">
        <v>183</v>
      </c>
      <c r="P403" s="242" t="s">
        <v>184</v>
      </c>
      <c r="Q403" s="242" t="s">
        <v>185</v>
      </c>
      <c r="R403" s="242" t="s">
        <v>186</v>
      </c>
      <c r="S403" s="242" t="s">
        <v>185</v>
      </c>
      <c r="T403" s="242" t="s">
        <v>184</v>
      </c>
      <c r="U403" s="243" t="s">
        <v>183</v>
      </c>
      <c r="W403" t="s">
        <v>186</v>
      </c>
      <c r="X403" t="s">
        <v>187</v>
      </c>
      <c r="Y403" t="s">
        <v>188</v>
      </c>
      <c r="Z403" t="s">
        <v>189</v>
      </c>
      <c r="AA403" t="s">
        <v>190</v>
      </c>
      <c r="AB403" t="s">
        <v>188</v>
      </c>
      <c r="AC403" t="s">
        <v>191</v>
      </c>
      <c r="AD403" t="s">
        <v>190</v>
      </c>
    </row>
    <row r="404" spans="1:33">
      <c r="A404" s="244"/>
      <c r="B404" s="245">
        <v>1</v>
      </c>
      <c r="C404" s="247" t="str" cm="1">
        <f t="array" aca="1" ref="C404" ca="1">INDIRECT("'"&amp;$K404&amp;"'"&amp;"!H3")</f>
        <v>이수환</v>
      </c>
      <c r="D404" s="247" cm="1">
        <f t="array" aca="1" ref="D404" ca="1">INDIRECT("'"&amp;$K404&amp;"'"&amp;"!E3")</f>
        <v>3508</v>
      </c>
      <c r="E404" s="247" t="str" cm="1">
        <f t="array" aca="1" ref="E404" ca="1">INDIRECT("'"&amp;$K404&amp;"'"&amp;"!J3")</f>
        <v>박선웅</v>
      </c>
      <c r="F404" s="245">
        <v>1</v>
      </c>
      <c r="G404" s="248"/>
      <c r="I404" s="275">
        <v>3</v>
      </c>
      <c r="K404" t="s">
        <v>267</v>
      </c>
      <c r="O404" s="244"/>
      <c r="P404" s="245">
        <v>1</v>
      </c>
      <c r="Q404" s="247" t="str">
        <f ca="1">C404</f>
        <v>이수환</v>
      </c>
      <c r="R404" s="247">
        <f t="shared" ref="R404:R416" ca="1" si="122">D404</f>
        <v>3508</v>
      </c>
      <c r="S404" s="247" t="str">
        <f ca="1">E404</f>
        <v>박선웅</v>
      </c>
      <c r="T404" s="245">
        <v>1</v>
      </c>
      <c r="U404" s="248"/>
      <c r="W404">
        <v>3508</v>
      </c>
      <c r="X404" t="s">
        <v>193</v>
      </c>
      <c r="Y404">
        <v>15023</v>
      </c>
      <c r="Z404" t="s">
        <v>136</v>
      </c>
      <c r="AB404">
        <v>16026</v>
      </c>
      <c r="AC404" t="s">
        <v>138</v>
      </c>
      <c r="AE404" t="str">
        <f ca="1">IF(Q404=Z404,"-","확인")</f>
        <v>-</v>
      </c>
      <c r="AF404" t="str">
        <f ca="1">IF(R404=W404,"-","확인")</f>
        <v>-</v>
      </c>
      <c r="AG404" t="str">
        <f ca="1">IF(S404=AC404,"-","확인")</f>
        <v>-</v>
      </c>
    </row>
    <row r="405" spans="1:33">
      <c r="A405" s="244"/>
      <c r="B405" s="245">
        <v>2</v>
      </c>
      <c r="C405" s="247" t="str" cm="1">
        <f t="array" aca="1" ref="C405" ca="1">INDIRECT("'"&amp;$K404&amp;"'"&amp;"!H19")</f>
        <v>김상신</v>
      </c>
      <c r="D405" s="247" cm="1">
        <f t="array" aca="1" ref="D405" ca="1">INDIRECT("'"&amp;$K404&amp;"'"&amp;"!E19")</f>
        <v>3509</v>
      </c>
      <c r="E405" s="247" t="str" cm="1">
        <f t="array" aca="1" ref="E405" ca="1">INDIRECT("'"&amp;$K404&amp;"'"&amp;"!J19")</f>
        <v>박종길</v>
      </c>
      <c r="F405" s="245">
        <v>2</v>
      </c>
      <c r="G405" s="249"/>
      <c r="I405" s="275">
        <v>19</v>
      </c>
      <c r="O405" s="244"/>
      <c r="P405" s="245">
        <v>2</v>
      </c>
      <c r="Q405" s="247" t="str">
        <f t="shared" ref="Q405:Q416" ca="1" si="123">C405</f>
        <v>김상신</v>
      </c>
      <c r="R405" s="247">
        <f t="shared" ca="1" si="122"/>
        <v>3509</v>
      </c>
      <c r="S405" s="247" t="str">
        <f t="shared" ref="S405:S416" ca="1" si="124">E405</f>
        <v>박종길</v>
      </c>
      <c r="T405" s="245">
        <v>2</v>
      </c>
      <c r="U405" s="249"/>
      <c r="W405">
        <v>3661</v>
      </c>
      <c r="X405" t="s">
        <v>224</v>
      </c>
      <c r="Y405">
        <v>16041</v>
      </c>
      <c r="Z405" t="s">
        <v>161</v>
      </c>
      <c r="AB405">
        <v>18007</v>
      </c>
      <c r="AC405" t="s">
        <v>160</v>
      </c>
      <c r="AE405" t="str">
        <f t="shared" ref="AE405:AE416" ca="1" si="125">IF(Q405=Z405,"-","확인")</f>
        <v>확인</v>
      </c>
      <c r="AF405" t="str">
        <f t="shared" ref="AF405:AF416" ca="1" si="126">IF(R405=W405,"-","확인")</f>
        <v>확인</v>
      </c>
      <c r="AG405" t="str">
        <f t="shared" ref="AG405:AG416" ca="1" si="127">IF(S405=AC405,"-","확인")</f>
        <v>확인</v>
      </c>
    </row>
    <row r="406" spans="1:33">
      <c r="A406" s="244"/>
      <c r="B406" s="245">
        <v>3</v>
      </c>
      <c r="C406" s="247" t="str" cm="1">
        <f t="array" aca="1" ref="C406" ca="1">INDIRECT("'"&amp;$K404&amp;"'"&amp;"!H35")</f>
        <v>김성취</v>
      </c>
      <c r="D406" s="247" cm="1">
        <f t="array" aca="1" ref="D406" ca="1">INDIRECT("'"&amp;$K404&amp;"'"&amp;"!E35")</f>
        <v>3619</v>
      </c>
      <c r="E406" s="247" t="str" cm="1">
        <f t="array" aca="1" ref="E406" ca="1">INDIRECT("'"&amp;$K404&amp;"'"&amp;"!J35")</f>
        <v>양광일</v>
      </c>
      <c r="F406" s="245">
        <v>3</v>
      </c>
      <c r="G406" s="248"/>
      <c r="I406" s="275">
        <v>35</v>
      </c>
      <c r="O406" s="244"/>
      <c r="P406" s="245">
        <v>3</v>
      </c>
      <c r="Q406" s="247" t="str">
        <f t="shared" ca="1" si="123"/>
        <v>김성취</v>
      </c>
      <c r="R406" s="247">
        <f t="shared" ca="1" si="122"/>
        <v>3619</v>
      </c>
      <c r="S406" s="247" t="str">
        <f t="shared" ca="1" si="124"/>
        <v>양광일</v>
      </c>
      <c r="T406" s="245">
        <v>3</v>
      </c>
      <c r="U406" s="248"/>
      <c r="W406">
        <v>3619</v>
      </c>
      <c r="X406" t="s">
        <v>200</v>
      </c>
      <c r="Y406">
        <v>14031</v>
      </c>
      <c r="Z406" t="s">
        <v>143</v>
      </c>
      <c r="AB406">
        <v>21027</v>
      </c>
      <c r="AC406" t="s">
        <v>170</v>
      </c>
      <c r="AE406" t="str">
        <f t="shared" ca="1" si="125"/>
        <v>확인</v>
      </c>
      <c r="AF406" t="str">
        <f t="shared" ca="1" si="126"/>
        <v>-</v>
      </c>
      <c r="AG406" t="str">
        <f t="shared" ca="1" si="127"/>
        <v>확인</v>
      </c>
    </row>
    <row r="407" spans="1:33">
      <c r="A407" s="244"/>
      <c r="B407" s="245">
        <v>4</v>
      </c>
      <c r="C407" s="247" t="str" cm="1">
        <f t="array" aca="1" ref="C407" ca="1">INDIRECT("'"&amp;$K404&amp;"'"&amp;"!H51")</f>
        <v>최중문</v>
      </c>
      <c r="D407" s="247" cm="1">
        <f t="array" aca="1" ref="D407" ca="1">INDIRECT("'"&amp;$K404&amp;"'"&amp;"!E51")</f>
        <v>3620</v>
      </c>
      <c r="E407" s="247" t="str" cm="1">
        <f t="array" aca="1" ref="E407" ca="1">INDIRECT("'"&amp;$K404&amp;"'"&amp;"!J51")</f>
        <v>장시혁</v>
      </c>
      <c r="F407" s="245">
        <v>4</v>
      </c>
      <c r="G407" s="248"/>
      <c r="I407" s="275">
        <v>51</v>
      </c>
      <c r="O407" s="244"/>
      <c r="P407" s="245">
        <v>4</v>
      </c>
      <c r="Q407" s="247" t="str">
        <f t="shared" ca="1" si="123"/>
        <v>최중문</v>
      </c>
      <c r="R407" s="247">
        <f t="shared" ca="1" si="122"/>
        <v>3620</v>
      </c>
      <c r="S407" s="247" t="str">
        <f t="shared" ca="1" si="124"/>
        <v>장시혁</v>
      </c>
      <c r="T407" s="245">
        <v>4</v>
      </c>
      <c r="U407" s="248"/>
      <c r="W407">
        <v>3620</v>
      </c>
      <c r="X407" t="s">
        <v>203</v>
      </c>
      <c r="Y407">
        <v>18048</v>
      </c>
      <c r="Z407" t="s">
        <v>146</v>
      </c>
      <c r="AB407">
        <v>17006</v>
      </c>
      <c r="AC407" t="s">
        <v>147</v>
      </c>
      <c r="AE407" t="str">
        <f t="shared" ca="1" si="125"/>
        <v>-</v>
      </c>
      <c r="AF407" t="str">
        <f t="shared" ca="1" si="126"/>
        <v>-</v>
      </c>
      <c r="AG407" t="str">
        <f t="shared" ca="1" si="127"/>
        <v>-</v>
      </c>
    </row>
    <row r="408" spans="1:33">
      <c r="A408" s="244"/>
      <c r="B408" s="245">
        <v>5</v>
      </c>
      <c r="C408" s="247" t="str" cm="1">
        <f t="array" aca="1" ref="C408" ca="1">INDIRECT("'"&amp;$K404&amp;"'"&amp;"!H67")</f>
        <v>김도근</v>
      </c>
      <c r="D408" s="247" cm="1">
        <f t="array" aca="1" ref="D408" ca="1">INDIRECT("'"&amp;$K404&amp;"'"&amp;"!E67")</f>
        <v>3621</v>
      </c>
      <c r="E408" s="247" t="str" cm="1">
        <f t="array" aca="1" ref="E408" ca="1">INDIRECT("'"&amp;$K404&amp;"'"&amp;"!J67")</f>
        <v>김학열</v>
      </c>
      <c r="F408" s="245">
        <v>5</v>
      </c>
      <c r="G408" s="248"/>
      <c r="I408" s="275">
        <v>67</v>
      </c>
      <c r="O408" s="244"/>
      <c r="P408" s="245">
        <v>5</v>
      </c>
      <c r="Q408" s="247" t="str">
        <f t="shared" ca="1" si="123"/>
        <v>김도근</v>
      </c>
      <c r="R408" s="247">
        <f t="shared" ca="1" si="122"/>
        <v>3621</v>
      </c>
      <c r="S408" s="247" t="str">
        <f t="shared" ca="1" si="124"/>
        <v>김학열</v>
      </c>
      <c r="T408" s="245">
        <v>5</v>
      </c>
      <c r="U408" s="248"/>
      <c r="W408">
        <v>3621</v>
      </c>
      <c r="X408" t="s">
        <v>206</v>
      </c>
      <c r="Y408">
        <v>16014</v>
      </c>
      <c r="Z408" t="s">
        <v>148</v>
      </c>
      <c r="AB408">
        <v>6058</v>
      </c>
      <c r="AC408" t="s">
        <v>149</v>
      </c>
      <c r="AE408" t="str">
        <f t="shared" ca="1" si="125"/>
        <v>-</v>
      </c>
      <c r="AF408" t="str">
        <f t="shared" ca="1" si="126"/>
        <v>-</v>
      </c>
      <c r="AG408" t="str">
        <f t="shared" ca="1" si="127"/>
        <v>-</v>
      </c>
    </row>
    <row r="409" spans="1:33">
      <c r="A409" s="244"/>
      <c r="B409" s="245">
        <v>6</v>
      </c>
      <c r="C409" s="247" t="str" cm="1">
        <f t="array" aca="1" ref="C409" ca="1">INDIRECT("'"&amp;$K404&amp;"'"&amp;"!H83")</f>
        <v>김만철</v>
      </c>
      <c r="D409" s="247" cm="1">
        <f t="array" aca="1" ref="D409" ca="1">INDIRECT("'"&amp;$K404&amp;"'"&amp;"!E83")</f>
        <v>3622</v>
      </c>
      <c r="E409" s="247" t="str" cm="1">
        <f t="array" aca="1" ref="E409" ca="1">INDIRECT("'"&amp;$K404&amp;"'"&amp;"!J83")</f>
        <v>자선호</v>
      </c>
      <c r="F409" s="245">
        <v>6</v>
      </c>
      <c r="G409" s="248"/>
      <c r="I409" s="275">
        <v>83</v>
      </c>
      <c r="O409" s="244"/>
      <c r="P409" s="245">
        <v>6</v>
      </c>
      <c r="Q409" s="247" t="str">
        <f t="shared" ca="1" si="123"/>
        <v>김만철</v>
      </c>
      <c r="R409" s="247">
        <f t="shared" ca="1" si="122"/>
        <v>3622</v>
      </c>
      <c r="S409" s="247" t="str">
        <f t="shared" ca="1" si="124"/>
        <v>자선호</v>
      </c>
      <c r="T409" s="245">
        <v>6</v>
      </c>
      <c r="U409" s="248"/>
      <c r="W409">
        <v>3662</v>
      </c>
      <c r="X409" t="s">
        <v>227</v>
      </c>
      <c r="Y409">
        <v>16023</v>
      </c>
      <c r="Z409" t="s">
        <v>163</v>
      </c>
      <c r="AB409">
        <v>13006</v>
      </c>
      <c r="AC409" t="s">
        <v>162</v>
      </c>
      <c r="AE409" t="str">
        <f t="shared" ca="1" si="125"/>
        <v>확인</v>
      </c>
      <c r="AF409" t="str">
        <f t="shared" ca="1" si="126"/>
        <v>확인</v>
      </c>
      <c r="AG409" t="str">
        <f t="shared" ca="1" si="127"/>
        <v>확인</v>
      </c>
    </row>
    <row r="410" spans="1:33">
      <c r="A410" s="244"/>
      <c r="B410" s="245">
        <v>7</v>
      </c>
      <c r="C410" s="247" t="str" cm="1">
        <f t="array" aca="1" ref="C410" ca="1">INDIRECT("'"&amp;$K404&amp;"'"&amp;"!H99")</f>
        <v>김용진</v>
      </c>
      <c r="D410" s="247" cm="1">
        <f t="array" aca="1" ref="D410" ca="1">INDIRECT("'"&amp;$K404&amp;"'"&amp;"!E99")</f>
        <v>3629</v>
      </c>
      <c r="E410" s="247" t="str" cm="1">
        <f t="array" aca="1" ref="E410" ca="1">INDIRECT("'"&amp;$K404&amp;"'"&amp;"!J99")</f>
        <v>심기섭</v>
      </c>
      <c r="F410" s="245">
        <v>7</v>
      </c>
      <c r="G410" s="248"/>
      <c r="I410" s="275">
        <v>99</v>
      </c>
      <c r="O410" s="244"/>
      <c r="P410" s="245">
        <v>7</v>
      </c>
      <c r="Q410" s="247" t="str">
        <f t="shared" ca="1" si="123"/>
        <v>김용진</v>
      </c>
      <c r="R410" s="247">
        <f t="shared" ca="1" si="122"/>
        <v>3629</v>
      </c>
      <c r="S410" s="247" t="str">
        <f t="shared" ca="1" si="124"/>
        <v>심기섭</v>
      </c>
      <c r="T410" s="245">
        <v>7</v>
      </c>
      <c r="U410" s="248"/>
      <c r="W410">
        <v>3629</v>
      </c>
      <c r="X410" t="s">
        <v>212</v>
      </c>
      <c r="Y410">
        <v>19044</v>
      </c>
      <c r="Z410" t="s">
        <v>152</v>
      </c>
      <c r="AB410">
        <v>18050</v>
      </c>
      <c r="AC410" t="s">
        <v>153</v>
      </c>
      <c r="AE410" t="str">
        <f t="shared" ca="1" si="125"/>
        <v>확인</v>
      </c>
      <c r="AF410" t="str">
        <f t="shared" ca="1" si="126"/>
        <v>-</v>
      </c>
      <c r="AG410" t="str">
        <f t="shared" ca="1" si="127"/>
        <v>확인</v>
      </c>
    </row>
    <row r="411" spans="1:33">
      <c r="A411" s="244"/>
      <c r="B411" s="245">
        <v>8</v>
      </c>
      <c r="C411" s="247" t="str" cm="1">
        <f t="array" aca="1" ref="C411" ca="1">INDIRECT("'"&amp;$K404&amp;"'"&amp;"!H115")</f>
        <v>우제욱</v>
      </c>
      <c r="D411" s="247" cm="1">
        <f t="array" aca="1" ref="D411" ca="1">INDIRECT("'"&amp;$K404&amp;"'"&amp;"!E115")</f>
        <v>3630</v>
      </c>
      <c r="E411" s="247" t="str" cm="1">
        <f t="array" aca="1" ref="E411" ca="1">INDIRECT("'"&amp;$K404&amp;"'"&amp;"!J115")</f>
        <v>변일용</v>
      </c>
      <c r="F411" s="245">
        <v>8</v>
      </c>
      <c r="G411" s="248"/>
      <c r="I411" s="275">
        <v>115</v>
      </c>
      <c r="O411" s="244"/>
      <c r="P411" s="245">
        <v>8</v>
      </c>
      <c r="Q411" s="247" t="str">
        <f t="shared" ca="1" si="123"/>
        <v>우제욱</v>
      </c>
      <c r="R411" s="247">
        <f t="shared" ca="1" si="122"/>
        <v>3630</v>
      </c>
      <c r="S411" s="247" t="str">
        <f t="shared" ca="1" si="124"/>
        <v>변일용</v>
      </c>
      <c r="T411" s="245">
        <v>8</v>
      </c>
      <c r="U411" s="248"/>
      <c r="W411">
        <v>3630</v>
      </c>
      <c r="X411" t="s">
        <v>215</v>
      </c>
      <c r="Y411">
        <v>16038</v>
      </c>
      <c r="Z411" t="s">
        <v>154</v>
      </c>
      <c r="AB411">
        <v>10034</v>
      </c>
      <c r="AC411" t="s">
        <v>155</v>
      </c>
      <c r="AE411" t="str">
        <f t="shared" ca="1" si="125"/>
        <v>-</v>
      </c>
      <c r="AF411" t="str">
        <f t="shared" ca="1" si="126"/>
        <v>-</v>
      </c>
      <c r="AG411" t="str">
        <f t="shared" ca="1" si="127"/>
        <v>-</v>
      </c>
    </row>
    <row r="412" spans="1:33">
      <c r="A412" s="244"/>
      <c r="B412" s="245">
        <v>9</v>
      </c>
      <c r="C412" s="247" t="str" cm="1">
        <f t="array" aca="1" ref="C412" ca="1">INDIRECT("'"&amp;$K404&amp;"'"&amp;"!H131")</f>
        <v>장남균</v>
      </c>
      <c r="D412" s="247" cm="1">
        <f t="array" aca="1" ref="D412" ca="1">INDIRECT("'"&amp;$K404&amp;"'"&amp;"!E131")</f>
        <v>3631</v>
      </c>
      <c r="E412" s="247" t="str" cm="1">
        <f t="array" aca="1" ref="E412" ca="1">INDIRECT("'"&amp;$K404&amp;"'"&amp;"!J131")</f>
        <v>이영화</v>
      </c>
      <c r="F412" s="245">
        <v>9</v>
      </c>
      <c r="G412" s="248"/>
      <c r="I412" s="275">
        <v>131</v>
      </c>
      <c r="O412" s="244"/>
      <c r="P412" s="245">
        <v>9</v>
      </c>
      <c r="Q412" s="247" t="str">
        <f t="shared" ca="1" si="123"/>
        <v>장남균</v>
      </c>
      <c r="R412" s="247">
        <f t="shared" ca="1" si="122"/>
        <v>3631</v>
      </c>
      <c r="S412" s="247" t="str">
        <f t="shared" ca="1" si="124"/>
        <v>이영화</v>
      </c>
      <c r="T412" s="245">
        <v>9</v>
      </c>
      <c r="U412" s="248"/>
      <c r="W412">
        <v>3631</v>
      </c>
      <c r="X412" t="s">
        <v>218</v>
      </c>
      <c r="Y412">
        <v>19004</v>
      </c>
      <c r="Z412" t="s">
        <v>156</v>
      </c>
      <c r="AB412">
        <v>16035</v>
      </c>
      <c r="AC412" t="s">
        <v>157</v>
      </c>
      <c r="AE412" t="str">
        <f t="shared" ca="1" si="125"/>
        <v>-</v>
      </c>
      <c r="AF412" t="str">
        <f t="shared" ca="1" si="126"/>
        <v>-</v>
      </c>
      <c r="AG412" t="str">
        <f t="shared" ca="1" si="127"/>
        <v>-</v>
      </c>
    </row>
    <row r="413" spans="1:33">
      <c r="A413" s="244"/>
      <c r="B413" s="245">
        <v>10</v>
      </c>
      <c r="C413" s="247" t="str" cm="1">
        <f t="array" aca="1" ref="C413" ca="1">INDIRECT("'"&amp;$K404&amp;"'"&amp;"!H147")</f>
        <v>김요섭</v>
      </c>
      <c r="D413" s="247" cm="1">
        <f t="array" aca="1" ref="D413" ca="1">INDIRECT("'"&amp;$K404&amp;"'"&amp;"!E147")</f>
        <v>3632</v>
      </c>
      <c r="E413" s="247" t="str" cm="1">
        <f t="array" aca="1" ref="E413" ca="1">INDIRECT("'"&amp;$K404&amp;"'"&amp;"!J147")</f>
        <v>임충환</v>
      </c>
      <c r="F413" s="245">
        <v>10</v>
      </c>
      <c r="G413" s="248"/>
      <c r="I413" s="275">
        <v>147</v>
      </c>
      <c r="O413" s="244"/>
      <c r="P413" s="245">
        <v>10</v>
      </c>
      <c r="Q413" s="247" t="str">
        <f t="shared" ca="1" si="123"/>
        <v>김요섭</v>
      </c>
      <c r="R413" s="247">
        <f t="shared" ca="1" si="122"/>
        <v>3632</v>
      </c>
      <c r="S413" s="247" t="str">
        <f t="shared" ca="1" si="124"/>
        <v>임충환</v>
      </c>
      <c r="T413" s="245">
        <v>10</v>
      </c>
      <c r="U413" s="248"/>
      <c r="W413">
        <v>3509</v>
      </c>
      <c r="X413" t="s">
        <v>197</v>
      </c>
      <c r="Y413">
        <v>21004</v>
      </c>
      <c r="Z413" t="s">
        <v>165</v>
      </c>
      <c r="AB413">
        <v>19045</v>
      </c>
      <c r="AC413" t="s">
        <v>167</v>
      </c>
      <c r="AE413" t="str">
        <f t="shared" ca="1" si="125"/>
        <v>확인</v>
      </c>
      <c r="AF413" t="str">
        <f t="shared" ca="1" si="126"/>
        <v>확인</v>
      </c>
      <c r="AG413" t="str">
        <f t="shared" ca="1" si="127"/>
        <v>확인</v>
      </c>
    </row>
    <row r="414" spans="1:33">
      <c r="A414" s="244"/>
      <c r="B414" s="245">
        <v>11</v>
      </c>
      <c r="C414" s="247" t="str" cm="1">
        <f t="array" aca="1" ref="C414" ca="1">INDIRECT("'"&amp;$K404&amp;"'"&amp;"!H163")</f>
        <v>한태전</v>
      </c>
      <c r="D414" s="247" cm="1">
        <f t="array" aca="1" ref="D414" ca="1">INDIRECT("'"&amp;$K404&amp;"'"&amp;"!E163")</f>
        <v>3661</v>
      </c>
      <c r="E414" s="247" t="str" cm="1">
        <f t="array" aca="1" ref="E414" ca="1">INDIRECT("'"&amp;$K404&amp;"'"&amp;"!J163")</f>
        <v>김선호</v>
      </c>
      <c r="F414" s="245">
        <v>11</v>
      </c>
      <c r="G414" s="248"/>
      <c r="I414" s="275">
        <v>163</v>
      </c>
      <c r="O414" s="244"/>
      <c r="P414" s="245">
        <v>11</v>
      </c>
      <c r="Q414" s="247" t="str">
        <f t="shared" ca="1" si="123"/>
        <v>한태전</v>
      </c>
      <c r="R414" s="247">
        <f t="shared" ca="1" si="122"/>
        <v>3661</v>
      </c>
      <c r="S414" s="247" t="str">
        <f t="shared" ca="1" si="124"/>
        <v>김선호</v>
      </c>
      <c r="T414" s="245">
        <v>11</v>
      </c>
      <c r="U414" s="248"/>
      <c r="W414">
        <v>3622</v>
      </c>
      <c r="X414" t="s">
        <v>209</v>
      </c>
      <c r="AE414" t="str">
        <f t="shared" ca="1" si="125"/>
        <v>확인</v>
      </c>
      <c r="AF414" t="str">
        <f t="shared" ca="1" si="126"/>
        <v>확인</v>
      </c>
      <c r="AG414" t="str">
        <f t="shared" ca="1" si="127"/>
        <v>확인</v>
      </c>
    </row>
    <row r="415" spans="1:33">
      <c r="A415" s="244"/>
      <c r="B415" s="245">
        <v>12</v>
      </c>
      <c r="C415" s="247" t="str" cm="1">
        <f t="array" aca="1" ref="C415" ca="1">INDIRECT("'"&amp;$K404&amp;"'"&amp;"!H179")</f>
        <v>최용선</v>
      </c>
      <c r="D415" s="247" cm="1">
        <f t="array" aca="1" ref="D415" ca="1">INDIRECT("'"&amp;$K404&amp;"'"&amp;"!E179")</f>
        <v>3662</v>
      </c>
      <c r="E415" s="247" t="str" cm="1">
        <f t="array" aca="1" ref="E415" ca="1">INDIRECT("'"&amp;$K404&amp;"'"&amp;"!J179")</f>
        <v>김학희</v>
      </c>
      <c r="F415" s="245">
        <v>12</v>
      </c>
      <c r="G415" s="248"/>
      <c r="I415" s="275">
        <v>179</v>
      </c>
      <c r="O415" s="244"/>
      <c r="P415" s="245">
        <v>12</v>
      </c>
      <c r="Q415" s="247" t="str">
        <f t="shared" ca="1" si="123"/>
        <v>최용선</v>
      </c>
      <c r="R415" s="247">
        <f t="shared" ca="1" si="122"/>
        <v>3662</v>
      </c>
      <c r="S415" s="247" t="str">
        <f t="shared" ca="1" si="124"/>
        <v>김학희</v>
      </c>
      <c r="T415" s="245">
        <v>12</v>
      </c>
      <c r="U415" s="248"/>
      <c r="W415">
        <v>3632</v>
      </c>
      <c r="X415" t="s">
        <v>221</v>
      </c>
      <c r="AE415" t="str">
        <f t="shared" ca="1" si="125"/>
        <v>확인</v>
      </c>
      <c r="AF415" t="str">
        <f t="shared" ca="1" si="126"/>
        <v>확인</v>
      </c>
      <c r="AG415" t="str">
        <f t="shared" ca="1" si="127"/>
        <v>확인</v>
      </c>
    </row>
    <row r="416" spans="1:33">
      <c r="A416" s="250"/>
      <c r="B416" s="245">
        <v>13</v>
      </c>
      <c r="C416" s="247" cm="1">
        <f t="array" aca="1" ref="C416" ca="1">INDIRECT("'"&amp;$K$84&amp;"'"&amp;"!H195")</f>
        <v>0</v>
      </c>
      <c r="D416" s="247" cm="1">
        <f t="array" aca="1" ref="D416" ca="1">INDIRECT("'"&amp;$K404&amp;"'"&amp;"!E195")</f>
        <v>0</v>
      </c>
      <c r="E416" s="247" cm="1">
        <f t="array" aca="1" ref="E416" ca="1">INDIRECT("'"&amp;$K324&amp;"'"&amp;"!J195")</f>
        <v>0</v>
      </c>
      <c r="F416" s="245">
        <v>13</v>
      </c>
      <c r="G416" s="248"/>
      <c r="I416" s="275">
        <f>I415+16</f>
        <v>195</v>
      </c>
      <c r="O416" s="250"/>
      <c r="P416" s="245">
        <v>13</v>
      </c>
      <c r="Q416" s="247">
        <f t="shared" ca="1" si="123"/>
        <v>0</v>
      </c>
      <c r="R416" s="247">
        <f t="shared" ca="1" si="122"/>
        <v>0</v>
      </c>
      <c r="S416" s="247">
        <f t="shared" ca="1" si="124"/>
        <v>0</v>
      </c>
      <c r="T416" s="245">
        <v>13</v>
      </c>
      <c r="U416" s="248"/>
      <c r="AE416" t="str">
        <f t="shared" ca="1" si="125"/>
        <v>-</v>
      </c>
      <c r="AF416" t="str">
        <f t="shared" ca="1" si="126"/>
        <v>-</v>
      </c>
      <c r="AG416" t="str">
        <f t="shared" ca="1" si="127"/>
        <v>-</v>
      </c>
    </row>
    <row r="417" spans="1:33">
      <c r="A417" s="251"/>
      <c r="B417" s="245"/>
      <c r="C417" s="252"/>
      <c r="D417" s="246"/>
      <c r="E417" s="247"/>
      <c r="F417" s="245"/>
      <c r="G417" s="248"/>
      <c r="O417" s="251"/>
      <c r="P417" s="245"/>
      <c r="Q417" s="252"/>
      <c r="R417" s="246"/>
      <c r="S417" s="247"/>
      <c r="T417" s="245"/>
      <c r="U417" s="248"/>
    </row>
    <row r="418" spans="1:33">
      <c r="A418" s="251"/>
      <c r="B418" s="245"/>
      <c r="C418" s="252"/>
      <c r="D418" s="253"/>
      <c r="E418" s="247"/>
      <c r="F418" s="245"/>
      <c r="G418" s="248"/>
      <c r="O418" s="251"/>
      <c r="P418" s="245"/>
      <c r="Q418" s="252"/>
      <c r="R418" s="253"/>
      <c r="S418" s="247"/>
      <c r="T418" s="245"/>
      <c r="U418" s="248"/>
    </row>
    <row r="419" spans="1:33">
      <c r="A419" s="254"/>
      <c r="B419" s="255"/>
      <c r="C419" s="256"/>
      <c r="D419" s="257"/>
      <c r="E419" s="256"/>
      <c r="F419" s="258"/>
      <c r="G419" s="259"/>
      <c r="O419" s="254"/>
      <c r="P419" s="255"/>
      <c r="Q419" s="256"/>
      <c r="R419" s="257"/>
      <c r="S419" s="256"/>
      <c r="T419" s="258"/>
      <c r="U419" s="259"/>
    </row>
    <row r="421" spans="1:33" ht="17.25" thickBot="1">
      <c r="A421" s="272">
        <f>'월간 계획'!AN3</f>
        <v>45099</v>
      </c>
      <c r="B421" s="273"/>
      <c r="C421" s="273"/>
      <c r="O421" s="272">
        <f>A421</f>
        <v>45099</v>
      </c>
      <c r="P421" s="273"/>
      <c r="Q421" s="273"/>
    </row>
    <row r="422" spans="1:33" ht="17.25" thickTop="1">
      <c r="A422" s="260" t="s">
        <v>178</v>
      </c>
      <c r="B422" s="261"/>
      <c r="C422" s="261"/>
      <c r="D422" s="261"/>
      <c r="E422" s="261"/>
      <c r="F422" s="261"/>
      <c r="G422" s="262"/>
      <c r="K422" t="s">
        <v>179</v>
      </c>
      <c r="L422" t="s">
        <v>180</v>
      </c>
      <c r="M422" t="s">
        <v>181</v>
      </c>
      <c r="O422" s="260" t="s">
        <v>178</v>
      </c>
      <c r="P422" s="261"/>
      <c r="Q422" s="261"/>
      <c r="R422" s="261"/>
      <c r="S422" s="261"/>
      <c r="T422" s="261"/>
      <c r="U422" s="262"/>
      <c r="AE422" t="s">
        <v>13</v>
      </c>
      <c r="AF422" t="s">
        <v>182</v>
      </c>
      <c r="AG422" t="s">
        <v>14</v>
      </c>
    </row>
    <row r="423" spans="1:33">
      <c r="A423" s="241" t="s">
        <v>183</v>
      </c>
      <c r="B423" s="242" t="s">
        <v>184</v>
      </c>
      <c r="C423" s="242" t="s">
        <v>185</v>
      </c>
      <c r="D423" s="242" t="s">
        <v>186</v>
      </c>
      <c r="E423" s="242" t="s">
        <v>185</v>
      </c>
      <c r="F423" s="242" t="s">
        <v>184</v>
      </c>
      <c r="G423" s="243" t="s">
        <v>183</v>
      </c>
      <c r="O423" s="241" t="s">
        <v>183</v>
      </c>
      <c r="P423" s="242" t="s">
        <v>184</v>
      </c>
      <c r="Q423" s="242" t="s">
        <v>185</v>
      </c>
      <c r="R423" s="242" t="s">
        <v>186</v>
      </c>
      <c r="S423" s="242" t="s">
        <v>185</v>
      </c>
      <c r="T423" s="242" t="s">
        <v>184</v>
      </c>
      <c r="U423" s="243" t="s">
        <v>183</v>
      </c>
      <c r="W423" t="s">
        <v>186</v>
      </c>
      <c r="X423" t="s">
        <v>187</v>
      </c>
      <c r="Y423" t="s">
        <v>188</v>
      </c>
      <c r="Z423" t="s">
        <v>189</v>
      </c>
      <c r="AA423" t="s">
        <v>190</v>
      </c>
      <c r="AB423" t="s">
        <v>188</v>
      </c>
      <c r="AC423" t="s">
        <v>191</v>
      </c>
      <c r="AD423" t="s">
        <v>190</v>
      </c>
    </row>
    <row r="424" spans="1:33">
      <c r="A424" s="244"/>
      <c r="B424" s="245">
        <v>1</v>
      </c>
      <c r="C424" s="247" t="str" cm="1">
        <f t="array" aca="1" ref="C424" ca="1">INDIRECT("'"&amp;$K424&amp;"'"&amp;"!H3")</f>
        <v>최용선</v>
      </c>
      <c r="D424" s="247" cm="1">
        <f t="array" aca="1" ref="D424" ca="1">INDIRECT("'"&amp;$K424&amp;"'"&amp;"!E3")</f>
        <v>3662</v>
      </c>
      <c r="E424" s="247" t="str" cm="1">
        <f t="array" aca="1" ref="E424" ca="1">INDIRECT("'"&amp;$K424&amp;"'"&amp;"!J3")</f>
        <v>김학희</v>
      </c>
      <c r="F424" s="245">
        <v>1</v>
      </c>
      <c r="G424" s="248"/>
      <c r="I424" s="275">
        <v>3</v>
      </c>
      <c r="K424" t="s">
        <v>268</v>
      </c>
      <c r="O424" s="244"/>
      <c r="P424" s="245">
        <v>1</v>
      </c>
      <c r="Q424" s="247" t="str">
        <f ca="1">C424</f>
        <v>최용선</v>
      </c>
      <c r="R424" s="247">
        <f t="shared" ref="R424:R436" ca="1" si="128">D424</f>
        <v>3662</v>
      </c>
      <c r="S424" s="247" t="str">
        <f ca="1">E424</f>
        <v>김학희</v>
      </c>
      <c r="T424" s="245">
        <v>1</v>
      </c>
      <c r="U424" s="248"/>
      <c r="W424">
        <v>3662</v>
      </c>
      <c r="X424" t="s">
        <v>227</v>
      </c>
      <c r="Y424">
        <v>15023</v>
      </c>
      <c r="Z424" t="s">
        <v>136</v>
      </c>
      <c r="AB424">
        <v>13006</v>
      </c>
      <c r="AC424" t="s">
        <v>162</v>
      </c>
      <c r="AE424" t="str">
        <f ca="1">IF(Q424=Z424,"-","확인")</f>
        <v>확인</v>
      </c>
      <c r="AF424" t="str">
        <f ca="1">IF(R424=W424,"-","확인")</f>
        <v>-</v>
      </c>
      <c r="AG424" t="str">
        <f ca="1">IF(S424=AC424,"-","확인")</f>
        <v>-</v>
      </c>
    </row>
    <row r="425" spans="1:33">
      <c r="A425" s="244"/>
      <c r="B425" s="245">
        <v>2</v>
      </c>
      <c r="C425" s="247" t="str" cm="1">
        <f t="array" aca="1" ref="C425" ca="1">INDIRECT("'"&amp;$K424&amp;"'"&amp;"!H19")</f>
        <v>이수환</v>
      </c>
      <c r="D425" s="247" cm="1">
        <f t="array" aca="1" ref="D425" ca="1">INDIRECT("'"&amp;$K424&amp;"'"&amp;"!E19")</f>
        <v>3508</v>
      </c>
      <c r="E425" s="247" t="str" cm="1">
        <f t="array" aca="1" ref="E425" ca="1">INDIRECT("'"&amp;$K424&amp;"'"&amp;"!J19")</f>
        <v>박선웅</v>
      </c>
      <c r="F425" s="245">
        <v>2</v>
      </c>
      <c r="G425" s="249"/>
      <c r="I425" s="275">
        <v>19</v>
      </c>
      <c r="O425" s="244"/>
      <c r="P425" s="245">
        <v>2</v>
      </c>
      <c r="Q425" s="247" t="str">
        <f t="shared" ref="Q425:Q436" ca="1" si="129">C425</f>
        <v>이수환</v>
      </c>
      <c r="R425" s="247">
        <f t="shared" ca="1" si="128"/>
        <v>3508</v>
      </c>
      <c r="S425" s="247" t="str">
        <f t="shared" ref="S425:S436" ca="1" si="130">E425</f>
        <v>박선웅</v>
      </c>
      <c r="T425" s="245">
        <v>2</v>
      </c>
      <c r="U425" s="249"/>
      <c r="W425">
        <v>3508</v>
      </c>
      <c r="X425" t="s">
        <v>193</v>
      </c>
      <c r="Y425">
        <v>21004</v>
      </c>
      <c r="Z425" t="s">
        <v>165</v>
      </c>
      <c r="AB425">
        <v>19045</v>
      </c>
      <c r="AC425" t="s">
        <v>167</v>
      </c>
      <c r="AE425" t="str">
        <f t="shared" ref="AE425:AE436" ca="1" si="131">IF(Q425=Z425,"-","확인")</f>
        <v>확인</v>
      </c>
      <c r="AF425" t="str">
        <f t="shared" ref="AF425:AF436" ca="1" si="132">IF(R425=W425,"-","확인")</f>
        <v>-</v>
      </c>
      <c r="AG425" t="str">
        <f t="shared" ref="AG425:AG436" ca="1" si="133">IF(S425=AC425,"-","확인")</f>
        <v>확인</v>
      </c>
    </row>
    <row r="426" spans="1:33">
      <c r="A426" s="244"/>
      <c r="B426" s="245">
        <v>3</v>
      </c>
      <c r="C426" s="247" t="str" cm="1">
        <f t="array" aca="1" ref="C426" ca="1">INDIRECT("'"&amp;$K424&amp;"'"&amp;"!H35")</f>
        <v>한태전</v>
      </c>
      <c r="D426" s="247" cm="1">
        <f t="array" aca="1" ref="D426" ca="1">INDIRECT("'"&amp;$K424&amp;"'"&amp;"!E35")</f>
        <v>3509</v>
      </c>
      <c r="E426" s="247" t="str" cm="1">
        <f t="array" aca="1" ref="E426" ca="1">INDIRECT("'"&amp;$K424&amp;"'"&amp;"!J35")</f>
        <v>김선호</v>
      </c>
      <c r="F426" s="245">
        <v>3</v>
      </c>
      <c r="G426" s="248"/>
      <c r="I426" s="275">
        <v>35</v>
      </c>
      <c r="O426" s="244"/>
      <c r="P426" s="245">
        <v>3</v>
      </c>
      <c r="Q426" s="247" t="str">
        <f t="shared" ca="1" si="129"/>
        <v>한태전</v>
      </c>
      <c r="R426" s="247">
        <f t="shared" ca="1" si="128"/>
        <v>3509</v>
      </c>
      <c r="S426" s="247" t="str">
        <f t="shared" ca="1" si="130"/>
        <v>김선호</v>
      </c>
      <c r="T426" s="245">
        <v>3</v>
      </c>
      <c r="U426" s="248"/>
      <c r="W426">
        <v>3509</v>
      </c>
      <c r="X426" t="s">
        <v>197</v>
      </c>
      <c r="AB426">
        <v>16043</v>
      </c>
      <c r="AC426" t="s">
        <v>142</v>
      </c>
      <c r="AE426" t="str">
        <f t="shared" ca="1" si="131"/>
        <v>확인</v>
      </c>
      <c r="AF426" t="str">
        <f t="shared" ca="1" si="132"/>
        <v>-</v>
      </c>
      <c r="AG426" t="str">
        <f t="shared" ca="1" si="133"/>
        <v>확인</v>
      </c>
    </row>
    <row r="427" spans="1:33">
      <c r="A427" s="244"/>
      <c r="B427" s="245">
        <v>4</v>
      </c>
      <c r="C427" s="247" t="str" cm="1">
        <f t="array" aca="1" ref="C427" ca="1">INDIRECT("'"&amp;$K424&amp;"'"&amp;"!H51")</f>
        <v>심상만</v>
      </c>
      <c r="D427" s="247" cm="1">
        <f t="array" aca="1" ref="D427" ca="1">INDIRECT("'"&amp;$K424&amp;"'"&amp;"!E51")</f>
        <v>3619</v>
      </c>
      <c r="E427" s="247" t="str" cm="1">
        <f t="array" aca="1" ref="E427" ca="1">INDIRECT("'"&amp;$K424&amp;"'"&amp;"!J51")</f>
        <v>김정일</v>
      </c>
      <c r="F427" s="245">
        <v>4</v>
      </c>
      <c r="G427" s="248"/>
      <c r="I427" s="275">
        <v>51</v>
      </c>
      <c r="O427" s="244"/>
      <c r="P427" s="245">
        <v>4</v>
      </c>
      <c r="Q427" s="247" t="str">
        <f t="shared" ca="1" si="129"/>
        <v>심상만</v>
      </c>
      <c r="R427" s="247">
        <f t="shared" ca="1" si="128"/>
        <v>3619</v>
      </c>
      <c r="S427" s="247" t="str">
        <f t="shared" ca="1" si="130"/>
        <v>김정일</v>
      </c>
      <c r="T427" s="245">
        <v>4</v>
      </c>
      <c r="U427" s="248"/>
      <c r="W427">
        <v>3619</v>
      </c>
      <c r="X427" t="s">
        <v>200</v>
      </c>
      <c r="Y427">
        <v>14031</v>
      </c>
      <c r="Z427" t="s">
        <v>143</v>
      </c>
      <c r="AB427">
        <v>6058</v>
      </c>
      <c r="AC427" t="s">
        <v>149</v>
      </c>
      <c r="AE427" t="str">
        <f t="shared" ca="1" si="131"/>
        <v>-</v>
      </c>
      <c r="AF427" t="str">
        <f t="shared" ca="1" si="132"/>
        <v>-</v>
      </c>
      <c r="AG427" t="str">
        <f t="shared" ca="1" si="133"/>
        <v>확인</v>
      </c>
    </row>
    <row r="428" spans="1:33">
      <c r="A428" s="244"/>
      <c r="B428" s="245">
        <v>5</v>
      </c>
      <c r="C428" s="247" t="str" cm="1">
        <f t="array" aca="1" ref="C428" ca="1">INDIRECT("'"&amp;$K424&amp;"'"&amp;"!H67")</f>
        <v>최중문</v>
      </c>
      <c r="D428" s="247" cm="1">
        <f t="array" aca="1" ref="D428" ca="1">INDIRECT("'"&amp;$K424&amp;"'"&amp;"!E67")</f>
        <v>3620</v>
      </c>
      <c r="E428" s="247" t="str" cm="1">
        <f t="array" aca="1" ref="E428" ca="1">INDIRECT("'"&amp;$K424&amp;"'"&amp;"!J67")</f>
        <v>장시혁</v>
      </c>
      <c r="F428" s="245">
        <v>5</v>
      </c>
      <c r="G428" s="248"/>
      <c r="I428" s="275">
        <v>67</v>
      </c>
      <c r="O428" s="244"/>
      <c r="P428" s="245">
        <v>5</v>
      </c>
      <c r="Q428" s="247" t="str">
        <f t="shared" ca="1" si="129"/>
        <v>최중문</v>
      </c>
      <c r="R428" s="247">
        <f t="shared" ca="1" si="128"/>
        <v>3620</v>
      </c>
      <c r="S428" s="247" t="str">
        <f t="shared" ca="1" si="130"/>
        <v>장시혁</v>
      </c>
      <c r="T428" s="245">
        <v>5</v>
      </c>
      <c r="U428" s="248"/>
      <c r="W428">
        <v>3620</v>
      </c>
      <c r="X428" t="s">
        <v>203</v>
      </c>
      <c r="Y428">
        <v>22027</v>
      </c>
      <c r="Z428" t="s">
        <v>174</v>
      </c>
      <c r="AB428">
        <v>17006</v>
      </c>
      <c r="AC428" t="s">
        <v>147</v>
      </c>
      <c r="AE428" t="str">
        <f t="shared" ca="1" si="131"/>
        <v>확인</v>
      </c>
      <c r="AF428" t="str">
        <f t="shared" ca="1" si="132"/>
        <v>-</v>
      </c>
      <c r="AG428" t="str">
        <f t="shared" ca="1" si="133"/>
        <v>-</v>
      </c>
    </row>
    <row r="429" spans="1:33">
      <c r="A429" s="244"/>
      <c r="B429" s="245">
        <v>6</v>
      </c>
      <c r="C429" s="247" t="str" cm="1">
        <f t="array" aca="1" ref="C429" ca="1">INDIRECT("'"&amp;$K424&amp;"'"&amp;"!H83")</f>
        <v>김도근</v>
      </c>
      <c r="D429" s="247" cm="1">
        <f t="array" aca="1" ref="D429" ca="1">INDIRECT("'"&amp;$K424&amp;"'"&amp;"!E83")</f>
        <v>3621</v>
      </c>
      <c r="E429" s="247" t="str" cm="1">
        <f t="array" aca="1" ref="E429" ca="1">INDIRECT("'"&amp;$K424&amp;"'"&amp;"!J83")</f>
        <v>김학열</v>
      </c>
      <c r="F429" s="245">
        <v>6</v>
      </c>
      <c r="G429" s="248"/>
      <c r="I429" s="275">
        <v>83</v>
      </c>
      <c r="O429" s="244"/>
      <c r="P429" s="245">
        <v>6</v>
      </c>
      <c r="Q429" s="247" t="str">
        <f t="shared" ca="1" si="129"/>
        <v>김도근</v>
      </c>
      <c r="R429" s="247">
        <f t="shared" ca="1" si="128"/>
        <v>3621</v>
      </c>
      <c r="S429" s="247" t="str">
        <f t="shared" ca="1" si="130"/>
        <v>김학열</v>
      </c>
      <c r="T429" s="245">
        <v>6</v>
      </c>
      <c r="U429" s="248"/>
      <c r="W429">
        <v>3621</v>
      </c>
      <c r="X429" t="s">
        <v>206</v>
      </c>
      <c r="Y429">
        <v>21040</v>
      </c>
      <c r="Z429" t="s">
        <v>168</v>
      </c>
      <c r="AB429">
        <v>21027</v>
      </c>
      <c r="AC429" t="s">
        <v>170</v>
      </c>
      <c r="AE429" t="str">
        <f t="shared" ca="1" si="131"/>
        <v>확인</v>
      </c>
      <c r="AF429" t="str">
        <f t="shared" ca="1" si="132"/>
        <v>-</v>
      </c>
      <c r="AG429" t="str">
        <f t="shared" ca="1" si="133"/>
        <v>확인</v>
      </c>
    </row>
    <row r="430" spans="1:33">
      <c r="A430" s="244"/>
      <c r="B430" s="245">
        <v>7</v>
      </c>
      <c r="C430" s="247" t="str" cm="1">
        <f t="array" aca="1" ref="C430" ca="1">INDIRECT("'"&amp;$K424&amp;"'"&amp;"!H99")</f>
        <v>박희재</v>
      </c>
      <c r="D430" s="247" cm="1">
        <f t="array" aca="1" ref="D430" ca="1">INDIRECT("'"&amp;$K424&amp;"'"&amp;"!E99")</f>
        <v>3622</v>
      </c>
      <c r="E430" s="247" t="str" cm="1">
        <f t="array" aca="1" ref="E430" ca="1">INDIRECT("'"&amp;$K424&amp;"'"&amp;"!J99")</f>
        <v>양광일</v>
      </c>
      <c r="F430" s="245">
        <v>7</v>
      </c>
      <c r="G430" s="248"/>
      <c r="I430" s="275">
        <v>99</v>
      </c>
      <c r="O430" s="244"/>
      <c r="P430" s="245">
        <v>7</v>
      </c>
      <c r="Q430" s="247" t="str">
        <f t="shared" ca="1" si="129"/>
        <v>박희재</v>
      </c>
      <c r="R430" s="247">
        <f t="shared" ca="1" si="128"/>
        <v>3622</v>
      </c>
      <c r="S430" s="247" t="str">
        <f t="shared" ca="1" si="130"/>
        <v>양광일</v>
      </c>
      <c r="T430" s="245">
        <v>7</v>
      </c>
      <c r="U430" s="248"/>
      <c r="W430">
        <v>3622</v>
      </c>
      <c r="X430" t="s">
        <v>209</v>
      </c>
      <c r="Y430">
        <v>15025</v>
      </c>
      <c r="Z430" t="s">
        <v>150</v>
      </c>
      <c r="AB430">
        <v>19030</v>
      </c>
      <c r="AC430" t="s">
        <v>151</v>
      </c>
      <c r="AE430" t="str">
        <f t="shared" ca="1" si="131"/>
        <v>확인</v>
      </c>
      <c r="AF430" t="str">
        <f t="shared" ca="1" si="132"/>
        <v>-</v>
      </c>
      <c r="AG430" t="str">
        <f t="shared" ca="1" si="133"/>
        <v>확인</v>
      </c>
    </row>
    <row r="431" spans="1:33">
      <c r="A431" s="244"/>
      <c r="B431" s="245">
        <v>8</v>
      </c>
      <c r="C431" s="247" t="str" cm="1">
        <f t="array" aca="1" ref="C431" ca="1">INDIRECT("'"&amp;$K424&amp;"'"&amp;"!H115")</f>
        <v>김민규</v>
      </c>
      <c r="D431" s="247" cm="1">
        <f t="array" aca="1" ref="D431" ca="1">INDIRECT("'"&amp;$K424&amp;"'"&amp;"!E115")</f>
        <v>3629</v>
      </c>
      <c r="E431" s="247" t="str" cm="1">
        <f t="array" aca="1" ref="E431" ca="1">INDIRECT("'"&amp;$K424&amp;"'"&amp;"!J115")</f>
        <v>김권호</v>
      </c>
      <c r="F431" s="245">
        <v>8</v>
      </c>
      <c r="G431" s="248"/>
      <c r="I431" s="275">
        <v>115</v>
      </c>
      <c r="O431" s="244"/>
      <c r="P431" s="245">
        <v>8</v>
      </c>
      <c r="Q431" s="247" t="str">
        <f t="shared" ca="1" si="129"/>
        <v>김민규</v>
      </c>
      <c r="R431" s="247">
        <f t="shared" ca="1" si="128"/>
        <v>3629</v>
      </c>
      <c r="S431" s="247" t="str">
        <f t="shared" ca="1" si="130"/>
        <v>김권호</v>
      </c>
      <c r="T431" s="245">
        <v>8</v>
      </c>
      <c r="U431" s="248"/>
      <c r="W431">
        <v>3629</v>
      </c>
      <c r="X431" t="s">
        <v>212</v>
      </c>
      <c r="Y431">
        <v>19044</v>
      </c>
      <c r="Z431" t="s">
        <v>152</v>
      </c>
      <c r="AB431">
        <v>18050</v>
      </c>
      <c r="AC431" t="s">
        <v>153</v>
      </c>
      <c r="AE431" t="str">
        <f t="shared" ca="1" si="131"/>
        <v>-</v>
      </c>
      <c r="AF431" t="str">
        <f t="shared" ca="1" si="132"/>
        <v>-</v>
      </c>
      <c r="AG431" t="str">
        <f t="shared" ca="1" si="133"/>
        <v>-</v>
      </c>
    </row>
    <row r="432" spans="1:33">
      <c r="A432" s="244"/>
      <c r="B432" s="245">
        <v>9</v>
      </c>
      <c r="C432" s="247" t="str" cm="1">
        <f t="array" aca="1" ref="C432" ca="1">INDIRECT("'"&amp;$K424&amp;"'"&amp;"!H131")</f>
        <v>우제욱</v>
      </c>
      <c r="D432" s="247" cm="1">
        <f t="array" aca="1" ref="D432" ca="1">INDIRECT("'"&amp;$K424&amp;"'"&amp;"!E131")</f>
        <v>3630</v>
      </c>
      <c r="E432" s="247" t="str" cm="1">
        <f t="array" aca="1" ref="E432" ca="1">INDIRECT("'"&amp;$K424&amp;"'"&amp;"!J131")</f>
        <v>변일용</v>
      </c>
      <c r="F432" s="245">
        <v>9</v>
      </c>
      <c r="G432" s="248"/>
      <c r="I432" s="275">
        <v>131</v>
      </c>
      <c r="O432" s="244"/>
      <c r="P432" s="245">
        <v>9</v>
      </c>
      <c r="Q432" s="247" t="str">
        <f t="shared" ca="1" si="129"/>
        <v>우제욱</v>
      </c>
      <c r="R432" s="247">
        <f t="shared" ca="1" si="128"/>
        <v>3630</v>
      </c>
      <c r="S432" s="247" t="str">
        <f t="shared" ca="1" si="130"/>
        <v>변일용</v>
      </c>
      <c r="T432" s="245">
        <v>9</v>
      </c>
      <c r="U432" s="248"/>
      <c r="W432">
        <v>3630</v>
      </c>
      <c r="X432" t="s">
        <v>215</v>
      </c>
      <c r="Y432">
        <v>16038</v>
      </c>
      <c r="Z432" t="s">
        <v>154</v>
      </c>
      <c r="AB432">
        <v>10034</v>
      </c>
      <c r="AC432" t="s">
        <v>155</v>
      </c>
      <c r="AE432" t="str">
        <f t="shared" ca="1" si="131"/>
        <v>-</v>
      </c>
      <c r="AF432" t="str">
        <f t="shared" ca="1" si="132"/>
        <v>-</v>
      </c>
      <c r="AG432" t="str">
        <f t="shared" ca="1" si="133"/>
        <v>-</v>
      </c>
    </row>
    <row r="433" spans="1:33">
      <c r="A433" s="244"/>
      <c r="B433" s="245">
        <v>10</v>
      </c>
      <c r="C433" s="247" t="str" cm="1">
        <f t="array" aca="1" ref="C433" ca="1">INDIRECT("'"&amp;$K424&amp;"'"&amp;"!H147")</f>
        <v>장남균</v>
      </c>
      <c r="D433" s="247" cm="1">
        <f t="array" aca="1" ref="D433" ca="1">INDIRECT("'"&amp;$K424&amp;"'"&amp;"!E147")</f>
        <v>3631</v>
      </c>
      <c r="E433" s="247" t="str" cm="1">
        <f t="array" aca="1" ref="E433" ca="1">INDIRECT("'"&amp;$K424&amp;"'"&amp;"!J147")</f>
        <v>이영화</v>
      </c>
      <c r="F433" s="245">
        <v>10</v>
      </c>
      <c r="G433" s="248"/>
      <c r="I433" s="275">
        <v>147</v>
      </c>
      <c r="O433" s="244"/>
      <c r="P433" s="245">
        <v>10</v>
      </c>
      <c r="Q433" s="247" t="str">
        <f t="shared" ca="1" si="129"/>
        <v>장남균</v>
      </c>
      <c r="R433" s="247">
        <f t="shared" ca="1" si="128"/>
        <v>3631</v>
      </c>
      <c r="S433" s="247" t="str">
        <f t="shared" ca="1" si="130"/>
        <v>이영화</v>
      </c>
      <c r="T433" s="245">
        <v>10</v>
      </c>
      <c r="U433" s="248"/>
      <c r="W433">
        <v>3631</v>
      </c>
      <c r="X433" t="s">
        <v>218</v>
      </c>
      <c r="Y433">
        <v>21043</v>
      </c>
      <c r="Z433" t="s">
        <v>171</v>
      </c>
      <c r="AB433">
        <v>22037</v>
      </c>
      <c r="AC433" t="s">
        <v>173</v>
      </c>
      <c r="AE433" t="str">
        <f t="shared" ca="1" si="131"/>
        <v>확인</v>
      </c>
      <c r="AF433" t="str">
        <f t="shared" ca="1" si="132"/>
        <v>-</v>
      </c>
      <c r="AG433" t="str">
        <f t="shared" ca="1" si="133"/>
        <v>확인</v>
      </c>
    </row>
    <row r="434" spans="1:33">
      <c r="A434" s="244"/>
      <c r="B434" s="245">
        <v>11</v>
      </c>
      <c r="C434" s="247" t="str" cm="1">
        <f t="array" aca="1" ref="C434" ca="1">INDIRECT("'"&amp;$K424&amp;"'"&amp;"!H163")</f>
        <v>김용진</v>
      </c>
      <c r="D434" s="247" cm="1">
        <f t="array" aca="1" ref="D434" ca="1">INDIRECT("'"&amp;$K424&amp;"'"&amp;"!E163")</f>
        <v>3632</v>
      </c>
      <c r="E434" s="247" t="str" cm="1">
        <f t="array" aca="1" ref="E434" ca="1">INDIRECT("'"&amp;$K424&amp;"'"&amp;"!J163")</f>
        <v>김대수</v>
      </c>
      <c r="F434" s="245">
        <v>11</v>
      </c>
      <c r="G434" s="248"/>
      <c r="I434" s="275">
        <v>163</v>
      </c>
      <c r="O434" s="244"/>
      <c r="P434" s="245">
        <v>11</v>
      </c>
      <c r="Q434" s="247" t="str">
        <f t="shared" ca="1" si="129"/>
        <v>김용진</v>
      </c>
      <c r="R434" s="247">
        <f t="shared" ca="1" si="128"/>
        <v>3632</v>
      </c>
      <c r="S434" s="247" t="str">
        <f t="shared" ca="1" si="130"/>
        <v>김대수</v>
      </c>
      <c r="T434" s="245">
        <v>11</v>
      </c>
      <c r="U434" s="248"/>
      <c r="W434">
        <v>3632</v>
      </c>
      <c r="X434" t="s">
        <v>221</v>
      </c>
      <c r="Y434">
        <v>18029</v>
      </c>
      <c r="Z434" t="s">
        <v>159</v>
      </c>
      <c r="AB434">
        <v>8030</v>
      </c>
      <c r="AC434" t="s">
        <v>158</v>
      </c>
      <c r="AE434" t="str">
        <f t="shared" ca="1" si="131"/>
        <v>확인</v>
      </c>
      <c r="AF434" t="str">
        <f t="shared" ca="1" si="132"/>
        <v>-</v>
      </c>
      <c r="AG434" t="str">
        <f t="shared" ca="1" si="133"/>
        <v>확인</v>
      </c>
    </row>
    <row r="435" spans="1:33">
      <c r="A435" s="244"/>
      <c r="B435" s="245">
        <v>12</v>
      </c>
      <c r="C435" s="247" t="str" cm="1">
        <f t="array" aca="1" ref="C435" ca="1">INDIRECT("'"&amp;$K424&amp;"'"&amp;"!H179")</f>
        <v>김익수</v>
      </c>
      <c r="D435" s="247" cm="1">
        <f t="array" aca="1" ref="D435" ca="1">INDIRECT("'"&amp;$K424&amp;"'"&amp;"!E179")</f>
        <v>3661</v>
      </c>
      <c r="E435" s="247" t="str" cm="1">
        <f t="array" aca="1" ref="E435" ca="1">INDIRECT("'"&amp;$K424&amp;"'"&amp;"!J179")</f>
        <v>이인섭</v>
      </c>
      <c r="F435" s="245">
        <v>12</v>
      </c>
      <c r="G435" s="248"/>
      <c r="I435" s="275">
        <v>179</v>
      </c>
      <c r="O435" s="244"/>
      <c r="P435" s="245">
        <v>12</v>
      </c>
      <c r="Q435" s="247" t="str">
        <f t="shared" ca="1" si="129"/>
        <v>김익수</v>
      </c>
      <c r="R435" s="247">
        <f t="shared" ca="1" si="128"/>
        <v>3661</v>
      </c>
      <c r="S435" s="247" t="str">
        <f t="shared" ca="1" si="130"/>
        <v>이인섭</v>
      </c>
      <c r="T435" s="245">
        <v>12</v>
      </c>
      <c r="U435" s="248"/>
      <c r="W435">
        <v>3661</v>
      </c>
      <c r="X435" t="s">
        <v>224</v>
      </c>
      <c r="Y435">
        <v>16041</v>
      </c>
      <c r="Z435" t="s">
        <v>161</v>
      </c>
      <c r="AB435">
        <v>18007</v>
      </c>
      <c r="AC435" t="s">
        <v>160</v>
      </c>
      <c r="AE435" t="str">
        <f t="shared" ca="1" si="131"/>
        <v>-</v>
      </c>
      <c r="AF435" t="str">
        <f t="shared" ca="1" si="132"/>
        <v>-</v>
      </c>
      <c r="AG435" t="str">
        <f t="shared" ca="1" si="133"/>
        <v>-</v>
      </c>
    </row>
    <row r="436" spans="1:33">
      <c r="A436" s="250"/>
      <c r="B436" s="245">
        <v>13</v>
      </c>
      <c r="C436" s="247" cm="1">
        <f t="array" aca="1" ref="C436" ca="1">INDIRECT("'"&amp;$K$84&amp;"'"&amp;"!H195")</f>
        <v>0</v>
      </c>
      <c r="D436" s="247" cm="1">
        <f t="array" aca="1" ref="D436" ca="1">INDIRECT("'"&amp;$K424&amp;"'"&amp;"!E195")</f>
        <v>0</v>
      </c>
      <c r="E436" s="247" cm="1">
        <f t="array" aca="1" ref="E436" ca="1">INDIRECT("'"&amp;$K344&amp;"'"&amp;"!J195")</f>
        <v>0</v>
      </c>
      <c r="F436" s="245">
        <v>13</v>
      </c>
      <c r="G436" s="248"/>
      <c r="I436" s="275">
        <f>I435+16</f>
        <v>195</v>
      </c>
      <c r="O436" s="250"/>
      <c r="P436" s="245">
        <v>13</v>
      </c>
      <c r="Q436" s="247">
        <f t="shared" ca="1" si="129"/>
        <v>0</v>
      </c>
      <c r="R436" s="247">
        <f t="shared" ca="1" si="128"/>
        <v>0</v>
      </c>
      <c r="S436" s="247">
        <f t="shared" ca="1" si="130"/>
        <v>0</v>
      </c>
      <c r="T436" s="245">
        <v>13</v>
      </c>
      <c r="U436" s="248"/>
      <c r="AE436" t="str">
        <f t="shared" ca="1" si="131"/>
        <v>-</v>
      </c>
      <c r="AF436" t="str">
        <f t="shared" ca="1" si="132"/>
        <v>-</v>
      </c>
      <c r="AG436" t="str">
        <f t="shared" ca="1" si="133"/>
        <v>-</v>
      </c>
    </row>
    <row r="437" spans="1:33">
      <c r="A437" s="251"/>
      <c r="B437" s="245"/>
      <c r="C437" s="252"/>
      <c r="D437" s="246"/>
      <c r="E437" s="247"/>
      <c r="F437" s="245"/>
      <c r="G437" s="248"/>
      <c r="O437" s="251"/>
      <c r="P437" s="245"/>
      <c r="Q437" s="252"/>
      <c r="R437" s="246"/>
      <c r="S437" s="247"/>
      <c r="T437" s="245"/>
      <c r="U437" s="248"/>
    </row>
    <row r="438" spans="1:33">
      <c r="A438" s="251"/>
      <c r="B438" s="245"/>
      <c r="C438" s="252"/>
      <c r="D438" s="253"/>
      <c r="E438" s="247"/>
      <c r="F438" s="245"/>
      <c r="G438" s="248"/>
      <c r="O438" s="251"/>
      <c r="P438" s="245"/>
      <c r="Q438" s="252"/>
      <c r="R438" s="253"/>
      <c r="S438" s="247"/>
      <c r="T438" s="245"/>
      <c r="U438" s="248"/>
    </row>
    <row r="439" spans="1:33">
      <c r="A439" s="254"/>
      <c r="B439" s="255"/>
      <c r="C439" s="256"/>
      <c r="D439" s="257"/>
      <c r="E439" s="256"/>
      <c r="F439" s="258"/>
      <c r="G439" s="259"/>
      <c r="O439" s="254"/>
      <c r="P439" s="255"/>
      <c r="Q439" s="256"/>
      <c r="R439" s="257"/>
      <c r="S439" s="256"/>
      <c r="T439" s="258"/>
      <c r="U439" s="259"/>
    </row>
    <row r="441" spans="1:33" ht="17.25" thickBot="1">
      <c r="A441" s="272">
        <f>'월간 계획'!AO3</f>
        <v>45100</v>
      </c>
      <c r="B441" s="273"/>
      <c r="C441" s="273"/>
      <c r="O441" s="272">
        <f>A441</f>
        <v>45100</v>
      </c>
      <c r="P441" s="273"/>
      <c r="Q441" s="273"/>
    </row>
    <row r="442" spans="1:33" ht="17.25" thickTop="1">
      <c r="A442" s="260" t="s">
        <v>178</v>
      </c>
      <c r="B442" s="261"/>
      <c r="C442" s="261"/>
      <c r="D442" s="261"/>
      <c r="E442" s="261"/>
      <c r="F442" s="261"/>
      <c r="G442" s="262"/>
      <c r="K442" t="s">
        <v>179</v>
      </c>
      <c r="L442" t="s">
        <v>180</v>
      </c>
      <c r="M442" t="s">
        <v>181</v>
      </c>
      <c r="O442" s="260" t="s">
        <v>178</v>
      </c>
      <c r="P442" s="261"/>
      <c r="Q442" s="261"/>
      <c r="R442" s="261"/>
      <c r="S442" s="261"/>
      <c r="T442" s="261"/>
      <c r="U442" s="262"/>
      <c r="AE442" t="s">
        <v>13</v>
      </c>
      <c r="AF442" t="s">
        <v>182</v>
      </c>
      <c r="AG442" t="s">
        <v>14</v>
      </c>
    </row>
    <row r="443" spans="1:33">
      <c r="A443" s="241" t="s">
        <v>183</v>
      </c>
      <c r="B443" s="242" t="s">
        <v>184</v>
      </c>
      <c r="C443" s="242" t="s">
        <v>185</v>
      </c>
      <c r="D443" s="242" t="s">
        <v>186</v>
      </c>
      <c r="E443" s="242" t="s">
        <v>185</v>
      </c>
      <c r="F443" s="242" t="s">
        <v>184</v>
      </c>
      <c r="G443" s="243" t="s">
        <v>183</v>
      </c>
      <c r="O443" s="241" t="s">
        <v>183</v>
      </c>
      <c r="P443" s="242" t="s">
        <v>184</v>
      </c>
      <c r="Q443" s="242" t="s">
        <v>185</v>
      </c>
      <c r="R443" s="242" t="s">
        <v>186</v>
      </c>
      <c r="S443" s="242" t="s">
        <v>185</v>
      </c>
      <c r="T443" s="242" t="s">
        <v>184</v>
      </c>
      <c r="U443" s="243" t="s">
        <v>183</v>
      </c>
      <c r="W443" t="s">
        <v>186</v>
      </c>
      <c r="X443" t="s">
        <v>187</v>
      </c>
      <c r="Y443" t="s">
        <v>188</v>
      </c>
      <c r="Z443" t="s">
        <v>189</v>
      </c>
      <c r="AA443" t="s">
        <v>190</v>
      </c>
      <c r="AB443" t="s">
        <v>188</v>
      </c>
      <c r="AC443" t="s">
        <v>191</v>
      </c>
      <c r="AD443" t="s">
        <v>190</v>
      </c>
    </row>
    <row r="444" spans="1:33">
      <c r="A444" s="244"/>
      <c r="B444" s="245">
        <v>1</v>
      </c>
      <c r="C444" s="247" t="str" cm="1">
        <f t="array" aca="1" ref="C444" ca="1">INDIRECT("'"&amp;$K444&amp;"'"&amp;"!H3")</f>
        <v>김익수</v>
      </c>
      <c r="D444" s="247" cm="1">
        <f t="array" aca="1" ref="D444" ca="1">INDIRECT("'"&amp;$K444&amp;"'"&amp;"!E3")</f>
        <v>3661</v>
      </c>
      <c r="E444" s="247" t="str" cm="1">
        <f t="array" aca="1" ref="E444" ca="1">INDIRECT("'"&amp;$K444&amp;"'"&amp;"!J3")</f>
        <v>이인섭</v>
      </c>
      <c r="F444" s="245">
        <v>1</v>
      </c>
      <c r="G444" s="248"/>
      <c r="I444" s="275">
        <v>3</v>
      </c>
      <c r="K444" t="s">
        <v>269</v>
      </c>
      <c r="O444" s="244"/>
      <c r="P444" s="245">
        <v>1</v>
      </c>
      <c r="Q444" s="247" t="str">
        <f ca="1">C444</f>
        <v>김익수</v>
      </c>
      <c r="R444" s="247">
        <f t="shared" ref="R444:R456" ca="1" si="134">D444</f>
        <v>3661</v>
      </c>
      <c r="S444" s="247" t="str">
        <f ca="1">E444</f>
        <v>이인섭</v>
      </c>
      <c r="T444" s="245">
        <v>1</v>
      </c>
      <c r="U444" s="248"/>
      <c r="W444">
        <v>3661</v>
      </c>
      <c r="X444" t="s">
        <v>224</v>
      </c>
      <c r="Y444">
        <v>16041</v>
      </c>
      <c r="Z444" t="s">
        <v>161</v>
      </c>
      <c r="AB444">
        <v>18007</v>
      </c>
      <c r="AC444" t="s">
        <v>160</v>
      </c>
      <c r="AE444" t="str">
        <f ca="1">IF(Q444=Z444,"-","확인")</f>
        <v>-</v>
      </c>
      <c r="AF444" t="str">
        <f ca="1">IF(R444=W444,"-","확인")</f>
        <v>-</v>
      </c>
      <c r="AG444" t="str">
        <f ca="1">IF(S444=AC444,"-","확인")</f>
        <v>-</v>
      </c>
    </row>
    <row r="445" spans="1:33">
      <c r="A445" s="244"/>
      <c r="B445" s="245">
        <v>2</v>
      </c>
      <c r="C445" s="247" t="str" cm="1">
        <f t="array" aca="1" ref="C445" ca="1">INDIRECT("'"&amp;$K444&amp;"'"&amp;"!H19")</f>
        <v>최용선</v>
      </c>
      <c r="D445" s="247" cm="1">
        <f t="array" aca="1" ref="D445" ca="1">INDIRECT("'"&amp;$K444&amp;"'"&amp;"!E19")</f>
        <v>3662</v>
      </c>
      <c r="E445" s="247" t="str" cm="1">
        <f t="array" aca="1" ref="E445" ca="1">INDIRECT("'"&amp;$K444&amp;"'"&amp;"!J19")</f>
        <v>김학희</v>
      </c>
      <c r="F445" s="245">
        <v>2</v>
      </c>
      <c r="G445" s="249"/>
      <c r="I445" s="275">
        <v>19</v>
      </c>
      <c r="O445" s="244"/>
      <c r="P445" s="245">
        <v>2</v>
      </c>
      <c r="Q445" s="247" t="str">
        <f t="shared" ref="Q445:Q456" ca="1" si="135">C445</f>
        <v>최용선</v>
      </c>
      <c r="R445" s="247">
        <f t="shared" ca="1" si="134"/>
        <v>3662</v>
      </c>
      <c r="S445" s="247" t="str">
        <f t="shared" ref="S445:S456" ca="1" si="136">E445</f>
        <v>김학희</v>
      </c>
      <c r="T445" s="245">
        <v>2</v>
      </c>
      <c r="U445" s="249"/>
      <c r="W445">
        <v>3662</v>
      </c>
      <c r="X445" t="s">
        <v>227</v>
      </c>
      <c r="Y445">
        <v>21043</v>
      </c>
      <c r="Z445" t="s">
        <v>171</v>
      </c>
      <c r="AB445">
        <v>16023</v>
      </c>
      <c r="AC445" t="s">
        <v>163</v>
      </c>
      <c r="AE445" t="str">
        <f t="shared" ref="AE445:AE456" ca="1" si="137">IF(Q445=Z445,"-","확인")</f>
        <v>확인</v>
      </c>
      <c r="AF445" t="str">
        <f t="shared" ref="AF445:AF456" ca="1" si="138">IF(R445=W445,"-","확인")</f>
        <v>-</v>
      </c>
      <c r="AG445" t="str">
        <f t="shared" ref="AG445:AG456" ca="1" si="139">IF(S445=AC445,"-","확인")</f>
        <v>확인</v>
      </c>
    </row>
    <row r="446" spans="1:33">
      <c r="A446" s="244"/>
      <c r="B446" s="245">
        <v>3</v>
      </c>
      <c r="C446" s="247" t="str" cm="1">
        <f t="array" aca="1" ref="C446" ca="1">INDIRECT("'"&amp;$K444&amp;"'"&amp;"!H35")</f>
        <v>김용진</v>
      </c>
      <c r="D446" s="247" cm="1">
        <f t="array" aca="1" ref="D446" ca="1">INDIRECT("'"&amp;$K444&amp;"'"&amp;"!E35")</f>
        <v>3508</v>
      </c>
      <c r="E446" s="247" t="str" cm="1">
        <f t="array" aca="1" ref="E446" ca="1">INDIRECT("'"&amp;$K444&amp;"'"&amp;"!J35")</f>
        <v>김정일</v>
      </c>
      <c r="F446" s="245">
        <v>3</v>
      </c>
      <c r="G446" s="248"/>
      <c r="I446" s="275">
        <v>35</v>
      </c>
      <c r="O446" s="244"/>
      <c r="P446" s="245">
        <v>3</v>
      </c>
      <c r="Q446" s="247" t="str">
        <f t="shared" ca="1" si="135"/>
        <v>김용진</v>
      </c>
      <c r="R446" s="247">
        <f t="shared" ca="1" si="134"/>
        <v>3508</v>
      </c>
      <c r="S446" s="247" t="str">
        <f t="shared" ca="1" si="136"/>
        <v>김정일</v>
      </c>
      <c r="T446" s="245">
        <v>3</v>
      </c>
      <c r="U446" s="248"/>
      <c r="W446">
        <v>3508</v>
      </c>
      <c r="X446" t="s">
        <v>193</v>
      </c>
      <c r="Y446">
        <v>21035</v>
      </c>
      <c r="Z446" t="s">
        <v>122</v>
      </c>
      <c r="AB446">
        <v>16026</v>
      </c>
      <c r="AC446" t="s">
        <v>138</v>
      </c>
      <c r="AE446" t="str">
        <f t="shared" ca="1" si="137"/>
        <v>확인</v>
      </c>
      <c r="AF446" t="str">
        <f t="shared" ca="1" si="138"/>
        <v>-</v>
      </c>
      <c r="AG446" t="str">
        <f t="shared" ca="1" si="139"/>
        <v>확인</v>
      </c>
    </row>
    <row r="447" spans="1:33">
      <c r="A447" s="244"/>
      <c r="B447" s="245">
        <v>4</v>
      </c>
      <c r="C447" s="247" t="str" cm="1">
        <f t="array" aca="1" ref="C447" ca="1">INDIRECT("'"&amp;$K444&amp;"'"&amp;"!H51")</f>
        <v>김상신</v>
      </c>
      <c r="D447" s="247" cm="1">
        <f t="array" aca="1" ref="D447" ca="1">INDIRECT("'"&amp;$K444&amp;"'"&amp;"!E51")</f>
        <v>3509</v>
      </c>
      <c r="E447" s="247" t="str" cm="1">
        <f t="array" aca="1" ref="E447" ca="1">INDIRECT("'"&amp;$K444&amp;"'"&amp;"!J51")</f>
        <v>박종길</v>
      </c>
      <c r="F447" s="245">
        <v>4</v>
      </c>
      <c r="G447" s="248"/>
      <c r="I447" s="275">
        <v>51</v>
      </c>
      <c r="O447" s="244"/>
      <c r="P447" s="245">
        <v>4</v>
      </c>
      <c r="Q447" s="247" t="str">
        <f t="shared" ca="1" si="135"/>
        <v>김상신</v>
      </c>
      <c r="R447" s="247">
        <f t="shared" ca="1" si="134"/>
        <v>3509</v>
      </c>
      <c r="S447" s="247" t="str">
        <f t="shared" ca="1" si="136"/>
        <v>박종길</v>
      </c>
      <c r="T447" s="245">
        <v>4</v>
      </c>
      <c r="U447" s="248"/>
      <c r="W447">
        <v>3509</v>
      </c>
      <c r="X447" t="s">
        <v>197</v>
      </c>
      <c r="Y447">
        <v>21024</v>
      </c>
      <c r="Z447" t="s">
        <v>270</v>
      </c>
      <c r="AB447">
        <v>16043</v>
      </c>
      <c r="AC447" t="s">
        <v>142</v>
      </c>
      <c r="AE447" t="str">
        <f t="shared" ca="1" si="137"/>
        <v>확인</v>
      </c>
      <c r="AF447" t="str">
        <f t="shared" ca="1" si="138"/>
        <v>-</v>
      </c>
      <c r="AG447" t="str">
        <f t="shared" ca="1" si="139"/>
        <v>-</v>
      </c>
    </row>
    <row r="448" spans="1:33">
      <c r="A448" s="244"/>
      <c r="B448" s="245">
        <v>5</v>
      </c>
      <c r="C448" s="247" t="str" cm="1">
        <f t="array" aca="1" ref="C448" ca="1">INDIRECT("'"&amp;$K444&amp;"'"&amp;"!H67")</f>
        <v>심상만</v>
      </c>
      <c r="D448" s="247" cm="1">
        <f t="array" aca="1" ref="D448" ca="1">INDIRECT("'"&amp;$K444&amp;"'"&amp;"!E67")</f>
        <v>3619</v>
      </c>
      <c r="E448" s="247" t="str" cm="1">
        <f t="array" aca="1" ref="E448" ca="1">INDIRECT("'"&amp;$K444&amp;"'"&amp;"!J67")</f>
        <v>양광일</v>
      </c>
      <c r="F448" s="245">
        <v>5</v>
      </c>
      <c r="G448" s="248"/>
      <c r="I448" s="275">
        <v>67</v>
      </c>
      <c r="O448" s="244"/>
      <c r="P448" s="245">
        <v>5</v>
      </c>
      <c r="Q448" s="247" t="str">
        <f t="shared" ca="1" si="135"/>
        <v>심상만</v>
      </c>
      <c r="R448" s="247">
        <f t="shared" ca="1" si="134"/>
        <v>3619</v>
      </c>
      <c r="S448" s="247" t="str">
        <f t="shared" ca="1" si="136"/>
        <v>양광일</v>
      </c>
      <c r="T448" s="245">
        <v>5</v>
      </c>
      <c r="U448" s="248"/>
      <c r="W448">
        <v>3619</v>
      </c>
      <c r="X448" t="s">
        <v>200</v>
      </c>
      <c r="Y448">
        <v>14031</v>
      </c>
      <c r="Z448" t="s">
        <v>143</v>
      </c>
      <c r="AB448">
        <v>22027</v>
      </c>
      <c r="AC448" t="s">
        <v>174</v>
      </c>
      <c r="AE448" t="str">
        <f t="shared" ca="1" si="137"/>
        <v>-</v>
      </c>
      <c r="AF448" t="str">
        <f t="shared" ca="1" si="138"/>
        <v>-</v>
      </c>
      <c r="AG448" t="str">
        <f t="shared" ca="1" si="139"/>
        <v>확인</v>
      </c>
    </row>
    <row r="449" spans="1:33">
      <c r="A449" s="244"/>
      <c r="B449" s="245">
        <v>6</v>
      </c>
      <c r="C449" s="247" t="str" cm="1">
        <f t="array" aca="1" ref="C449" ca="1">INDIRECT("'"&amp;$K444&amp;"'"&amp;"!H83")</f>
        <v>최중문</v>
      </c>
      <c r="D449" s="247" cm="1">
        <f t="array" aca="1" ref="D449" ca="1">INDIRECT("'"&amp;$K444&amp;"'"&amp;"!E83")</f>
        <v>3620</v>
      </c>
      <c r="E449" s="247" t="str" cm="1">
        <f t="array" aca="1" ref="E449" ca="1">INDIRECT("'"&amp;$K444&amp;"'"&amp;"!J83")</f>
        <v>장시혁</v>
      </c>
      <c r="F449" s="245">
        <v>6</v>
      </c>
      <c r="G449" s="248"/>
      <c r="I449" s="275">
        <v>83</v>
      </c>
      <c r="O449" s="244"/>
      <c r="P449" s="245">
        <v>6</v>
      </c>
      <c r="Q449" s="247" t="str">
        <f t="shared" ca="1" si="135"/>
        <v>최중문</v>
      </c>
      <c r="R449" s="247">
        <f t="shared" ca="1" si="134"/>
        <v>3620</v>
      </c>
      <c r="S449" s="247" t="str">
        <f t="shared" ca="1" si="136"/>
        <v>장시혁</v>
      </c>
      <c r="T449" s="245">
        <v>6</v>
      </c>
      <c r="U449" s="248"/>
      <c r="W449">
        <v>3620</v>
      </c>
      <c r="X449" t="s">
        <v>203</v>
      </c>
      <c r="Y449">
        <v>21004</v>
      </c>
      <c r="Z449" t="s">
        <v>165</v>
      </c>
      <c r="AB449">
        <v>19045</v>
      </c>
      <c r="AC449" t="s">
        <v>167</v>
      </c>
      <c r="AE449" t="str">
        <f t="shared" ca="1" si="137"/>
        <v>확인</v>
      </c>
      <c r="AF449" t="str">
        <f t="shared" ca="1" si="138"/>
        <v>-</v>
      </c>
      <c r="AG449" t="str">
        <f t="shared" ca="1" si="139"/>
        <v>확인</v>
      </c>
    </row>
    <row r="450" spans="1:33">
      <c r="A450" s="244"/>
      <c r="B450" s="245">
        <v>7</v>
      </c>
      <c r="C450" s="247" t="str" cm="1">
        <f t="array" aca="1" ref="C450" ca="1">INDIRECT("'"&amp;$K444&amp;"'"&amp;"!H99")</f>
        <v>한태전</v>
      </c>
      <c r="D450" s="247" cm="1">
        <f t="array" aca="1" ref="D450" ca="1">INDIRECT("'"&amp;$K444&amp;"'"&amp;"!E99")</f>
        <v>3621</v>
      </c>
      <c r="E450" s="247" t="str" cm="1">
        <f t="array" aca="1" ref="E450" ca="1">INDIRECT("'"&amp;$K444&amp;"'"&amp;"!J99")</f>
        <v>김선호</v>
      </c>
      <c r="F450" s="245">
        <v>7</v>
      </c>
      <c r="G450" s="248"/>
      <c r="I450" s="275">
        <v>99</v>
      </c>
      <c r="O450" s="244"/>
      <c r="P450" s="245">
        <v>7</v>
      </c>
      <c r="Q450" s="247" t="str">
        <f t="shared" ca="1" si="135"/>
        <v>한태전</v>
      </c>
      <c r="R450" s="247">
        <f t="shared" ca="1" si="134"/>
        <v>3621</v>
      </c>
      <c r="S450" s="247" t="str">
        <f t="shared" ca="1" si="136"/>
        <v>김선호</v>
      </c>
      <c r="T450" s="245">
        <v>7</v>
      </c>
      <c r="U450" s="248"/>
      <c r="W450">
        <v>3621</v>
      </c>
      <c r="X450" t="s">
        <v>206</v>
      </c>
      <c r="Y450">
        <v>16014</v>
      </c>
      <c r="Z450" t="s">
        <v>148</v>
      </c>
      <c r="AB450">
        <v>22037</v>
      </c>
      <c r="AC450" t="s">
        <v>173</v>
      </c>
      <c r="AE450" t="str">
        <f t="shared" ca="1" si="137"/>
        <v>확인</v>
      </c>
      <c r="AF450" t="str">
        <f t="shared" ca="1" si="138"/>
        <v>-</v>
      </c>
      <c r="AG450" t="str">
        <f t="shared" ca="1" si="139"/>
        <v>-</v>
      </c>
    </row>
    <row r="451" spans="1:33">
      <c r="A451" s="244"/>
      <c r="B451" s="245">
        <v>8</v>
      </c>
      <c r="C451" s="247" t="str" cm="1">
        <f t="array" aca="1" ref="C451" ca="1">INDIRECT("'"&amp;$K444&amp;"'"&amp;"!H115")</f>
        <v>김만철</v>
      </c>
      <c r="D451" s="247" cm="1">
        <f t="array" aca="1" ref="D451" ca="1">INDIRECT("'"&amp;$K444&amp;"'"&amp;"!E115")</f>
        <v>3622</v>
      </c>
      <c r="E451" s="247" t="str" cm="1">
        <f t="array" aca="1" ref="E451" ca="1">INDIRECT("'"&amp;$K444&amp;"'"&amp;"!J115")</f>
        <v>자선호</v>
      </c>
      <c r="F451" s="245">
        <v>8</v>
      </c>
      <c r="G451" s="248"/>
      <c r="I451" s="275">
        <v>115</v>
      </c>
      <c r="O451" s="244"/>
      <c r="P451" s="245">
        <v>8</v>
      </c>
      <c r="Q451" s="247" t="str">
        <f t="shared" ca="1" si="135"/>
        <v>김만철</v>
      </c>
      <c r="R451" s="247">
        <f t="shared" ca="1" si="134"/>
        <v>3622</v>
      </c>
      <c r="S451" s="247" t="str">
        <f t="shared" ca="1" si="136"/>
        <v>자선호</v>
      </c>
      <c r="T451" s="245">
        <v>8</v>
      </c>
      <c r="U451" s="248"/>
      <c r="W451">
        <v>3622</v>
      </c>
      <c r="X451" t="s">
        <v>209</v>
      </c>
      <c r="Y451">
        <v>15025</v>
      </c>
      <c r="Z451" t="s">
        <v>150</v>
      </c>
      <c r="AB451">
        <v>19030</v>
      </c>
      <c r="AC451" t="s">
        <v>151</v>
      </c>
      <c r="AE451" t="str">
        <f t="shared" ca="1" si="137"/>
        <v>-</v>
      </c>
      <c r="AF451" t="str">
        <f t="shared" ca="1" si="138"/>
        <v>-</v>
      </c>
      <c r="AG451" t="str">
        <f t="shared" ca="1" si="139"/>
        <v>-</v>
      </c>
    </row>
    <row r="452" spans="1:33">
      <c r="A452" s="244"/>
      <c r="B452" s="245">
        <v>9</v>
      </c>
      <c r="C452" s="247" t="str" cm="1">
        <f t="array" aca="1" ref="C452" ca="1">INDIRECT("'"&amp;$K444&amp;"'"&amp;"!H131")</f>
        <v>김민규</v>
      </c>
      <c r="D452" s="247" cm="1">
        <f t="array" aca="1" ref="D452" ca="1">INDIRECT("'"&amp;$K444&amp;"'"&amp;"!E131")</f>
        <v>3629</v>
      </c>
      <c r="E452" s="247" t="str" cm="1">
        <f t="array" aca="1" ref="E452" ca="1">INDIRECT("'"&amp;$K444&amp;"'"&amp;"!J131")</f>
        <v>김권호</v>
      </c>
      <c r="F452" s="245">
        <v>9</v>
      </c>
      <c r="G452" s="248"/>
      <c r="I452" s="275">
        <v>131</v>
      </c>
      <c r="O452" s="244"/>
      <c r="P452" s="245">
        <v>9</v>
      </c>
      <c r="Q452" s="247" t="str">
        <f t="shared" ca="1" si="135"/>
        <v>김민규</v>
      </c>
      <c r="R452" s="247">
        <f t="shared" ca="1" si="134"/>
        <v>3629</v>
      </c>
      <c r="S452" s="247" t="str">
        <f t="shared" ca="1" si="136"/>
        <v>김권호</v>
      </c>
      <c r="T452" s="245">
        <v>9</v>
      </c>
      <c r="U452" s="248"/>
      <c r="W452">
        <v>3629</v>
      </c>
      <c r="X452" t="s">
        <v>212</v>
      </c>
      <c r="Y452">
        <v>19044</v>
      </c>
      <c r="Z452" t="s">
        <v>152</v>
      </c>
      <c r="AB452">
        <v>18050</v>
      </c>
      <c r="AC452" t="s">
        <v>153</v>
      </c>
      <c r="AE452" t="str">
        <f t="shared" ca="1" si="137"/>
        <v>-</v>
      </c>
      <c r="AF452" t="str">
        <f t="shared" ca="1" si="138"/>
        <v>-</v>
      </c>
      <c r="AG452" t="str">
        <f t="shared" ca="1" si="139"/>
        <v>-</v>
      </c>
    </row>
    <row r="453" spans="1:33">
      <c r="A453" s="244"/>
      <c r="B453" s="245">
        <v>10</v>
      </c>
      <c r="C453" s="247" t="str" cm="1">
        <f t="array" aca="1" ref="C453" ca="1">INDIRECT("'"&amp;$K444&amp;"'"&amp;"!H147")</f>
        <v>우제욱</v>
      </c>
      <c r="D453" s="247" cm="1">
        <f t="array" aca="1" ref="D453" ca="1">INDIRECT("'"&amp;$K444&amp;"'"&amp;"!E147")</f>
        <v>3630</v>
      </c>
      <c r="E453" s="247" t="str" cm="1">
        <f t="array" aca="1" ref="E453" ca="1">INDIRECT("'"&amp;$K444&amp;"'"&amp;"!J147")</f>
        <v>변일용</v>
      </c>
      <c r="F453" s="245">
        <v>10</v>
      </c>
      <c r="G453" s="248"/>
      <c r="I453" s="275">
        <v>147</v>
      </c>
      <c r="O453" s="244"/>
      <c r="P453" s="245">
        <v>10</v>
      </c>
      <c r="Q453" s="247" t="str">
        <f t="shared" ca="1" si="135"/>
        <v>우제욱</v>
      </c>
      <c r="R453" s="247">
        <f t="shared" ca="1" si="134"/>
        <v>3630</v>
      </c>
      <c r="S453" s="247" t="str">
        <f t="shared" ca="1" si="136"/>
        <v>변일용</v>
      </c>
      <c r="T453" s="245">
        <v>10</v>
      </c>
      <c r="U453" s="248"/>
      <c r="W453">
        <v>3630</v>
      </c>
      <c r="X453" t="s">
        <v>215</v>
      </c>
      <c r="Y453">
        <v>21040</v>
      </c>
      <c r="Z453" t="s">
        <v>168</v>
      </c>
      <c r="AB453">
        <v>21027</v>
      </c>
      <c r="AC453" t="s">
        <v>170</v>
      </c>
      <c r="AE453" t="str">
        <f t="shared" ca="1" si="137"/>
        <v>확인</v>
      </c>
      <c r="AF453" t="str">
        <f t="shared" ca="1" si="138"/>
        <v>-</v>
      </c>
      <c r="AG453" t="str">
        <f t="shared" ca="1" si="139"/>
        <v>확인</v>
      </c>
    </row>
    <row r="454" spans="1:33">
      <c r="A454" s="244"/>
      <c r="B454" s="245">
        <v>11</v>
      </c>
      <c r="C454" s="247" t="str" cm="1">
        <f t="array" aca="1" ref="C454" ca="1">INDIRECT("'"&amp;$K444&amp;"'"&amp;"!H163")</f>
        <v>심기섭</v>
      </c>
      <c r="D454" s="247" cm="1">
        <f t="array" aca="1" ref="D454" ca="1">INDIRECT("'"&amp;$K444&amp;"'"&amp;"!E163")</f>
        <v>3631</v>
      </c>
      <c r="E454" s="247" t="str" cm="1">
        <f t="array" aca="1" ref="E454" ca="1">INDIRECT("'"&amp;$K444&amp;"'"&amp;"!J163")</f>
        <v>김대수</v>
      </c>
      <c r="F454" s="245">
        <v>11</v>
      </c>
      <c r="G454" s="248"/>
      <c r="I454" s="275">
        <v>163</v>
      </c>
      <c r="O454" s="244"/>
      <c r="P454" s="245">
        <v>11</v>
      </c>
      <c r="Q454" s="247" t="str">
        <f t="shared" ca="1" si="135"/>
        <v>심기섭</v>
      </c>
      <c r="R454" s="247">
        <f t="shared" ca="1" si="134"/>
        <v>3631</v>
      </c>
      <c r="S454" s="247" t="str">
        <f t="shared" ca="1" si="136"/>
        <v>김대수</v>
      </c>
      <c r="T454" s="245">
        <v>11</v>
      </c>
      <c r="U454" s="248"/>
      <c r="W454">
        <v>3631</v>
      </c>
      <c r="X454" t="s">
        <v>218</v>
      </c>
      <c r="Y454">
        <v>16035</v>
      </c>
      <c r="Z454" t="s">
        <v>157</v>
      </c>
      <c r="AB454">
        <v>22042</v>
      </c>
      <c r="AC454" t="s">
        <v>237</v>
      </c>
      <c r="AE454" t="str">
        <f t="shared" ca="1" si="137"/>
        <v>확인</v>
      </c>
      <c r="AF454" t="str">
        <f t="shared" ca="1" si="138"/>
        <v>-</v>
      </c>
      <c r="AG454" t="str">
        <f t="shared" ca="1" si="139"/>
        <v>-</v>
      </c>
    </row>
    <row r="455" spans="1:33">
      <c r="A455" s="244"/>
      <c r="B455" s="245">
        <v>12</v>
      </c>
      <c r="C455" s="247" t="str" cm="1">
        <f t="array" aca="1" ref="C455" ca="1">INDIRECT("'"&amp;$K444&amp;"'"&amp;"!H179")</f>
        <v>임충환</v>
      </c>
      <c r="D455" s="247" cm="1">
        <f t="array" aca="1" ref="D455" ca="1">INDIRECT("'"&amp;$K444&amp;"'"&amp;"!E179")</f>
        <v>3632</v>
      </c>
      <c r="E455" s="247" t="str" cm="1">
        <f t="array" aca="1" ref="E455" ca="1">INDIRECT("'"&amp;$K444&amp;"'"&amp;"!J179")</f>
        <v>김요섭</v>
      </c>
      <c r="F455" s="245">
        <v>12</v>
      </c>
      <c r="G455" s="248"/>
      <c r="I455" s="275">
        <v>179</v>
      </c>
      <c r="O455" s="244"/>
      <c r="P455" s="245">
        <v>12</v>
      </c>
      <c r="Q455" s="247" t="str">
        <f t="shared" ca="1" si="135"/>
        <v>임충환</v>
      </c>
      <c r="R455" s="247">
        <f t="shared" ca="1" si="134"/>
        <v>3632</v>
      </c>
      <c r="S455" s="247" t="str">
        <f t="shared" ca="1" si="136"/>
        <v>김요섭</v>
      </c>
      <c r="T455" s="245">
        <v>12</v>
      </c>
      <c r="U455" s="248"/>
      <c r="W455">
        <v>3632</v>
      </c>
      <c r="X455" t="s">
        <v>221</v>
      </c>
      <c r="Y455">
        <v>18029</v>
      </c>
      <c r="Z455" t="s">
        <v>159</v>
      </c>
      <c r="AB455">
        <v>8030</v>
      </c>
      <c r="AC455" t="s">
        <v>158</v>
      </c>
      <c r="AE455" t="str">
        <f t="shared" ca="1" si="137"/>
        <v>-</v>
      </c>
      <c r="AF455" t="str">
        <f t="shared" ca="1" si="138"/>
        <v>-</v>
      </c>
      <c r="AG455" t="str">
        <f t="shared" ca="1" si="139"/>
        <v>-</v>
      </c>
    </row>
    <row r="456" spans="1:33">
      <c r="A456" s="250"/>
      <c r="B456" s="245">
        <v>13</v>
      </c>
      <c r="C456" s="247" cm="1">
        <f t="array" aca="1" ref="C456" ca="1">INDIRECT("'"&amp;$K$84&amp;"'"&amp;"!H195")</f>
        <v>0</v>
      </c>
      <c r="D456" s="247" cm="1">
        <f t="array" aca="1" ref="D456" ca="1">INDIRECT("'"&amp;$K444&amp;"'"&amp;"!E195")</f>
        <v>0</v>
      </c>
      <c r="E456" s="247" cm="1">
        <f t="array" aca="1" ref="E456" ca="1">INDIRECT("'"&amp;$K364&amp;"'"&amp;"!J195")</f>
        <v>0</v>
      </c>
      <c r="F456" s="245">
        <v>13</v>
      </c>
      <c r="G456" s="248"/>
      <c r="I456" s="275">
        <f>I455+16</f>
        <v>195</v>
      </c>
      <c r="O456" s="250"/>
      <c r="P456" s="245">
        <v>13</v>
      </c>
      <c r="Q456" s="247">
        <f t="shared" ca="1" si="135"/>
        <v>0</v>
      </c>
      <c r="R456" s="247">
        <f t="shared" ca="1" si="134"/>
        <v>0</v>
      </c>
      <c r="S456" s="247">
        <f t="shared" ca="1" si="136"/>
        <v>0</v>
      </c>
      <c r="T456" s="245">
        <v>13</v>
      </c>
      <c r="U456" s="248"/>
      <c r="AE456" t="str">
        <f t="shared" ca="1" si="137"/>
        <v>-</v>
      </c>
      <c r="AF456" t="str">
        <f t="shared" ca="1" si="138"/>
        <v>-</v>
      </c>
      <c r="AG456" t="str">
        <f t="shared" ca="1" si="139"/>
        <v>-</v>
      </c>
    </row>
    <row r="457" spans="1:33">
      <c r="A457" s="251"/>
      <c r="B457" s="245"/>
      <c r="C457" s="252"/>
      <c r="D457" s="246"/>
      <c r="E457" s="247"/>
      <c r="F457" s="245"/>
      <c r="G457" s="248"/>
      <c r="O457" s="251"/>
      <c r="P457" s="245"/>
      <c r="Q457" s="252"/>
      <c r="R457" s="246"/>
      <c r="S457" s="247"/>
      <c r="T457" s="245"/>
      <c r="U457" s="248"/>
    </row>
    <row r="458" spans="1:33">
      <c r="A458" s="251"/>
      <c r="B458" s="245"/>
      <c r="C458" s="252"/>
      <c r="D458" s="253"/>
      <c r="E458" s="247"/>
      <c r="F458" s="245"/>
      <c r="G458" s="248"/>
      <c r="O458" s="251"/>
      <c r="P458" s="245"/>
      <c r="Q458" s="252"/>
      <c r="R458" s="253"/>
      <c r="S458" s="247"/>
      <c r="T458" s="245"/>
      <c r="U458" s="248"/>
    </row>
    <row r="459" spans="1:33">
      <c r="A459" s="254"/>
      <c r="B459" s="255"/>
      <c r="C459" s="256"/>
      <c r="D459" s="257"/>
      <c r="E459" s="256"/>
      <c r="F459" s="258"/>
      <c r="G459" s="259"/>
      <c r="O459" s="254"/>
      <c r="P459" s="255"/>
      <c r="Q459" s="256"/>
      <c r="R459" s="257"/>
      <c r="S459" s="256"/>
      <c r="T459" s="258"/>
      <c r="U459" s="259"/>
    </row>
    <row r="461" spans="1:33" ht="17.25" thickBot="1">
      <c r="A461" s="272">
        <f>'월간 계획'!AP3</f>
        <v>45101</v>
      </c>
      <c r="B461" s="273"/>
      <c r="C461" s="273"/>
      <c r="O461" s="272">
        <f>A461</f>
        <v>45101</v>
      </c>
      <c r="P461" s="273"/>
      <c r="Q461" s="273"/>
    </row>
    <row r="462" spans="1:33" ht="17.25" thickTop="1">
      <c r="A462" s="260" t="s">
        <v>178</v>
      </c>
      <c r="B462" s="261"/>
      <c r="C462" s="261"/>
      <c r="D462" s="261"/>
      <c r="E462" s="261"/>
      <c r="F462" s="261"/>
      <c r="G462" s="262"/>
      <c r="K462" t="s">
        <v>179</v>
      </c>
      <c r="L462" t="s">
        <v>180</v>
      </c>
      <c r="M462" t="s">
        <v>181</v>
      </c>
      <c r="O462" s="260" t="s">
        <v>178</v>
      </c>
      <c r="P462" s="261"/>
      <c r="Q462" s="261"/>
      <c r="R462" s="261"/>
      <c r="S462" s="261"/>
      <c r="T462" s="261"/>
      <c r="U462" s="262"/>
      <c r="AE462" t="s">
        <v>13</v>
      </c>
      <c r="AF462" t="s">
        <v>182</v>
      </c>
      <c r="AG462" t="s">
        <v>14</v>
      </c>
    </row>
    <row r="463" spans="1:33">
      <c r="A463" s="241" t="s">
        <v>183</v>
      </c>
      <c r="B463" s="242" t="s">
        <v>184</v>
      </c>
      <c r="C463" s="242" t="s">
        <v>185</v>
      </c>
      <c r="D463" s="242" t="s">
        <v>186</v>
      </c>
      <c r="E463" s="242" t="s">
        <v>185</v>
      </c>
      <c r="F463" s="242" t="s">
        <v>184</v>
      </c>
      <c r="G463" s="243" t="s">
        <v>183</v>
      </c>
      <c r="O463" s="241" t="s">
        <v>183</v>
      </c>
      <c r="P463" s="242" t="s">
        <v>184</v>
      </c>
      <c r="Q463" s="242" t="s">
        <v>185</v>
      </c>
      <c r="R463" s="242" t="s">
        <v>186</v>
      </c>
      <c r="S463" s="242" t="s">
        <v>185</v>
      </c>
      <c r="T463" s="242" t="s">
        <v>184</v>
      </c>
      <c r="U463" s="243" t="s">
        <v>183</v>
      </c>
      <c r="W463" t="s">
        <v>186</v>
      </c>
      <c r="X463" t="s">
        <v>187</v>
      </c>
      <c r="Y463" t="s">
        <v>188</v>
      </c>
      <c r="Z463" t="s">
        <v>189</v>
      </c>
      <c r="AA463" t="s">
        <v>190</v>
      </c>
      <c r="AB463" t="s">
        <v>188</v>
      </c>
      <c r="AC463" t="s">
        <v>191</v>
      </c>
      <c r="AD463" t="s">
        <v>190</v>
      </c>
    </row>
    <row r="464" spans="1:33">
      <c r="A464" s="244"/>
      <c r="B464" s="245">
        <v>1</v>
      </c>
      <c r="C464" s="247" t="e" cm="1">
        <f t="array" aca="1" ref="C464" ca="1">INDIRECT("'"&amp;$K464&amp;"'"&amp;"!H3")</f>
        <v>#REF!</v>
      </c>
      <c r="D464" s="247" t="e" cm="1">
        <f t="array" aca="1" ref="D464" ca="1">INDIRECT("'"&amp;$K464&amp;"'"&amp;"!E3")</f>
        <v>#REF!</v>
      </c>
      <c r="E464" s="247" t="e" cm="1">
        <f t="array" aca="1" ref="E464" ca="1">INDIRECT("'"&amp;$K464&amp;"'"&amp;"!J3")</f>
        <v>#REF!</v>
      </c>
      <c r="F464" s="245">
        <v>1</v>
      </c>
      <c r="G464" s="248"/>
      <c r="I464" s="275">
        <v>3</v>
      </c>
      <c r="K464" t="s">
        <v>271</v>
      </c>
      <c r="O464" s="244"/>
      <c r="P464" s="245">
        <v>1</v>
      </c>
      <c r="Q464" s="247" t="e">
        <f ca="1">C464</f>
        <v>#REF!</v>
      </c>
      <c r="R464" s="247" t="e">
        <f t="shared" ref="R464:R476" ca="1" si="140">D464</f>
        <v>#REF!</v>
      </c>
      <c r="S464" s="247" t="e">
        <f ca="1">E464</f>
        <v>#REF!</v>
      </c>
      <c r="T464" s="245">
        <v>1</v>
      </c>
      <c r="U464" s="248"/>
      <c r="W464">
        <v>3632</v>
      </c>
      <c r="X464" t="s">
        <v>221</v>
      </c>
      <c r="AB464">
        <v>8030</v>
      </c>
      <c r="AC464" t="s">
        <v>158</v>
      </c>
      <c r="AE464" t="e">
        <f ca="1">IF(Q464=Z464,"-","확인")</f>
        <v>#REF!</v>
      </c>
      <c r="AF464" t="e">
        <f ca="1">IF(R464=W464,"-","확인")</f>
        <v>#REF!</v>
      </c>
      <c r="AG464" t="e">
        <f ca="1">IF(S464=AC464,"-","확인")</f>
        <v>#REF!</v>
      </c>
    </row>
    <row r="465" spans="1:33">
      <c r="A465" s="244"/>
      <c r="B465" s="245">
        <v>2</v>
      </c>
      <c r="C465" s="247" t="e" cm="1">
        <f t="array" aca="1" ref="C465" ca="1">INDIRECT("'"&amp;$K464&amp;"'"&amp;"!H19")</f>
        <v>#REF!</v>
      </c>
      <c r="D465" s="247" t="e" cm="1">
        <f t="array" aca="1" ref="D465" ca="1">INDIRECT("'"&amp;$K464&amp;"'"&amp;"!E19")</f>
        <v>#REF!</v>
      </c>
      <c r="E465" s="247" t="e" cm="1">
        <f t="array" aca="1" ref="E465" ca="1">INDIRECT("'"&amp;$K464&amp;"'"&amp;"!J19")</f>
        <v>#REF!</v>
      </c>
      <c r="F465" s="245">
        <v>2</v>
      </c>
      <c r="G465" s="249"/>
      <c r="I465" s="275">
        <v>19</v>
      </c>
      <c r="O465" s="244"/>
      <c r="P465" s="245">
        <v>2</v>
      </c>
      <c r="Q465" s="247" t="e">
        <f t="shared" ref="Q465:Q476" ca="1" si="141">C465</f>
        <v>#REF!</v>
      </c>
      <c r="R465" s="247" t="e">
        <f t="shared" ca="1" si="140"/>
        <v>#REF!</v>
      </c>
      <c r="S465" s="247" t="e">
        <f t="shared" ref="S465:S476" ca="1" si="142">E465</f>
        <v>#REF!</v>
      </c>
      <c r="T465" s="245">
        <v>2</v>
      </c>
      <c r="U465" s="249"/>
      <c r="W465">
        <v>3661</v>
      </c>
      <c r="X465" t="s">
        <v>224</v>
      </c>
      <c r="Y465">
        <v>16041</v>
      </c>
      <c r="Z465" t="s">
        <v>161</v>
      </c>
      <c r="AB465">
        <v>18007</v>
      </c>
      <c r="AC465" t="s">
        <v>160</v>
      </c>
      <c r="AE465" t="e">
        <f t="shared" ref="AE465:AE476" ca="1" si="143">IF(Q465=Z465,"-","확인")</f>
        <v>#REF!</v>
      </c>
      <c r="AF465" t="e">
        <f t="shared" ref="AF465:AF476" ca="1" si="144">IF(R465=W465,"-","확인")</f>
        <v>#REF!</v>
      </c>
      <c r="AG465" t="e">
        <f t="shared" ref="AG465:AG476" ca="1" si="145">IF(S465=AC465,"-","확인")</f>
        <v>#REF!</v>
      </c>
    </row>
    <row r="466" spans="1:33">
      <c r="A466" s="244"/>
      <c r="B466" s="245">
        <v>3</v>
      </c>
      <c r="C466" s="247" t="e" cm="1">
        <f t="array" aca="1" ref="C466" ca="1">INDIRECT("'"&amp;$K464&amp;"'"&amp;"!H35")</f>
        <v>#REF!</v>
      </c>
      <c r="D466" s="247" t="e" cm="1">
        <f t="array" aca="1" ref="D466" ca="1">INDIRECT("'"&amp;$K464&amp;"'"&amp;"!E35")</f>
        <v>#REF!</v>
      </c>
      <c r="E466" s="247" t="e" cm="1">
        <f t="array" aca="1" ref="E466" ca="1">INDIRECT("'"&amp;$K464&amp;"'"&amp;"!J35")</f>
        <v>#REF!</v>
      </c>
      <c r="F466" s="245">
        <v>3</v>
      </c>
      <c r="G466" s="248"/>
      <c r="I466" s="275">
        <v>35</v>
      </c>
      <c r="O466" s="244"/>
      <c r="P466" s="245">
        <v>3</v>
      </c>
      <c r="Q466" s="247" t="e">
        <f t="shared" ca="1" si="141"/>
        <v>#REF!</v>
      </c>
      <c r="R466" s="247" t="e">
        <f t="shared" ca="1" si="140"/>
        <v>#REF!</v>
      </c>
      <c r="S466" s="247" t="e">
        <f t="shared" ca="1" si="142"/>
        <v>#REF!</v>
      </c>
      <c r="T466" s="245">
        <v>3</v>
      </c>
      <c r="U466" s="248"/>
      <c r="W466">
        <v>3662</v>
      </c>
      <c r="X466" t="s">
        <v>227</v>
      </c>
      <c r="Y466">
        <v>13006</v>
      </c>
      <c r="Z466" t="s">
        <v>162</v>
      </c>
      <c r="AB466">
        <v>16023</v>
      </c>
      <c r="AC466" t="s">
        <v>163</v>
      </c>
      <c r="AE466" t="e">
        <f t="shared" ca="1" si="143"/>
        <v>#REF!</v>
      </c>
      <c r="AF466" t="e">
        <f t="shared" ca="1" si="144"/>
        <v>#REF!</v>
      </c>
      <c r="AG466" t="e">
        <f t="shared" ca="1" si="145"/>
        <v>#REF!</v>
      </c>
    </row>
    <row r="467" spans="1:33">
      <c r="A467" s="244"/>
      <c r="B467" s="245">
        <v>4</v>
      </c>
      <c r="C467" s="247" t="e" cm="1">
        <f t="array" aca="1" ref="C467" ca="1">INDIRECT("'"&amp;$K464&amp;"'"&amp;"!H51")</f>
        <v>#REF!</v>
      </c>
      <c r="D467" s="247" t="e" cm="1">
        <f t="array" aca="1" ref="D467" ca="1">INDIRECT("'"&amp;$K464&amp;"'"&amp;"!E51")</f>
        <v>#REF!</v>
      </c>
      <c r="E467" s="247" t="e" cm="1">
        <f t="array" aca="1" ref="E467" ca="1">INDIRECT("'"&amp;$K464&amp;"'"&amp;"!J51")</f>
        <v>#REF!</v>
      </c>
      <c r="F467" s="245">
        <v>4</v>
      </c>
      <c r="G467" s="248"/>
      <c r="I467" s="275">
        <v>51</v>
      </c>
      <c r="O467" s="244"/>
      <c r="P467" s="245">
        <v>4</v>
      </c>
      <c r="Q467" s="247" t="e">
        <f t="shared" ca="1" si="141"/>
        <v>#REF!</v>
      </c>
      <c r="R467" s="247" t="e">
        <f t="shared" ca="1" si="140"/>
        <v>#REF!</v>
      </c>
      <c r="S467" s="247" t="e">
        <f t="shared" ca="1" si="142"/>
        <v>#REF!</v>
      </c>
      <c r="T467" s="245">
        <v>4</v>
      </c>
      <c r="U467" s="248"/>
      <c r="W467">
        <v>3508</v>
      </c>
      <c r="X467" t="s">
        <v>193</v>
      </c>
      <c r="Y467">
        <v>15023</v>
      </c>
      <c r="Z467" t="s">
        <v>136</v>
      </c>
      <c r="AB467">
        <v>16026</v>
      </c>
      <c r="AC467" t="s">
        <v>138</v>
      </c>
      <c r="AE467" t="e">
        <f t="shared" ca="1" si="143"/>
        <v>#REF!</v>
      </c>
      <c r="AF467" t="e">
        <f t="shared" ca="1" si="144"/>
        <v>#REF!</v>
      </c>
      <c r="AG467" t="e">
        <f t="shared" ca="1" si="145"/>
        <v>#REF!</v>
      </c>
    </row>
    <row r="468" spans="1:33">
      <c r="A468" s="244"/>
      <c r="B468" s="245">
        <v>5</v>
      </c>
      <c r="C468" s="247" t="e" cm="1">
        <f t="array" aca="1" ref="C468" ca="1">INDIRECT("'"&amp;$K464&amp;"'"&amp;"!H67")</f>
        <v>#REF!</v>
      </c>
      <c r="D468" s="247" t="e" cm="1">
        <f t="array" aca="1" ref="D468" ca="1">INDIRECT("'"&amp;$K464&amp;"'"&amp;"!E67")</f>
        <v>#REF!</v>
      </c>
      <c r="E468" s="247" t="e" cm="1">
        <f t="array" aca="1" ref="E468" ca="1">INDIRECT("'"&amp;$K464&amp;"'"&amp;"!J67")</f>
        <v>#REF!</v>
      </c>
      <c r="F468" s="245">
        <v>5</v>
      </c>
      <c r="G468" s="248"/>
      <c r="I468" s="275">
        <v>67</v>
      </c>
      <c r="O468" s="244"/>
      <c r="P468" s="245">
        <v>5</v>
      </c>
      <c r="Q468" s="247" t="e">
        <f t="shared" ca="1" si="141"/>
        <v>#REF!</v>
      </c>
      <c r="R468" s="247" t="e">
        <f t="shared" ca="1" si="140"/>
        <v>#REF!</v>
      </c>
      <c r="S468" s="247" t="e">
        <f t="shared" ca="1" si="142"/>
        <v>#REF!</v>
      </c>
      <c r="T468" s="245">
        <v>5</v>
      </c>
      <c r="U468" s="248"/>
      <c r="W468">
        <v>3509</v>
      </c>
      <c r="X468" t="s">
        <v>197</v>
      </c>
      <c r="Y468">
        <v>14031</v>
      </c>
      <c r="Z468" t="s">
        <v>143</v>
      </c>
      <c r="AB468">
        <v>16043</v>
      </c>
      <c r="AC468" t="s">
        <v>142</v>
      </c>
      <c r="AE468" t="e">
        <f t="shared" ca="1" si="143"/>
        <v>#REF!</v>
      </c>
      <c r="AF468" t="e">
        <f t="shared" ca="1" si="144"/>
        <v>#REF!</v>
      </c>
      <c r="AG468" t="e">
        <f t="shared" ca="1" si="145"/>
        <v>#REF!</v>
      </c>
    </row>
    <row r="469" spans="1:33">
      <c r="A469" s="244"/>
      <c r="B469" s="245">
        <v>6</v>
      </c>
      <c r="C469" s="247" t="e" cm="1">
        <f t="array" aca="1" ref="C469" ca="1">INDIRECT("'"&amp;$K464&amp;"'"&amp;"!H83")</f>
        <v>#REF!</v>
      </c>
      <c r="D469" s="247" t="e" cm="1">
        <f t="array" aca="1" ref="D469" ca="1">INDIRECT("'"&amp;$K464&amp;"'"&amp;"!E83")</f>
        <v>#REF!</v>
      </c>
      <c r="E469" s="247" t="e" cm="1">
        <f t="array" aca="1" ref="E469" ca="1">INDIRECT("'"&amp;$K464&amp;"'"&amp;"!J83")</f>
        <v>#REF!</v>
      </c>
      <c r="F469" s="245">
        <v>6</v>
      </c>
      <c r="G469" s="248"/>
      <c r="I469" s="275">
        <v>83</v>
      </c>
      <c r="O469" s="244"/>
      <c r="P469" s="245">
        <v>6</v>
      </c>
      <c r="Q469" s="247" t="e">
        <f t="shared" ca="1" si="141"/>
        <v>#REF!</v>
      </c>
      <c r="R469" s="247" t="e">
        <f t="shared" ca="1" si="140"/>
        <v>#REF!</v>
      </c>
      <c r="S469" s="247" t="e">
        <f t="shared" ca="1" si="142"/>
        <v>#REF!</v>
      </c>
      <c r="T469" s="245">
        <v>6</v>
      </c>
      <c r="U469" s="248"/>
      <c r="W469">
        <v>3619</v>
      </c>
      <c r="X469" t="s">
        <v>200</v>
      </c>
      <c r="Y469">
        <v>21043</v>
      </c>
      <c r="Z469" t="s">
        <v>171</v>
      </c>
      <c r="AB469">
        <v>22037</v>
      </c>
      <c r="AC469" t="s">
        <v>173</v>
      </c>
      <c r="AE469" t="e">
        <f t="shared" ca="1" si="143"/>
        <v>#REF!</v>
      </c>
      <c r="AF469" t="e">
        <f t="shared" ca="1" si="144"/>
        <v>#REF!</v>
      </c>
      <c r="AG469" t="e">
        <f t="shared" ca="1" si="145"/>
        <v>#REF!</v>
      </c>
    </row>
    <row r="470" spans="1:33">
      <c r="A470" s="244"/>
      <c r="B470" s="245">
        <v>7</v>
      </c>
      <c r="C470" s="247" t="e" cm="1">
        <f t="array" aca="1" ref="C470" ca="1">INDIRECT("'"&amp;$K464&amp;"'"&amp;"!H99")</f>
        <v>#REF!</v>
      </c>
      <c r="D470" s="247" t="e" cm="1">
        <f t="array" aca="1" ref="D470" ca="1">INDIRECT("'"&amp;$K464&amp;"'"&amp;"!E99")</f>
        <v>#REF!</v>
      </c>
      <c r="E470" s="247" t="e" cm="1">
        <f t="array" aca="1" ref="E470" ca="1">INDIRECT("'"&amp;$K464&amp;"'"&amp;"!J99")</f>
        <v>#REF!</v>
      </c>
      <c r="F470" s="245">
        <v>7</v>
      </c>
      <c r="G470" s="248"/>
      <c r="I470" s="275">
        <v>99</v>
      </c>
      <c r="O470" s="244"/>
      <c r="P470" s="245">
        <v>7</v>
      </c>
      <c r="Q470" s="247" t="e">
        <f t="shared" ca="1" si="141"/>
        <v>#REF!</v>
      </c>
      <c r="R470" s="247" t="e">
        <f t="shared" ca="1" si="140"/>
        <v>#REF!</v>
      </c>
      <c r="S470" s="247" t="e">
        <f t="shared" ca="1" si="142"/>
        <v>#REF!</v>
      </c>
      <c r="T470" s="245">
        <v>7</v>
      </c>
      <c r="U470" s="248"/>
      <c r="W470">
        <v>3620</v>
      </c>
      <c r="X470" t="s">
        <v>203</v>
      </c>
      <c r="Y470">
        <v>21040</v>
      </c>
      <c r="Z470" t="s">
        <v>168</v>
      </c>
      <c r="AB470">
        <v>17006</v>
      </c>
      <c r="AC470" t="s">
        <v>147</v>
      </c>
      <c r="AE470" t="e">
        <f t="shared" ca="1" si="143"/>
        <v>#REF!</v>
      </c>
      <c r="AF470" t="e">
        <f t="shared" ca="1" si="144"/>
        <v>#REF!</v>
      </c>
      <c r="AG470" t="e">
        <f t="shared" ca="1" si="145"/>
        <v>#REF!</v>
      </c>
    </row>
    <row r="471" spans="1:33">
      <c r="A471" s="244"/>
      <c r="B471" s="245">
        <v>8</v>
      </c>
      <c r="C471" s="247" t="e" cm="1">
        <f t="array" aca="1" ref="C471" ca="1">INDIRECT("'"&amp;$K464&amp;"'"&amp;"!H115")</f>
        <v>#REF!</v>
      </c>
      <c r="D471" s="247" t="e" cm="1">
        <f t="array" aca="1" ref="D471" ca="1">INDIRECT("'"&amp;$K464&amp;"'"&amp;"!E115")</f>
        <v>#REF!</v>
      </c>
      <c r="E471" s="247" t="e" cm="1">
        <f t="array" aca="1" ref="E471" ca="1">INDIRECT("'"&amp;$K464&amp;"'"&amp;"!J115")</f>
        <v>#REF!</v>
      </c>
      <c r="F471" s="245">
        <v>8</v>
      </c>
      <c r="G471" s="248"/>
      <c r="I471" s="275">
        <v>115</v>
      </c>
      <c r="O471" s="244"/>
      <c r="P471" s="245">
        <v>8</v>
      </c>
      <c r="Q471" s="247" t="e">
        <f t="shared" ca="1" si="141"/>
        <v>#REF!</v>
      </c>
      <c r="R471" s="247" t="e">
        <f t="shared" ca="1" si="140"/>
        <v>#REF!</v>
      </c>
      <c r="S471" s="247" t="e">
        <f t="shared" ca="1" si="142"/>
        <v>#REF!</v>
      </c>
      <c r="T471" s="245">
        <v>8</v>
      </c>
      <c r="U471" s="248"/>
      <c r="W471">
        <v>3621</v>
      </c>
      <c r="X471" t="s">
        <v>206</v>
      </c>
      <c r="Y471">
        <v>16014</v>
      </c>
      <c r="Z471" t="s">
        <v>148</v>
      </c>
      <c r="AB471">
        <v>6058</v>
      </c>
      <c r="AC471" t="s">
        <v>149</v>
      </c>
      <c r="AE471" t="e">
        <f t="shared" ca="1" si="143"/>
        <v>#REF!</v>
      </c>
      <c r="AF471" t="e">
        <f t="shared" ca="1" si="144"/>
        <v>#REF!</v>
      </c>
      <c r="AG471" t="e">
        <f t="shared" ca="1" si="145"/>
        <v>#REF!</v>
      </c>
    </row>
    <row r="472" spans="1:33">
      <c r="A472" s="244"/>
      <c r="B472" s="245">
        <v>9</v>
      </c>
      <c r="C472" s="247" t="e" cm="1">
        <f t="array" aca="1" ref="C472" ca="1">INDIRECT("'"&amp;$K464&amp;"'"&amp;"!H131")</f>
        <v>#REF!</v>
      </c>
      <c r="D472" s="247" t="e" cm="1">
        <f t="array" aca="1" ref="D472" ca="1">INDIRECT("'"&amp;$K464&amp;"'"&amp;"!E131")</f>
        <v>#REF!</v>
      </c>
      <c r="E472" s="247" t="e" cm="1">
        <f t="array" aca="1" ref="E472" ca="1">INDIRECT("'"&amp;$K464&amp;"'"&amp;"!J131")</f>
        <v>#REF!</v>
      </c>
      <c r="F472" s="245">
        <v>9</v>
      </c>
      <c r="G472" s="248"/>
      <c r="I472" s="275">
        <v>131</v>
      </c>
      <c r="O472" s="244"/>
      <c r="P472" s="245">
        <v>9</v>
      </c>
      <c r="Q472" s="247" t="e">
        <f t="shared" ca="1" si="141"/>
        <v>#REF!</v>
      </c>
      <c r="R472" s="247" t="e">
        <f t="shared" ca="1" si="140"/>
        <v>#REF!</v>
      </c>
      <c r="S472" s="247" t="e">
        <f t="shared" ca="1" si="142"/>
        <v>#REF!</v>
      </c>
      <c r="T472" s="245">
        <v>9</v>
      </c>
      <c r="U472" s="248"/>
      <c r="W472">
        <v>3622</v>
      </c>
      <c r="X472" t="s">
        <v>209</v>
      </c>
      <c r="Y472">
        <v>15025</v>
      </c>
      <c r="Z472" t="s">
        <v>150</v>
      </c>
      <c r="AB472">
        <v>19030</v>
      </c>
      <c r="AC472" t="s">
        <v>151</v>
      </c>
      <c r="AE472" t="e">
        <f t="shared" ca="1" si="143"/>
        <v>#REF!</v>
      </c>
      <c r="AF472" t="e">
        <f t="shared" ca="1" si="144"/>
        <v>#REF!</v>
      </c>
      <c r="AG472" t="e">
        <f t="shared" ca="1" si="145"/>
        <v>#REF!</v>
      </c>
    </row>
    <row r="473" spans="1:33">
      <c r="A473" s="244"/>
      <c r="B473" s="245">
        <v>10</v>
      </c>
      <c r="C473" s="247" t="e" cm="1">
        <f t="array" aca="1" ref="C473" ca="1">INDIRECT("'"&amp;$K464&amp;"'"&amp;"!H147")</f>
        <v>#REF!</v>
      </c>
      <c r="D473" s="247" t="e" cm="1">
        <f t="array" aca="1" ref="D473" ca="1">INDIRECT("'"&amp;$K464&amp;"'"&amp;"!E147")</f>
        <v>#REF!</v>
      </c>
      <c r="E473" s="247" t="e" cm="1">
        <f t="array" aca="1" ref="E473" ca="1">INDIRECT("'"&amp;$K464&amp;"'"&amp;"!J147")</f>
        <v>#REF!</v>
      </c>
      <c r="F473" s="245">
        <v>10</v>
      </c>
      <c r="G473" s="248"/>
      <c r="I473" s="275">
        <v>147</v>
      </c>
      <c r="O473" s="244"/>
      <c r="P473" s="245">
        <v>10</v>
      </c>
      <c r="Q473" s="247" t="e">
        <f t="shared" ca="1" si="141"/>
        <v>#REF!</v>
      </c>
      <c r="R473" s="247" t="e">
        <f t="shared" ca="1" si="140"/>
        <v>#REF!</v>
      </c>
      <c r="S473" s="247" t="e">
        <f t="shared" ca="1" si="142"/>
        <v>#REF!</v>
      </c>
      <c r="T473" s="245">
        <v>10</v>
      </c>
      <c r="U473" s="248"/>
      <c r="W473">
        <v>3629</v>
      </c>
      <c r="X473" t="s">
        <v>212</v>
      </c>
      <c r="Y473">
        <v>21004</v>
      </c>
      <c r="Z473" t="s">
        <v>165</v>
      </c>
      <c r="AB473">
        <v>22027</v>
      </c>
      <c r="AC473" t="s">
        <v>174</v>
      </c>
      <c r="AE473" t="e">
        <f t="shared" ca="1" si="143"/>
        <v>#REF!</v>
      </c>
      <c r="AF473" t="e">
        <f t="shared" ca="1" si="144"/>
        <v>#REF!</v>
      </c>
      <c r="AG473" t="e">
        <f t="shared" ca="1" si="145"/>
        <v>#REF!</v>
      </c>
    </row>
    <row r="474" spans="1:33">
      <c r="A474" s="244"/>
      <c r="B474" s="245">
        <v>11</v>
      </c>
      <c r="C474" s="247" t="e" cm="1">
        <f t="array" aca="1" ref="C474" ca="1">INDIRECT("'"&amp;$K464&amp;"'"&amp;"!H163")</f>
        <v>#REF!</v>
      </c>
      <c r="D474" s="247" t="e" cm="1">
        <f t="array" aca="1" ref="D474" ca="1">INDIRECT("'"&amp;$K464&amp;"'"&amp;"!E163")</f>
        <v>#REF!</v>
      </c>
      <c r="E474" s="247" t="e" cm="1">
        <f t="array" aca="1" ref="E474" ca="1">INDIRECT("'"&amp;$K464&amp;"'"&amp;"!J163")</f>
        <v>#REF!</v>
      </c>
      <c r="F474" s="245">
        <v>11</v>
      </c>
      <c r="G474" s="248"/>
      <c r="I474" s="275">
        <v>163</v>
      </c>
      <c r="O474" s="244"/>
      <c r="P474" s="245">
        <v>11</v>
      </c>
      <c r="Q474" s="247" t="e">
        <f t="shared" ca="1" si="141"/>
        <v>#REF!</v>
      </c>
      <c r="R474" s="247" t="e">
        <f t="shared" ca="1" si="140"/>
        <v>#REF!</v>
      </c>
      <c r="S474" s="247" t="e">
        <f t="shared" ca="1" si="142"/>
        <v>#REF!</v>
      </c>
      <c r="T474" s="245">
        <v>11</v>
      </c>
      <c r="U474" s="248"/>
      <c r="W474">
        <v>3630</v>
      </c>
      <c r="X474" t="s">
        <v>215</v>
      </c>
      <c r="Y474">
        <v>10034</v>
      </c>
      <c r="Z474" t="s">
        <v>155</v>
      </c>
      <c r="AB474">
        <v>16038</v>
      </c>
      <c r="AC474" t="s">
        <v>154</v>
      </c>
      <c r="AE474" t="e">
        <f t="shared" ca="1" si="143"/>
        <v>#REF!</v>
      </c>
      <c r="AF474" t="e">
        <f t="shared" ca="1" si="144"/>
        <v>#REF!</v>
      </c>
      <c r="AG474" t="e">
        <f t="shared" ca="1" si="145"/>
        <v>#REF!</v>
      </c>
    </row>
    <row r="475" spans="1:33">
      <c r="A475" s="244"/>
      <c r="B475" s="245">
        <v>12</v>
      </c>
      <c r="C475" s="247" t="e" cm="1">
        <f t="array" aca="1" ref="C475" ca="1">INDIRECT("'"&amp;$K464&amp;"'"&amp;"!H179")</f>
        <v>#REF!</v>
      </c>
      <c r="D475" s="247" t="e" cm="1">
        <f t="array" aca="1" ref="D475" ca="1">INDIRECT("'"&amp;$K464&amp;"'"&amp;"!E179")</f>
        <v>#REF!</v>
      </c>
      <c r="E475" s="247" t="e" cm="1">
        <f t="array" aca="1" ref="E475" ca="1">INDIRECT("'"&amp;$K464&amp;"'"&amp;"!J179")</f>
        <v>#REF!</v>
      </c>
      <c r="F475" s="245">
        <v>12</v>
      </c>
      <c r="G475" s="248"/>
      <c r="I475" s="275">
        <v>179</v>
      </c>
      <c r="O475" s="244"/>
      <c r="P475" s="245">
        <v>12</v>
      </c>
      <c r="Q475" s="247" t="e">
        <f t="shared" ca="1" si="141"/>
        <v>#REF!</v>
      </c>
      <c r="R475" s="247" t="e">
        <f t="shared" ca="1" si="140"/>
        <v>#REF!</v>
      </c>
      <c r="S475" s="247" t="e">
        <f t="shared" ca="1" si="142"/>
        <v>#REF!</v>
      </c>
      <c r="T475" s="245">
        <v>12</v>
      </c>
      <c r="U475" s="248"/>
      <c r="W475">
        <v>3631</v>
      </c>
      <c r="X475" t="s">
        <v>218</v>
      </c>
      <c r="Y475">
        <v>16035</v>
      </c>
      <c r="Z475" t="s">
        <v>157</v>
      </c>
      <c r="AB475">
        <v>21027</v>
      </c>
      <c r="AC475" t="s">
        <v>170</v>
      </c>
      <c r="AE475" t="e">
        <f t="shared" ca="1" si="143"/>
        <v>#REF!</v>
      </c>
      <c r="AF475" t="e">
        <f t="shared" ca="1" si="144"/>
        <v>#REF!</v>
      </c>
      <c r="AG475" t="e">
        <f t="shared" ca="1" si="145"/>
        <v>#REF!</v>
      </c>
    </row>
    <row r="476" spans="1:33">
      <c r="A476" s="250"/>
      <c r="B476" s="245">
        <v>13</v>
      </c>
      <c r="C476" s="247" cm="1">
        <f t="array" aca="1" ref="C476" ca="1">INDIRECT("'"&amp;$K$84&amp;"'"&amp;"!H195")</f>
        <v>0</v>
      </c>
      <c r="D476" s="247" t="e" cm="1">
        <f t="array" aca="1" ref="D476" ca="1">INDIRECT("'"&amp;$K464&amp;"'"&amp;"!E195")</f>
        <v>#REF!</v>
      </c>
      <c r="E476" s="247" cm="1">
        <f t="array" aca="1" ref="E476" ca="1">INDIRECT("'"&amp;$K384&amp;"'"&amp;"!J195")</f>
        <v>0</v>
      </c>
      <c r="F476" s="245">
        <v>13</v>
      </c>
      <c r="G476" s="248"/>
      <c r="I476" s="275">
        <f>I475+16</f>
        <v>195</v>
      </c>
      <c r="O476" s="250"/>
      <c r="P476" s="245">
        <v>13</v>
      </c>
      <c r="Q476" s="247">
        <f t="shared" ca="1" si="141"/>
        <v>0</v>
      </c>
      <c r="R476" s="247" t="e">
        <f t="shared" ca="1" si="140"/>
        <v>#REF!</v>
      </c>
      <c r="S476" s="247">
        <f t="shared" ca="1" si="142"/>
        <v>0</v>
      </c>
      <c r="T476" s="245">
        <v>13</v>
      </c>
      <c r="U476" s="248"/>
      <c r="AE476" t="str">
        <f t="shared" ca="1" si="143"/>
        <v>-</v>
      </c>
      <c r="AF476" t="e">
        <f t="shared" ca="1" si="144"/>
        <v>#REF!</v>
      </c>
      <c r="AG476" t="str">
        <f t="shared" ca="1" si="145"/>
        <v>-</v>
      </c>
    </row>
    <row r="477" spans="1:33">
      <c r="A477" s="251"/>
      <c r="B477" s="245"/>
      <c r="C477" s="252"/>
      <c r="D477" s="246"/>
      <c r="E477" s="247"/>
      <c r="F477" s="245"/>
      <c r="G477" s="248"/>
      <c r="O477" s="251"/>
      <c r="P477" s="245"/>
      <c r="Q477" s="252"/>
      <c r="R477" s="246"/>
      <c r="S477" s="247"/>
      <c r="T477" s="245"/>
      <c r="U477" s="248"/>
    </row>
    <row r="478" spans="1:33">
      <c r="A478" s="251"/>
      <c r="B478" s="245"/>
      <c r="C478" s="252"/>
      <c r="D478" s="253"/>
      <c r="E478" s="247"/>
      <c r="F478" s="245"/>
      <c r="G478" s="248"/>
      <c r="O478" s="251"/>
      <c r="P478" s="245"/>
      <c r="Q478" s="252"/>
      <c r="R478" s="253"/>
      <c r="S478" s="247"/>
      <c r="T478" s="245"/>
      <c r="U478" s="248"/>
    </row>
    <row r="479" spans="1:33">
      <c r="A479" s="254"/>
      <c r="B479" s="255"/>
      <c r="C479" s="256"/>
      <c r="D479" s="257"/>
      <c r="E479" s="256"/>
      <c r="F479" s="258"/>
      <c r="G479" s="259"/>
      <c r="O479" s="254"/>
      <c r="P479" s="255"/>
      <c r="Q479" s="256"/>
      <c r="R479" s="257"/>
      <c r="S479" s="256"/>
      <c r="T479" s="258"/>
      <c r="U479" s="259"/>
    </row>
    <row r="481" spans="1:21" ht="17.25" thickBot="1">
      <c r="A481" s="272">
        <f>'월간 계획'!AQ3</f>
        <v>45102</v>
      </c>
      <c r="B481" s="273"/>
      <c r="C481" s="273"/>
      <c r="O481" s="272">
        <f>A481</f>
        <v>45102</v>
      </c>
      <c r="P481" s="273"/>
      <c r="Q481" s="273"/>
    </row>
    <row r="482" spans="1:21" ht="17.25" thickTop="1">
      <c r="A482" s="260" t="s">
        <v>178</v>
      </c>
      <c r="B482" s="261"/>
      <c r="C482" s="261"/>
      <c r="D482" s="261"/>
      <c r="E482" s="261"/>
      <c r="F482" s="261"/>
      <c r="G482" s="262"/>
      <c r="K482" t="s">
        <v>179</v>
      </c>
      <c r="L482" t="s">
        <v>180</v>
      </c>
      <c r="M482" t="s">
        <v>181</v>
      </c>
      <c r="O482" s="260" t="s">
        <v>178</v>
      </c>
      <c r="P482" s="261"/>
      <c r="Q482" s="261"/>
      <c r="R482" s="261"/>
      <c r="S482" s="261"/>
      <c r="T482" s="261"/>
      <c r="U482" s="262"/>
    </row>
    <row r="483" spans="1:21">
      <c r="A483" s="241" t="s">
        <v>183</v>
      </c>
      <c r="B483" s="242" t="s">
        <v>184</v>
      </c>
      <c r="C483" s="242" t="s">
        <v>185</v>
      </c>
      <c r="D483" s="242" t="s">
        <v>186</v>
      </c>
      <c r="E483" s="242" t="s">
        <v>185</v>
      </c>
      <c r="F483" s="242" t="s">
        <v>184</v>
      </c>
      <c r="G483" s="243" t="s">
        <v>183</v>
      </c>
      <c r="O483" s="241" t="s">
        <v>183</v>
      </c>
      <c r="P483" s="242" t="s">
        <v>184</v>
      </c>
      <c r="Q483" s="242" t="s">
        <v>185</v>
      </c>
      <c r="R483" s="242" t="s">
        <v>186</v>
      </c>
      <c r="S483" s="242" t="s">
        <v>185</v>
      </c>
      <c r="T483" s="242" t="s">
        <v>184</v>
      </c>
      <c r="U483" s="243" t="s">
        <v>183</v>
      </c>
    </row>
    <row r="484" spans="1:21">
      <c r="A484" s="244"/>
      <c r="B484" s="245">
        <v>1</v>
      </c>
      <c r="C484" s="247" t="e" cm="1">
        <f t="array" aca="1" ref="C484" ca="1">INDIRECT("'"&amp;$K484&amp;"'"&amp;"!H3")</f>
        <v>#REF!</v>
      </c>
      <c r="D484" s="247" t="e" cm="1">
        <f t="array" aca="1" ref="D484" ca="1">INDIRECT("'"&amp;$K484&amp;"'"&amp;"!E3")</f>
        <v>#REF!</v>
      </c>
      <c r="E484" s="247" t="e" cm="1">
        <f t="array" aca="1" ref="E484" ca="1">INDIRECT("'"&amp;$K484&amp;"'"&amp;"!J3")</f>
        <v>#REF!</v>
      </c>
      <c r="F484" s="245">
        <v>1</v>
      </c>
      <c r="G484" s="248"/>
      <c r="I484" s="275">
        <v>3</v>
      </c>
      <c r="K484" t="s">
        <v>272</v>
      </c>
      <c r="O484" s="244"/>
      <c r="P484" s="245">
        <v>1</v>
      </c>
      <c r="Q484" s="247" t="e">
        <f ca="1">C484</f>
        <v>#REF!</v>
      </c>
      <c r="R484" s="247" t="e">
        <f t="shared" ref="R484:R496" ca="1" si="146">D484</f>
        <v>#REF!</v>
      </c>
      <c r="S484" s="247" t="e">
        <f ca="1">E484</f>
        <v>#REF!</v>
      </c>
      <c r="T484" s="245">
        <v>1</v>
      </c>
      <c r="U484" s="248"/>
    </row>
    <row r="485" spans="1:21">
      <c r="A485" s="244"/>
      <c r="B485" s="245">
        <v>2</v>
      </c>
      <c r="C485" s="247" t="e" cm="1">
        <f t="array" aca="1" ref="C485" ca="1">INDIRECT("'"&amp;$K484&amp;"'"&amp;"!H19")</f>
        <v>#REF!</v>
      </c>
      <c r="D485" s="247" t="e" cm="1">
        <f t="array" aca="1" ref="D485" ca="1">INDIRECT("'"&amp;$K484&amp;"'"&amp;"!E19")</f>
        <v>#REF!</v>
      </c>
      <c r="E485" s="247" t="e" cm="1">
        <f t="array" aca="1" ref="E485" ca="1">INDIRECT("'"&amp;$K484&amp;"'"&amp;"!J19")</f>
        <v>#REF!</v>
      </c>
      <c r="F485" s="245">
        <v>2</v>
      </c>
      <c r="G485" s="249"/>
      <c r="I485" s="275">
        <v>19</v>
      </c>
      <c r="O485" s="244"/>
      <c r="P485" s="245">
        <v>2</v>
      </c>
      <c r="Q485" s="247" t="e">
        <f t="shared" ref="Q485:Q496" ca="1" si="147">C485</f>
        <v>#REF!</v>
      </c>
      <c r="R485" s="247" t="e">
        <f t="shared" ca="1" si="146"/>
        <v>#REF!</v>
      </c>
      <c r="S485" s="247" t="e">
        <f t="shared" ref="S485:S496" ca="1" si="148">E485</f>
        <v>#REF!</v>
      </c>
      <c r="T485" s="245">
        <v>2</v>
      </c>
      <c r="U485" s="249"/>
    </row>
    <row r="486" spans="1:21">
      <c r="A486" s="244"/>
      <c r="B486" s="245">
        <v>3</v>
      </c>
      <c r="C486" s="247" t="e" cm="1">
        <f t="array" aca="1" ref="C486" ca="1">INDIRECT("'"&amp;$K484&amp;"'"&amp;"!H35")</f>
        <v>#REF!</v>
      </c>
      <c r="D486" s="247" t="e" cm="1">
        <f t="array" aca="1" ref="D486" ca="1">INDIRECT("'"&amp;$K484&amp;"'"&amp;"!E35")</f>
        <v>#REF!</v>
      </c>
      <c r="E486" s="247" t="e" cm="1">
        <f t="array" aca="1" ref="E486" ca="1">INDIRECT("'"&amp;$K484&amp;"'"&amp;"!J35")</f>
        <v>#REF!</v>
      </c>
      <c r="F486" s="245">
        <v>3</v>
      </c>
      <c r="G486" s="248"/>
      <c r="I486" s="275">
        <v>35</v>
      </c>
      <c r="O486" s="244"/>
      <c r="P486" s="245">
        <v>3</v>
      </c>
      <c r="Q486" s="247" t="e">
        <f t="shared" ca="1" si="147"/>
        <v>#REF!</v>
      </c>
      <c r="R486" s="247" t="e">
        <f t="shared" ca="1" si="146"/>
        <v>#REF!</v>
      </c>
      <c r="S486" s="247" t="e">
        <f t="shared" ca="1" si="148"/>
        <v>#REF!</v>
      </c>
      <c r="T486" s="245">
        <v>3</v>
      </c>
      <c r="U486" s="248"/>
    </row>
    <row r="487" spans="1:21">
      <c r="A487" s="244"/>
      <c r="B487" s="245">
        <v>4</v>
      </c>
      <c r="C487" s="247" t="e" cm="1">
        <f t="array" aca="1" ref="C487" ca="1">INDIRECT("'"&amp;$K484&amp;"'"&amp;"!H51")</f>
        <v>#REF!</v>
      </c>
      <c r="D487" s="247" t="e" cm="1">
        <f t="array" aca="1" ref="D487" ca="1">INDIRECT("'"&amp;$K484&amp;"'"&amp;"!E51")</f>
        <v>#REF!</v>
      </c>
      <c r="E487" s="247" t="e" cm="1">
        <f t="array" aca="1" ref="E487" ca="1">INDIRECT("'"&amp;$K484&amp;"'"&amp;"!J51")</f>
        <v>#REF!</v>
      </c>
      <c r="F487" s="245">
        <v>4</v>
      </c>
      <c r="G487" s="248"/>
      <c r="I487" s="275">
        <v>51</v>
      </c>
      <c r="O487" s="244"/>
      <c r="P487" s="245">
        <v>4</v>
      </c>
      <c r="Q487" s="247" t="e">
        <f t="shared" ca="1" si="147"/>
        <v>#REF!</v>
      </c>
      <c r="R487" s="247" t="e">
        <f t="shared" ca="1" si="146"/>
        <v>#REF!</v>
      </c>
      <c r="S487" s="247" t="e">
        <f t="shared" ca="1" si="148"/>
        <v>#REF!</v>
      </c>
      <c r="T487" s="245">
        <v>4</v>
      </c>
      <c r="U487" s="248"/>
    </row>
    <row r="488" spans="1:21">
      <c r="A488" s="244"/>
      <c r="B488" s="245">
        <v>5</v>
      </c>
      <c r="C488" s="247" t="e" cm="1">
        <f t="array" aca="1" ref="C488" ca="1">INDIRECT("'"&amp;$K484&amp;"'"&amp;"!H67")</f>
        <v>#REF!</v>
      </c>
      <c r="D488" s="247" t="e" cm="1">
        <f t="array" aca="1" ref="D488" ca="1">INDIRECT("'"&amp;$K484&amp;"'"&amp;"!E67")</f>
        <v>#REF!</v>
      </c>
      <c r="E488" s="247" t="e" cm="1">
        <f t="array" aca="1" ref="E488" ca="1">INDIRECT("'"&amp;$K484&amp;"'"&amp;"!J67")</f>
        <v>#REF!</v>
      </c>
      <c r="F488" s="245">
        <v>5</v>
      </c>
      <c r="G488" s="248"/>
      <c r="I488" s="275">
        <v>67</v>
      </c>
      <c r="O488" s="244"/>
      <c r="P488" s="245">
        <v>5</v>
      </c>
      <c r="Q488" s="247" t="e">
        <f t="shared" ca="1" si="147"/>
        <v>#REF!</v>
      </c>
      <c r="R488" s="247" t="e">
        <f t="shared" ca="1" si="146"/>
        <v>#REF!</v>
      </c>
      <c r="S488" s="247" t="e">
        <f t="shared" ca="1" si="148"/>
        <v>#REF!</v>
      </c>
      <c r="T488" s="245">
        <v>5</v>
      </c>
      <c r="U488" s="248"/>
    </row>
    <row r="489" spans="1:21">
      <c r="A489" s="244"/>
      <c r="B489" s="245">
        <v>6</v>
      </c>
      <c r="C489" s="247" t="e" cm="1">
        <f t="array" aca="1" ref="C489" ca="1">INDIRECT("'"&amp;$K484&amp;"'"&amp;"!H83")</f>
        <v>#REF!</v>
      </c>
      <c r="D489" s="247" t="e" cm="1">
        <f t="array" aca="1" ref="D489" ca="1">INDIRECT("'"&amp;$K484&amp;"'"&amp;"!E83")</f>
        <v>#REF!</v>
      </c>
      <c r="E489" s="247" t="e" cm="1">
        <f t="array" aca="1" ref="E489" ca="1">INDIRECT("'"&amp;$K484&amp;"'"&amp;"!J83")</f>
        <v>#REF!</v>
      </c>
      <c r="F489" s="245">
        <v>6</v>
      </c>
      <c r="G489" s="248"/>
      <c r="I489" s="275">
        <v>83</v>
      </c>
      <c r="O489" s="244"/>
      <c r="P489" s="245">
        <v>6</v>
      </c>
      <c r="Q489" s="247" t="e">
        <f t="shared" ca="1" si="147"/>
        <v>#REF!</v>
      </c>
      <c r="R489" s="247" t="e">
        <f t="shared" ca="1" si="146"/>
        <v>#REF!</v>
      </c>
      <c r="S489" s="247" t="e">
        <f t="shared" ca="1" si="148"/>
        <v>#REF!</v>
      </c>
      <c r="T489" s="245">
        <v>6</v>
      </c>
      <c r="U489" s="248"/>
    </row>
    <row r="490" spans="1:21">
      <c r="A490" s="244"/>
      <c r="B490" s="245">
        <v>7</v>
      </c>
      <c r="C490" s="247" t="e" cm="1">
        <f t="array" aca="1" ref="C490" ca="1">INDIRECT("'"&amp;$K484&amp;"'"&amp;"!H99")</f>
        <v>#REF!</v>
      </c>
      <c r="D490" s="247" t="e" cm="1">
        <f t="array" aca="1" ref="D490" ca="1">INDIRECT("'"&amp;$K484&amp;"'"&amp;"!E99")</f>
        <v>#REF!</v>
      </c>
      <c r="E490" s="247" t="e" cm="1">
        <f t="array" aca="1" ref="E490" ca="1">INDIRECT("'"&amp;$K484&amp;"'"&amp;"!J99")</f>
        <v>#REF!</v>
      </c>
      <c r="F490" s="245">
        <v>7</v>
      </c>
      <c r="G490" s="248"/>
      <c r="I490" s="275">
        <v>99</v>
      </c>
      <c r="O490" s="244"/>
      <c r="P490" s="245">
        <v>7</v>
      </c>
      <c r="Q490" s="247" t="e">
        <f t="shared" ca="1" si="147"/>
        <v>#REF!</v>
      </c>
      <c r="R490" s="247" t="e">
        <f t="shared" ca="1" si="146"/>
        <v>#REF!</v>
      </c>
      <c r="S490" s="247" t="e">
        <f t="shared" ca="1" si="148"/>
        <v>#REF!</v>
      </c>
      <c r="T490" s="245">
        <v>7</v>
      </c>
      <c r="U490" s="248"/>
    </row>
    <row r="491" spans="1:21">
      <c r="A491" s="244"/>
      <c r="B491" s="245">
        <v>8</v>
      </c>
      <c r="C491" s="247" t="e" cm="1">
        <f t="array" aca="1" ref="C491" ca="1">INDIRECT("'"&amp;$K484&amp;"'"&amp;"!H115")</f>
        <v>#REF!</v>
      </c>
      <c r="D491" s="247" t="e" cm="1">
        <f t="array" aca="1" ref="D491" ca="1">INDIRECT("'"&amp;$K484&amp;"'"&amp;"!E115")</f>
        <v>#REF!</v>
      </c>
      <c r="E491" s="247" t="e" cm="1">
        <f t="array" aca="1" ref="E491" ca="1">INDIRECT("'"&amp;$K484&amp;"'"&amp;"!J115")</f>
        <v>#REF!</v>
      </c>
      <c r="F491" s="245">
        <v>8</v>
      </c>
      <c r="G491" s="248"/>
      <c r="I491" s="275">
        <v>115</v>
      </c>
      <c r="O491" s="244"/>
      <c r="P491" s="245">
        <v>8</v>
      </c>
      <c r="Q491" s="247" t="e">
        <f t="shared" ca="1" si="147"/>
        <v>#REF!</v>
      </c>
      <c r="R491" s="247" t="e">
        <f t="shared" ca="1" si="146"/>
        <v>#REF!</v>
      </c>
      <c r="S491" s="247" t="e">
        <f t="shared" ca="1" si="148"/>
        <v>#REF!</v>
      </c>
      <c r="T491" s="245">
        <v>8</v>
      </c>
      <c r="U491" s="248"/>
    </row>
    <row r="492" spans="1:21">
      <c r="A492" s="244"/>
      <c r="B492" s="245">
        <v>9</v>
      </c>
      <c r="C492" s="247" t="e" cm="1">
        <f t="array" aca="1" ref="C492" ca="1">INDIRECT("'"&amp;$K484&amp;"'"&amp;"!H131")</f>
        <v>#REF!</v>
      </c>
      <c r="D492" s="247" t="e" cm="1">
        <f t="array" aca="1" ref="D492" ca="1">INDIRECT("'"&amp;$K484&amp;"'"&amp;"!E131")</f>
        <v>#REF!</v>
      </c>
      <c r="E492" s="247" t="e" cm="1">
        <f t="array" aca="1" ref="E492" ca="1">INDIRECT("'"&amp;$K484&amp;"'"&amp;"!J131")</f>
        <v>#REF!</v>
      </c>
      <c r="F492" s="245">
        <v>9</v>
      </c>
      <c r="G492" s="248"/>
      <c r="I492" s="275">
        <v>131</v>
      </c>
      <c r="O492" s="244"/>
      <c r="P492" s="245">
        <v>9</v>
      </c>
      <c r="Q492" s="247" t="e">
        <f t="shared" ca="1" si="147"/>
        <v>#REF!</v>
      </c>
      <c r="R492" s="247" t="e">
        <f t="shared" ca="1" si="146"/>
        <v>#REF!</v>
      </c>
      <c r="S492" s="247" t="e">
        <f t="shared" ca="1" si="148"/>
        <v>#REF!</v>
      </c>
      <c r="T492" s="245">
        <v>9</v>
      </c>
      <c r="U492" s="248"/>
    </row>
    <row r="493" spans="1:21">
      <c r="A493" s="244"/>
      <c r="B493" s="245">
        <v>10</v>
      </c>
      <c r="C493" s="247" t="e" cm="1">
        <f t="array" aca="1" ref="C493" ca="1">INDIRECT("'"&amp;$K484&amp;"'"&amp;"!H147")</f>
        <v>#REF!</v>
      </c>
      <c r="D493" s="247" t="e" cm="1">
        <f t="array" aca="1" ref="D493" ca="1">INDIRECT("'"&amp;$K484&amp;"'"&amp;"!E147")</f>
        <v>#REF!</v>
      </c>
      <c r="E493" s="247" t="e" cm="1">
        <f t="array" aca="1" ref="E493" ca="1">INDIRECT("'"&amp;$K484&amp;"'"&amp;"!J147")</f>
        <v>#REF!</v>
      </c>
      <c r="F493" s="245">
        <v>10</v>
      </c>
      <c r="G493" s="248"/>
      <c r="I493" s="275">
        <v>147</v>
      </c>
      <c r="O493" s="244"/>
      <c r="P493" s="245">
        <v>10</v>
      </c>
      <c r="Q493" s="247" t="e">
        <f t="shared" ca="1" si="147"/>
        <v>#REF!</v>
      </c>
      <c r="R493" s="247" t="e">
        <f t="shared" ca="1" si="146"/>
        <v>#REF!</v>
      </c>
      <c r="S493" s="247" t="e">
        <f t="shared" ca="1" si="148"/>
        <v>#REF!</v>
      </c>
      <c r="T493" s="245">
        <v>10</v>
      </c>
      <c r="U493" s="248"/>
    </row>
    <row r="494" spans="1:21">
      <c r="A494" s="244"/>
      <c r="B494" s="245">
        <v>11</v>
      </c>
      <c r="C494" s="247" t="e" cm="1">
        <f t="array" aca="1" ref="C494" ca="1">INDIRECT("'"&amp;$K484&amp;"'"&amp;"!H163")</f>
        <v>#REF!</v>
      </c>
      <c r="D494" s="247" t="e" cm="1">
        <f t="array" aca="1" ref="D494" ca="1">INDIRECT("'"&amp;$K484&amp;"'"&amp;"!E163")</f>
        <v>#REF!</v>
      </c>
      <c r="E494" s="247" t="e" cm="1">
        <f t="array" aca="1" ref="E494" ca="1">INDIRECT("'"&amp;$K484&amp;"'"&amp;"!J163")</f>
        <v>#REF!</v>
      </c>
      <c r="F494" s="245">
        <v>11</v>
      </c>
      <c r="G494" s="248"/>
      <c r="I494" s="275">
        <v>163</v>
      </c>
      <c r="O494" s="244"/>
      <c r="P494" s="245">
        <v>11</v>
      </c>
      <c r="Q494" s="247" t="e">
        <f t="shared" ca="1" si="147"/>
        <v>#REF!</v>
      </c>
      <c r="R494" s="247" t="e">
        <f t="shared" ca="1" si="146"/>
        <v>#REF!</v>
      </c>
      <c r="S494" s="247" t="e">
        <f t="shared" ca="1" si="148"/>
        <v>#REF!</v>
      </c>
      <c r="T494" s="245">
        <v>11</v>
      </c>
      <c r="U494" s="248"/>
    </row>
    <row r="495" spans="1:21">
      <c r="A495" s="244"/>
      <c r="B495" s="245">
        <v>12</v>
      </c>
      <c r="C495" s="247" t="e" cm="1">
        <f t="array" aca="1" ref="C495" ca="1">INDIRECT("'"&amp;$K484&amp;"'"&amp;"!H179")</f>
        <v>#REF!</v>
      </c>
      <c r="D495" s="247" t="e" cm="1">
        <f t="array" aca="1" ref="D495" ca="1">INDIRECT("'"&amp;$K484&amp;"'"&amp;"!E179")</f>
        <v>#REF!</v>
      </c>
      <c r="E495" s="247" t="e" cm="1">
        <f t="array" aca="1" ref="E495" ca="1">INDIRECT("'"&amp;$K484&amp;"'"&amp;"!J179")</f>
        <v>#REF!</v>
      </c>
      <c r="F495" s="245">
        <v>12</v>
      </c>
      <c r="G495" s="248"/>
      <c r="I495" s="275">
        <v>179</v>
      </c>
      <c r="O495" s="244"/>
      <c r="P495" s="245">
        <v>12</v>
      </c>
      <c r="Q495" s="247" t="e">
        <f t="shared" ca="1" si="147"/>
        <v>#REF!</v>
      </c>
      <c r="R495" s="247" t="e">
        <f t="shared" ca="1" si="146"/>
        <v>#REF!</v>
      </c>
      <c r="S495" s="247" t="e">
        <f t="shared" ca="1" si="148"/>
        <v>#REF!</v>
      </c>
      <c r="T495" s="245">
        <v>12</v>
      </c>
      <c r="U495" s="248"/>
    </row>
    <row r="496" spans="1:21">
      <c r="A496" s="250"/>
      <c r="B496" s="245">
        <v>13</v>
      </c>
      <c r="C496" s="247" cm="1">
        <f t="array" aca="1" ref="C496" ca="1">INDIRECT("'"&amp;$K$84&amp;"'"&amp;"!H195")</f>
        <v>0</v>
      </c>
      <c r="D496" s="247" t="e" cm="1">
        <f t="array" aca="1" ref="D496" ca="1">INDIRECT("'"&amp;$K484&amp;"'"&amp;"!E195")</f>
        <v>#REF!</v>
      </c>
      <c r="E496" s="247" cm="1">
        <f t="array" aca="1" ref="E496" ca="1">INDIRECT("'"&amp;$K404&amp;"'"&amp;"!J195")</f>
        <v>0</v>
      </c>
      <c r="F496" s="245">
        <v>13</v>
      </c>
      <c r="G496" s="248"/>
      <c r="I496" s="275">
        <f>I495+16</f>
        <v>195</v>
      </c>
      <c r="O496" s="250"/>
      <c r="P496" s="245">
        <v>13</v>
      </c>
      <c r="Q496" s="247">
        <f t="shared" ca="1" si="147"/>
        <v>0</v>
      </c>
      <c r="R496" s="247" t="e">
        <f t="shared" ca="1" si="146"/>
        <v>#REF!</v>
      </c>
      <c r="S496" s="247">
        <f t="shared" ca="1" si="148"/>
        <v>0</v>
      </c>
      <c r="T496" s="245">
        <v>13</v>
      </c>
      <c r="U496" s="248"/>
    </row>
    <row r="497" spans="1:21">
      <c r="A497" s="251"/>
      <c r="B497" s="245"/>
      <c r="C497" s="252"/>
      <c r="D497" s="246"/>
      <c r="E497" s="247"/>
      <c r="F497" s="245"/>
      <c r="G497" s="248"/>
      <c r="O497" s="251"/>
      <c r="P497" s="245"/>
      <c r="Q497" s="252"/>
      <c r="R497" s="246"/>
      <c r="S497" s="247"/>
      <c r="T497" s="245"/>
      <c r="U497" s="248"/>
    </row>
    <row r="498" spans="1:21">
      <c r="A498" s="251"/>
      <c r="B498" s="245"/>
      <c r="C498" s="252"/>
      <c r="D498" s="253"/>
      <c r="E498" s="247"/>
      <c r="F498" s="245"/>
      <c r="G498" s="248"/>
      <c r="O498" s="251"/>
      <c r="P498" s="245"/>
      <c r="Q498" s="252"/>
      <c r="R498" s="253"/>
      <c r="S498" s="247"/>
      <c r="T498" s="245"/>
      <c r="U498" s="248"/>
    </row>
    <row r="499" spans="1:21">
      <c r="A499" s="254"/>
      <c r="B499" s="255"/>
      <c r="C499" s="256"/>
      <c r="D499" s="257"/>
      <c r="E499" s="256"/>
      <c r="F499" s="258"/>
      <c r="G499" s="259"/>
      <c r="O499" s="254"/>
      <c r="P499" s="255"/>
      <c r="Q499" s="256"/>
      <c r="R499" s="257"/>
      <c r="S499" s="256"/>
      <c r="T499" s="258"/>
      <c r="U499" s="259"/>
    </row>
    <row r="501" spans="1:21" ht="17.25" thickBot="1">
      <c r="A501" s="272">
        <f>'월간 계획'!AR3</f>
        <v>45103</v>
      </c>
      <c r="B501" s="273"/>
      <c r="C501" s="273"/>
      <c r="O501" s="272">
        <f>A501</f>
        <v>45103</v>
      </c>
      <c r="P501" s="273"/>
      <c r="Q501" s="273"/>
    </row>
    <row r="502" spans="1:21" ht="17.25" thickTop="1">
      <c r="A502" s="260" t="s">
        <v>178</v>
      </c>
      <c r="B502" s="261"/>
      <c r="C502" s="261"/>
      <c r="D502" s="261"/>
      <c r="E502" s="261"/>
      <c r="F502" s="261"/>
      <c r="G502" s="262"/>
      <c r="K502" t="s">
        <v>179</v>
      </c>
      <c r="L502" t="s">
        <v>180</v>
      </c>
      <c r="M502" t="s">
        <v>181</v>
      </c>
      <c r="O502" s="260" t="s">
        <v>178</v>
      </c>
      <c r="P502" s="261"/>
      <c r="Q502" s="261"/>
      <c r="R502" s="261"/>
      <c r="S502" s="261"/>
      <c r="T502" s="261"/>
      <c r="U502" s="262"/>
    </row>
    <row r="503" spans="1:21">
      <c r="A503" s="241" t="s">
        <v>183</v>
      </c>
      <c r="B503" s="242" t="s">
        <v>184</v>
      </c>
      <c r="C503" s="242" t="s">
        <v>185</v>
      </c>
      <c r="D503" s="242" t="s">
        <v>186</v>
      </c>
      <c r="E503" s="242" t="s">
        <v>185</v>
      </c>
      <c r="F503" s="242" t="s">
        <v>184</v>
      </c>
      <c r="G503" s="243" t="s">
        <v>183</v>
      </c>
      <c r="O503" s="241" t="s">
        <v>183</v>
      </c>
      <c r="P503" s="242" t="s">
        <v>184</v>
      </c>
      <c r="Q503" s="242" t="s">
        <v>185</v>
      </c>
      <c r="R503" s="242" t="s">
        <v>186</v>
      </c>
      <c r="S503" s="242" t="s">
        <v>185</v>
      </c>
      <c r="T503" s="242" t="s">
        <v>184</v>
      </c>
      <c r="U503" s="243" t="s">
        <v>183</v>
      </c>
    </row>
    <row r="504" spans="1:21">
      <c r="A504" s="244"/>
      <c r="B504" s="245">
        <v>1</v>
      </c>
      <c r="C504" s="247" t="e" cm="1">
        <f t="array" aca="1" ref="C504" ca="1">INDIRECT("'"&amp;$K504&amp;"'"&amp;"!H3")</f>
        <v>#REF!</v>
      </c>
      <c r="D504" s="247" t="e" cm="1">
        <f t="array" aca="1" ref="D504" ca="1">INDIRECT("'"&amp;$K504&amp;"'"&amp;"!E3")</f>
        <v>#REF!</v>
      </c>
      <c r="E504" s="247" t="e" cm="1">
        <f t="array" aca="1" ref="E504" ca="1">INDIRECT("'"&amp;$K504&amp;"'"&amp;"!J3")</f>
        <v>#REF!</v>
      </c>
      <c r="F504" s="245">
        <v>1</v>
      </c>
      <c r="G504" s="248"/>
      <c r="I504" s="275">
        <v>3</v>
      </c>
      <c r="K504" t="s">
        <v>273</v>
      </c>
      <c r="O504" s="244"/>
      <c r="P504" s="245">
        <v>1</v>
      </c>
      <c r="Q504" s="247" t="e">
        <f ca="1">C504</f>
        <v>#REF!</v>
      </c>
      <c r="R504" s="247" t="e">
        <f t="shared" ref="R504:R516" ca="1" si="149">D504</f>
        <v>#REF!</v>
      </c>
      <c r="S504" s="247" t="e">
        <f ca="1">E504</f>
        <v>#REF!</v>
      </c>
      <c r="T504" s="245">
        <v>1</v>
      </c>
      <c r="U504" s="248"/>
    </row>
    <row r="505" spans="1:21">
      <c r="A505" s="244"/>
      <c r="B505" s="245">
        <v>2</v>
      </c>
      <c r="C505" s="247" t="e" cm="1">
        <f t="array" aca="1" ref="C505" ca="1">INDIRECT("'"&amp;$K504&amp;"'"&amp;"!H19")</f>
        <v>#REF!</v>
      </c>
      <c r="D505" s="247" t="e" cm="1">
        <f t="array" aca="1" ref="D505" ca="1">INDIRECT("'"&amp;$K504&amp;"'"&amp;"!E19")</f>
        <v>#REF!</v>
      </c>
      <c r="E505" s="247" t="e" cm="1">
        <f t="array" aca="1" ref="E505" ca="1">INDIRECT("'"&amp;$K504&amp;"'"&amp;"!J19")</f>
        <v>#REF!</v>
      </c>
      <c r="F505" s="245">
        <v>2</v>
      </c>
      <c r="G505" s="249"/>
      <c r="I505" s="275">
        <v>19</v>
      </c>
      <c r="O505" s="244"/>
      <c r="P505" s="245">
        <v>2</v>
      </c>
      <c r="Q505" s="247" t="e">
        <f t="shared" ref="Q505:Q516" ca="1" si="150">C505</f>
        <v>#REF!</v>
      </c>
      <c r="R505" s="247" t="e">
        <f t="shared" ca="1" si="149"/>
        <v>#REF!</v>
      </c>
      <c r="S505" s="247" t="e">
        <f t="shared" ref="S505:S516" ca="1" si="151">E505</f>
        <v>#REF!</v>
      </c>
      <c r="T505" s="245">
        <v>2</v>
      </c>
      <c r="U505" s="249"/>
    </row>
    <row r="506" spans="1:21">
      <c r="A506" s="244"/>
      <c r="B506" s="245">
        <v>3</v>
      </c>
      <c r="C506" s="247" t="e" cm="1">
        <f t="array" aca="1" ref="C506" ca="1">INDIRECT("'"&amp;$K504&amp;"'"&amp;"!H35")</f>
        <v>#REF!</v>
      </c>
      <c r="D506" s="247" t="e" cm="1">
        <f t="array" aca="1" ref="D506" ca="1">INDIRECT("'"&amp;$K504&amp;"'"&amp;"!E35")</f>
        <v>#REF!</v>
      </c>
      <c r="E506" s="247" t="e" cm="1">
        <f t="array" aca="1" ref="E506" ca="1">INDIRECT("'"&amp;$K504&amp;"'"&amp;"!J35")</f>
        <v>#REF!</v>
      </c>
      <c r="F506" s="245">
        <v>3</v>
      </c>
      <c r="G506" s="248"/>
      <c r="I506" s="275">
        <v>35</v>
      </c>
      <c r="O506" s="244"/>
      <c r="P506" s="245">
        <v>3</v>
      </c>
      <c r="Q506" s="247" t="e">
        <f t="shared" ca="1" si="150"/>
        <v>#REF!</v>
      </c>
      <c r="R506" s="247" t="e">
        <f t="shared" ca="1" si="149"/>
        <v>#REF!</v>
      </c>
      <c r="S506" s="247" t="e">
        <f t="shared" ca="1" si="151"/>
        <v>#REF!</v>
      </c>
      <c r="T506" s="245">
        <v>3</v>
      </c>
      <c r="U506" s="248"/>
    </row>
    <row r="507" spans="1:21">
      <c r="A507" s="244"/>
      <c r="B507" s="245">
        <v>4</v>
      </c>
      <c r="C507" s="247" t="e" cm="1">
        <f t="array" aca="1" ref="C507" ca="1">INDIRECT("'"&amp;$K504&amp;"'"&amp;"!H51")</f>
        <v>#REF!</v>
      </c>
      <c r="D507" s="247" t="e" cm="1">
        <f t="array" aca="1" ref="D507" ca="1">INDIRECT("'"&amp;$K504&amp;"'"&amp;"!E51")</f>
        <v>#REF!</v>
      </c>
      <c r="E507" s="247" t="e" cm="1">
        <f t="array" aca="1" ref="E507" ca="1">INDIRECT("'"&amp;$K504&amp;"'"&amp;"!J51")</f>
        <v>#REF!</v>
      </c>
      <c r="F507" s="245">
        <v>4</v>
      </c>
      <c r="G507" s="248"/>
      <c r="I507" s="275">
        <v>51</v>
      </c>
      <c r="O507" s="244"/>
      <c r="P507" s="245">
        <v>4</v>
      </c>
      <c r="Q507" s="247" t="e">
        <f t="shared" ca="1" si="150"/>
        <v>#REF!</v>
      </c>
      <c r="R507" s="247" t="e">
        <f t="shared" ca="1" si="149"/>
        <v>#REF!</v>
      </c>
      <c r="S507" s="247" t="e">
        <f t="shared" ca="1" si="151"/>
        <v>#REF!</v>
      </c>
      <c r="T507" s="245">
        <v>4</v>
      </c>
      <c r="U507" s="248"/>
    </row>
    <row r="508" spans="1:21">
      <c r="A508" s="244"/>
      <c r="B508" s="245">
        <v>5</v>
      </c>
      <c r="C508" s="247" t="e" cm="1">
        <f t="array" aca="1" ref="C508" ca="1">INDIRECT("'"&amp;$K504&amp;"'"&amp;"!H67")</f>
        <v>#REF!</v>
      </c>
      <c r="D508" s="247" t="e" cm="1">
        <f t="array" aca="1" ref="D508" ca="1">INDIRECT("'"&amp;$K504&amp;"'"&amp;"!E67")</f>
        <v>#REF!</v>
      </c>
      <c r="E508" s="247" t="e" cm="1">
        <f t="array" aca="1" ref="E508" ca="1">INDIRECT("'"&amp;$K504&amp;"'"&amp;"!J67")</f>
        <v>#REF!</v>
      </c>
      <c r="F508" s="245">
        <v>5</v>
      </c>
      <c r="G508" s="248"/>
      <c r="I508" s="275">
        <v>67</v>
      </c>
      <c r="O508" s="244"/>
      <c r="P508" s="245">
        <v>5</v>
      </c>
      <c r="Q508" s="247" t="e">
        <f t="shared" ca="1" si="150"/>
        <v>#REF!</v>
      </c>
      <c r="R508" s="247" t="e">
        <f t="shared" ca="1" si="149"/>
        <v>#REF!</v>
      </c>
      <c r="S508" s="247" t="e">
        <f t="shared" ca="1" si="151"/>
        <v>#REF!</v>
      </c>
      <c r="T508" s="245">
        <v>5</v>
      </c>
      <c r="U508" s="248"/>
    </row>
    <row r="509" spans="1:21">
      <c r="A509" s="244"/>
      <c r="B509" s="245">
        <v>6</v>
      </c>
      <c r="C509" s="247" t="e" cm="1">
        <f t="array" aca="1" ref="C509" ca="1">INDIRECT("'"&amp;$K504&amp;"'"&amp;"!H83")</f>
        <v>#REF!</v>
      </c>
      <c r="D509" s="247" t="e" cm="1">
        <f t="array" aca="1" ref="D509" ca="1">INDIRECT("'"&amp;$K504&amp;"'"&amp;"!E83")</f>
        <v>#REF!</v>
      </c>
      <c r="E509" s="247" t="e" cm="1">
        <f t="array" aca="1" ref="E509" ca="1">INDIRECT("'"&amp;$K504&amp;"'"&amp;"!J83")</f>
        <v>#REF!</v>
      </c>
      <c r="F509" s="245">
        <v>6</v>
      </c>
      <c r="G509" s="248"/>
      <c r="I509" s="275">
        <v>83</v>
      </c>
      <c r="O509" s="244"/>
      <c r="P509" s="245">
        <v>6</v>
      </c>
      <c r="Q509" s="247" t="e">
        <f t="shared" ca="1" si="150"/>
        <v>#REF!</v>
      </c>
      <c r="R509" s="247" t="e">
        <f t="shared" ca="1" si="149"/>
        <v>#REF!</v>
      </c>
      <c r="S509" s="247" t="e">
        <f t="shared" ca="1" si="151"/>
        <v>#REF!</v>
      </c>
      <c r="T509" s="245">
        <v>6</v>
      </c>
      <c r="U509" s="248"/>
    </row>
    <row r="510" spans="1:21">
      <c r="A510" s="244"/>
      <c r="B510" s="245">
        <v>7</v>
      </c>
      <c r="C510" s="247" t="e" cm="1">
        <f t="array" aca="1" ref="C510" ca="1">INDIRECT("'"&amp;$K504&amp;"'"&amp;"!H99")</f>
        <v>#REF!</v>
      </c>
      <c r="D510" s="247" t="e" cm="1">
        <f t="array" aca="1" ref="D510" ca="1">INDIRECT("'"&amp;$K504&amp;"'"&amp;"!E99")</f>
        <v>#REF!</v>
      </c>
      <c r="E510" s="247" t="e" cm="1">
        <f t="array" aca="1" ref="E510" ca="1">INDIRECT("'"&amp;$K504&amp;"'"&amp;"!J99")</f>
        <v>#REF!</v>
      </c>
      <c r="F510" s="245">
        <v>7</v>
      </c>
      <c r="G510" s="248"/>
      <c r="I510" s="275">
        <v>99</v>
      </c>
      <c r="O510" s="244"/>
      <c r="P510" s="245">
        <v>7</v>
      </c>
      <c r="Q510" s="247" t="e">
        <f t="shared" ca="1" si="150"/>
        <v>#REF!</v>
      </c>
      <c r="R510" s="247" t="e">
        <f t="shared" ca="1" si="149"/>
        <v>#REF!</v>
      </c>
      <c r="S510" s="247" t="e">
        <f t="shared" ca="1" si="151"/>
        <v>#REF!</v>
      </c>
      <c r="T510" s="245">
        <v>7</v>
      </c>
      <c r="U510" s="248"/>
    </row>
    <row r="511" spans="1:21">
      <c r="A511" s="244"/>
      <c r="B511" s="245">
        <v>8</v>
      </c>
      <c r="C511" s="247" t="e" cm="1">
        <f t="array" aca="1" ref="C511" ca="1">INDIRECT("'"&amp;$K504&amp;"'"&amp;"!H115")</f>
        <v>#REF!</v>
      </c>
      <c r="D511" s="247" t="e" cm="1">
        <f t="array" aca="1" ref="D511" ca="1">INDIRECT("'"&amp;$K504&amp;"'"&amp;"!E115")</f>
        <v>#REF!</v>
      </c>
      <c r="E511" s="247" t="e" cm="1">
        <f t="array" aca="1" ref="E511" ca="1">INDIRECT("'"&amp;$K504&amp;"'"&amp;"!J115")</f>
        <v>#REF!</v>
      </c>
      <c r="F511" s="245">
        <v>8</v>
      </c>
      <c r="G511" s="248"/>
      <c r="I511" s="275">
        <v>115</v>
      </c>
      <c r="O511" s="244"/>
      <c r="P511" s="245">
        <v>8</v>
      </c>
      <c r="Q511" s="247" t="e">
        <f t="shared" ca="1" si="150"/>
        <v>#REF!</v>
      </c>
      <c r="R511" s="247" t="e">
        <f t="shared" ca="1" si="149"/>
        <v>#REF!</v>
      </c>
      <c r="S511" s="247" t="e">
        <f t="shared" ca="1" si="151"/>
        <v>#REF!</v>
      </c>
      <c r="T511" s="245">
        <v>8</v>
      </c>
      <c r="U511" s="248"/>
    </row>
    <row r="512" spans="1:21">
      <c r="A512" s="244"/>
      <c r="B512" s="245">
        <v>9</v>
      </c>
      <c r="C512" s="247" t="e" cm="1">
        <f t="array" aca="1" ref="C512" ca="1">INDIRECT("'"&amp;$K504&amp;"'"&amp;"!H131")</f>
        <v>#REF!</v>
      </c>
      <c r="D512" s="247" t="e" cm="1">
        <f t="array" aca="1" ref="D512" ca="1">INDIRECT("'"&amp;$K504&amp;"'"&amp;"!E131")</f>
        <v>#REF!</v>
      </c>
      <c r="E512" s="247" t="e" cm="1">
        <f t="array" aca="1" ref="E512" ca="1">INDIRECT("'"&amp;$K504&amp;"'"&amp;"!J131")</f>
        <v>#REF!</v>
      </c>
      <c r="F512" s="245">
        <v>9</v>
      </c>
      <c r="G512" s="248"/>
      <c r="I512" s="275">
        <v>131</v>
      </c>
      <c r="O512" s="244"/>
      <c r="P512" s="245">
        <v>9</v>
      </c>
      <c r="Q512" s="247" t="e">
        <f t="shared" ca="1" si="150"/>
        <v>#REF!</v>
      </c>
      <c r="R512" s="247" t="e">
        <f t="shared" ca="1" si="149"/>
        <v>#REF!</v>
      </c>
      <c r="S512" s="247" t="e">
        <f t="shared" ca="1" si="151"/>
        <v>#REF!</v>
      </c>
      <c r="T512" s="245">
        <v>9</v>
      </c>
      <c r="U512" s="248"/>
    </row>
    <row r="513" spans="1:27">
      <c r="A513" s="244"/>
      <c r="B513" s="245">
        <v>10</v>
      </c>
      <c r="C513" s="247" t="e" cm="1">
        <f t="array" aca="1" ref="C513" ca="1">INDIRECT("'"&amp;$K504&amp;"'"&amp;"!H147")</f>
        <v>#REF!</v>
      </c>
      <c r="D513" s="247" t="e" cm="1">
        <f t="array" aca="1" ref="D513" ca="1">INDIRECT("'"&amp;$K504&amp;"'"&amp;"!E147")</f>
        <v>#REF!</v>
      </c>
      <c r="E513" s="247" t="e" cm="1">
        <f t="array" aca="1" ref="E513" ca="1">INDIRECT("'"&amp;$K504&amp;"'"&amp;"!J147")</f>
        <v>#REF!</v>
      </c>
      <c r="F513" s="245">
        <v>10</v>
      </c>
      <c r="G513" s="248"/>
      <c r="I513" s="275">
        <v>147</v>
      </c>
      <c r="O513" s="244"/>
      <c r="P513" s="245">
        <v>10</v>
      </c>
      <c r="Q513" s="247" t="e">
        <f t="shared" ca="1" si="150"/>
        <v>#REF!</v>
      </c>
      <c r="R513" s="247" t="e">
        <f t="shared" ca="1" si="149"/>
        <v>#REF!</v>
      </c>
      <c r="S513" s="247" t="e">
        <f t="shared" ca="1" si="151"/>
        <v>#REF!</v>
      </c>
      <c r="T513" s="245">
        <v>10</v>
      </c>
      <c r="U513" s="248"/>
    </row>
    <row r="514" spans="1:27">
      <c r="A514" s="244"/>
      <c r="B514" s="245">
        <v>11</v>
      </c>
      <c r="C514" s="247" t="e" cm="1">
        <f t="array" aca="1" ref="C514" ca="1">INDIRECT("'"&amp;$K504&amp;"'"&amp;"!H163")</f>
        <v>#REF!</v>
      </c>
      <c r="D514" s="247" t="e" cm="1">
        <f t="array" aca="1" ref="D514" ca="1">INDIRECT("'"&amp;$K504&amp;"'"&amp;"!E163")</f>
        <v>#REF!</v>
      </c>
      <c r="E514" s="247" t="e" cm="1">
        <f t="array" aca="1" ref="E514" ca="1">INDIRECT("'"&amp;$K504&amp;"'"&amp;"!J163")</f>
        <v>#REF!</v>
      </c>
      <c r="F514" s="245">
        <v>11</v>
      </c>
      <c r="G514" s="248"/>
      <c r="I514" s="275">
        <v>163</v>
      </c>
      <c r="O514" s="244"/>
      <c r="P514" s="245">
        <v>11</v>
      </c>
      <c r="Q514" s="247" t="e">
        <f t="shared" ca="1" si="150"/>
        <v>#REF!</v>
      </c>
      <c r="R514" s="247" t="e">
        <f t="shared" ca="1" si="149"/>
        <v>#REF!</v>
      </c>
      <c r="S514" s="247" t="e">
        <f t="shared" ca="1" si="151"/>
        <v>#REF!</v>
      </c>
      <c r="T514" s="245">
        <v>11</v>
      </c>
      <c r="U514" s="248"/>
    </row>
    <row r="515" spans="1:27">
      <c r="A515" s="244"/>
      <c r="B515" s="245">
        <v>12</v>
      </c>
      <c r="C515" s="247" t="e" cm="1">
        <f t="array" aca="1" ref="C515" ca="1">INDIRECT("'"&amp;$K504&amp;"'"&amp;"!H179")</f>
        <v>#REF!</v>
      </c>
      <c r="D515" s="247" t="e" cm="1">
        <f t="array" aca="1" ref="D515" ca="1">INDIRECT("'"&amp;$K504&amp;"'"&amp;"!E179")</f>
        <v>#REF!</v>
      </c>
      <c r="E515" s="247" t="e" cm="1">
        <f t="array" aca="1" ref="E515" ca="1">INDIRECT("'"&amp;$K504&amp;"'"&amp;"!J179")</f>
        <v>#REF!</v>
      </c>
      <c r="F515" s="245">
        <v>12</v>
      </c>
      <c r="G515" s="248"/>
      <c r="I515" s="275">
        <v>179</v>
      </c>
      <c r="O515" s="244"/>
      <c r="P515" s="245">
        <v>12</v>
      </c>
      <c r="Q515" s="247" t="e">
        <f t="shared" ca="1" si="150"/>
        <v>#REF!</v>
      </c>
      <c r="R515" s="247" t="e">
        <f t="shared" ca="1" si="149"/>
        <v>#REF!</v>
      </c>
      <c r="S515" s="247" t="e">
        <f t="shared" ca="1" si="151"/>
        <v>#REF!</v>
      </c>
      <c r="T515" s="245">
        <v>12</v>
      </c>
      <c r="U515" s="248"/>
    </row>
    <row r="516" spans="1:27">
      <c r="A516" s="250"/>
      <c r="B516" s="245">
        <v>13</v>
      </c>
      <c r="C516" s="247" cm="1">
        <f t="array" aca="1" ref="C516" ca="1">INDIRECT("'"&amp;$K$84&amp;"'"&amp;"!H195")</f>
        <v>0</v>
      </c>
      <c r="D516" s="247" t="e" cm="1">
        <f t="array" aca="1" ref="D516" ca="1">INDIRECT("'"&amp;$K504&amp;"'"&amp;"!E195")</f>
        <v>#REF!</v>
      </c>
      <c r="E516" s="247" cm="1">
        <f t="array" aca="1" ref="E516" ca="1">INDIRECT("'"&amp;$K424&amp;"'"&amp;"!J195")</f>
        <v>0</v>
      </c>
      <c r="F516" s="245">
        <v>13</v>
      </c>
      <c r="G516" s="248"/>
      <c r="I516" s="275">
        <f>I515+16</f>
        <v>195</v>
      </c>
      <c r="O516" s="250"/>
      <c r="P516" s="245">
        <v>13</v>
      </c>
      <c r="Q516" s="247">
        <f t="shared" ca="1" si="150"/>
        <v>0</v>
      </c>
      <c r="R516" s="247" t="e">
        <f t="shared" ca="1" si="149"/>
        <v>#REF!</v>
      </c>
      <c r="S516" s="247">
        <f t="shared" ca="1" si="151"/>
        <v>0</v>
      </c>
      <c r="T516" s="245">
        <v>13</v>
      </c>
      <c r="U516" s="248"/>
    </row>
    <row r="517" spans="1:27">
      <c r="A517" s="251"/>
      <c r="B517" s="245"/>
      <c r="C517" s="252"/>
      <c r="D517" s="246"/>
      <c r="E517" s="247"/>
      <c r="F517" s="245"/>
      <c r="G517" s="248"/>
      <c r="O517" s="251"/>
      <c r="P517" s="245"/>
      <c r="Q517" s="252"/>
      <c r="R517" s="246"/>
      <c r="S517" s="247"/>
      <c r="T517" s="245"/>
      <c r="U517" s="248"/>
    </row>
    <row r="518" spans="1:27">
      <c r="A518" s="251"/>
      <c r="B518" s="245"/>
      <c r="C518" s="252"/>
      <c r="D518" s="253"/>
      <c r="E518" s="247"/>
      <c r="F518" s="245"/>
      <c r="G518" s="248"/>
      <c r="O518" s="251"/>
      <c r="P518" s="245"/>
      <c r="Q518" s="252"/>
      <c r="R518" s="253"/>
      <c r="S518" s="247"/>
      <c r="T518" s="245"/>
      <c r="U518" s="248"/>
    </row>
    <row r="519" spans="1:27">
      <c r="A519" s="254"/>
      <c r="B519" s="255"/>
      <c r="C519" s="256"/>
      <c r="D519" s="257"/>
      <c r="E519" s="256"/>
      <c r="F519" s="258"/>
      <c r="G519" s="259"/>
      <c r="O519" s="254"/>
      <c r="P519" s="255"/>
      <c r="Q519" s="256"/>
      <c r="R519" s="257"/>
      <c r="S519" s="256"/>
      <c r="T519" s="258"/>
      <c r="U519" s="259"/>
      <c r="AA519" t="s">
        <v>247</v>
      </c>
    </row>
    <row r="521" spans="1:27" ht="17.25" thickBot="1">
      <c r="A521" s="272">
        <f>'월간 계획'!AS3</f>
        <v>45104</v>
      </c>
      <c r="B521" s="273"/>
      <c r="C521" s="273"/>
      <c r="O521" s="272">
        <f>A521</f>
        <v>45104</v>
      </c>
      <c r="P521" s="273"/>
      <c r="Q521" s="273"/>
    </row>
    <row r="522" spans="1:27" ht="17.25" thickTop="1">
      <c r="A522" s="260" t="s">
        <v>178</v>
      </c>
      <c r="B522" s="261"/>
      <c r="C522" s="261"/>
      <c r="D522" s="261"/>
      <c r="E522" s="261"/>
      <c r="F522" s="261"/>
      <c r="G522" s="262"/>
      <c r="K522" t="s">
        <v>179</v>
      </c>
      <c r="L522" t="s">
        <v>180</v>
      </c>
      <c r="M522" t="s">
        <v>181</v>
      </c>
      <c r="O522" s="260" t="s">
        <v>178</v>
      </c>
      <c r="P522" s="261"/>
      <c r="Q522" s="261"/>
      <c r="R522" s="261"/>
      <c r="S522" s="261"/>
      <c r="T522" s="261"/>
      <c r="U522" s="262"/>
    </row>
    <row r="523" spans="1:27">
      <c r="A523" s="241" t="s">
        <v>183</v>
      </c>
      <c r="B523" s="242" t="s">
        <v>184</v>
      </c>
      <c r="C523" s="242" t="s">
        <v>185</v>
      </c>
      <c r="D523" s="242" t="s">
        <v>186</v>
      </c>
      <c r="E523" s="242" t="s">
        <v>185</v>
      </c>
      <c r="F523" s="242" t="s">
        <v>184</v>
      </c>
      <c r="G523" s="243" t="s">
        <v>183</v>
      </c>
      <c r="O523" s="241" t="s">
        <v>183</v>
      </c>
      <c r="P523" s="242" t="s">
        <v>184</v>
      </c>
      <c r="Q523" s="242" t="s">
        <v>185</v>
      </c>
      <c r="R523" s="242" t="s">
        <v>186</v>
      </c>
      <c r="S523" s="242" t="s">
        <v>185</v>
      </c>
      <c r="T523" s="242" t="s">
        <v>184</v>
      </c>
      <c r="U523" s="243" t="s">
        <v>183</v>
      </c>
    </row>
    <row r="524" spans="1:27">
      <c r="A524" s="244"/>
      <c r="B524" s="245">
        <v>1</v>
      </c>
      <c r="C524" s="247" t="e" cm="1">
        <f t="array" aca="1" ref="C524" ca="1">INDIRECT("'"&amp;$K524&amp;"'"&amp;"!H3")</f>
        <v>#REF!</v>
      </c>
      <c r="D524" s="247" t="e" cm="1">
        <f t="array" aca="1" ref="D524" ca="1">INDIRECT("'"&amp;$K524&amp;"'"&amp;"!E3")</f>
        <v>#REF!</v>
      </c>
      <c r="E524" s="247" t="e" cm="1">
        <f t="array" aca="1" ref="E524" ca="1">INDIRECT("'"&amp;$K524&amp;"'"&amp;"!J3")</f>
        <v>#REF!</v>
      </c>
      <c r="F524" s="245">
        <v>1</v>
      </c>
      <c r="G524" s="248"/>
      <c r="I524" s="275">
        <v>3</v>
      </c>
      <c r="K524" t="s">
        <v>274</v>
      </c>
      <c r="O524" s="244"/>
      <c r="P524" s="245">
        <v>1</v>
      </c>
      <c r="Q524" s="247" t="e">
        <f ca="1">C524</f>
        <v>#REF!</v>
      </c>
      <c r="R524" s="247" t="e">
        <f t="shared" ref="R524:R536" ca="1" si="152">D524</f>
        <v>#REF!</v>
      </c>
      <c r="S524" s="247" t="e">
        <f ca="1">E524</f>
        <v>#REF!</v>
      </c>
      <c r="T524" s="245">
        <v>1</v>
      </c>
      <c r="U524" s="248"/>
    </row>
    <row r="525" spans="1:27">
      <c r="A525" s="244"/>
      <c r="B525" s="245">
        <v>2</v>
      </c>
      <c r="C525" s="247" t="e" cm="1">
        <f t="array" aca="1" ref="C525" ca="1">INDIRECT("'"&amp;$K524&amp;"'"&amp;"!H19")</f>
        <v>#REF!</v>
      </c>
      <c r="D525" s="247" t="e" cm="1">
        <f t="array" aca="1" ref="D525" ca="1">INDIRECT("'"&amp;$K524&amp;"'"&amp;"!E19")</f>
        <v>#REF!</v>
      </c>
      <c r="E525" s="247" t="e" cm="1">
        <f t="array" aca="1" ref="E525" ca="1">INDIRECT("'"&amp;$K524&amp;"'"&amp;"!J19")</f>
        <v>#REF!</v>
      </c>
      <c r="F525" s="245">
        <v>2</v>
      </c>
      <c r="G525" s="249"/>
      <c r="I525" s="275">
        <v>19</v>
      </c>
      <c r="O525" s="244"/>
      <c r="P525" s="245">
        <v>2</v>
      </c>
      <c r="Q525" s="247" t="e">
        <f t="shared" ref="Q525:Q536" ca="1" si="153">C525</f>
        <v>#REF!</v>
      </c>
      <c r="R525" s="247" t="e">
        <f t="shared" ca="1" si="152"/>
        <v>#REF!</v>
      </c>
      <c r="S525" s="247" t="e">
        <f t="shared" ref="S525:S536" ca="1" si="154">E525</f>
        <v>#REF!</v>
      </c>
      <c r="T525" s="245">
        <v>2</v>
      </c>
      <c r="U525" s="249"/>
    </row>
    <row r="526" spans="1:27">
      <c r="A526" s="244"/>
      <c r="B526" s="245">
        <v>3</v>
      </c>
      <c r="C526" s="247" t="e" cm="1">
        <f t="array" aca="1" ref="C526" ca="1">INDIRECT("'"&amp;$K524&amp;"'"&amp;"!H35")</f>
        <v>#REF!</v>
      </c>
      <c r="D526" s="247" t="e" cm="1">
        <f t="array" aca="1" ref="D526" ca="1">INDIRECT("'"&amp;$K524&amp;"'"&amp;"!E35")</f>
        <v>#REF!</v>
      </c>
      <c r="E526" s="247" t="e" cm="1">
        <f t="array" aca="1" ref="E526" ca="1">INDIRECT("'"&amp;$K524&amp;"'"&amp;"!J35")</f>
        <v>#REF!</v>
      </c>
      <c r="F526" s="245">
        <v>3</v>
      </c>
      <c r="G526" s="248"/>
      <c r="I526" s="275">
        <v>35</v>
      </c>
      <c r="O526" s="244"/>
      <c r="P526" s="245">
        <v>3</v>
      </c>
      <c r="Q526" s="247" t="e">
        <f t="shared" ca="1" si="153"/>
        <v>#REF!</v>
      </c>
      <c r="R526" s="247" t="e">
        <f t="shared" ca="1" si="152"/>
        <v>#REF!</v>
      </c>
      <c r="S526" s="247" t="e">
        <f t="shared" ca="1" si="154"/>
        <v>#REF!</v>
      </c>
      <c r="T526" s="245">
        <v>3</v>
      </c>
      <c r="U526" s="248"/>
    </row>
    <row r="527" spans="1:27">
      <c r="A527" s="244"/>
      <c r="B527" s="245">
        <v>4</v>
      </c>
      <c r="C527" s="247" t="e" cm="1">
        <f t="array" aca="1" ref="C527" ca="1">INDIRECT("'"&amp;$K524&amp;"'"&amp;"!H51")</f>
        <v>#REF!</v>
      </c>
      <c r="D527" s="247" t="e" cm="1">
        <f t="array" aca="1" ref="D527" ca="1">INDIRECT("'"&amp;$K524&amp;"'"&amp;"!E51")</f>
        <v>#REF!</v>
      </c>
      <c r="E527" s="247" t="e" cm="1">
        <f t="array" aca="1" ref="E527" ca="1">INDIRECT("'"&amp;$K524&amp;"'"&amp;"!J51")</f>
        <v>#REF!</v>
      </c>
      <c r="F527" s="245">
        <v>4</v>
      </c>
      <c r="G527" s="248"/>
      <c r="I527" s="275">
        <v>51</v>
      </c>
      <c r="O527" s="244"/>
      <c r="P527" s="245">
        <v>4</v>
      </c>
      <c r="Q527" s="247" t="e">
        <f t="shared" ca="1" si="153"/>
        <v>#REF!</v>
      </c>
      <c r="R527" s="247" t="e">
        <f t="shared" ca="1" si="152"/>
        <v>#REF!</v>
      </c>
      <c r="S527" s="247" t="e">
        <f t="shared" ca="1" si="154"/>
        <v>#REF!</v>
      </c>
      <c r="T527" s="245">
        <v>4</v>
      </c>
      <c r="U527" s="248"/>
    </row>
    <row r="528" spans="1:27">
      <c r="A528" s="244"/>
      <c r="B528" s="245">
        <v>5</v>
      </c>
      <c r="C528" s="247" t="e" cm="1">
        <f t="array" aca="1" ref="C528" ca="1">INDIRECT("'"&amp;$K524&amp;"'"&amp;"!H67")</f>
        <v>#REF!</v>
      </c>
      <c r="D528" s="247" t="e" cm="1">
        <f t="array" aca="1" ref="D528" ca="1">INDIRECT("'"&amp;$K524&amp;"'"&amp;"!E67")</f>
        <v>#REF!</v>
      </c>
      <c r="E528" s="247" t="e" cm="1">
        <f t="array" aca="1" ref="E528" ca="1">INDIRECT("'"&amp;$K524&amp;"'"&amp;"!J67")</f>
        <v>#REF!</v>
      </c>
      <c r="F528" s="245">
        <v>5</v>
      </c>
      <c r="G528" s="248"/>
      <c r="I528" s="275">
        <v>67</v>
      </c>
      <c r="O528" s="244"/>
      <c r="P528" s="245">
        <v>5</v>
      </c>
      <c r="Q528" s="247" t="e">
        <f t="shared" ca="1" si="153"/>
        <v>#REF!</v>
      </c>
      <c r="R528" s="247" t="e">
        <f t="shared" ca="1" si="152"/>
        <v>#REF!</v>
      </c>
      <c r="S528" s="247" t="e">
        <f t="shared" ca="1" si="154"/>
        <v>#REF!</v>
      </c>
      <c r="T528" s="245">
        <v>5</v>
      </c>
      <c r="U528" s="248"/>
    </row>
    <row r="529" spans="1:21">
      <c r="A529" s="244"/>
      <c r="B529" s="245">
        <v>6</v>
      </c>
      <c r="C529" s="247" t="e" cm="1">
        <f t="array" aca="1" ref="C529" ca="1">INDIRECT("'"&amp;$K524&amp;"'"&amp;"!H83")</f>
        <v>#REF!</v>
      </c>
      <c r="D529" s="247" t="e" cm="1">
        <f t="array" aca="1" ref="D529" ca="1">INDIRECT("'"&amp;$K524&amp;"'"&amp;"!E83")</f>
        <v>#REF!</v>
      </c>
      <c r="E529" s="247" t="e" cm="1">
        <f t="array" aca="1" ref="E529" ca="1">INDIRECT("'"&amp;$K524&amp;"'"&amp;"!J83")</f>
        <v>#REF!</v>
      </c>
      <c r="F529" s="245">
        <v>6</v>
      </c>
      <c r="G529" s="248"/>
      <c r="I529" s="275">
        <v>83</v>
      </c>
      <c r="O529" s="244"/>
      <c r="P529" s="245">
        <v>6</v>
      </c>
      <c r="Q529" s="247" t="e">
        <f t="shared" ca="1" si="153"/>
        <v>#REF!</v>
      </c>
      <c r="R529" s="247" t="e">
        <f t="shared" ca="1" si="152"/>
        <v>#REF!</v>
      </c>
      <c r="S529" s="247" t="e">
        <f t="shared" ca="1" si="154"/>
        <v>#REF!</v>
      </c>
      <c r="T529" s="245">
        <v>6</v>
      </c>
      <c r="U529" s="248"/>
    </row>
    <row r="530" spans="1:21">
      <c r="A530" s="244"/>
      <c r="B530" s="245">
        <v>7</v>
      </c>
      <c r="C530" s="247" t="e" cm="1">
        <f t="array" aca="1" ref="C530" ca="1">INDIRECT("'"&amp;$K524&amp;"'"&amp;"!H99")</f>
        <v>#REF!</v>
      </c>
      <c r="D530" s="247" t="e" cm="1">
        <f t="array" aca="1" ref="D530" ca="1">INDIRECT("'"&amp;$K524&amp;"'"&amp;"!E99")</f>
        <v>#REF!</v>
      </c>
      <c r="E530" s="247" t="e" cm="1">
        <f t="array" aca="1" ref="E530" ca="1">INDIRECT("'"&amp;$K524&amp;"'"&amp;"!J99")</f>
        <v>#REF!</v>
      </c>
      <c r="F530" s="245">
        <v>7</v>
      </c>
      <c r="G530" s="248"/>
      <c r="I530" s="275">
        <v>99</v>
      </c>
      <c r="O530" s="244"/>
      <c r="P530" s="245">
        <v>7</v>
      </c>
      <c r="Q530" s="247" t="e">
        <f t="shared" ca="1" si="153"/>
        <v>#REF!</v>
      </c>
      <c r="R530" s="247" t="e">
        <f t="shared" ca="1" si="152"/>
        <v>#REF!</v>
      </c>
      <c r="S530" s="247" t="e">
        <f t="shared" ca="1" si="154"/>
        <v>#REF!</v>
      </c>
      <c r="T530" s="245">
        <v>7</v>
      </c>
      <c r="U530" s="248"/>
    </row>
    <row r="531" spans="1:21">
      <c r="A531" s="244"/>
      <c r="B531" s="245">
        <v>8</v>
      </c>
      <c r="C531" s="247" t="e" cm="1">
        <f t="array" aca="1" ref="C531" ca="1">INDIRECT("'"&amp;$K524&amp;"'"&amp;"!H115")</f>
        <v>#REF!</v>
      </c>
      <c r="D531" s="247" t="e" cm="1">
        <f t="array" aca="1" ref="D531" ca="1">INDIRECT("'"&amp;$K524&amp;"'"&amp;"!E115")</f>
        <v>#REF!</v>
      </c>
      <c r="E531" s="247" t="e" cm="1">
        <f t="array" aca="1" ref="E531" ca="1">INDIRECT("'"&amp;$K524&amp;"'"&amp;"!J115")</f>
        <v>#REF!</v>
      </c>
      <c r="F531" s="245">
        <v>8</v>
      </c>
      <c r="G531" s="248"/>
      <c r="I531" s="275">
        <v>115</v>
      </c>
      <c r="O531" s="244"/>
      <c r="P531" s="245">
        <v>8</v>
      </c>
      <c r="Q531" s="247" t="e">
        <f t="shared" ca="1" si="153"/>
        <v>#REF!</v>
      </c>
      <c r="R531" s="247" t="e">
        <f t="shared" ca="1" si="152"/>
        <v>#REF!</v>
      </c>
      <c r="S531" s="247" t="e">
        <f t="shared" ca="1" si="154"/>
        <v>#REF!</v>
      </c>
      <c r="T531" s="245">
        <v>8</v>
      </c>
      <c r="U531" s="248"/>
    </row>
    <row r="532" spans="1:21">
      <c r="A532" s="244"/>
      <c r="B532" s="245">
        <v>9</v>
      </c>
      <c r="C532" s="247" t="e" cm="1">
        <f t="array" aca="1" ref="C532" ca="1">INDIRECT("'"&amp;$K524&amp;"'"&amp;"!H131")</f>
        <v>#REF!</v>
      </c>
      <c r="D532" s="247" t="e" cm="1">
        <f t="array" aca="1" ref="D532" ca="1">INDIRECT("'"&amp;$K524&amp;"'"&amp;"!E131")</f>
        <v>#REF!</v>
      </c>
      <c r="E532" s="247" t="e" cm="1">
        <f t="array" aca="1" ref="E532" ca="1">INDIRECT("'"&amp;$K524&amp;"'"&amp;"!J131")</f>
        <v>#REF!</v>
      </c>
      <c r="F532" s="245">
        <v>9</v>
      </c>
      <c r="G532" s="248"/>
      <c r="I532" s="275">
        <v>131</v>
      </c>
      <c r="O532" s="244"/>
      <c r="P532" s="245">
        <v>9</v>
      </c>
      <c r="Q532" s="247" t="e">
        <f t="shared" ca="1" si="153"/>
        <v>#REF!</v>
      </c>
      <c r="R532" s="247" t="e">
        <f t="shared" ca="1" si="152"/>
        <v>#REF!</v>
      </c>
      <c r="S532" s="247" t="e">
        <f t="shared" ca="1" si="154"/>
        <v>#REF!</v>
      </c>
      <c r="T532" s="245">
        <v>9</v>
      </c>
      <c r="U532" s="248"/>
    </row>
    <row r="533" spans="1:21">
      <c r="A533" s="244"/>
      <c r="B533" s="245">
        <v>10</v>
      </c>
      <c r="C533" s="247" t="e" cm="1">
        <f t="array" aca="1" ref="C533" ca="1">INDIRECT("'"&amp;$K524&amp;"'"&amp;"!H147")</f>
        <v>#REF!</v>
      </c>
      <c r="D533" s="247" t="e" cm="1">
        <f t="array" aca="1" ref="D533" ca="1">INDIRECT("'"&amp;$K524&amp;"'"&amp;"!E147")</f>
        <v>#REF!</v>
      </c>
      <c r="E533" s="247" t="e" cm="1">
        <f t="array" aca="1" ref="E533" ca="1">INDIRECT("'"&amp;$K524&amp;"'"&amp;"!J147")</f>
        <v>#REF!</v>
      </c>
      <c r="F533" s="245">
        <v>10</v>
      </c>
      <c r="G533" s="248"/>
      <c r="I533" s="275">
        <v>147</v>
      </c>
      <c r="O533" s="244"/>
      <c r="P533" s="245">
        <v>10</v>
      </c>
      <c r="Q533" s="247" t="e">
        <f t="shared" ca="1" si="153"/>
        <v>#REF!</v>
      </c>
      <c r="R533" s="247" t="e">
        <f t="shared" ca="1" si="152"/>
        <v>#REF!</v>
      </c>
      <c r="S533" s="247" t="e">
        <f t="shared" ca="1" si="154"/>
        <v>#REF!</v>
      </c>
      <c r="T533" s="245">
        <v>10</v>
      </c>
      <c r="U533" s="248"/>
    </row>
    <row r="534" spans="1:21">
      <c r="A534" s="244"/>
      <c r="B534" s="245">
        <v>11</v>
      </c>
      <c r="C534" s="247" t="e" cm="1">
        <f t="array" aca="1" ref="C534" ca="1">INDIRECT("'"&amp;$K524&amp;"'"&amp;"!H163")</f>
        <v>#REF!</v>
      </c>
      <c r="D534" s="247" t="e" cm="1">
        <f t="array" aca="1" ref="D534" ca="1">INDIRECT("'"&amp;$K524&amp;"'"&amp;"!E163")</f>
        <v>#REF!</v>
      </c>
      <c r="E534" s="247" t="e" cm="1">
        <f t="array" aca="1" ref="E534" ca="1">INDIRECT("'"&amp;$K524&amp;"'"&amp;"!J163")</f>
        <v>#REF!</v>
      </c>
      <c r="F534" s="245">
        <v>11</v>
      </c>
      <c r="G534" s="248"/>
      <c r="I534" s="275">
        <v>163</v>
      </c>
      <c r="O534" s="244"/>
      <c r="P534" s="245">
        <v>11</v>
      </c>
      <c r="Q534" s="247" t="e">
        <f t="shared" ca="1" si="153"/>
        <v>#REF!</v>
      </c>
      <c r="R534" s="247" t="e">
        <f t="shared" ca="1" si="152"/>
        <v>#REF!</v>
      </c>
      <c r="S534" s="247" t="e">
        <f t="shared" ca="1" si="154"/>
        <v>#REF!</v>
      </c>
      <c r="T534" s="245">
        <v>11</v>
      </c>
      <c r="U534" s="248"/>
    </row>
    <row r="535" spans="1:21">
      <c r="A535" s="244"/>
      <c r="B535" s="245">
        <v>12</v>
      </c>
      <c r="C535" s="247" t="e" cm="1">
        <f t="array" aca="1" ref="C535" ca="1">INDIRECT("'"&amp;$K524&amp;"'"&amp;"!H179")</f>
        <v>#REF!</v>
      </c>
      <c r="D535" s="247" t="e" cm="1">
        <f t="array" aca="1" ref="D535" ca="1">INDIRECT("'"&amp;$K524&amp;"'"&amp;"!E179")</f>
        <v>#REF!</v>
      </c>
      <c r="E535" s="247" t="e" cm="1">
        <f t="array" aca="1" ref="E535" ca="1">INDIRECT("'"&amp;$K524&amp;"'"&amp;"!J179")</f>
        <v>#REF!</v>
      </c>
      <c r="F535" s="245">
        <v>12</v>
      </c>
      <c r="G535" s="248"/>
      <c r="I535" s="275">
        <v>179</v>
      </c>
      <c r="O535" s="244"/>
      <c r="P535" s="245">
        <v>12</v>
      </c>
      <c r="Q535" s="247" t="e">
        <f t="shared" ca="1" si="153"/>
        <v>#REF!</v>
      </c>
      <c r="R535" s="247" t="e">
        <f t="shared" ca="1" si="152"/>
        <v>#REF!</v>
      </c>
      <c r="S535" s="247" t="e">
        <f t="shared" ca="1" si="154"/>
        <v>#REF!</v>
      </c>
      <c r="T535" s="245">
        <v>12</v>
      </c>
      <c r="U535" s="248"/>
    </row>
    <row r="536" spans="1:21">
      <c r="A536" s="250"/>
      <c r="B536" s="245">
        <v>13</v>
      </c>
      <c r="C536" s="247" cm="1">
        <f t="array" aca="1" ref="C536" ca="1">INDIRECT("'"&amp;$K$84&amp;"'"&amp;"!H195")</f>
        <v>0</v>
      </c>
      <c r="D536" s="247" t="e" cm="1">
        <f t="array" aca="1" ref="D536" ca="1">INDIRECT("'"&amp;$K524&amp;"'"&amp;"!E195")</f>
        <v>#REF!</v>
      </c>
      <c r="E536" s="247" cm="1">
        <f t="array" aca="1" ref="E536" ca="1">INDIRECT("'"&amp;$K444&amp;"'"&amp;"!J195")</f>
        <v>0</v>
      </c>
      <c r="F536" s="245">
        <v>13</v>
      </c>
      <c r="G536" s="248"/>
      <c r="I536" s="275">
        <f>I535+16</f>
        <v>195</v>
      </c>
      <c r="O536" s="250"/>
      <c r="P536" s="245">
        <v>13</v>
      </c>
      <c r="Q536" s="247">
        <f t="shared" ca="1" si="153"/>
        <v>0</v>
      </c>
      <c r="R536" s="247" t="e">
        <f t="shared" ca="1" si="152"/>
        <v>#REF!</v>
      </c>
      <c r="S536" s="247">
        <f t="shared" ca="1" si="154"/>
        <v>0</v>
      </c>
      <c r="T536" s="245">
        <v>13</v>
      </c>
      <c r="U536" s="248"/>
    </row>
    <row r="537" spans="1:21">
      <c r="A537" s="251"/>
      <c r="B537" s="245"/>
      <c r="C537" s="252"/>
      <c r="D537" s="246"/>
      <c r="E537" s="247"/>
      <c r="F537" s="245"/>
      <c r="G537" s="248"/>
      <c r="O537" s="251"/>
      <c r="P537" s="245"/>
      <c r="Q537" s="252"/>
      <c r="R537" s="246"/>
      <c r="S537" s="247"/>
      <c r="T537" s="245"/>
      <c r="U537" s="248"/>
    </row>
    <row r="538" spans="1:21">
      <c r="A538" s="251"/>
      <c r="B538" s="245"/>
      <c r="C538" s="252"/>
      <c r="D538" s="253"/>
      <c r="E538" s="247"/>
      <c r="F538" s="245"/>
      <c r="G538" s="248"/>
      <c r="O538" s="251"/>
      <c r="P538" s="245"/>
      <c r="Q538" s="252"/>
      <c r="R538" s="253"/>
      <c r="S538" s="247"/>
      <c r="T538" s="245"/>
      <c r="U538" s="248"/>
    </row>
    <row r="539" spans="1:21">
      <c r="A539" s="254"/>
      <c r="B539" s="255"/>
      <c r="C539" s="256"/>
      <c r="D539" s="257"/>
      <c r="E539" s="256"/>
      <c r="F539" s="258"/>
      <c r="G539" s="259"/>
      <c r="O539" s="254"/>
      <c r="P539" s="255"/>
      <c r="Q539" s="256"/>
      <c r="R539" s="257"/>
      <c r="S539" s="256"/>
      <c r="T539" s="258"/>
      <c r="U539" s="259"/>
    </row>
    <row r="541" spans="1:21" ht="17.25" thickBot="1">
      <c r="A541" s="272">
        <f>'월간 계획'!AT3</f>
        <v>45105</v>
      </c>
      <c r="B541" s="273"/>
      <c r="C541" s="273"/>
      <c r="O541" s="272">
        <f>A541</f>
        <v>45105</v>
      </c>
      <c r="P541" s="273"/>
      <c r="Q541" s="273"/>
    </row>
    <row r="542" spans="1:21" ht="17.25" thickTop="1">
      <c r="A542" s="260" t="s">
        <v>178</v>
      </c>
      <c r="B542" s="261"/>
      <c r="C542" s="261"/>
      <c r="D542" s="261"/>
      <c r="E542" s="261"/>
      <c r="F542" s="261"/>
      <c r="G542" s="262"/>
      <c r="K542" t="s">
        <v>179</v>
      </c>
      <c r="L542" t="s">
        <v>180</v>
      </c>
      <c r="M542" t="s">
        <v>181</v>
      </c>
      <c r="O542" s="260" t="s">
        <v>178</v>
      </c>
      <c r="P542" s="261"/>
      <c r="Q542" s="261"/>
      <c r="R542" s="261"/>
      <c r="S542" s="261"/>
      <c r="T542" s="261"/>
      <c r="U542" s="262"/>
    </row>
    <row r="543" spans="1:21">
      <c r="A543" s="241" t="s">
        <v>183</v>
      </c>
      <c r="B543" s="242" t="s">
        <v>184</v>
      </c>
      <c r="C543" s="242" t="s">
        <v>185</v>
      </c>
      <c r="D543" s="242" t="s">
        <v>186</v>
      </c>
      <c r="E543" s="242" t="s">
        <v>185</v>
      </c>
      <c r="F543" s="242" t="s">
        <v>184</v>
      </c>
      <c r="G543" s="243" t="s">
        <v>183</v>
      </c>
      <c r="O543" s="241" t="s">
        <v>183</v>
      </c>
      <c r="P543" s="242" t="s">
        <v>184</v>
      </c>
      <c r="Q543" s="242" t="s">
        <v>185</v>
      </c>
      <c r="R543" s="242" t="s">
        <v>186</v>
      </c>
      <c r="S543" s="242" t="s">
        <v>185</v>
      </c>
      <c r="T543" s="242" t="s">
        <v>184</v>
      </c>
      <c r="U543" s="243" t="s">
        <v>183</v>
      </c>
    </row>
    <row r="544" spans="1:21">
      <c r="A544" s="244"/>
      <c r="B544" s="245">
        <v>1</v>
      </c>
      <c r="C544" s="247" t="e" cm="1">
        <f t="array" aca="1" ref="C544" ca="1">INDIRECT("'"&amp;$K544&amp;"'"&amp;"!H3")</f>
        <v>#REF!</v>
      </c>
      <c r="D544" s="247" t="e" cm="1">
        <f t="array" aca="1" ref="D544" ca="1">INDIRECT("'"&amp;$K544&amp;"'"&amp;"!E3")</f>
        <v>#REF!</v>
      </c>
      <c r="E544" s="247" t="e" cm="1">
        <f t="array" aca="1" ref="E544" ca="1">INDIRECT("'"&amp;$K544&amp;"'"&amp;"!J3")</f>
        <v>#REF!</v>
      </c>
      <c r="F544" s="245">
        <v>1</v>
      </c>
      <c r="G544" s="248"/>
      <c r="I544" s="275">
        <v>3</v>
      </c>
      <c r="K544" t="s">
        <v>275</v>
      </c>
      <c r="O544" s="244"/>
      <c r="P544" s="245">
        <v>1</v>
      </c>
      <c r="Q544" s="247" t="e">
        <f ca="1">C544</f>
        <v>#REF!</v>
      </c>
      <c r="R544" s="247" t="e">
        <f t="shared" ref="R544:R556" ca="1" si="155">D544</f>
        <v>#REF!</v>
      </c>
      <c r="S544" s="247" t="e">
        <f ca="1">E544</f>
        <v>#REF!</v>
      </c>
      <c r="T544" s="245">
        <v>1</v>
      </c>
      <c r="U544" s="248"/>
    </row>
    <row r="545" spans="1:21">
      <c r="A545" s="244"/>
      <c r="B545" s="245">
        <v>2</v>
      </c>
      <c r="C545" s="247" t="e" cm="1">
        <f t="array" aca="1" ref="C545" ca="1">INDIRECT("'"&amp;$K544&amp;"'"&amp;"!H19")</f>
        <v>#REF!</v>
      </c>
      <c r="D545" s="247" t="e" cm="1">
        <f t="array" aca="1" ref="D545" ca="1">INDIRECT("'"&amp;$K544&amp;"'"&amp;"!E19")</f>
        <v>#REF!</v>
      </c>
      <c r="E545" s="247" t="e" cm="1">
        <f t="array" aca="1" ref="E545" ca="1">INDIRECT("'"&amp;$K544&amp;"'"&amp;"!J19")</f>
        <v>#REF!</v>
      </c>
      <c r="F545" s="245">
        <v>2</v>
      </c>
      <c r="G545" s="249"/>
      <c r="I545" s="275">
        <v>19</v>
      </c>
      <c r="O545" s="244"/>
      <c r="P545" s="245">
        <v>2</v>
      </c>
      <c r="Q545" s="247" t="e">
        <f t="shared" ref="Q545:Q556" ca="1" si="156">C545</f>
        <v>#REF!</v>
      </c>
      <c r="R545" s="247" t="e">
        <f t="shared" ca="1" si="155"/>
        <v>#REF!</v>
      </c>
      <c r="S545" s="247" t="e">
        <f t="shared" ref="S545:S556" ca="1" si="157">E545</f>
        <v>#REF!</v>
      </c>
      <c r="T545" s="245">
        <v>2</v>
      </c>
      <c r="U545" s="249"/>
    </row>
    <row r="546" spans="1:21">
      <c r="A546" s="244"/>
      <c r="B546" s="245">
        <v>3</v>
      </c>
      <c r="C546" s="247" t="e" cm="1">
        <f t="array" aca="1" ref="C546" ca="1">INDIRECT("'"&amp;$K544&amp;"'"&amp;"!H35")</f>
        <v>#REF!</v>
      </c>
      <c r="D546" s="247" t="e" cm="1">
        <f t="array" aca="1" ref="D546" ca="1">INDIRECT("'"&amp;$K544&amp;"'"&amp;"!E35")</f>
        <v>#REF!</v>
      </c>
      <c r="E546" s="247" t="e" cm="1">
        <f t="array" aca="1" ref="E546" ca="1">INDIRECT("'"&amp;$K544&amp;"'"&amp;"!J35")</f>
        <v>#REF!</v>
      </c>
      <c r="F546" s="245">
        <v>3</v>
      </c>
      <c r="G546" s="248"/>
      <c r="I546" s="275">
        <v>35</v>
      </c>
      <c r="O546" s="244"/>
      <c r="P546" s="245">
        <v>3</v>
      </c>
      <c r="Q546" s="247" t="e">
        <f t="shared" ca="1" si="156"/>
        <v>#REF!</v>
      </c>
      <c r="R546" s="247" t="e">
        <f t="shared" ca="1" si="155"/>
        <v>#REF!</v>
      </c>
      <c r="S546" s="247" t="e">
        <f t="shared" ca="1" si="157"/>
        <v>#REF!</v>
      </c>
      <c r="T546" s="245">
        <v>3</v>
      </c>
      <c r="U546" s="248"/>
    </row>
    <row r="547" spans="1:21">
      <c r="A547" s="244"/>
      <c r="B547" s="245">
        <v>4</v>
      </c>
      <c r="C547" s="247" t="e" cm="1">
        <f t="array" aca="1" ref="C547" ca="1">INDIRECT("'"&amp;$K544&amp;"'"&amp;"!H51")</f>
        <v>#REF!</v>
      </c>
      <c r="D547" s="247" t="e" cm="1">
        <f t="array" aca="1" ref="D547" ca="1">INDIRECT("'"&amp;$K544&amp;"'"&amp;"!E51")</f>
        <v>#REF!</v>
      </c>
      <c r="E547" s="247" t="e" cm="1">
        <f t="array" aca="1" ref="E547" ca="1">INDIRECT("'"&amp;$K544&amp;"'"&amp;"!J51")</f>
        <v>#REF!</v>
      </c>
      <c r="F547" s="245">
        <v>4</v>
      </c>
      <c r="G547" s="248"/>
      <c r="I547" s="275">
        <v>51</v>
      </c>
      <c r="O547" s="244"/>
      <c r="P547" s="245">
        <v>4</v>
      </c>
      <c r="Q547" s="247" t="e">
        <f t="shared" ca="1" si="156"/>
        <v>#REF!</v>
      </c>
      <c r="R547" s="247" t="e">
        <f t="shared" ca="1" si="155"/>
        <v>#REF!</v>
      </c>
      <c r="S547" s="247" t="e">
        <f t="shared" ca="1" si="157"/>
        <v>#REF!</v>
      </c>
      <c r="T547" s="245">
        <v>4</v>
      </c>
      <c r="U547" s="248"/>
    </row>
    <row r="548" spans="1:21">
      <c r="A548" s="244"/>
      <c r="B548" s="245">
        <v>5</v>
      </c>
      <c r="C548" s="247" t="e" cm="1">
        <f t="array" aca="1" ref="C548" ca="1">INDIRECT("'"&amp;$K544&amp;"'"&amp;"!H67")</f>
        <v>#REF!</v>
      </c>
      <c r="D548" s="247" t="e" cm="1">
        <f t="array" aca="1" ref="D548" ca="1">INDIRECT("'"&amp;$K544&amp;"'"&amp;"!E67")</f>
        <v>#REF!</v>
      </c>
      <c r="E548" s="247" t="e" cm="1">
        <f t="array" aca="1" ref="E548" ca="1">INDIRECT("'"&amp;$K544&amp;"'"&amp;"!J67")</f>
        <v>#REF!</v>
      </c>
      <c r="F548" s="245">
        <v>5</v>
      </c>
      <c r="G548" s="248"/>
      <c r="I548" s="275">
        <v>67</v>
      </c>
      <c r="O548" s="244"/>
      <c r="P548" s="245">
        <v>5</v>
      </c>
      <c r="Q548" s="247" t="e">
        <f t="shared" ca="1" si="156"/>
        <v>#REF!</v>
      </c>
      <c r="R548" s="247" t="e">
        <f t="shared" ca="1" si="155"/>
        <v>#REF!</v>
      </c>
      <c r="S548" s="247" t="e">
        <f t="shared" ca="1" si="157"/>
        <v>#REF!</v>
      </c>
      <c r="T548" s="245">
        <v>5</v>
      </c>
      <c r="U548" s="248"/>
    </row>
    <row r="549" spans="1:21">
      <c r="A549" s="244"/>
      <c r="B549" s="245">
        <v>6</v>
      </c>
      <c r="C549" s="247" t="e" cm="1">
        <f t="array" aca="1" ref="C549" ca="1">INDIRECT("'"&amp;$K544&amp;"'"&amp;"!H83")</f>
        <v>#REF!</v>
      </c>
      <c r="D549" s="247" t="e" cm="1">
        <f t="array" aca="1" ref="D549" ca="1">INDIRECT("'"&amp;$K544&amp;"'"&amp;"!E83")</f>
        <v>#REF!</v>
      </c>
      <c r="E549" s="247" t="e" cm="1">
        <f t="array" aca="1" ref="E549" ca="1">INDIRECT("'"&amp;$K544&amp;"'"&amp;"!J83")</f>
        <v>#REF!</v>
      </c>
      <c r="F549" s="245">
        <v>6</v>
      </c>
      <c r="G549" s="248"/>
      <c r="I549" s="275">
        <v>83</v>
      </c>
      <c r="O549" s="244"/>
      <c r="P549" s="245">
        <v>6</v>
      </c>
      <c r="Q549" s="247" t="e">
        <f t="shared" ca="1" si="156"/>
        <v>#REF!</v>
      </c>
      <c r="R549" s="247" t="e">
        <f t="shared" ca="1" si="155"/>
        <v>#REF!</v>
      </c>
      <c r="S549" s="247" t="e">
        <f t="shared" ca="1" si="157"/>
        <v>#REF!</v>
      </c>
      <c r="T549" s="245">
        <v>6</v>
      </c>
      <c r="U549" s="248"/>
    </row>
    <row r="550" spans="1:21">
      <c r="A550" s="244"/>
      <c r="B550" s="245">
        <v>7</v>
      </c>
      <c r="C550" s="247" t="e" cm="1">
        <f t="array" aca="1" ref="C550" ca="1">INDIRECT("'"&amp;$K544&amp;"'"&amp;"!H99")</f>
        <v>#REF!</v>
      </c>
      <c r="D550" s="247" t="e" cm="1">
        <f t="array" aca="1" ref="D550" ca="1">INDIRECT("'"&amp;$K544&amp;"'"&amp;"!E99")</f>
        <v>#REF!</v>
      </c>
      <c r="E550" s="247" t="e" cm="1">
        <f t="array" aca="1" ref="E550" ca="1">INDIRECT("'"&amp;$K544&amp;"'"&amp;"!J99")</f>
        <v>#REF!</v>
      </c>
      <c r="F550" s="245">
        <v>7</v>
      </c>
      <c r="G550" s="248"/>
      <c r="I550" s="275">
        <v>99</v>
      </c>
      <c r="O550" s="244"/>
      <c r="P550" s="245">
        <v>7</v>
      </c>
      <c r="Q550" s="247" t="e">
        <f t="shared" ca="1" si="156"/>
        <v>#REF!</v>
      </c>
      <c r="R550" s="247" t="e">
        <f t="shared" ca="1" si="155"/>
        <v>#REF!</v>
      </c>
      <c r="S550" s="247" t="e">
        <f t="shared" ca="1" si="157"/>
        <v>#REF!</v>
      </c>
      <c r="T550" s="245">
        <v>7</v>
      </c>
      <c r="U550" s="248"/>
    </row>
    <row r="551" spans="1:21">
      <c r="A551" s="244"/>
      <c r="B551" s="245">
        <v>8</v>
      </c>
      <c r="C551" s="247" t="e" cm="1">
        <f t="array" aca="1" ref="C551" ca="1">INDIRECT("'"&amp;$K544&amp;"'"&amp;"!H115")</f>
        <v>#REF!</v>
      </c>
      <c r="D551" s="247" t="e" cm="1">
        <f t="array" aca="1" ref="D551" ca="1">INDIRECT("'"&amp;$K544&amp;"'"&amp;"!E115")</f>
        <v>#REF!</v>
      </c>
      <c r="E551" s="247" t="e" cm="1">
        <f t="array" aca="1" ref="E551" ca="1">INDIRECT("'"&amp;$K544&amp;"'"&amp;"!J115")</f>
        <v>#REF!</v>
      </c>
      <c r="F551" s="245">
        <v>8</v>
      </c>
      <c r="G551" s="248"/>
      <c r="I551" s="275">
        <v>115</v>
      </c>
      <c r="O551" s="244"/>
      <c r="P551" s="245">
        <v>8</v>
      </c>
      <c r="Q551" s="247" t="e">
        <f t="shared" ca="1" si="156"/>
        <v>#REF!</v>
      </c>
      <c r="R551" s="247" t="e">
        <f t="shared" ca="1" si="155"/>
        <v>#REF!</v>
      </c>
      <c r="S551" s="247" t="e">
        <f t="shared" ca="1" si="157"/>
        <v>#REF!</v>
      </c>
      <c r="T551" s="245">
        <v>8</v>
      </c>
      <c r="U551" s="248"/>
    </row>
    <row r="552" spans="1:21">
      <c r="A552" s="244"/>
      <c r="B552" s="245">
        <v>9</v>
      </c>
      <c r="C552" s="247" t="e" cm="1">
        <f t="array" aca="1" ref="C552" ca="1">INDIRECT("'"&amp;$K544&amp;"'"&amp;"!H131")</f>
        <v>#REF!</v>
      </c>
      <c r="D552" s="247" t="e" cm="1">
        <f t="array" aca="1" ref="D552" ca="1">INDIRECT("'"&amp;$K544&amp;"'"&amp;"!E131")</f>
        <v>#REF!</v>
      </c>
      <c r="E552" s="247" t="e" cm="1">
        <f t="array" aca="1" ref="E552" ca="1">INDIRECT("'"&amp;$K544&amp;"'"&amp;"!J131")</f>
        <v>#REF!</v>
      </c>
      <c r="F552" s="245">
        <v>9</v>
      </c>
      <c r="G552" s="248"/>
      <c r="I552" s="275">
        <v>131</v>
      </c>
      <c r="O552" s="244"/>
      <c r="P552" s="245">
        <v>9</v>
      </c>
      <c r="Q552" s="247" t="e">
        <f t="shared" ca="1" si="156"/>
        <v>#REF!</v>
      </c>
      <c r="R552" s="247" t="e">
        <f t="shared" ca="1" si="155"/>
        <v>#REF!</v>
      </c>
      <c r="S552" s="247" t="e">
        <f t="shared" ca="1" si="157"/>
        <v>#REF!</v>
      </c>
      <c r="T552" s="245">
        <v>9</v>
      </c>
      <c r="U552" s="248"/>
    </row>
    <row r="553" spans="1:21">
      <c r="A553" s="244"/>
      <c r="B553" s="245">
        <v>10</v>
      </c>
      <c r="C553" s="247" t="e" cm="1">
        <f t="array" aca="1" ref="C553" ca="1">INDIRECT("'"&amp;$K544&amp;"'"&amp;"!H147")</f>
        <v>#REF!</v>
      </c>
      <c r="D553" s="247" t="e" cm="1">
        <f t="array" aca="1" ref="D553" ca="1">INDIRECT("'"&amp;$K544&amp;"'"&amp;"!E147")</f>
        <v>#REF!</v>
      </c>
      <c r="E553" s="247" t="e" cm="1">
        <f t="array" aca="1" ref="E553" ca="1">INDIRECT("'"&amp;$K544&amp;"'"&amp;"!J147")</f>
        <v>#REF!</v>
      </c>
      <c r="F553" s="245">
        <v>10</v>
      </c>
      <c r="G553" s="248"/>
      <c r="I553" s="275">
        <v>147</v>
      </c>
      <c r="O553" s="244"/>
      <c r="P553" s="245">
        <v>10</v>
      </c>
      <c r="Q553" s="247" t="e">
        <f t="shared" ca="1" si="156"/>
        <v>#REF!</v>
      </c>
      <c r="R553" s="247" t="e">
        <f t="shared" ca="1" si="155"/>
        <v>#REF!</v>
      </c>
      <c r="S553" s="247" t="e">
        <f t="shared" ca="1" si="157"/>
        <v>#REF!</v>
      </c>
      <c r="T553" s="245">
        <v>10</v>
      </c>
      <c r="U553" s="248"/>
    </row>
    <row r="554" spans="1:21">
      <c r="A554" s="244"/>
      <c r="B554" s="245">
        <v>11</v>
      </c>
      <c r="C554" s="247" t="e" cm="1">
        <f t="array" aca="1" ref="C554" ca="1">INDIRECT("'"&amp;$K544&amp;"'"&amp;"!H163")</f>
        <v>#REF!</v>
      </c>
      <c r="D554" s="247" t="e" cm="1">
        <f t="array" aca="1" ref="D554" ca="1">INDIRECT("'"&amp;$K544&amp;"'"&amp;"!E163")</f>
        <v>#REF!</v>
      </c>
      <c r="E554" s="247" t="e" cm="1">
        <f t="array" aca="1" ref="E554" ca="1">INDIRECT("'"&amp;$K544&amp;"'"&amp;"!J163")</f>
        <v>#REF!</v>
      </c>
      <c r="F554" s="245">
        <v>11</v>
      </c>
      <c r="G554" s="248"/>
      <c r="I554" s="275">
        <v>163</v>
      </c>
      <c r="O554" s="244"/>
      <c r="P554" s="245">
        <v>11</v>
      </c>
      <c r="Q554" s="247" t="e">
        <f t="shared" ca="1" si="156"/>
        <v>#REF!</v>
      </c>
      <c r="R554" s="247" t="e">
        <f t="shared" ca="1" si="155"/>
        <v>#REF!</v>
      </c>
      <c r="S554" s="247" t="e">
        <f t="shared" ca="1" si="157"/>
        <v>#REF!</v>
      </c>
      <c r="T554" s="245">
        <v>11</v>
      </c>
      <c r="U554" s="248"/>
    </row>
    <row r="555" spans="1:21">
      <c r="A555" s="244"/>
      <c r="B555" s="245">
        <v>12</v>
      </c>
      <c r="C555" s="247" t="e" cm="1">
        <f t="array" aca="1" ref="C555" ca="1">INDIRECT("'"&amp;$K544&amp;"'"&amp;"!H179")</f>
        <v>#REF!</v>
      </c>
      <c r="D555" s="247" t="e" cm="1">
        <f t="array" aca="1" ref="D555" ca="1">INDIRECT("'"&amp;$K544&amp;"'"&amp;"!E179")</f>
        <v>#REF!</v>
      </c>
      <c r="E555" s="247" t="e" cm="1">
        <f t="array" aca="1" ref="E555" ca="1">INDIRECT("'"&amp;$K544&amp;"'"&amp;"!J179")</f>
        <v>#REF!</v>
      </c>
      <c r="F555" s="245">
        <v>12</v>
      </c>
      <c r="G555" s="248"/>
      <c r="I555" s="275">
        <v>179</v>
      </c>
      <c r="O555" s="244"/>
      <c r="P555" s="245">
        <v>12</v>
      </c>
      <c r="Q555" s="247" t="e">
        <f t="shared" ca="1" si="156"/>
        <v>#REF!</v>
      </c>
      <c r="R555" s="247" t="e">
        <f t="shared" ca="1" si="155"/>
        <v>#REF!</v>
      </c>
      <c r="S555" s="247" t="e">
        <f t="shared" ca="1" si="157"/>
        <v>#REF!</v>
      </c>
      <c r="T555" s="245">
        <v>12</v>
      </c>
      <c r="U555" s="248"/>
    </row>
    <row r="556" spans="1:21">
      <c r="A556" s="250"/>
      <c r="B556" s="245">
        <v>13</v>
      </c>
      <c r="C556" s="247" cm="1">
        <f t="array" aca="1" ref="C556" ca="1">INDIRECT("'"&amp;$K$84&amp;"'"&amp;"!H195")</f>
        <v>0</v>
      </c>
      <c r="D556" s="247" t="e" cm="1">
        <f t="array" aca="1" ref="D556" ca="1">INDIRECT("'"&amp;$K544&amp;"'"&amp;"!E195")</f>
        <v>#REF!</v>
      </c>
      <c r="E556" s="247" t="e" cm="1">
        <f t="array" aca="1" ref="E556" ca="1">INDIRECT("'"&amp;$K464&amp;"'"&amp;"!J195")</f>
        <v>#REF!</v>
      </c>
      <c r="F556" s="245">
        <v>13</v>
      </c>
      <c r="G556" s="248"/>
      <c r="I556" s="275">
        <f>I555+16</f>
        <v>195</v>
      </c>
      <c r="O556" s="250"/>
      <c r="P556" s="245">
        <v>13</v>
      </c>
      <c r="Q556" s="247">
        <f t="shared" ca="1" si="156"/>
        <v>0</v>
      </c>
      <c r="R556" s="247" t="e">
        <f t="shared" ca="1" si="155"/>
        <v>#REF!</v>
      </c>
      <c r="S556" s="247" t="e">
        <f t="shared" ca="1" si="157"/>
        <v>#REF!</v>
      </c>
      <c r="T556" s="245">
        <v>13</v>
      </c>
      <c r="U556" s="248"/>
    </row>
    <row r="557" spans="1:21">
      <c r="A557" s="251"/>
      <c r="B557" s="245"/>
      <c r="C557" s="252"/>
      <c r="D557" s="246"/>
      <c r="E557" s="247"/>
      <c r="F557" s="245"/>
      <c r="G557" s="248"/>
      <c r="O557" s="251"/>
      <c r="P557" s="245"/>
      <c r="Q557" s="252"/>
      <c r="R557" s="246"/>
      <c r="S557" s="247"/>
      <c r="T557" s="245"/>
      <c r="U557" s="248"/>
    </row>
    <row r="558" spans="1:21">
      <c r="A558" s="251"/>
      <c r="B558" s="245"/>
      <c r="C558" s="252"/>
      <c r="D558" s="253"/>
      <c r="E558" s="247"/>
      <c r="F558" s="245"/>
      <c r="G558" s="248"/>
      <c r="O558" s="251"/>
      <c r="P558" s="245"/>
      <c r="Q558" s="252"/>
      <c r="R558" s="253"/>
      <c r="S558" s="247"/>
      <c r="T558" s="245"/>
      <c r="U558" s="248"/>
    </row>
    <row r="559" spans="1:21">
      <c r="A559" s="254"/>
      <c r="B559" s="255"/>
      <c r="C559" s="256"/>
      <c r="D559" s="257"/>
      <c r="E559" s="256"/>
      <c r="F559" s="258"/>
      <c r="G559" s="259"/>
      <c r="O559" s="254"/>
      <c r="P559" s="255"/>
      <c r="Q559" s="256"/>
      <c r="R559" s="257"/>
      <c r="S559" s="256"/>
      <c r="T559" s="258"/>
      <c r="U559" s="259"/>
    </row>
    <row r="561" spans="1:21" ht="17.25" thickBot="1">
      <c r="A561" s="272">
        <f>'월간 계획'!AU3</f>
        <v>45106</v>
      </c>
      <c r="B561" s="273"/>
      <c r="C561" s="273"/>
      <c r="O561" s="272">
        <f>A561</f>
        <v>45106</v>
      </c>
      <c r="P561" s="273"/>
      <c r="Q561" s="273"/>
    </row>
    <row r="562" spans="1:21" ht="17.25" thickTop="1">
      <c r="A562" s="260" t="s">
        <v>178</v>
      </c>
      <c r="B562" s="261"/>
      <c r="C562" s="261"/>
      <c r="D562" s="261"/>
      <c r="E562" s="261"/>
      <c r="F562" s="261"/>
      <c r="G562" s="262"/>
      <c r="K562" t="s">
        <v>179</v>
      </c>
      <c r="L562" t="s">
        <v>180</v>
      </c>
      <c r="M562" t="s">
        <v>181</v>
      </c>
      <c r="O562" s="260" t="s">
        <v>178</v>
      </c>
      <c r="P562" s="261"/>
      <c r="Q562" s="261"/>
      <c r="R562" s="261"/>
      <c r="S562" s="261"/>
      <c r="T562" s="261"/>
      <c r="U562" s="262"/>
    </row>
    <row r="563" spans="1:21">
      <c r="A563" s="241" t="s">
        <v>183</v>
      </c>
      <c r="B563" s="242" t="s">
        <v>184</v>
      </c>
      <c r="C563" s="242" t="s">
        <v>185</v>
      </c>
      <c r="D563" s="242" t="s">
        <v>186</v>
      </c>
      <c r="E563" s="242" t="s">
        <v>185</v>
      </c>
      <c r="F563" s="242" t="s">
        <v>184</v>
      </c>
      <c r="G563" s="243" t="s">
        <v>183</v>
      </c>
      <c r="O563" s="241" t="s">
        <v>183</v>
      </c>
      <c r="P563" s="242" t="s">
        <v>184</v>
      </c>
      <c r="Q563" s="242" t="s">
        <v>185</v>
      </c>
      <c r="R563" s="242" t="s">
        <v>186</v>
      </c>
      <c r="S563" s="242" t="s">
        <v>185</v>
      </c>
      <c r="T563" s="242" t="s">
        <v>184</v>
      </c>
      <c r="U563" s="243" t="s">
        <v>183</v>
      </c>
    </row>
    <row r="564" spans="1:21">
      <c r="A564" s="244"/>
      <c r="B564" s="245">
        <v>1</v>
      </c>
      <c r="C564" s="247" t="e" cm="1">
        <f t="array" aca="1" ref="C564" ca="1">INDIRECT("'"&amp;$K564&amp;"'"&amp;"!H3")</f>
        <v>#REF!</v>
      </c>
      <c r="D564" s="247" t="e" cm="1">
        <f t="array" aca="1" ref="D564" ca="1">INDIRECT("'"&amp;$K564&amp;"'"&amp;"!E3")</f>
        <v>#REF!</v>
      </c>
      <c r="E564" s="247" t="e" cm="1">
        <f t="array" aca="1" ref="E564" ca="1">INDIRECT("'"&amp;$K564&amp;"'"&amp;"!J3")</f>
        <v>#REF!</v>
      </c>
      <c r="F564" s="245">
        <v>1</v>
      </c>
      <c r="G564" s="248"/>
      <c r="I564" s="275">
        <v>3</v>
      </c>
      <c r="K564" t="s">
        <v>276</v>
      </c>
      <c r="O564" s="244"/>
      <c r="P564" s="245">
        <v>1</v>
      </c>
      <c r="Q564" s="247" t="e">
        <f ca="1">C564</f>
        <v>#REF!</v>
      </c>
      <c r="R564" s="247" t="e">
        <f t="shared" ref="R564:R576" ca="1" si="158">D564</f>
        <v>#REF!</v>
      </c>
      <c r="S564" s="247" t="e">
        <f ca="1">E564</f>
        <v>#REF!</v>
      </c>
      <c r="T564" s="245">
        <v>1</v>
      </c>
      <c r="U564" s="248"/>
    </row>
    <row r="565" spans="1:21">
      <c r="A565" s="244"/>
      <c r="B565" s="245">
        <v>2</v>
      </c>
      <c r="C565" s="247" t="e" cm="1">
        <f t="array" aca="1" ref="C565" ca="1">INDIRECT("'"&amp;$K564&amp;"'"&amp;"!H19")</f>
        <v>#REF!</v>
      </c>
      <c r="D565" s="247" t="e" cm="1">
        <f t="array" aca="1" ref="D565" ca="1">INDIRECT("'"&amp;$K564&amp;"'"&amp;"!E19")</f>
        <v>#REF!</v>
      </c>
      <c r="E565" s="247" t="e" cm="1">
        <f t="array" aca="1" ref="E565" ca="1">INDIRECT("'"&amp;$K564&amp;"'"&amp;"!J19")</f>
        <v>#REF!</v>
      </c>
      <c r="F565" s="245">
        <v>2</v>
      </c>
      <c r="G565" s="249"/>
      <c r="I565" s="275">
        <v>19</v>
      </c>
      <c r="O565" s="244"/>
      <c r="P565" s="245">
        <v>2</v>
      </c>
      <c r="Q565" s="247" t="e">
        <f t="shared" ref="Q565:Q576" ca="1" si="159">C565</f>
        <v>#REF!</v>
      </c>
      <c r="R565" s="247" t="e">
        <f t="shared" ca="1" si="158"/>
        <v>#REF!</v>
      </c>
      <c r="S565" s="247" t="e">
        <f t="shared" ref="S565:S576" ca="1" si="160">E565</f>
        <v>#REF!</v>
      </c>
      <c r="T565" s="245">
        <v>2</v>
      </c>
      <c r="U565" s="249"/>
    </row>
    <row r="566" spans="1:21">
      <c r="A566" s="244"/>
      <c r="B566" s="245">
        <v>3</v>
      </c>
      <c r="C566" s="247" t="e" cm="1">
        <f t="array" aca="1" ref="C566" ca="1">INDIRECT("'"&amp;$K564&amp;"'"&amp;"!H35")</f>
        <v>#REF!</v>
      </c>
      <c r="D566" s="247" t="e" cm="1">
        <f t="array" aca="1" ref="D566" ca="1">INDIRECT("'"&amp;$K564&amp;"'"&amp;"!E35")</f>
        <v>#REF!</v>
      </c>
      <c r="E566" s="247" t="e" cm="1">
        <f t="array" aca="1" ref="E566" ca="1">INDIRECT("'"&amp;$K564&amp;"'"&amp;"!J35")</f>
        <v>#REF!</v>
      </c>
      <c r="F566" s="245">
        <v>3</v>
      </c>
      <c r="G566" s="248"/>
      <c r="I566" s="275">
        <v>35</v>
      </c>
      <c r="O566" s="244"/>
      <c r="P566" s="245">
        <v>3</v>
      </c>
      <c r="Q566" s="247" t="e">
        <f t="shared" ca="1" si="159"/>
        <v>#REF!</v>
      </c>
      <c r="R566" s="247" t="e">
        <f t="shared" ca="1" si="158"/>
        <v>#REF!</v>
      </c>
      <c r="S566" s="247" t="e">
        <f t="shared" ca="1" si="160"/>
        <v>#REF!</v>
      </c>
      <c r="T566" s="245">
        <v>3</v>
      </c>
      <c r="U566" s="248"/>
    </row>
    <row r="567" spans="1:21">
      <c r="A567" s="244"/>
      <c r="B567" s="245">
        <v>4</v>
      </c>
      <c r="C567" s="247" t="e" cm="1">
        <f t="array" aca="1" ref="C567" ca="1">INDIRECT("'"&amp;$K564&amp;"'"&amp;"!H51")</f>
        <v>#REF!</v>
      </c>
      <c r="D567" s="247" t="e" cm="1">
        <f t="array" aca="1" ref="D567" ca="1">INDIRECT("'"&amp;$K564&amp;"'"&amp;"!E51")</f>
        <v>#REF!</v>
      </c>
      <c r="E567" s="247" t="e" cm="1">
        <f t="array" aca="1" ref="E567" ca="1">INDIRECT("'"&amp;$K564&amp;"'"&amp;"!J51")</f>
        <v>#REF!</v>
      </c>
      <c r="F567" s="245">
        <v>4</v>
      </c>
      <c r="G567" s="248"/>
      <c r="I567" s="275">
        <v>51</v>
      </c>
      <c r="O567" s="244"/>
      <c r="P567" s="245">
        <v>4</v>
      </c>
      <c r="Q567" s="247" t="e">
        <f t="shared" ca="1" si="159"/>
        <v>#REF!</v>
      </c>
      <c r="R567" s="247" t="e">
        <f t="shared" ca="1" si="158"/>
        <v>#REF!</v>
      </c>
      <c r="S567" s="247" t="e">
        <f t="shared" ca="1" si="160"/>
        <v>#REF!</v>
      </c>
      <c r="T567" s="245">
        <v>4</v>
      </c>
      <c r="U567" s="248"/>
    </row>
    <row r="568" spans="1:21">
      <c r="A568" s="244"/>
      <c r="B568" s="245">
        <v>5</v>
      </c>
      <c r="C568" s="247" t="e" cm="1">
        <f t="array" aca="1" ref="C568" ca="1">INDIRECT("'"&amp;$K564&amp;"'"&amp;"!H67")</f>
        <v>#REF!</v>
      </c>
      <c r="D568" s="247" t="e" cm="1">
        <f t="array" aca="1" ref="D568" ca="1">INDIRECT("'"&amp;$K564&amp;"'"&amp;"!E67")</f>
        <v>#REF!</v>
      </c>
      <c r="E568" s="247" t="e" cm="1">
        <f t="array" aca="1" ref="E568" ca="1">INDIRECT("'"&amp;$K564&amp;"'"&amp;"!J67")</f>
        <v>#REF!</v>
      </c>
      <c r="F568" s="245">
        <v>5</v>
      </c>
      <c r="G568" s="248"/>
      <c r="I568" s="275">
        <v>67</v>
      </c>
      <c r="O568" s="244"/>
      <c r="P568" s="245">
        <v>5</v>
      </c>
      <c r="Q568" s="247" t="e">
        <f t="shared" ca="1" si="159"/>
        <v>#REF!</v>
      </c>
      <c r="R568" s="247" t="e">
        <f t="shared" ca="1" si="158"/>
        <v>#REF!</v>
      </c>
      <c r="S568" s="247" t="e">
        <f t="shared" ca="1" si="160"/>
        <v>#REF!</v>
      </c>
      <c r="T568" s="245">
        <v>5</v>
      </c>
      <c r="U568" s="248"/>
    </row>
    <row r="569" spans="1:21">
      <c r="A569" s="244"/>
      <c r="B569" s="245">
        <v>6</v>
      </c>
      <c r="C569" s="247" t="e" cm="1">
        <f t="array" aca="1" ref="C569" ca="1">INDIRECT("'"&amp;$K564&amp;"'"&amp;"!H83")</f>
        <v>#REF!</v>
      </c>
      <c r="D569" s="247" t="e" cm="1">
        <f t="array" aca="1" ref="D569" ca="1">INDIRECT("'"&amp;$K564&amp;"'"&amp;"!E83")</f>
        <v>#REF!</v>
      </c>
      <c r="E569" s="247" t="e" cm="1">
        <f t="array" aca="1" ref="E569" ca="1">INDIRECT("'"&amp;$K564&amp;"'"&amp;"!J83")</f>
        <v>#REF!</v>
      </c>
      <c r="F569" s="245">
        <v>6</v>
      </c>
      <c r="G569" s="248"/>
      <c r="I569" s="275">
        <v>83</v>
      </c>
      <c r="O569" s="244"/>
      <c r="P569" s="245">
        <v>6</v>
      </c>
      <c r="Q569" s="247" t="e">
        <f t="shared" ca="1" si="159"/>
        <v>#REF!</v>
      </c>
      <c r="R569" s="247" t="e">
        <f t="shared" ca="1" si="158"/>
        <v>#REF!</v>
      </c>
      <c r="S569" s="247" t="e">
        <f t="shared" ca="1" si="160"/>
        <v>#REF!</v>
      </c>
      <c r="T569" s="245">
        <v>6</v>
      </c>
      <c r="U569" s="248"/>
    </row>
    <row r="570" spans="1:21">
      <c r="A570" s="244"/>
      <c r="B570" s="245">
        <v>7</v>
      </c>
      <c r="C570" s="247" t="e" cm="1">
        <f t="array" aca="1" ref="C570" ca="1">INDIRECT("'"&amp;$K564&amp;"'"&amp;"!H99")</f>
        <v>#REF!</v>
      </c>
      <c r="D570" s="247" t="e" cm="1">
        <f t="array" aca="1" ref="D570" ca="1">INDIRECT("'"&amp;$K564&amp;"'"&amp;"!E99")</f>
        <v>#REF!</v>
      </c>
      <c r="E570" s="247" t="e" cm="1">
        <f t="array" aca="1" ref="E570" ca="1">INDIRECT("'"&amp;$K564&amp;"'"&amp;"!J99")</f>
        <v>#REF!</v>
      </c>
      <c r="F570" s="245">
        <v>7</v>
      </c>
      <c r="G570" s="248"/>
      <c r="I570" s="275">
        <v>99</v>
      </c>
      <c r="O570" s="244"/>
      <c r="P570" s="245">
        <v>7</v>
      </c>
      <c r="Q570" s="247" t="e">
        <f t="shared" ca="1" si="159"/>
        <v>#REF!</v>
      </c>
      <c r="R570" s="247" t="e">
        <f t="shared" ca="1" si="158"/>
        <v>#REF!</v>
      </c>
      <c r="S570" s="247" t="e">
        <f t="shared" ca="1" si="160"/>
        <v>#REF!</v>
      </c>
      <c r="T570" s="245">
        <v>7</v>
      </c>
      <c r="U570" s="248"/>
    </row>
    <row r="571" spans="1:21">
      <c r="A571" s="244"/>
      <c r="B571" s="245">
        <v>8</v>
      </c>
      <c r="C571" s="247" t="e" cm="1">
        <f t="array" aca="1" ref="C571" ca="1">INDIRECT("'"&amp;$K564&amp;"'"&amp;"!H115")</f>
        <v>#REF!</v>
      </c>
      <c r="D571" s="247" t="e" cm="1">
        <f t="array" aca="1" ref="D571" ca="1">INDIRECT("'"&amp;$K564&amp;"'"&amp;"!E115")</f>
        <v>#REF!</v>
      </c>
      <c r="E571" s="247" t="e" cm="1">
        <f t="array" aca="1" ref="E571" ca="1">INDIRECT("'"&amp;$K564&amp;"'"&amp;"!J115")</f>
        <v>#REF!</v>
      </c>
      <c r="F571" s="245">
        <v>8</v>
      </c>
      <c r="G571" s="248"/>
      <c r="I571" s="275">
        <v>115</v>
      </c>
      <c r="O571" s="244"/>
      <c r="P571" s="245">
        <v>8</v>
      </c>
      <c r="Q571" s="247" t="e">
        <f t="shared" ca="1" si="159"/>
        <v>#REF!</v>
      </c>
      <c r="R571" s="247" t="e">
        <f t="shared" ca="1" si="158"/>
        <v>#REF!</v>
      </c>
      <c r="S571" s="247" t="e">
        <f t="shared" ca="1" si="160"/>
        <v>#REF!</v>
      </c>
      <c r="T571" s="245">
        <v>8</v>
      </c>
      <c r="U571" s="248"/>
    </row>
    <row r="572" spans="1:21">
      <c r="A572" s="244"/>
      <c r="B572" s="245">
        <v>9</v>
      </c>
      <c r="C572" s="247" t="e" cm="1">
        <f t="array" aca="1" ref="C572" ca="1">INDIRECT("'"&amp;$K564&amp;"'"&amp;"!H131")</f>
        <v>#REF!</v>
      </c>
      <c r="D572" s="247" t="e" cm="1">
        <f t="array" aca="1" ref="D572" ca="1">INDIRECT("'"&amp;$K564&amp;"'"&amp;"!E131")</f>
        <v>#REF!</v>
      </c>
      <c r="E572" s="247" t="e" cm="1">
        <f t="array" aca="1" ref="E572" ca="1">INDIRECT("'"&amp;$K564&amp;"'"&amp;"!J131")</f>
        <v>#REF!</v>
      </c>
      <c r="F572" s="245">
        <v>9</v>
      </c>
      <c r="G572" s="248"/>
      <c r="I572" s="275">
        <v>131</v>
      </c>
      <c r="O572" s="244"/>
      <c r="P572" s="245">
        <v>9</v>
      </c>
      <c r="Q572" s="247" t="e">
        <f t="shared" ca="1" si="159"/>
        <v>#REF!</v>
      </c>
      <c r="R572" s="247" t="e">
        <f t="shared" ca="1" si="158"/>
        <v>#REF!</v>
      </c>
      <c r="S572" s="247" t="e">
        <f t="shared" ca="1" si="160"/>
        <v>#REF!</v>
      </c>
      <c r="T572" s="245">
        <v>9</v>
      </c>
      <c r="U572" s="248"/>
    </row>
    <row r="573" spans="1:21">
      <c r="A573" s="244"/>
      <c r="B573" s="245">
        <v>10</v>
      </c>
      <c r="C573" s="247" t="e" cm="1">
        <f t="array" aca="1" ref="C573" ca="1">INDIRECT("'"&amp;$K564&amp;"'"&amp;"!H147")</f>
        <v>#REF!</v>
      </c>
      <c r="D573" s="247" t="e" cm="1">
        <f t="array" aca="1" ref="D573" ca="1">INDIRECT("'"&amp;$K564&amp;"'"&amp;"!E147")</f>
        <v>#REF!</v>
      </c>
      <c r="E573" s="247" t="e" cm="1">
        <f t="array" aca="1" ref="E573" ca="1">INDIRECT("'"&amp;$K564&amp;"'"&amp;"!J147")</f>
        <v>#REF!</v>
      </c>
      <c r="F573" s="245">
        <v>10</v>
      </c>
      <c r="G573" s="248"/>
      <c r="I573" s="275">
        <v>147</v>
      </c>
      <c r="O573" s="244"/>
      <c r="P573" s="245">
        <v>10</v>
      </c>
      <c r="Q573" s="247" t="e">
        <f t="shared" ca="1" si="159"/>
        <v>#REF!</v>
      </c>
      <c r="R573" s="247" t="e">
        <f t="shared" ca="1" si="158"/>
        <v>#REF!</v>
      </c>
      <c r="S573" s="247" t="e">
        <f t="shared" ca="1" si="160"/>
        <v>#REF!</v>
      </c>
      <c r="T573" s="245">
        <v>10</v>
      </c>
      <c r="U573" s="248"/>
    </row>
    <row r="574" spans="1:21">
      <c r="A574" s="244"/>
      <c r="B574" s="245">
        <v>11</v>
      </c>
      <c r="C574" s="247" t="e" cm="1">
        <f t="array" aca="1" ref="C574" ca="1">INDIRECT("'"&amp;$K564&amp;"'"&amp;"!H163")</f>
        <v>#REF!</v>
      </c>
      <c r="D574" s="247" t="e" cm="1">
        <f t="array" aca="1" ref="D574" ca="1">INDIRECT("'"&amp;$K564&amp;"'"&amp;"!E163")</f>
        <v>#REF!</v>
      </c>
      <c r="E574" s="247" t="e" cm="1">
        <f t="array" aca="1" ref="E574" ca="1">INDIRECT("'"&amp;$K564&amp;"'"&amp;"!J163")</f>
        <v>#REF!</v>
      </c>
      <c r="F574" s="245">
        <v>11</v>
      </c>
      <c r="G574" s="248"/>
      <c r="I574" s="275">
        <v>163</v>
      </c>
      <c r="O574" s="244"/>
      <c r="P574" s="245">
        <v>11</v>
      </c>
      <c r="Q574" s="247" t="e">
        <f t="shared" ca="1" si="159"/>
        <v>#REF!</v>
      </c>
      <c r="R574" s="247" t="e">
        <f t="shared" ca="1" si="158"/>
        <v>#REF!</v>
      </c>
      <c r="S574" s="247" t="e">
        <f t="shared" ca="1" si="160"/>
        <v>#REF!</v>
      </c>
      <c r="T574" s="245">
        <v>11</v>
      </c>
      <c r="U574" s="248"/>
    </row>
    <row r="575" spans="1:21">
      <c r="A575" s="244"/>
      <c r="B575" s="245">
        <v>12</v>
      </c>
      <c r="C575" s="247" t="e" cm="1">
        <f t="array" aca="1" ref="C575" ca="1">INDIRECT("'"&amp;$K564&amp;"'"&amp;"!H179")</f>
        <v>#REF!</v>
      </c>
      <c r="D575" s="247" t="e" cm="1">
        <f t="array" aca="1" ref="D575" ca="1">INDIRECT("'"&amp;$K564&amp;"'"&amp;"!E179")</f>
        <v>#REF!</v>
      </c>
      <c r="E575" s="247" t="e" cm="1">
        <f t="array" aca="1" ref="E575" ca="1">INDIRECT("'"&amp;$K564&amp;"'"&amp;"!J179")</f>
        <v>#REF!</v>
      </c>
      <c r="F575" s="245">
        <v>12</v>
      </c>
      <c r="G575" s="248"/>
      <c r="I575" s="275">
        <v>179</v>
      </c>
      <c r="O575" s="244"/>
      <c r="P575" s="245">
        <v>12</v>
      </c>
      <c r="Q575" s="247" t="e">
        <f t="shared" ca="1" si="159"/>
        <v>#REF!</v>
      </c>
      <c r="R575" s="247" t="e">
        <f t="shared" ca="1" si="158"/>
        <v>#REF!</v>
      </c>
      <c r="S575" s="247" t="e">
        <f t="shared" ca="1" si="160"/>
        <v>#REF!</v>
      </c>
      <c r="T575" s="245">
        <v>12</v>
      </c>
      <c r="U575" s="248"/>
    </row>
    <row r="576" spans="1:21">
      <c r="A576" s="250"/>
      <c r="B576" s="245">
        <v>13</v>
      </c>
      <c r="C576" s="247" cm="1">
        <f t="array" aca="1" ref="C576" ca="1">INDIRECT("'"&amp;$K$84&amp;"'"&amp;"!H195")</f>
        <v>0</v>
      </c>
      <c r="D576" s="247" t="e" cm="1">
        <f t="array" aca="1" ref="D576" ca="1">INDIRECT("'"&amp;$K564&amp;"'"&amp;"!E195")</f>
        <v>#REF!</v>
      </c>
      <c r="E576" s="247" t="e" cm="1">
        <f t="array" aca="1" ref="E576" ca="1">INDIRECT("'"&amp;$K484&amp;"'"&amp;"!J195")</f>
        <v>#REF!</v>
      </c>
      <c r="F576" s="245">
        <v>13</v>
      </c>
      <c r="G576" s="248"/>
      <c r="I576" s="275">
        <f>I575+16</f>
        <v>195</v>
      </c>
      <c r="O576" s="250"/>
      <c r="P576" s="245">
        <v>13</v>
      </c>
      <c r="Q576" s="247">
        <f t="shared" ca="1" si="159"/>
        <v>0</v>
      </c>
      <c r="R576" s="247" t="e">
        <f t="shared" ca="1" si="158"/>
        <v>#REF!</v>
      </c>
      <c r="S576" s="247" t="e">
        <f t="shared" ca="1" si="160"/>
        <v>#REF!</v>
      </c>
      <c r="T576" s="245">
        <v>13</v>
      </c>
      <c r="U576" s="248"/>
    </row>
    <row r="577" spans="1:21">
      <c r="A577" s="251"/>
      <c r="B577" s="245"/>
      <c r="C577" s="252"/>
      <c r="D577" s="246"/>
      <c r="E577" s="247"/>
      <c r="F577" s="245"/>
      <c r="G577" s="248"/>
      <c r="O577" s="251"/>
      <c r="P577" s="245"/>
      <c r="Q577" s="252"/>
      <c r="R577" s="246"/>
      <c r="S577" s="247"/>
      <c r="T577" s="245"/>
      <c r="U577" s="248"/>
    </row>
    <row r="578" spans="1:21">
      <c r="A578" s="251"/>
      <c r="B578" s="245"/>
      <c r="C578" s="252"/>
      <c r="D578" s="253"/>
      <c r="E578" s="247"/>
      <c r="F578" s="245"/>
      <c r="G578" s="248"/>
      <c r="O578" s="251"/>
      <c r="P578" s="245"/>
      <c r="Q578" s="252"/>
      <c r="R578" s="253"/>
      <c r="S578" s="247"/>
      <c r="T578" s="245"/>
      <c r="U578" s="248"/>
    </row>
    <row r="579" spans="1:21">
      <c r="A579" s="254"/>
      <c r="B579" s="255"/>
      <c r="C579" s="256"/>
      <c r="D579" s="257"/>
      <c r="E579" s="256"/>
      <c r="F579" s="258"/>
      <c r="G579" s="259"/>
      <c r="O579" s="254"/>
      <c r="P579" s="255"/>
      <c r="Q579" s="256"/>
      <c r="R579" s="257"/>
      <c r="S579" s="256"/>
      <c r="T579" s="258"/>
      <c r="U579" s="259"/>
    </row>
    <row r="581" spans="1:21" ht="17.25" thickBot="1">
      <c r="A581" s="272">
        <f>'월간 계획'!AV3</f>
        <v>45107</v>
      </c>
      <c r="B581" s="273"/>
      <c r="C581" s="273"/>
      <c r="O581" s="272">
        <f>A581</f>
        <v>45107</v>
      </c>
      <c r="P581" s="273"/>
      <c r="Q581" s="273"/>
    </row>
    <row r="582" spans="1:21" ht="17.25" thickTop="1">
      <c r="A582" s="260" t="s">
        <v>178</v>
      </c>
      <c r="B582" s="261"/>
      <c r="C582" s="261"/>
      <c r="D582" s="261"/>
      <c r="E582" s="261"/>
      <c r="F582" s="261"/>
      <c r="G582" s="262"/>
      <c r="K582" t="s">
        <v>179</v>
      </c>
      <c r="L582" t="s">
        <v>180</v>
      </c>
      <c r="M582" t="s">
        <v>181</v>
      </c>
      <c r="O582" s="260" t="s">
        <v>178</v>
      </c>
      <c r="P582" s="261"/>
      <c r="Q582" s="261"/>
      <c r="R582" s="261"/>
      <c r="S582" s="261"/>
      <c r="T582" s="261"/>
      <c r="U582" s="262"/>
    </row>
    <row r="583" spans="1:21">
      <c r="A583" s="241" t="s">
        <v>183</v>
      </c>
      <c r="B583" s="242" t="s">
        <v>184</v>
      </c>
      <c r="C583" s="242" t="s">
        <v>185</v>
      </c>
      <c r="D583" s="242" t="s">
        <v>186</v>
      </c>
      <c r="E583" s="242" t="s">
        <v>185</v>
      </c>
      <c r="F583" s="242" t="s">
        <v>184</v>
      </c>
      <c r="G583" s="243" t="s">
        <v>183</v>
      </c>
      <c r="O583" s="241" t="s">
        <v>183</v>
      </c>
      <c r="P583" s="242" t="s">
        <v>184</v>
      </c>
      <c r="Q583" s="242" t="s">
        <v>185</v>
      </c>
      <c r="R583" s="242" t="s">
        <v>186</v>
      </c>
      <c r="S583" s="242" t="s">
        <v>185</v>
      </c>
      <c r="T583" s="242" t="s">
        <v>184</v>
      </c>
      <c r="U583" s="243" t="s">
        <v>183</v>
      </c>
    </row>
    <row r="584" spans="1:21">
      <c r="A584" s="244"/>
      <c r="B584" s="245">
        <v>1</v>
      </c>
      <c r="C584" s="247" t="e" cm="1">
        <f t="array" aca="1" ref="C584" ca="1">INDIRECT("'"&amp;$K584&amp;"'"&amp;"!H3")</f>
        <v>#REF!</v>
      </c>
      <c r="D584" s="247" t="e" cm="1">
        <f t="array" aca="1" ref="D584" ca="1">INDIRECT("'"&amp;$K584&amp;"'"&amp;"!E3")</f>
        <v>#REF!</v>
      </c>
      <c r="E584" s="247" t="e" cm="1">
        <f t="array" aca="1" ref="E584" ca="1">INDIRECT("'"&amp;$K584&amp;"'"&amp;"!J3")</f>
        <v>#REF!</v>
      </c>
      <c r="F584" s="245">
        <v>1</v>
      </c>
      <c r="G584" s="248"/>
      <c r="I584" s="275">
        <v>3</v>
      </c>
      <c r="K584" t="s">
        <v>277</v>
      </c>
      <c r="O584" s="244"/>
      <c r="P584" s="245">
        <v>1</v>
      </c>
      <c r="Q584" s="247" t="e">
        <f ca="1">C584</f>
        <v>#REF!</v>
      </c>
      <c r="R584" s="247" t="e">
        <f t="shared" ref="R584:R596" ca="1" si="161">D584</f>
        <v>#REF!</v>
      </c>
      <c r="S584" s="247" t="e">
        <f ca="1">E584</f>
        <v>#REF!</v>
      </c>
      <c r="T584" s="245">
        <v>1</v>
      </c>
      <c r="U584" s="248"/>
    </row>
    <row r="585" spans="1:21">
      <c r="A585" s="244"/>
      <c r="B585" s="245">
        <v>2</v>
      </c>
      <c r="C585" s="247" t="e" cm="1">
        <f t="array" aca="1" ref="C585" ca="1">INDIRECT("'"&amp;$K584&amp;"'"&amp;"!H19")</f>
        <v>#REF!</v>
      </c>
      <c r="D585" s="247" t="e" cm="1">
        <f t="array" aca="1" ref="D585" ca="1">INDIRECT("'"&amp;$K584&amp;"'"&amp;"!E19")</f>
        <v>#REF!</v>
      </c>
      <c r="E585" s="247" t="e" cm="1">
        <f t="array" aca="1" ref="E585" ca="1">INDIRECT("'"&amp;$K584&amp;"'"&amp;"!J19")</f>
        <v>#REF!</v>
      </c>
      <c r="F585" s="245">
        <v>2</v>
      </c>
      <c r="G585" s="249"/>
      <c r="I585" s="275">
        <v>19</v>
      </c>
      <c r="O585" s="244"/>
      <c r="P585" s="245">
        <v>2</v>
      </c>
      <c r="Q585" s="247" t="e">
        <f t="shared" ref="Q585:Q596" ca="1" si="162">C585</f>
        <v>#REF!</v>
      </c>
      <c r="R585" s="247" t="e">
        <f t="shared" ca="1" si="161"/>
        <v>#REF!</v>
      </c>
      <c r="S585" s="247" t="e">
        <f t="shared" ref="S585:S596" ca="1" si="163">E585</f>
        <v>#REF!</v>
      </c>
      <c r="T585" s="245">
        <v>2</v>
      </c>
      <c r="U585" s="249"/>
    </row>
    <row r="586" spans="1:21">
      <c r="A586" s="244"/>
      <c r="B586" s="245">
        <v>3</v>
      </c>
      <c r="C586" s="247" t="e" cm="1">
        <f t="array" aca="1" ref="C586" ca="1">INDIRECT("'"&amp;$K584&amp;"'"&amp;"!H35")</f>
        <v>#REF!</v>
      </c>
      <c r="D586" s="247" t="e" cm="1">
        <f t="array" aca="1" ref="D586" ca="1">INDIRECT("'"&amp;$K584&amp;"'"&amp;"!E35")</f>
        <v>#REF!</v>
      </c>
      <c r="E586" s="247" t="e" cm="1">
        <f t="array" aca="1" ref="E586" ca="1">INDIRECT("'"&amp;$K584&amp;"'"&amp;"!J35")</f>
        <v>#REF!</v>
      </c>
      <c r="F586" s="245">
        <v>3</v>
      </c>
      <c r="G586" s="248"/>
      <c r="I586" s="275">
        <v>35</v>
      </c>
      <c r="O586" s="244"/>
      <c r="P586" s="245">
        <v>3</v>
      </c>
      <c r="Q586" s="247" t="e">
        <f t="shared" ca="1" si="162"/>
        <v>#REF!</v>
      </c>
      <c r="R586" s="247" t="e">
        <f t="shared" ca="1" si="161"/>
        <v>#REF!</v>
      </c>
      <c r="S586" s="247" t="e">
        <f t="shared" ca="1" si="163"/>
        <v>#REF!</v>
      </c>
      <c r="T586" s="245">
        <v>3</v>
      </c>
      <c r="U586" s="248"/>
    </row>
    <row r="587" spans="1:21">
      <c r="A587" s="244"/>
      <c r="B587" s="245">
        <v>4</v>
      </c>
      <c r="C587" s="247" t="e" cm="1">
        <f t="array" aca="1" ref="C587" ca="1">INDIRECT("'"&amp;$K584&amp;"'"&amp;"!H51")</f>
        <v>#REF!</v>
      </c>
      <c r="D587" s="247" t="e" cm="1">
        <f t="array" aca="1" ref="D587" ca="1">INDIRECT("'"&amp;$K584&amp;"'"&amp;"!E51")</f>
        <v>#REF!</v>
      </c>
      <c r="E587" s="247" t="e" cm="1">
        <f t="array" aca="1" ref="E587" ca="1">INDIRECT("'"&amp;$K584&amp;"'"&amp;"!J51")</f>
        <v>#REF!</v>
      </c>
      <c r="F587" s="245">
        <v>4</v>
      </c>
      <c r="G587" s="248"/>
      <c r="I587" s="275">
        <v>51</v>
      </c>
      <c r="O587" s="244"/>
      <c r="P587" s="245">
        <v>4</v>
      </c>
      <c r="Q587" s="247" t="e">
        <f t="shared" ca="1" si="162"/>
        <v>#REF!</v>
      </c>
      <c r="R587" s="247" t="e">
        <f t="shared" ca="1" si="161"/>
        <v>#REF!</v>
      </c>
      <c r="S587" s="247" t="e">
        <f t="shared" ca="1" si="163"/>
        <v>#REF!</v>
      </c>
      <c r="T587" s="245">
        <v>4</v>
      </c>
      <c r="U587" s="248"/>
    </row>
    <row r="588" spans="1:21">
      <c r="A588" s="244"/>
      <c r="B588" s="245">
        <v>5</v>
      </c>
      <c r="C588" s="247" t="e" cm="1">
        <f t="array" aca="1" ref="C588" ca="1">INDIRECT("'"&amp;$K584&amp;"'"&amp;"!H67")</f>
        <v>#REF!</v>
      </c>
      <c r="D588" s="247" t="e" cm="1">
        <f t="array" aca="1" ref="D588" ca="1">INDIRECT("'"&amp;$K584&amp;"'"&amp;"!E67")</f>
        <v>#REF!</v>
      </c>
      <c r="E588" s="247" t="e" cm="1">
        <f t="array" aca="1" ref="E588" ca="1">INDIRECT("'"&amp;$K584&amp;"'"&amp;"!J67")</f>
        <v>#REF!</v>
      </c>
      <c r="F588" s="245">
        <v>5</v>
      </c>
      <c r="G588" s="248"/>
      <c r="I588" s="275">
        <v>67</v>
      </c>
      <c r="O588" s="244"/>
      <c r="P588" s="245">
        <v>5</v>
      </c>
      <c r="Q588" s="247" t="e">
        <f t="shared" ca="1" si="162"/>
        <v>#REF!</v>
      </c>
      <c r="R588" s="247" t="e">
        <f t="shared" ca="1" si="161"/>
        <v>#REF!</v>
      </c>
      <c r="S588" s="247" t="e">
        <f t="shared" ca="1" si="163"/>
        <v>#REF!</v>
      </c>
      <c r="T588" s="245">
        <v>5</v>
      </c>
      <c r="U588" s="248"/>
    </row>
    <row r="589" spans="1:21">
      <c r="A589" s="244"/>
      <c r="B589" s="245">
        <v>6</v>
      </c>
      <c r="C589" s="247" t="e" cm="1">
        <f t="array" aca="1" ref="C589" ca="1">INDIRECT("'"&amp;$K584&amp;"'"&amp;"!H83")</f>
        <v>#REF!</v>
      </c>
      <c r="D589" s="247" t="e" cm="1">
        <f t="array" aca="1" ref="D589" ca="1">INDIRECT("'"&amp;$K584&amp;"'"&amp;"!E83")</f>
        <v>#REF!</v>
      </c>
      <c r="E589" s="247" t="e" cm="1">
        <f t="array" aca="1" ref="E589" ca="1">INDIRECT("'"&amp;$K584&amp;"'"&amp;"!J83")</f>
        <v>#REF!</v>
      </c>
      <c r="F589" s="245">
        <v>6</v>
      </c>
      <c r="G589" s="248"/>
      <c r="I589" s="275">
        <v>83</v>
      </c>
      <c r="O589" s="244"/>
      <c r="P589" s="245">
        <v>6</v>
      </c>
      <c r="Q589" s="247" t="e">
        <f t="shared" ca="1" si="162"/>
        <v>#REF!</v>
      </c>
      <c r="R589" s="247" t="e">
        <f t="shared" ca="1" si="161"/>
        <v>#REF!</v>
      </c>
      <c r="S589" s="247" t="e">
        <f t="shared" ca="1" si="163"/>
        <v>#REF!</v>
      </c>
      <c r="T589" s="245">
        <v>6</v>
      </c>
      <c r="U589" s="248"/>
    </row>
    <row r="590" spans="1:21">
      <c r="A590" s="244"/>
      <c r="B590" s="245">
        <v>7</v>
      </c>
      <c r="C590" s="247" t="e" cm="1">
        <f t="array" aca="1" ref="C590" ca="1">INDIRECT("'"&amp;$K584&amp;"'"&amp;"!H99")</f>
        <v>#REF!</v>
      </c>
      <c r="D590" s="247" t="e" cm="1">
        <f t="array" aca="1" ref="D590" ca="1">INDIRECT("'"&amp;$K584&amp;"'"&amp;"!E99")</f>
        <v>#REF!</v>
      </c>
      <c r="E590" s="247" t="e" cm="1">
        <f t="array" aca="1" ref="E590" ca="1">INDIRECT("'"&amp;$K584&amp;"'"&amp;"!J99")</f>
        <v>#REF!</v>
      </c>
      <c r="F590" s="245">
        <v>7</v>
      </c>
      <c r="G590" s="248"/>
      <c r="I590" s="275">
        <v>99</v>
      </c>
      <c r="O590" s="244"/>
      <c r="P590" s="245">
        <v>7</v>
      </c>
      <c r="Q590" s="247" t="e">
        <f t="shared" ca="1" si="162"/>
        <v>#REF!</v>
      </c>
      <c r="R590" s="247" t="e">
        <f t="shared" ca="1" si="161"/>
        <v>#REF!</v>
      </c>
      <c r="S590" s="247" t="e">
        <f t="shared" ca="1" si="163"/>
        <v>#REF!</v>
      </c>
      <c r="T590" s="245">
        <v>7</v>
      </c>
      <c r="U590" s="248"/>
    </row>
    <row r="591" spans="1:21">
      <c r="A591" s="244"/>
      <c r="B591" s="245">
        <v>8</v>
      </c>
      <c r="C591" s="247" t="e" cm="1">
        <f t="array" aca="1" ref="C591" ca="1">INDIRECT("'"&amp;$K584&amp;"'"&amp;"!H115")</f>
        <v>#REF!</v>
      </c>
      <c r="D591" s="247" t="e" cm="1">
        <f t="array" aca="1" ref="D591" ca="1">INDIRECT("'"&amp;$K584&amp;"'"&amp;"!E115")</f>
        <v>#REF!</v>
      </c>
      <c r="E591" s="247" t="e" cm="1">
        <f t="array" aca="1" ref="E591" ca="1">INDIRECT("'"&amp;$K584&amp;"'"&amp;"!J115")</f>
        <v>#REF!</v>
      </c>
      <c r="F591" s="245">
        <v>8</v>
      </c>
      <c r="G591" s="248"/>
      <c r="I591" s="275">
        <v>115</v>
      </c>
      <c r="O591" s="244"/>
      <c r="P591" s="245">
        <v>8</v>
      </c>
      <c r="Q591" s="247" t="e">
        <f t="shared" ca="1" si="162"/>
        <v>#REF!</v>
      </c>
      <c r="R591" s="247" t="e">
        <f t="shared" ca="1" si="161"/>
        <v>#REF!</v>
      </c>
      <c r="S591" s="247" t="e">
        <f t="shared" ca="1" si="163"/>
        <v>#REF!</v>
      </c>
      <c r="T591" s="245">
        <v>8</v>
      </c>
      <c r="U591" s="248"/>
    </row>
    <row r="592" spans="1:21">
      <c r="A592" s="244"/>
      <c r="B592" s="245">
        <v>9</v>
      </c>
      <c r="C592" s="247" t="e" cm="1">
        <f t="array" aca="1" ref="C592" ca="1">INDIRECT("'"&amp;$K584&amp;"'"&amp;"!H131")</f>
        <v>#REF!</v>
      </c>
      <c r="D592" s="247" t="e" cm="1">
        <f t="array" aca="1" ref="D592" ca="1">INDIRECT("'"&amp;$K584&amp;"'"&amp;"!E131")</f>
        <v>#REF!</v>
      </c>
      <c r="E592" s="247" t="e" cm="1">
        <f t="array" aca="1" ref="E592" ca="1">INDIRECT("'"&amp;$K584&amp;"'"&amp;"!J131")</f>
        <v>#REF!</v>
      </c>
      <c r="F592" s="245">
        <v>9</v>
      </c>
      <c r="G592" s="248"/>
      <c r="I592" s="275">
        <v>131</v>
      </c>
      <c r="O592" s="244"/>
      <c r="P592" s="245">
        <v>9</v>
      </c>
      <c r="Q592" s="247" t="e">
        <f t="shared" ca="1" si="162"/>
        <v>#REF!</v>
      </c>
      <c r="R592" s="247" t="e">
        <f t="shared" ca="1" si="161"/>
        <v>#REF!</v>
      </c>
      <c r="S592" s="247" t="e">
        <f t="shared" ca="1" si="163"/>
        <v>#REF!</v>
      </c>
      <c r="T592" s="245">
        <v>9</v>
      </c>
      <c r="U592" s="248"/>
    </row>
    <row r="593" spans="1:21">
      <c r="A593" s="244"/>
      <c r="B593" s="245">
        <v>10</v>
      </c>
      <c r="C593" s="247" t="e" cm="1">
        <f t="array" aca="1" ref="C593" ca="1">INDIRECT("'"&amp;$K584&amp;"'"&amp;"!H147")</f>
        <v>#REF!</v>
      </c>
      <c r="D593" s="247" t="e" cm="1">
        <f t="array" aca="1" ref="D593" ca="1">INDIRECT("'"&amp;$K584&amp;"'"&amp;"!E147")</f>
        <v>#REF!</v>
      </c>
      <c r="E593" s="247" t="e" cm="1">
        <f t="array" aca="1" ref="E593" ca="1">INDIRECT("'"&amp;$K584&amp;"'"&amp;"!J147")</f>
        <v>#REF!</v>
      </c>
      <c r="F593" s="245">
        <v>10</v>
      </c>
      <c r="G593" s="248"/>
      <c r="I593" s="275">
        <v>147</v>
      </c>
      <c r="O593" s="244"/>
      <c r="P593" s="245">
        <v>10</v>
      </c>
      <c r="Q593" s="247" t="e">
        <f t="shared" ca="1" si="162"/>
        <v>#REF!</v>
      </c>
      <c r="R593" s="247" t="e">
        <f t="shared" ca="1" si="161"/>
        <v>#REF!</v>
      </c>
      <c r="S593" s="247" t="e">
        <f t="shared" ca="1" si="163"/>
        <v>#REF!</v>
      </c>
      <c r="T593" s="245">
        <v>10</v>
      </c>
      <c r="U593" s="248"/>
    </row>
    <row r="594" spans="1:21">
      <c r="A594" s="244"/>
      <c r="B594" s="245">
        <v>11</v>
      </c>
      <c r="C594" s="247" t="e" cm="1">
        <f t="array" aca="1" ref="C594" ca="1">INDIRECT("'"&amp;$K584&amp;"'"&amp;"!H163")</f>
        <v>#REF!</v>
      </c>
      <c r="D594" s="247" t="e" cm="1">
        <f t="array" aca="1" ref="D594" ca="1">INDIRECT("'"&amp;$K584&amp;"'"&amp;"!E163")</f>
        <v>#REF!</v>
      </c>
      <c r="E594" s="247" t="e" cm="1">
        <f t="array" aca="1" ref="E594" ca="1">INDIRECT("'"&amp;$K584&amp;"'"&amp;"!J163")</f>
        <v>#REF!</v>
      </c>
      <c r="F594" s="245">
        <v>11</v>
      </c>
      <c r="G594" s="248"/>
      <c r="I594" s="275">
        <v>163</v>
      </c>
      <c r="O594" s="244"/>
      <c r="P594" s="245">
        <v>11</v>
      </c>
      <c r="Q594" s="247" t="e">
        <f t="shared" ca="1" si="162"/>
        <v>#REF!</v>
      </c>
      <c r="R594" s="247" t="e">
        <f t="shared" ca="1" si="161"/>
        <v>#REF!</v>
      </c>
      <c r="S594" s="247" t="e">
        <f t="shared" ca="1" si="163"/>
        <v>#REF!</v>
      </c>
      <c r="T594" s="245">
        <v>11</v>
      </c>
      <c r="U594" s="248"/>
    </row>
    <row r="595" spans="1:21">
      <c r="A595" s="244"/>
      <c r="B595" s="245">
        <v>12</v>
      </c>
      <c r="C595" s="247" t="e" cm="1">
        <f t="array" aca="1" ref="C595" ca="1">INDIRECT("'"&amp;$K584&amp;"'"&amp;"!H179")</f>
        <v>#REF!</v>
      </c>
      <c r="D595" s="247" t="e" cm="1">
        <f t="array" aca="1" ref="D595" ca="1">INDIRECT("'"&amp;$K584&amp;"'"&amp;"!E179")</f>
        <v>#REF!</v>
      </c>
      <c r="E595" s="247" t="e" cm="1">
        <f t="array" aca="1" ref="E595" ca="1">INDIRECT("'"&amp;$K584&amp;"'"&amp;"!J179")</f>
        <v>#REF!</v>
      </c>
      <c r="F595" s="245">
        <v>12</v>
      </c>
      <c r="G595" s="248"/>
      <c r="I595" s="275">
        <v>179</v>
      </c>
      <c r="O595" s="244"/>
      <c r="P595" s="245">
        <v>12</v>
      </c>
      <c r="Q595" s="247" t="e">
        <f t="shared" ca="1" si="162"/>
        <v>#REF!</v>
      </c>
      <c r="R595" s="247" t="e">
        <f t="shared" ca="1" si="161"/>
        <v>#REF!</v>
      </c>
      <c r="S595" s="247" t="e">
        <f t="shared" ca="1" si="163"/>
        <v>#REF!</v>
      </c>
      <c r="T595" s="245">
        <v>12</v>
      </c>
      <c r="U595" s="248"/>
    </row>
    <row r="596" spans="1:21">
      <c r="A596" s="250"/>
      <c r="B596" s="245">
        <v>13</v>
      </c>
      <c r="C596" s="247" cm="1">
        <f t="array" aca="1" ref="C596" ca="1">INDIRECT("'"&amp;$K$84&amp;"'"&amp;"!H195")</f>
        <v>0</v>
      </c>
      <c r="D596" s="247" t="e" cm="1">
        <f t="array" aca="1" ref="D596" ca="1">INDIRECT("'"&amp;$K584&amp;"'"&amp;"!E195")</f>
        <v>#REF!</v>
      </c>
      <c r="E596" s="247" t="e" cm="1">
        <f t="array" aca="1" ref="E596" ca="1">INDIRECT("'"&amp;$K504&amp;"'"&amp;"!J195")</f>
        <v>#REF!</v>
      </c>
      <c r="F596" s="245">
        <v>13</v>
      </c>
      <c r="G596" s="248"/>
      <c r="I596" s="275">
        <f>I595+16</f>
        <v>195</v>
      </c>
      <c r="O596" s="250"/>
      <c r="P596" s="245">
        <v>13</v>
      </c>
      <c r="Q596" s="247">
        <f t="shared" ca="1" si="162"/>
        <v>0</v>
      </c>
      <c r="R596" s="247" t="e">
        <f t="shared" ca="1" si="161"/>
        <v>#REF!</v>
      </c>
      <c r="S596" s="247" t="e">
        <f t="shared" ca="1" si="163"/>
        <v>#REF!</v>
      </c>
      <c r="T596" s="245">
        <v>13</v>
      </c>
      <c r="U596" s="248"/>
    </row>
    <row r="597" spans="1:21">
      <c r="A597" s="251"/>
      <c r="B597" s="245"/>
      <c r="C597" s="252"/>
      <c r="D597" s="246"/>
      <c r="E597" s="247"/>
      <c r="F597" s="245"/>
      <c r="G597" s="248"/>
      <c r="O597" s="251"/>
      <c r="P597" s="245"/>
      <c r="Q597" s="252"/>
      <c r="R597" s="246"/>
      <c r="S597" s="247"/>
      <c r="T597" s="245"/>
      <c r="U597" s="248"/>
    </row>
    <row r="598" spans="1:21">
      <c r="A598" s="251"/>
      <c r="B598" s="245"/>
      <c r="C598" s="252"/>
      <c r="D598" s="253"/>
      <c r="E598" s="247"/>
      <c r="F598" s="245"/>
      <c r="G598" s="248"/>
      <c r="O598" s="251"/>
      <c r="P598" s="245"/>
      <c r="Q598" s="252"/>
      <c r="R598" s="253"/>
      <c r="S598" s="247"/>
      <c r="T598" s="245"/>
      <c r="U598" s="248"/>
    </row>
    <row r="599" spans="1:21">
      <c r="A599" s="254"/>
      <c r="B599" s="255"/>
      <c r="C599" s="256"/>
      <c r="D599" s="257"/>
      <c r="E599" s="256"/>
      <c r="F599" s="258"/>
      <c r="G599" s="259"/>
      <c r="O599" s="254"/>
      <c r="P599" s="255"/>
      <c r="Q599" s="256"/>
      <c r="R599" s="257"/>
      <c r="S599" s="256"/>
      <c r="T599" s="258"/>
      <c r="U599" s="259"/>
    </row>
    <row r="601" spans="1:21" ht="17.25" thickBot="1">
      <c r="A601" s="272" t="str">
        <f>'월간 계획'!AW3</f>
        <v/>
      </c>
      <c r="B601" s="273"/>
      <c r="C601" s="273"/>
      <c r="O601" s="272" t="str">
        <f>A601</f>
        <v/>
      </c>
      <c r="P601" s="273"/>
      <c r="Q601" s="273"/>
    </row>
    <row r="602" spans="1:21" ht="17.25" thickTop="1">
      <c r="A602" s="260" t="s">
        <v>178</v>
      </c>
      <c r="B602" s="261"/>
      <c r="C602" s="261"/>
      <c r="D602" s="261"/>
      <c r="E602" s="261"/>
      <c r="F602" s="261"/>
      <c r="G602" s="262"/>
      <c r="K602" t="s">
        <v>179</v>
      </c>
      <c r="L602" t="s">
        <v>180</v>
      </c>
      <c r="M602" t="s">
        <v>181</v>
      </c>
      <c r="O602" s="260" t="s">
        <v>178</v>
      </c>
      <c r="P602" s="261"/>
      <c r="Q602" s="261"/>
      <c r="R602" s="261"/>
      <c r="S602" s="261"/>
      <c r="T602" s="261"/>
      <c r="U602" s="262"/>
    </row>
    <row r="603" spans="1:21">
      <c r="A603" s="241" t="s">
        <v>183</v>
      </c>
      <c r="B603" s="242" t="s">
        <v>184</v>
      </c>
      <c r="C603" s="242" t="s">
        <v>185</v>
      </c>
      <c r="D603" s="242" t="s">
        <v>186</v>
      </c>
      <c r="E603" s="242" t="s">
        <v>185</v>
      </c>
      <c r="F603" s="242" t="s">
        <v>184</v>
      </c>
      <c r="G603" s="243" t="s">
        <v>183</v>
      </c>
      <c r="O603" s="241" t="s">
        <v>183</v>
      </c>
      <c r="P603" s="242" t="s">
        <v>184</v>
      </c>
      <c r="Q603" s="242" t="s">
        <v>185</v>
      </c>
      <c r="R603" s="242" t="s">
        <v>186</v>
      </c>
      <c r="S603" s="242" t="s">
        <v>185</v>
      </c>
      <c r="T603" s="242" t="s">
        <v>184</v>
      </c>
      <c r="U603" s="243" t="s">
        <v>183</v>
      </c>
    </row>
    <row r="604" spans="1:21">
      <c r="A604" s="244"/>
      <c r="B604" s="245">
        <v>1</v>
      </c>
      <c r="C604" s="247" t="e" cm="1">
        <f t="array" aca="1" ref="C604" ca="1">INDIRECT("'"&amp;$K604&amp;"'"&amp;"!H3")</f>
        <v>#REF!</v>
      </c>
      <c r="D604" s="247" t="e" cm="1">
        <f t="array" aca="1" ref="D604" ca="1">INDIRECT("'"&amp;$K604&amp;"'"&amp;"!E3")</f>
        <v>#REF!</v>
      </c>
      <c r="E604" s="247" t="e" cm="1">
        <f t="array" aca="1" ref="E604" ca="1">INDIRECT("'"&amp;$K604&amp;"'"&amp;"!J3")</f>
        <v>#REF!</v>
      </c>
      <c r="F604" s="245">
        <v>1</v>
      </c>
      <c r="G604" s="248"/>
      <c r="I604" s="275">
        <v>3</v>
      </c>
      <c r="K604" t="s">
        <v>278</v>
      </c>
      <c r="O604" s="244"/>
      <c r="P604" s="245">
        <v>1</v>
      </c>
      <c r="Q604" s="247" t="e">
        <f ca="1">C604</f>
        <v>#REF!</v>
      </c>
      <c r="R604" s="247" t="e">
        <f t="shared" ref="R604:R616" ca="1" si="164">D604</f>
        <v>#REF!</v>
      </c>
      <c r="S604" s="247" t="e">
        <f ca="1">E604</f>
        <v>#REF!</v>
      </c>
      <c r="T604" s="245">
        <v>1</v>
      </c>
      <c r="U604" s="248"/>
    </row>
    <row r="605" spans="1:21">
      <c r="A605" s="244"/>
      <c r="B605" s="245">
        <v>2</v>
      </c>
      <c r="C605" s="247" t="e" cm="1">
        <f t="array" aca="1" ref="C605" ca="1">INDIRECT("'"&amp;$K604&amp;"'"&amp;"!H19")</f>
        <v>#REF!</v>
      </c>
      <c r="D605" s="247" t="e" cm="1">
        <f t="array" aca="1" ref="D605" ca="1">INDIRECT("'"&amp;$K604&amp;"'"&amp;"!E19")</f>
        <v>#REF!</v>
      </c>
      <c r="E605" s="247" t="e" cm="1">
        <f t="array" aca="1" ref="E605" ca="1">INDIRECT("'"&amp;$K604&amp;"'"&amp;"!J19")</f>
        <v>#REF!</v>
      </c>
      <c r="F605" s="245">
        <v>2</v>
      </c>
      <c r="G605" s="249"/>
      <c r="I605" s="275">
        <v>19</v>
      </c>
      <c r="O605" s="244"/>
      <c r="P605" s="245">
        <v>2</v>
      </c>
      <c r="Q605" s="247" t="e">
        <f t="shared" ref="Q605:Q616" ca="1" si="165">C605</f>
        <v>#REF!</v>
      </c>
      <c r="R605" s="247" t="e">
        <f t="shared" ca="1" si="164"/>
        <v>#REF!</v>
      </c>
      <c r="S605" s="247" t="e">
        <f t="shared" ref="S605:S616" ca="1" si="166">E605</f>
        <v>#REF!</v>
      </c>
      <c r="T605" s="245">
        <v>2</v>
      </c>
      <c r="U605" s="249"/>
    </row>
    <row r="606" spans="1:21">
      <c r="A606" s="244"/>
      <c r="B606" s="245">
        <v>3</v>
      </c>
      <c r="C606" s="247" t="e" cm="1">
        <f t="array" aca="1" ref="C606" ca="1">INDIRECT("'"&amp;$K604&amp;"'"&amp;"!H35")</f>
        <v>#REF!</v>
      </c>
      <c r="D606" s="247" t="e" cm="1">
        <f t="array" aca="1" ref="D606" ca="1">INDIRECT("'"&amp;$K604&amp;"'"&amp;"!E35")</f>
        <v>#REF!</v>
      </c>
      <c r="E606" s="247" t="e" cm="1">
        <f t="array" aca="1" ref="E606" ca="1">INDIRECT("'"&amp;$K604&amp;"'"&amp;"!J35")</f>
        <v>#REF!</v>
      </c>
      <c r="F606" s="245">
        <v>3</v>
      </c>
      <c r="G606" s="248"/>
      <c r="I606" s="275">
        <v>35</v>
      </c>
      <c r="O606" s="244"/>
      <c r="P606" s="245">
        <v>3</v>
      </c>
      <c r="Q606" s="247" t="e">
        <f t="shared" ca="1" si="165"/>
        <v>#REF!</v>
      </c>
      <c r="R606" s="247" t="e">
        <f t="shared" ca="1" si="164"/>
        <v>#REF!</v>
      </c>
      <c r="S606" s="247" t="e">
        <f t="shared" ca="1" si="166"/>
        <v>#REF!</v>
      </c>
      <c r="T606" s="245">
        <v>3</v>
      </c>
      <c r="U606" s="248"/>
    </row>
    <row r="607" spans="1:21">
      <c r="A607" s="244"/>
      <c r="B607" s="245">
        <v>4</v>
      </c>
      <c r="C607" s="247" t="e" cm="1">
        <f t="array" aca="1" ref="C607" ca="1">INDIRECT("'"&amp;$K604&amp;"'"&amp;"!H51")</f>
        <v>#REF!</v>
      </c>
      <c r="D607" s="247" t="e" cm="1">
        <f t="array" aca="1" ref="D607" ca="1">INDIRECT("'"&amp;$K604&amp;"'"&amp;"!E51")</f>
        <v>#REF!</v>
      </c>
      <c r="E607" s="247" t="e" cm="1">
        <f t="array" aca="1" ref="E607" ca="1">INDIRECT("'"&amp;$K604&amp;"'"&amp;"!J51")</f>
        <v>#REF!</v>
      </c>
      <c r="F607" s="245">
        <v>4</v>
      </c>
      <c r="G607" s="248"/>
      <c r="I607" s="275">
        <v>51</v>
      </c>
      <c r="O607" s="244"/>
      <c r="P607" s="245">
        <v>4</v>
      </c>
      <c r="Q607" s="247" t="e">
        <f t="shared" ca="1" si="165"/>
        <v>#REF!</v>
      </c>
      <c r="R607" s="247" t="e">
        <f t="shared" ca="1" si="164"/>
        <v>#REF!</v>
      </c>
      <c r="S607" s="247" t="e">
        <f t="shared" ca="1" si="166"/>
        <v>#REF!</v>
      </c>
      <c r="T607" s="245">
        <v>4</v>
      </c>
      <c r="U607" s="248"/>
    </row>
    <row r="608" spans="1:21">
      <c r="A608" s="244"/>
      <c r="B608" s="245">
        <v>5</v>
      </c>
      <c r="C608" s="247" t="e" cm="1">
        <f t="array" aca="1" ref="C608" ca="1">INDIRECT("'"&amp;$K604&amp;"'"&amp;"!H67")</f>
        <v>#REF!</v>
      </c>
      <c r="D608" s="247" t="e" cm="1">
        <f t="array" aca="1" ref="D608" ca="1">INDIRECT("'"&amp;$K604&amp;"'"&amp;"!E67")</f>
        <v>#REF!</v>
      </c>
      <c r="E608" s="247" t="e" cm="1">
        <f t="array" aca="1" ref="E608" ca="1">INDIRECT("'"&amp;$K604&amp;"'"&amp;"!J67")</f>
        <v>#REF!</v>
      </c>
      <c r="F608" s="245">
        <v>5</v>
      </c>
      <c r="G608" s="248"/>
      <c r="I608" s="275">
        <v>67</v>
      </c>
      <c r="O608" s="244"/>
      <c r="P608" s="245">
        <v>5</v>
      </c>
      <c r="Q608" s="247" t="e">
        <f t="shared" ca="1" si="165"/>
        <v>#REF!</v>
      </c>
      <c r="R608" s="247" t="e">
        <f t="shared" ca="1" si="164"/>
        <v>#REF!</v>
      </c>
      <c r="S608" s="247" t="e">
        <f t="shared" ca="1" si="166"/>
        <v>#REF!</v>
      </c>
      <c r="T608" s="245">
        <v>5</v>
      </c>
      <c r="U608" s="248"/>
    </row>
    <row r="609" spans="1:21">
      <c r="A609" s="244"/>
      <c r="B609" s="245">
        <v>6</v>
      </c>
      <c r="C609" s="247" t="e" cm="1">
        <f t="array" aca="1" ref="C609" ca="1">INDIRECT("'"&amp;$K604&amp;"'"&amp;"!H83")</f>
        <v>#REF!</v>
      </c>
      <c r="D609" s="247" t="e" cm="1">
        <f t="array" aca="1" ref="D609" ca="1">INDIRECT("'"&amp;$K604&amp;"'"&amp;"!E83")</f>
        <v>#REF!</v>
      </c>
      <c r="E609" s="247" t="e" cm="1">
        <f t="array" aca="1" ref="E609" ca="1">INDIRECT("'"&amp;$K604&amp;"'"&amp;"!J83")</f>
        <v>#REF!</v>
      </c>
      <c r="F609" s="245">
        <v>6</v>
      </c>
      <c r="G609" s="248"/>
      <c r="I609" s="275">
        <v>83</v>
      </c>
      <c r="O609" s="244"/>
      <c r="P609" s="245">
        <v>6</v>
      </c>
      <c r="Q609" s="247" t="e">
        <f t="shared" ca="1" si="165"/>
        <v>#REF!</v>
      </c>
      <c r="R609" s="247" t="e">
        <f t="shared" ca="1" si="164"/>
        <v>#REF!</v>
      </c>
      <c r="S609" s="247" t="e">
        <f t="shared" ca="1" si="166"/>
        <v>#REF!</v>
      </c>
      <c r="T609" s="245">
        <v>6</v>
      </c>
      <c r="U609" s="248"/>
    </row>
    <row r="610" spans="1:21">
      <c r="A610" s="244"/>
      <c r="B610" s="245">
        <v>7</v>
      </c>
      <c r="C610" s="247" t="e" cm="1">
        <f t="array" aca="1" ref="C610" ca="1">INDIRECT("'"&amp;$K604&amp;"'"&amp;"!H99")</f>
        <v>#REF!</v>
      </c>
      <c r="D610" s="247" t="e" cm="1">
        <f t="array" aca="1" ref="D610" ca="1">INDIRECT("'"&amp;$K604&amp;"'"&amp;"!E99")</f>
        <v>#REF!</v>
      </c>
      <c r="E610" s="247" t="e" cm="1">
        <f t="array" aca="1" ref="E610" ca="1">INDIRECT("'"&amp;$K604&amp;"'"&amp;"!J99")</f>
        <v>#REF!</v>
      </c>
      <c r="F610" s="245">
        <v>7</v>
      </c>
      <c r="G610" s="248"/>
      <c r="I610" s="275">
        <v>99</v>
      </c>
      <c r="O610" s="244"/>
      <c r="P610" s="245">
        <v>7</v>
      </c>
      <c r="Q610" s="247" t="e">
        <f t="shared" ca="1" si="165"/>
        <v>#REF!</v>
      </c>
      <c r="R610" s="247" t="e">
        <f t="shared" ca="1" si="164"/>
        <v>#REF!</v>
      </c>
      <c r="S610" s="247" t="e">
        <f t="shared" ca="1" si="166"/>
        <v>#REF!</v>
      </c>
      <c r="T610" s="245">
        <v>7</v>
      </c>
      <c r="U610" s="248"/>
    </row>
    <row r="611" spans="1:21">
      <c r="A611" s="244"/>
      <c r="B611" s="245">
        <v>8</v>
      </c>
      <c r="C611" s="247" t="e" cm="1">
        <f t="array" aca="1" ref="C611" ca="1">INDIRECT("'"&amp;$K604&amp;"'"&amp;"!H115")</f>
        <v>#REF!</v>
      </c>
      <c r="D611" s="247" t="e" cm="1">
        <f t="array" aca="1" ref="D611" ca="1">INDIRECT("'"&amp;$K604&amp;"'"&amp;"!E115")</f>
        <v>#REF!</v>
      </c>
      <c r="E611" s="247" t="e" cm="1">
        <f t="array" aca="1" ref="E611" ca="1">INDIRECT("'"&amp;$K604&amp;"'"&amp;"!J115")</f>
        <v>#REF!</v>
      </c>
      <c r="F611" s="245">
        <v>8</v>
      </c>
      <c r="G611" s="248"/>
      <c r="I611" s="275">
        <v>115</v>
      </c>
      <c r="O611" s="244"/>
      <c r="P611" s="245">
        <v>8</v>
      </c>
      <c r="Q611" s="247" t="e">
        <f t="shared" ca="1" si="165"/>
        <v>#REF!</v>
      </c>
      <c r="R611" s="247" t="e">
        <f t="shared" ca="1" si="164"/>
        <v>#REF!</v>
      </c>
      <c r="S611" s="247" t="e">
        <f t="shared" ca="1" si="166"/>
        <v>#REF!</v>
      </c>
      <c r="T611" s="245">
        <v>8</v>
      </c>
      <c r="U611" s="248"/>
    </row>
    <row r="612" spans="1:21">
      <c r="A612" s="244"/>
      <c r="B612" s="245">
        <v>9</v>
      </c>
      <c r="C612" s="247" t="e" cm="1">
        <f t="array" aca="1" ref="C612" ca="1">INDIRECT("'"&amp;$K604&amp;"'"&amp;"!H131")</f>
        <v>#REF!</v>
      </c>
      <c r="D612" s="247" t="e" cm="1">
        <f t="array" aca="1" ref="D612" ca="1">INDIRECT("'"&amp;$K604&amp;"'"&amp;"!E131")</f>
        <v>#REF!</v>
      </c>
      <c r="E612" s="247" t="e" cm="1">
        <f t="array" aca="1" ref="E612" ca="1">INDIRECT("'"&amp;$K604&amp;"'"&amp;"!J131")</f>
        <v>#REF!</v>
      </c>
      <c r="F612" s="245">
        <v>9</v>
      </c>
      <c r="G612" s="248"/>
      <c r="I612" s="275">
        <v>131</v>
      </c>
      <c r="O612" s="244"/>
      <c r="P612" s="245">
        <v>9</v>
      </c>
      <c r="Q612" s="247" t="e">
        <f t="shared" ca="1" si="165"/>
        <v>#REF!</v>
      </c>
      <c r="R612" s="247" t="e">
        <f t="shared" ca="1" si="164"/>
        <v>#REF!</v>
      </c>
      <c r="S612" s="247" t="e">
        <f t="shared" ca="1" si="166"/>
        <v>#REF!</v>
      </c>
      <c r="T612" s="245">
        <v>9</v>
      </c>
      <c r="U612" s="248"/>
    </row>
    <row r="613" spans="1:21">
      <c r="A613" s="244"/>
      <c r="B613" s="245">
        <v>10</v>
      </c>
      <c r="C613" s="247" t="e" cm="1">
        <f t="array" aca="1" ref="C613" ca="1">INDIRECT("'"&amp;$K604&amp;"'"&amp;"!H147")</f>
        <v>#REF!</v>
      </c>
      <c r="D613" s="247" t="e" cm="1">
        <f t="array" aca="1" ref="D613" ca="1">INDIRECT("'"&amp;$K604&amp;"'"&amp;"!E147")</f>
        <v>#REF!</v>
      </c>
      <c r="E613" s="247" t="e" cm="1">
        <f t="array" aca="1" ref="E613" ca="1">INDIRECT("'"&amp;$K604&amp;"'"&amp;"!J147")</f>
        <v>#REF!</v>
      </c>
      <c r="F613" s="245">
        <v>10</v>
      </c>
      <c r="G613" s="248"/>
      <c r="I613" s="275">
        <v>147</v>
      </c>
      <c r="O613" s="244"/>
      <c r="P613" s="245">
        <v>10</v>
      </c>
      <c r="Q613" s="247" t="e">
        <f t="shared" ca="1" si="165"/>
        <v>#REF!</v>
      </c>
      <c r="R613" s="247" t="e">
        <f t="shared" ca="1" si="164"/>
        <v>#REF!</v>
      </c>
      <c r="S613" s="247" t="e">
        <f t="shared" ca="1" si="166"/>
        <v>#REF!</v>
      </c>
      <c r="T613" s="245">
        <v>10</v>
      </c>
      <c r="U613" s="248"/>
    </row>
    <row r="614" spans="1:21">
      <c r="A614" s="244"/>
      <c r="B614" s="245">
        <v>11</v>
      </c>
      <c r="C614" s="247" t="e" cm="1">
        <f t="array" aca="1" ref="C614" ca="1">INDIRECT("'"&amp;$K604&amp;"'"&amp;"!H163")</f>
        <v>#REF!</v>
      </c>
      <c r="D614" s="247" t="e" cm="1">
        <f t="array" aca="1" ref="D614" ca="1">INDIRECT("'"&amp;$K604&amp;"'"&amp;"!E163")</f>
        <v>#REF!</v>
      </c>
      <c r="E614" s="247" t="e" cm="1">
        <f t="array" aca="1" ref="E614" ca="1">INDIRECT("'"&amp;$K604&amp;"'"&amp;"!J163")</f>
        <v>#REF!</v>
      </c>
      <c r="F614" s="245">
        <v>11</v>
      </c>
      <c r="G614" s="248"/>
      <c r="I614" s="275">
        <v>163</v>
      </c>
      <c r="O614" s="244"/>
      <c r="P614" s="245">
        <v>11</v>
      </c>
      <c r="Q614" s="247" t="e">
        <f t="shared" ca="1" si="165"/>
        <v>#REF!</v>
      </c>
      <c r="R614" s="247" t="e">
        <f t="shared" ca="1" si="164"/>
        <v>#REF!</v>
      </c>
      <c r="S614" s="247" t="e">
        <f t="shared" ca="1" si="166"/>
        <v>#REF!</v>
      </c>
      <c r="T614" s="245">
        <v>11</v>
      </c>
      <c r="U614" s="248"/>
    </row>
    <row r="615" spans="1:21">
      <c r="A615" s="244"/>
      <c r="B615" s="245">
        <v>12</v>
      </c>
      <c r="C615" s="247" t="e" cm="1">
        <f t="array" aca="1" ref="C615" ca="1">INDIRECT("'"&amp;$K604&amp;"'"&amp;"!H179")</f>
        <v>#REF!</v>
      </c>
      <c r="D615" s="247" t="e" cm="1">
        <f t="array" aca="1" ref="D615" ca="1">INDIRECT("'"&amp;$K604&amp;"'"&amp;"!E179")</f>
        <v>#REF!</v>
      </c>
      <c r="E615" s="247" t="e" cm="1">
        <f t="array" aca="1" ref="E615" ca="1">INDIRECT("'"&amp;$K604&amp;"'"&amp;"!J179")</f>
        <v>#REF!</v>
      </c>
      <c r="F615" s="245">
        <v>12</v>
      </c>
      <c r="G615" s="248"/>
      <c r="I615" s="275">
        <v>179</v>
      </c>
      <c r="O615" s="244"/>
      <c r="P615" s="245">
        <v>12</v>
      </c>
      <c r="Q615" s="247" t="e">
        <f t="shared" ca="1" si="165"/>
        <v>#REF!</v>
      </c>
      <c r="R615" s="247" t="e">
        <f t="shared" ca="1" si="164"/>
        <v>#REF!</v>
      </c>
      <c r="S615" s="247" t="e">
        <f t="shared" ca="1" si="166"/>
        <v>#REF!</v>
      </c>
      <c r="T615" s="245">
        <v>12</v>
      </c>
      <c r="U615" s="248"/>
    </row>
    <row r="616" spans="1:21">
      <c r="A616" s="250"/>
      <c r="B616" s="245">
        <v>13</v>
      </c>
      <c r="C616" s="247" cm="1">
        <f t="array" aca="1" ref="C616" ca="1">INDIRECT("'"&amp;$K$84&amp;"'"&amp;"!H195")</f>
        <v>0</v>
      </c>
      <c r="D616" s="247" t="e" cm="1">
        <f t="array" aca="1" ref="D616" ca="1">INDIRECT("'"&amp;$K604&amp;"'"&amp;"!E195")</f>
        <v>#REF!</v>
      </c>
      <c r="E616" s="247" t="e" cm="1">
        <f t="array" aca="1" ref="E616" ca="1">INDIRECT("'"&amp;$K524&amp;"'"&amp;"!J195")</f>
        <v>#REF!</v>
      </c>
      <c r="F616" s="245">
        <v>13</v>
      </c>
      <c r="G616" s="248"/>
      <c r="I616" s="275">
        <f>I615+16</f>
        <v>195</v>
      </c>
      <c r="O616" s="250"/>
      <c r="P616" s="245">
        <v>13</v>
      </c>
      <c r="Q616" s="247">
        <f t="shared" ca="1" si="165"/>
        <v>0</v>
      </c>
      <c r="R616" s="247" t="e">
        <f t="shared" ca="1" si="164"/>
        <v>#REF!</v>
      </c>
      <c r="S616" s="247" t="e">
        <f t="shared" ca="1" si="166"/>
        <v>#REF!</v>
      </c>
      <c r="T616" s="245">
        <v>13</v>
      </c>
      <c r="U616" s="248"/>
    </row>
    <row r="617" spans="1:21">
      <c r="A617" s="251"/>
      <c r="B617" s="245"/>
      <c r="C617" s="252"/>
      <c r="D617" s="246"/>
      <c r="E617" s="247"/>
      <c r="F617" s="245"/>
      <c r="G617" s="248"/>
      <c r="O617" s="251"/>
      <c r="P617" s="245"/>
      <c r="Q617" s="252"/>
      <c r="R617" s="246"/>
      <c r="S617" s="247"/>
      <c r="T617" s="245"/>
      <c r="U617" s="248"/>
    </row>
    <row r="618" spans="1:21">
      <c r="A618" s="251"/>
      <c r="B618" s="245"/>
      <c r="C618" s="252"/>
      <c r="D618" s="253"/>
      <c r="E618" s="247"/>
      <c r="F618" s="245"/>
      <c r="G618" s="248"/>
      <c r="O618" s="251"/>
      <c r="P618" s="245"/>
      <c r="Q618" s="252"/>
      <c r="R618" s="253"/>
      <c r="S618" s="247"/>
      <c r="T618" s="245"/>
      <c r="U618" s="248"/>
    </row>
    <row r="619" spans="1:21">
      <c r="A619" s="254"/>
      <c r="B619" s="255"/>
      <c r="C619" s="256"/>
      <c r="D619" s="257"/>
      <c r="E619" s="256"/>
      <c r="F619" s="258"/>
      <c r="G619" s="259"/>
      <c r="O619" s="254"/>
      <c r="P619" s="255"/>
      <c r="Q619" s="256"/>
      <c r="R619" s="257"/>
      <c r="S619" s="256"/>
      <c r="T619" s="258"/>
      <c r="U619" s="259"/>
    </row>
  </sheetData>
  <phoneticPr fontId="4" type="noConversion"/>
  <conditionalFormatting sqref="B1:B1048576 F1:F1048576 P1:P1048576 T1:T1048576">
    <cfRule type="cellIs" dxfId="361" priority="151" operator="equal">
      <formula>10</formula>
    </cfRule>
    <cfRule type="cellIs" dxfId="360" priority="152" operator="equal">
      <formula>3</formula>
    </cfRule>
  </conditionalFormatting>
  <conditionalFormatting sqref="D4:D16">
    <cfRule type="cellIs" dxfId="359" priority="149" operator="equal">
      <formula>0</formula>
    </cfRule>
  </conditionalFormatting>
  <conditionalFormatting sqref="D24:D36">
    <cfRule type="cellIs" dxfId="358" priority="148" operator="equal">
      <formula>0</formula>
    </cfRule>
  </conditionalFormatting>
  <conditionalFormatting sqref="D44:D56">
    <cfRule type="cellIs" dxfId="357" priority="141" operator="equal">
      <formula>0</formula>
    </cfRule>
  </conditionalFormatting>
  <conditionalFormatting sqref="D64:D76">
    <cfRule type="cellIs" dxfId="356" priority="139" operator="equal">
      <formula>0</formula>
    </cfRule>
  </conditionalFormatting>
  <conditionalFormatting sqref="D84:D96">
    <cfRule type="cellIs" dxfId="355" priority="137" operator="equal">
      <formula>0</formula>
    </cfRule>
  </conditionalFormatting>
  <conditionalFormatting sqref="D104:D116">
    <cfRule type="cellIs" dxfId="354" priority="72" operator="equal">
      <formula>0</formula>
    </cfRule>
  </conditionalFormatting>
  <conditionalFormatting sqref="D124:D136">
    <cfRule type="cellIs" dxfId="353" priority="69" operator="equal">
      <formula>0</formula>
    </cfRule>
  </conditionalFormatting>
  <conditionalFormatting sqref="D144:D156">
    <cfRule type="cellIs" dxfId="352" priority="66" operator="equal">
      <formula>0</formula>
    </cfRule>
  </conditionalFormatting>
  <conditionalFormatting sqref="D164:D176">
    <cfRule type="cellIs" dxfId="351" priority="63" operator="equal">
      <formula>0</formula>
    </cfRule>
  </conditionalFormatting>
  <conditionalFormatting sqref="D184:D196">
    <cfRule type="cellIs" dxfId="350" priority="60" operator="equal">
      <formula>0</formula>
    </cfRule>
  </conditionalFormatting>
  <conditionalFormatting sqref="D204:D216">
    <cfRule type="cellIs" dxfId="349" priority="57" operator="equal">
      <formula>0</formula>
    </cfRule>
  </conditionalFormatting>
  <conditionalFormatting sqref="D224:D236">
    <cfRule type="cellIs" dxfId="348" priority="54" operator="equal">
      <formula>0</formula>
    </cfRule>
  </conditionalFormatting>
  <conditionalFormatting sqref="D244:D256">
    <cfRule type="cellIs" dxfId="347" priority="51" operator="equal">
      <formula>0</formula>
    </cfRule>
  </conditionalFormatting>
  <conditionalFormatting sqref="D264:D276">
    <cfRule type="cellIs" dxfId="346" priority="48" operator="equal">
      <formula>0</formula>
    </cfRule>
  </conditionalFormatting>
  <conditionalFormatting sqref="D284:D296">
    <cfRule type="cellIs" dxfId="345" priority="45" operator="equal">
      <formula>0</formula>
    </cfRule>
  </conditionalFormatting>
  <conditionalFormatting sqref="D304:D316">
    <cfRule type="cellIs" dxfId="344" priority="42" operator="equal">
      <formula>0</formula>
    </cfRule>
  </conditionalFormatting>
  <conditionalFormatting sqref="D324:D336">
    <cfRule type="cellIs" dxfId="343" priority="39" operator="equal">
      <formula>0</formula>
    </cfRule>
  </conditionalFormatting>
  <conditionalFormatting sqref="D344:D356">
    <cfRule type="cellIs" dxfId="342" priority="36" operator="equal">
      <formula>0</formula>
    </cfRule>
  </conditionalFormatting>
  <conditionalFormatting sqref="D364:D376">
    <cfRule type="cellIs" dxfId="341" priority="33" operator="equal">
      <formula>0</formula>
    </cfRule>
  </conditionalFormatting>
  <conditionalFormatting sqref="D384:D396">
    <cfRule type="cellIs" dxfId="340" priority="30" operator="equal">
      <formula>0</formula>
    </cfRule>
  </conditionalFormatting>
  <conditionalFormatting sqref="D404:D416">
    <cfRule type="cellIs" dxfId="339" priority="27" operator="equal">
      <formula>0</formula>
    </cfRule>
  </conditionalFormatting>
  <conditionalFormatting sqref="D424:D436">
    <cfRule type="cellIs" dxfId="338" priority="24" operator="equal">
      <formula>0</formula>
    </cfRule>
  </conditionalFormatting>
  <conditionalFormatting sqref="D444:D456">
    <cfRule type="cellIs" dxfId="337" priority="21" operator="equal">
      <formula>0</formula>
    </cfRule>
  </conditionalFormatting>
  <conditionalFormatting sqref="D464:D476">
    <cfRule type="cellIs" dxfId="336" priority="18" operator="equal">
      <formula>0</formula>
    </cfRule>
  </conditionalFormatting>
  <conditionalFormatting sqref="E1:E1048576 D484:D496 D504:D516 D524:D536 D544:D556 D564:D576 D584:D596 D604:D616">
    <cfRule type="cellIs" dxfId="335" priority="15" operator="equal">
      <formula>0</formula>
    </cfRule>
  </conditionalFormatting>
  <conditionalFormatting sqref="Q1:Q1048576 C1:C1048576">
    <cfRule type="cellIs" dxfId="334" priority="150" operator="equal">
      <formula>0</formula>
    </cfRule>
  </conditionalFormatting>
  <conditionalFormatting sqref="Q4:S16">
    <cfRule type="duplicateValues" dxfId="333" priority="81"/>
  </conditionalFormatting>
  <conditionalFormatting sqref="Q24:S36">
    <cfRule type="duplicateValues" dxfId="332" priority="80"/>
  </conditionalFormatting>
  <conditionalFormatting sqref="Q44:S56">
    <cfRule type="duplicateValues" dxfId="331" priority="79"/>
  </conditionalFormatting>
  <conditionalFormatting sqref="Q64:S76">
    <cfRule type="duplicateValues" dxfId="330" priority="78"/>
  </conditionalFormatting>
  <conditionalFormatting sqref="Q84:S96">
    <cfRule type="duplicateValues" dxfId="329" priority="77"/>
  </conditionalFormatting>
  <conditionalFormatting sqref="Q104:S116">
    <cfRule type="duplicateValues" dxfId="328" priority="70"/>
  </conditionalFormatting>
  <conditionalFormatting sqref="Q124:S136">
    <cfRule type="duplicateValues" dxfId="327" priority="67"/>
  </conditionalFormatting>
  <conditionalFormatting sqref="Q144:S156">
    <cfRule type="duplicateValues" dxfId="326" priority="64"/>
  </conditionalFormatting>
  <conditionalFormatting sqref="Q164:S176">
    <cfRule type="duplicateValues" dxfId="325" priority="61"/>
  </conditionalFormatting>
  <conditionalFormatting sqref="Q184:S196">
    <cfRule type="duplicateValues" dxfId="324" priority="58"/>
  </conditionalFormatting>
  <conditionalFormatting sqref="Q204:S216">
    <cfRule type="duplicateValues" dxfId="323" priority="55"/>
  </conditionalFormatting>
  <conditionalFormatting sqref="Q224:S236">
    <cfRule type="duplicateValues" dxfId="322" priority="52"/>
  </conditionalFormatting>
  <conditionalFormatting sqref="Q244:S256">
    <cfRule type="duplicateValues" dxfId="321" priority="49"/>
  </conditionalFormatting>
  <conditionalFormatting sqref="Q264:S276">
    <cfRule type="duplicateValues" dxfId="320" priority="46"/>
  </conditionalFormatting>
  <conditionalFormatting sqref="Q284:S296">
    <cfRule type="duplicateValues" dxfId="319" priority="43"/>
  </conditionalFormatting>
  <conditionalFormatting sqref="Q304:S316">
    <cfRule type="duplicateValues" dxfId="318" priority="40"/>
  </conditionalFormatting>
  <conditionalFormatting sqref="Q324:S336">
    <cfRule type="duplicateValues" dxfId="317" priority="37"/>
  </conditionalFormatting>
  <conditionalFormatting sqref="Q344:S356">
    <cfRule type="duplicateValues" dxfId="316" priority="34"/>
  </conditionalFormatting>
  <conditionalFormatting sqref="Q364:S376">
    <cfRule type="duplicateValues" dxfId="315" priority="31"/>
  </conditionalFormatting>
  <conditionalFormatting sqref="Q384:S396">
    <cfRule type="duplicateValues" dxfId="314" priority="28"/>
  </conditionalFormatting>
  <conditionalFormatting sqref="Q404:S416">
    <cfRule type="duplicateValues" dxfId="313" priority="25"/>
  </conditionalFormatting>
  <conditionalFormatting sqref="Q424:S436">
    <cfRule type="duplicateValues" dxfId="312" priority="22"/>
  </conditionalFormatting>
  <conditionalFormatting sqref="Q444:S456">
    <cfRule type="duplicateValues" dxfId="311" priority="19"/>
  </conditionalFormatting>
  <conditionalFormatting sqref="Q464:S476">
    <cfRule type="duplicateValues" dxfId="310" priority="16"/>
  </conditionalFormatting>
  <conditionalFormatting sqref="Q484:S496">
    <cfRule type="duplicateValues" dxfId="309" priority="13"/>
  </conditionalFormatting>
  <conditionalFormatting sqref="Q504:S516">
    <cfRule type="duplicateValues" dxfId="308" priority="11"/>
  </conditionalFormatting>
  <conditionalFormatting sqref="Q524:S536">
    <cfRule type="duplicateValues" dxfId="307" priority="9"/>
  </conditionalFormatting>
  <conditionalFormatting sqref="Q544:S556">
    <cfRule type="duplicateValues" dxfId="306" priority="7"/>
  </conditionalFormatting>
  <conditionalFormatting sqref="Q564:S576">
    <cfRule type="duplicateValues" dxfId="305" priority="5"/>
  </conditionalFormatting>
  <conditionalFormatting sqref="Q584:S596">
    <cfRule type="duplicateValues" dxfId="304" priority="3"/>
  </conditionalFormatting>
  <conditionalFormatting sqref="Q604:S616">
    <cfRule type="duplicateValues" dxfId="303" priority="1"/>
  </conditionalFormatting>
  <conditionalFormatting sqref="R1:R1048576">
    <cfRule type="cellIs" dxfId="302" priority="142" operator="equal">
      <formula>"sp"</formula>
    </cfRule>
  </conditionalFormatting>
  <conditionalFormatting sqref="R24:R36 S5:S43">
    <cfRule type="cellIs" dxfId="301" priority="143" operator="equal">
      <formula>0</formula>
    </cfRule>
  </conditionalFormatting>
  <conditionalFormatting sqref="R104:R116 S104:S123">
    <cfRule type="cellIs" dxfId="300" priority="71" operator="equal">
      <formula>0</formula>
    </cfRule>
  </conditionalFormatting>
  <conditionalFormatting sqref="R124:R136 S124:S143">
    <cfRule type="cellIs" dxfId="299" priority="68" operator="equal">
      <formula>0</formula>
    </cfRule>
  </conditionalFormatting>
  <conditionalFormatting sqref="R144:R156 S144:S163">
    <cfRule type="cellIs" dxfId="298" priority="65" operator="equal">
      <formula>0</formula>
    </cfRule>
  </conditionalFormatting>
  <conditionalFormatting sqref="R164:R176 S164:S183">
    <cfRule type="cellIs" dxfId="297" priority="62" operator="equal">
      <formula>0</formula>
    </cfRule>
  </conditionalFormatting>
  <conditionalFormatting sqref="R184:R196 S184:S203">
    <cfRule type="cellIs" dxfId="296" priority="59" operator="equal">
      <formula>0</formula>
    </cfRule>
  </conditionalFormatting>
  <conditionalFormatting sqref="R204:R216 S204:S223">
    <cfRule type="cellIs" dxfId="295" priority="56" operator="equal">
      <formula>0</formula>
    </cfRule>
  </conditionalFormatting>
  <conditionalFormatting sqref="R224:R236 S224:S243">
    <cfRule type="cellIs" dxfId="294" priority="53" operator="equal">
      <formula>0</formula>
    </cfRule>
  </conditionalFormatting>
  <conditionalFormatting sqref="R244:R256 S244:S263">
    <cfRule type="cellIs" dxfId="293" priority="50" operator="equal">
      <formula>0</formula>
    </cfRule>
  </conditionalFormatting>
  <conditionalFormatting sqref="R264:R276 S264:S283">
    <cfRule type="cellIs" dxfId="292" priority="47" operator="equal">
      <formula>0</formula>
    </cfRule>
  </conditionalFormatting>
  <conditionalFormatting sqref="R284:R296 S284:S303">
    <cfRule type="cellIs" dxfId="291" priority="44" operator="equal">
      <formula>0</formula>
    </cfRule>
  </conditionalFormatting>
  <conditionalFormatting sqref="R304:R316 S304:S323">
    <cfRule type="cellIs" dxfId="290" priority="41" operator="equal">
      <formula>0</formula>
    </cfRule>
  </conditionalFormatting>
  <conditionalFormatting sqref="R324:R336 S324:S343">
    <cfRule type="cellIs" dxfId="289" priority="38" operator="equal">
      <formula>0</formula>
    </cfRule>
  </conditionalFormatting>
  <conditionalFormatting sqref="R344:R356 S344:S363">
    <cfRule type="cellIs" dxfId="288" priority="35" operator="equal">
      <formula>0</formula>
    </cfRule>
  </conditionalFormatting>
  <conditionalFormatting sqref="R364:R376 S364:S383">
    <cfRule type="cellIs" dxfId="287" priority="32" operator="equal">
      <formula>0</formula>
    </cfRule>
  </conditionalFormatting>
  <conditionalFormatting sqref="R384:R396 S384:S403">
    <cfRule type="cellIs" dxfId="286" priority="29" operator="equal">
      <formula>0</formula>
    </cfRule>
  </conditionalFormatting>
  <conditionalFormatting sqref="R404:R416 S404:S423">
    <cfRule type="cellIs" dxfId="285" priority="26" operator="equal">
      <formula>0</formula>
    </cfRule>
  </conditionalFormatting>
  <conditionalFormatting sqref="R424:R436 S424:S443">
    <cfRule type="cellIs" dxfId="284" priority="23" operator="equal">
      <formula>0</formula>
    </cfRule>
  </conditionalFormatting>
  <conditionalFormatting sqref="R444:R456 S444:S463">
    <cfRule type="cellIs" dxfId="283" priority="20" operator="equal">
      <formula>0</formula>
    </cfRule>
  </conditionalFormatting>
  <conditionalFormatting sqref="R464:R476 S464:S483">
    <cfRule type="cellIs" dxfId="282" priority="17" operator="equal">
      <formula>0</formula>
    </cfRule>
  </conditionalFormatting>
  <conditionalFormatting sqref="R484:R496 S484:S499 R504:R516 R524:R536 R544:R556">
    <cfRule type="cellIs" dxfId="281" priority="14" operator="equal">
      <formula>0</formula>
    </cfRule>
  </conditionalFormatting>
  <conditionalFormatting sqref="R564:R576">
    <cfRule type="cellIs" dxfId="280" priority="6" operator="equal">
      <formula>0</formula>
    </cfRule>
  </conditionalFormatting>
  <conditionalFormatting sqref="R584:R596">
    <cfRule type="cellIs" dxfId="279" priority="4" operator="equal">
      <formula>0</formula>
    </cfRule>
  </conditionalFormatting>
  <conditionalFormatting sqref="R604:R616">
    <cfRule type="cellIs" dxfId="278" priority="2" operator="equal">
      <formula>0</formula>
    </cfRule>
  </conditionalFormatting>
  <conditionalFormatting sqref="R4:S16">
    <cfRule type="cellIs" dxfId="277" priority="144" operator="equal">
      <formula>0</formula>
    </cfRule>
  </conditionalFormatting>
  <conditionalFormatting sqref="R44:S56 S45:S63">
    <cfRule type="cellIs" dxfId="276" priority="140" operator="equal">
      <formula>0</formula>
    </cfRule>
  </conditionalFormatting>
  <conditionalFormatting sqref="R64:S64 R65:R76 S65:S83">
    <cfRule type="cellIs" dxfId="275" priority="138" operator="equal">
      <formula>0</formula>
    </cfRule>
  </conditionalFormatting>
  <conditionalFormatting sqref="R84:S96 S85:S103">
    <cfRule type="cellIs" dxfId="274" priority="136" operator="equal">
      <formula>0</formula>
    </cfRule>
  </conditionalFormatting>
  <conditionalFormatting sqref="S1:S3">
    <cfRule type="cellIs" dxfId="273" priority="145" operator="equal">
      <formula>0</formula>
    </cfRule>
  </conditionalFormatting>
  <conditionalFormatting sqref="S500:S519">
    <cfRule type="cellIs" dxfId="272" priority="12" operator="equal">
      <formula>0</formula>
    </cfRule>
  </conditionalFormatting>
  <conditionalFormatting sqref="S520:S539">
    <cfRule type="cellIs" dxfId="271" priority="10" operator="equal">
      <formula>0</formula>
    </cfRule>
  </conditionalFormatting>
  <conditionalFormatting sqref="S540:S1048576">
    <cfRule type="cellIs" dxfId="270" priority="8" operator="equal">
      <formula>0</formula>
    </cfRule>
  </conditionalFormatting>
  <conditionalFormatting sqref="AE1:AG1048576">
    <cfRule type="containsText" dxfId="269" priority="76" operator="containsText" text="확인">
      <formula>NOT(ISERROR(SEARCH("확인",AE1)))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  <rowBreaks count="2" manualBreakCount="2">
    <brk id="40" min="14" max="20" man="1"/>
    <brk id="79" min="14" max="20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922D4D-79C2-4F79-A872-C1D5FAF0CE14}">
          <x14:formula1>
            <xm:f>인원DB!$K$3:$K$64</xm:f>
          </x14:formula1>
          <xm:sqref>K4 K24 K44 K64 K84 K104 K124 K144 K164 K184 K204 K224 K244 K264 K284 K304 K324 K344 K364 K384 K404 K424 K444 K464 K484 K504 K524 K544 K564 K584 K604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2190-019D-4110-95BD-E1ED1404E39B}">
  <dimension ref="A1:X64"/>
  <sheetViews>
    <sheetView topLeftCell="B1" workbookViewId="0">
      <selection activeCell="P11" sqref="P11"/>
    </sheetView>
  </sheetViews>
  <sheetFormatPr defaultColWidth="8.77734375" defaultRowHeight="15" customHeight="1"/>
  <cols>
    <col min="1" max="1" width="4.6640625" style="1" bestFit="1" customWidth="1"/>
    <col min="2" max="2" width="8" style="1" bestFit="1" customWidth="1"/>
    <col min="3" max="5" width="6.33203125" style="1" bestFit="1" customWidth="1"/>
    <col min="6" max="6" width="7.33203125" style="1" bestFit="1" customWidth="1"/>
    <col min="7" max="7" width="3.6640625" style="1" customWidth="1"/>
    <col min="8" max="8" width="4.6640625" style="1" bestFit="1" customWidth="1"/>
    <col min="9" max="9" width="8" style="1" bestFit="1" customWidth="1"/>
    <col min="10" max="10" width="3.6640625" style="1" customWidth="1"/>
    <col min="11" max="11" width="8.77734375" style="1"/>
    <col min="12" max="12" width="2.21875" style="1" customWidth="1"/>
    <col min="13" max="13" width="4.6640625" style="1" bestFit="1" customWidth="1"/>
    <col min="14" max="14" width="6.33203125" style="1" bestFit="1" customWidth="1"/>
    <col min="15" max="15" width="2.21875" style="1" customWidth="1"/>
    <col min="16" max="16" width="8" style="1" bestFit="1" customWidth="1"/>
    <col min="17" max="18" width="6.33203125" style="1" bestFit="1" customWidth="1"/>
    <col min="19" max="19" width="2.6640625" style="1" customWidth="1"/>
    <col min="20" max="21" width="6.6640625" style="1" customWidth="1"/>
    <col min="22" max="22" width="8.5546875" style="1" bestFit="1" customWidth="1"/>
    <col min="23" max="23" width="6.6640625" style="1" customWidth="1"/>
    <col min="24" max="24" width="8" style="1" bestFit="1" customWidth="1"/>
    <col min="25" max="16384" width="8.77734375" style="1"/>
  </cols>
  <sheetData>
    <row r="1" spans="1:24" ht="15" customHeight="1">
      <c r="T1" s="1">
        <v>4.5</v>
      </c>
      <c r="U1" s="1" t="s">
        <v>13</v>
      </c>
      <c r="W1" s="1" t="s">
        <v>14</v>
      </c>
    </row>
    <row r="2" spans="1:24" ht="15" customHeight="1">
      <c r="A2" s="263" t="s">
        <v>7</v>
      </c>
      <c r="B2" s="263" t="s">
        <v>279</v>
      </c>
      <c r="C2" s="263" t="s">
        <v>280</v>
      </c>
      <c r="D2" s="263" t="s">
        <v>281</v>
      </c>
      <c r="E2" s="263" t="s">
        <v>282</v>
      </c>
      <c r="F2" s="263" t="s">
        <v>10</v>
      </c>
      <c r="H2" s="263" t="s">
        <v>283</v>
      </c>
      <c r="I2" s="263" t="s">
        <v>177</v>
      </c>
      <c r="K2" s="263" t="s">
        <v>284</v>
      </c>
      <c r="M2" s="263" t="s">
        <v>285</v>
      </c>
      <c r="N2" s="263" t="s">
        <v>286</v>
      </c>
      <c r="P2" s="263" t="s">
        <v>279</v>
      </c>
      <c r="Q2" s="263" t="s">
        <v>287</v>
      </c>
      <c r="R2" s="263" t="s">
        <v>288</v>
      </c>
      <c r="T2" s="1">
        <v>1</v>
      </c>
      <c r="U2" s="1">
        <v>2.2999999999999998</v>
      </c>
      <c r="W2" s="1">
        <v>2.1</v>
      </c>
    </row>
    <row r="3" spans="1:24" ht="15" customHeight="1">
      <c r="A3" s="263">
        <f>SUBTOTAL(103,$C$3:C3)</f>
        <v>1</v>
      </c>
      <c r="B3" s="263">
        <v>3508</v>
      </c>
      <c r="C3" s="263" t="s">
        <v>136</v>
      </c>
      <c r="D3" s="263" t="s">
        <v>289</v>
      </c>
      <c r="E3" s="263" t="s">
        <v>290</v>
      </c>
      <c r="F3" s="263" t="s">
        <v>137</v>
      </c>
      <c r="H3" s="263" t="s">
        <v>3</v>
      </c>
      <c r="I3" s="263">
        <v>12</v>
      </c>
      <c r="K3" s="263" t="s">
        <v>192</v>
      </c>
      <c r="M3" s="263">
        <v>1</v>
      </c>
      <c r="N3" s="263" t="s">
        <v>48</v>
      </c>
      <c r="P3" s="263">
        <f>B3</f>
        <v>3508</v>
      </c>
      <c r="Q3" s="263" t="str">
        <f>C3</f>
        <v>이수환</v>
      </c>
      <c r="R3" s="263" t="str">
        <f>C18</f>
        <v>박선웅</v>
      </c>
      <c r="T3" s="1">
        <v>2</v>
      </c>
      <c r="U3" s="1">
        <v>2.2999999999999998</v>
      </c>
      <c r="W3" s="1">
        <v>2.1</v>
      </c>
    </row>
    <row r="4" spans="1:24" ht="15" customHeight="1">
      <c r="A4" s="263">
        <f>SUBTOTAL(103,$C$3:C4)</f>
        <v>2</v>
      </c>
      <c r="B4" s="263">
        <v>3509</v>
      </c>
      <c r="C4" s="263" t="s">
        <v>140</v>
      </c>
      <c r="D4" s="263" t="s">
        <v>291</v>
      </c>
      <c r="E4" s="263" t="s">
        <v>292</v>
      </c>
      <c r="F4" s="263" t="s">
        <v>141</v>
      </c>
      <c r="H4" s="263" t="s">
        <v>4</v>
      </c>
      <c r="I4" s="263">
        <v>10</v>
      </c>
      <c r="K4" s="263" t="s">
        <v>230</v>
      </c>
      <c r="M4" s="263">
        <v>2</v>
      </c>
      <c r="N4" s="263" t="s">
        <v>64</v>
      </c>
      <c r="P4" s="263">
        <f t="shared" ref="P4:P14" si="0">B4</f>
        <v>3509</v>
      </c>
      <c r="Q4" s="263" t="str">
        <f t="shared" ref="Q4:Q14" si="1">C4</f>
        <v>김상신</v>
      </c>
      <c r="R4" s="263" t="str">
        <f t="shared" ref="R4:R14" si="2">C19</f>
        <v>박종길</v>
      </c>
      <c r="T4" s="295">
        <v>3</v>
      </c>
      <c r="U4" s="295">
        <v>2.5</v>
      </c>
      <c r="V4" s="295" t="s">
        <v>293</v>
      </c>
      <c r="W4" s="1">
        <v>2.1</v>
      </c>
    </row>
    <row r="5" spans="1:24" ht="15" customHeight="1">
      <c r="A5" s="263">
        <f>SUBTOTAL(103,$C$3:C5)</f>
        <v>3</v>
      </c>
      <c r="B5" s="263">
        <v>3619</v>
      </c>
      <c r="C5" s="263" t="s">
        <v>143</v>
      </c>
      <c r="D5" s="263" t="s">
        <v>294</v>
      </c>
      <c r="E5" s="263" t="s">
        <v>295</v>
      </c>
      <c r="F5" s="263" t="s">
        <v>137</v>
      </c>
      <c r="H5" s="263" t="s">
        <v>5</v>
      </c>
      <c r="I5" s="263">
        <v>10</v>
      </c>
      <c r="K5" s="263" t="s">
        <v>296</v>
      </c>
      <c r="M5" s="263">
        <v>3</v>
      </c>
      <c r="N5" s="263" t="s">
        <v>70</v>
      </c>
      <c r="P5" s="263">
        <f t="shared" si="0"/>
        <v>3619</v>
      </c>
      <c r="Q5" s="263" t="str">
        <f t="shared" si="1"/>
        <v>심상만</v>
      </c>
      <c r="R5" s="263" t="str">
        <f t="shared" si="2"/>
        <v>최정수</v>
      </c>
      <c r="T5" s="1">
        <v>4</v>
      </c>
      <c r="U5" s="1">
        <v>2</v>
      </c>
      <c r="V5" s="1" t="s">
        <v>297</v>
      </c>
      <c r="W5" s="1">
        <v>2.2000000000000002</v>
      </c>
    </row>
    <row r="6" spans="1:24" ht="15" customHeight="1">
      <c r="A6" s="263">
        <f>SUBTOTAL(103,$C$3:C6)</f>
        <v>4</v>
      </c>
      <c r="B6" s="263">
        <v>3620</v>
      </c>
      <c r="C6" s="263" t="s">
        <v>146</v>
      </c>
      <c r="D6" s="263" t="s">
        <v>4</v>
      </c>
      <c r="E6" s="263" t="s">
        <v>298</v>
      </c>
      <c r="F6" s="263" t="s">
        <v>141</v>
      </c>
      <c r="K6" s="263" t="s">
        <v>299</v>
      </c>
      <c r="M6" s="263">
        <v>4</v>
      </c>
      <c r="N6" s="263" t="s">
        <v>26</v>
      </c>
      <c r="P6" s="263">
        <f t="shared" si="0"/>
        <v>3620</v>
      </c>
      <c r="Q6" s="263" t="str">
        <f t="shared" si="1"/>
        <v>최중문</v>
      </c>
      <c r="R6" s="263" t="str">
        <f t="shared" si="2"/>
        <v>장시혁</v>
      </c>
      <c r="T6" s="1">
        <v>5</v>
      </c>
      <c r="U6" s="1">
        <v>2.2999999999999998</v>
      </c>
      <c r="V6" s="1" t="s">
        <v>297</v>
      </c>
      <c r="W6" s="1">
        <v>2.2000000000000002</v>
      </c>
    </row>
    <row r="7" spans="1:24" ht="15" customHeight="1">
      <c r="A7" s="263">
        <f>SUBTOTAL(103,$C$3:C7)</f>
        <v>5</v>
      </c>
      <c r="B7" s="263">
        <v>3621</v>
      </c>
      <c r="C7" s="263" t="s">
        <v>148</v>
      </c>
      <c r="D7" s="263" t="s">
        <v>290</v>
      </c>
      <c r="E7" s="263" t="s">
        <v>300</v>
      </c>
      <c r="F7" s="263" t="s">
        <v>141</v>
      </c>
      <c r="K7" s="263" t="s">
        <v>245</v>
      </c>
      <c r="M7" s="263">
        <v>5</v>
      </c>
      <c r="N7" s="263" t="s">
        <v>27</v>
      </c>
      <c r="P7" s="263">
        <f t="shared" si="0"/>
        <v>3621</v>
      </c>
      <c r="Q7" s="263" t="str">
        <f t="shared" si="1"/>
        <v>김도근</v>
      </c>
      <c r="R7" s="263" t="str">
        <f t="shared" si="2"/>
        <v>김학열</v>
      </c>
      <c r="T7" s="1">
        <v>6</v>
      </c>
      <c r="U7" s="1">
        <v>2.2999999999999998</v>
      </c>
      <c r="V7" s="1" t="s">
        <v>297</v>
      </c>
      <c r="W7" s="1">
        <v>2.2000000000000002</v>
      </c>
    </row>
    <row r="8" spans="1:24" ht="15" customHeight="1">
      <c r="A8" s="263">
        <f>SUBTOTAL(103,$C$3:C8)</f>
        <v>6</v>
      </c>
      <c r="B8" s="263">
        <v>3622</v>
      </c>
      <c r="C8" s="263" t="s">
        <v>150</v>
      </c>
      <c r="D8" s="263" t="s">
        <v>292</v>
      </c>
      <c r="E8" s="263" t="s">
        <v>301</v>
      </c>
      <c r="F8" s="263" t="s">
        <v>139</v>
      </c>
      <c r="K8" s="263" t="s">
        <v>302</v>
      </c>
      <c r="M8" s="263">
        <v>6</v>
      </c>
      <c r="N8" s="263" t="s">
        <v>78</v>
      </c>
      <c r="P8" s="263">
        <f t="shared" si="0"/>
        <v>3622</v>
      </c>
      <c r="Q8" s="263" t="str">
        <f t="shared" si="1"/>
        <v>김만철</v>
      </c>
      <c r="R8" s="263" t="str">
        <f t="shared" si="2"/>
        <v>자선호</v>
      </c>
      <c r="T8" s="1">
        <v>7</v>
      </c>
      <c r="U8" s="1">
        <v>2.2999999999999998</v>
      </c>
      <c r="V8" s="1" t="s">
        <v>297</v>
      </c>
      <c r="W8" s="1">
        <v>2.2000000000000002</v>
      </c>
    </row>
    <row r="9" spans="1:24" ht="15" customHeight="1">
      <c r="A9" s="263">
        <f>SUBTOTAL(103,$C$3:C9)</f>
        <v>7</v>
      </c>
      <c r="B9" s="263">
        <v>3629</v>
      </c>
      <c r="C9" s="263" t="s">
        <v>152</v>
      </c>
      <c r="D9" s="263" t="s">
        <v>295</v>
      </c>
      <c r="E9" s="263" t="s">
        <v>303</v>
      </c>
      <c r="F9" s="263" t="s">
        <v>141</v>
      </c>
      <c r="K9" s="263" t="s">
        <v>249</v>
      </c>
      <c r="M9" s="263">
        <v>7</v>
      </c>
      <c r="N9" s="263" t="s">
        <v>72</v>
      </c>
      <c r="P9" s="263">
        <f t="shared" si="0"/>
        <v>3629</v>
      </c>
      <c r="Q9" s="263" t="str">
        <f t="shared" si="1"/>
        <v>김민규</v>
      </c>
      <c r="R9" s="263" t="str">
        <f t="shared" si="2"/>
        <v>김권호</v>
      </c>
      <c r="T9" s="1">
        <v>8</v>
      </c>
      <c r="U9" s="1">
        <v>2.4</v>
      </c>
      <c r="W9" s="1">
        <v>2.2000000000000002</v>
      </c>
    </row>
    <row r="10" spans="1:24" ht="15" customHeight="1">
      <c r="A10" s="263">
        <f>SUBTOTAL(103,$C$3:C10)</f>
        <v>8</v>
      </c>
      <c r="B10" s="263">
        <v>3630</v>
      </c>
      <c r="C10" s="263" t="s">
        <v>154</v>
      </c>
      <c r="D10" s="263" t="s">
        <v>289</v>
      </c>
      <c r="E10" s="263" t="s">
        <v>304</v>
      </c>
      <c r="F10" s="263" t="s">
        <v>141</v>
      </c>
      <c r="K10" s="263" t="s">
        <v>250</v>
      </c>
      <c r="M10" s="263">
        <v>8</v>
      </c>
      <c r="N10" s="263" t="s">
        <v>52</v>
      </c>
      <c r="P10" s="263">
        <f t="shared" si="0"/>
        <v>3630</v>
      </c>
      <c r="Q10" s="263" t="str">
        <f t="shared" si="1"/>
        <v>우제욱</v>
      </c>
      <c r="R10" s="263" t="str">
        <f t="shared" si="2"/>
        <v>변일용</v>
      </c>
      <c r="T10" s="1">
        <v>9</v>
      </c>
      <c r="U10" s="1">
        <v>2.4</v>
      </c>
      <c r="W10" s="1">
        <v>2.2000000000000002</v>
      </c>
      <c r="X10" s="1" t="s">
        <v>305</v>
      </c>
    </row>
    <row r="11" spans="1:24" ht="15" customHeight="1">
      <c r="A11" s="263">
        <f>SUBTOTAL(103,$C$3:C11)</f>
        <v>9</v>
      </c>
      <c r="B11" s="263">
        <v>3631</v>
      </c>
      <c r="C11" s="263" t="s">
        <v>156</v>
      </c>
      <c r="D11" s="263" t="s">
        <v>291</v>
      </c>
      <c r="E11" s="263" t="s">
        <v>306</v>
      </c>
      <c r="F11" s="263" t="s">
        <v>139</v>
      </c>
      <c r="K11" s="263" t="s">
        <v>251</v>
      </c>
      <c r="M11" s="263">
        <v>9</v>
      </c>
      <c r="N11" s="263" t="s">
        <v>53</v>
      </c>
      <c r="P11" s="263">
        <f t="shared" si="0"/>
        <v>3631</v>
      </c>
      <c r="Q11" s="263" t="str">
        <f t="shared" si="1"/>
        <v>장남균</v>
      </c>
      <c r="R11" s="263" t="str">
        <f t="shared" si="2"/>
        <v>이영화</v>
      </c>
      <c r="T11" s="295">
        <v>10</v>
      </c>
      <c r="U11" s="295">
        <v>2.6</v>
      </c>
      <c r="V11" s="295" t="s">
        <v>293</v>
      </c>
      <c r="W11" s="1">
        <v>2.2000000000000002</v>
      </c>
      <c r="X11" s="1" t="s">
        <v>305</v>
      </c>
    </row>
    <row r="12" spans="1:24" ht="15" customHeight="1">
      <c r="A12" s="263">
        <f>SUBTOTAL(103,$C$3:C12)</f>
        <v>10</v>
      </c>
      <c r="B12" s="263">
        <v>3632</v>
      </c>
      <c r="C12" s="263" t="s">
        <v>158</v>
      </c>
      <c r="D12" s="263" t="s">
        <v>294</v>
      </c>
      <c r="E12" s="263" t="s">
        <v>307</v>
      </c>
      <c r="F12" s="263" t="s">
        <v>145</v>
      </c>
      <c r="K12" s="263" t="s">
        <v>308</v>
      </c>
      <c r="M12" s="263">
        <v>10</v>
      </c>
      <c r="N12" s="263" t="s">
        <v>54</v>
      </c>
      <c r="P12" s="263">
        <f t="shared" si="0"/>
        <v>3632</v>
      </c>
      <c r="Q12" s="263" t="str">
        <f t="shared" si="1"/>
        <v>김요섭</v>
      </c>
      <c r="R12" s="263" t="str">
        <f t="shared" si="2"/>
        <v>임충환</v>
      </c>
      <c r="T12" s="1">
        <v>11</v>
      </c>
      <c r="U12" s="1">
        <v>2.2000000000000002</v>
      </c>
      <c r="W12" s="1">
        <v>2.2000000000000002</v>
      </c>
      <c r="X12" s="1" t="s">
        <v>297</v>
      </c>
    </row>
    <row r="13" spans="1:24" ht="15" customHeight="1">
      <c r="A13" s="263">
        <f>SUBTOTAL(103,$C$3:C13)</f>
        <v>11</v>
      </c>
      <c r="B13" s="263">
        <v>3661</v>
      </c>
      <c r="C13" s="263" t="s">
        <v>160</v>
      </c>
      <c r="D13" s="263" t="s">
        <v>4</v>
      </c>
      <c r="E13" s="263" t="s">
        <v>298</v>
      </c>
      <c r="F13" s="263" t="s">
        <v>141</v>
      </c>
      <c r="K13" s="263" t="s">
        <v>309</v>
      </c>
      <c r="M13" s="263">
        <v>11</v>
      </c>
      <c r="N13" s="263" t="s">
        <v>87</v>
      </c>
      <c r="P13" s="263">
        <f t="shared" si="0"/>
        <v>3661</v>
      </c>
      <c r="Q13" s="263" t="str">
        <f t="shared" si="1"/>
        <v>이인섭</v>
      </c>
      <c r="R13" s="263" t="str">
        <f t="shared" si="2"/>
        <v>김익수</v>
      </c>
      <c r="T13" s="1">
        <v>12</v>
      </c>
      <c r="U13" s="1">
        <v>2.2999999999999998</v>
      </c>
      <c r="W13" s="1">
        <v>2.2000000000000002</v>
      </c>
      <c r="X13" s="1" t="s">
        <v>297</v>
      </c>
    </row>
    <row r="14" spans="1:24" ht="15" customHeight="1">
      <c r="A14" s="263">
        <f>SUBTOTAL(103,$C$3:C14)</f>
        <v>12</v>
      </c>
      <c r="B14" s="263">
        <v>3662</v>
      </c>
      <c r="C14" s="263" t="s">
        <v>162</v>
      </c>
      <c r="D14" s="263" t="s">
        <v>290</v>
      </c>
      <c r="E14" s="263" t="s">
        <v>300</v>
      </c>
      <c r="F14" s="263" t="s">
        <v>137</v>
      </c>
      <c r="K14" s="263" t="s">
        <v>254</v>
      </c>
      <c r="M14" s="263">
        <v>12</v>
      </c>
      <c r="N14" s="263" t="s">
        <v>46</v>
      </c>
      <c r="P14" s="263">
        <f t="shared" si="0"/>
        <v>3662</v>
      </c>
      <c r="Q14" s="263" t="str">
        <f t="shared" si="1"/>
        <v>김학희</v>
      </c>
      <c r="R14" s="263" t="str">
        <f t="shared" si="2"/>
        <v>최용선</v>
      </c>
      <c r="U14" s="1">
        <f>SUM(U2:U13)</f>
        <v>27.9</v>
      </c>
      <c r="W14" s="1">
        <f>SUM(W2:W13)</f>
        <v>26.099999999999994</v>
      </c>
      <c r="X14" s="1">
        <f>SUM(U14:W14)</f>
        <v>53.999999999999993</v>
      </c>
    </row>
    <row r="15" spans="1:24" ht="15" customHeight="1">
      <c r="A15" s="263">
        <f>SUBTOTAL(103,$C$3:C15)</f>
        <v>13</v>
      </c>
      <c r="B15" s="263" t="s">
        <v>310</v>
      </c>
      <c r="C15" s="263" t="s">
        <v>165</v>
      </c>
      <c r="D15" s="263" t="s">
        <v>290</v>
      </c>
      <c r="E15" s="263"/>
      <c r="F15" s="263" t="s">
        <v>311</v>
      </c>
      <c r="K15" s="263" t="s">
        <v>257</v>
      </c>
      <c r="M15" s="263">
        <v>13</v>
      </c>
      <c r="N15" s="263" t="s">
        <v>312</v>
      </c>
      <c r="P15" s="263"/>
      <c r="Q15" s="263"/>
      <c r="R15" s="263"/>
    </row>
    <row r="16" spans="1:24" ht="15" customHeight="1">
      <c r="A16" s="263">
        <f>SUBTOTAL(103,$C$3:C16)</f>
        <v>14</v>
      </c>
      <c r="B16" s="263" t="s">
        <v>310</v>
      </c>
      <c r="C16" s="263" t="s">
        <v>168</v>
      </c>
      <c r="D16" s="263" t="s">
        <v>290</v>
      </c>
      <c r="E16" s="263"/>
      <c r="F16" s="263" t="s">
        <v>169</v>
      </c>
      <c r="K16" s="263" t="s">
        <v>259</v>
      </c>
      <c r="M16" s="263">
        <v>21</v>
      </c>
      <c r="N16" s="263" t="s">
        <v>75</v>
      </c>
    </row>
    <row r="17" spans="1:14" ht="15" customHeight="1">
      <c r="A17" s="263">
        <f>SUBTOTAL(103,$C$3:C17)</f>
        <v>15</v>
      </c>
      <c r="B17" s="263" t="s">
        <v>310</v>
      </c>
      <c r="C17" s="263" t="s">
        <v>171</v>
      </c>
      <c r="D17" s="263" t="s">
        <v>4</v>
      </c>
      <c r="E17" s="263"/>
      <c r="F17" s="263" t="s">
        <v>313</v>
      </c>
      <c r="K17" s="263" t="s">
        <v>260</v>
      </c>
      <c r="M17" s="263">
        <v>22</v>
      </c>
      <c r="N17" s="263" t="s">
        <v>76</v>
      </c>
    </row>
    <row r="18" spans="1:14" ht="15" customHeight="1">
      <c r="A18" s="263">
        <f>SUBTOTAL(103,$C$3:C18)</f>
        <v>16</v>
      </c>
      <c r="B18" s="263">
        <v>3508</v>
      </c>
      <c r="C18" s="263" t="s">
        <v>49</v>
      </c>
      <c r="D18" s="263" t="s">
        <v>298</v>
      </c>
      <c r="E18" s="263" t="s">
        <v>304</v>
      </c>
      <c r="F18" s="263" t="s">
        <v>139</v>
      </c>
      <c r="K18" s="263" t="s">
        <v>262</v>
      </c>
      <c r="M18" s="263">
        <v>23</v>
      </c>
      <c r="N18" s="263" t="s">
        <v>69</v>
      </c>
    </row>
    <row r="19" spans="1:14" ht="15" customHeight="1">
      <c r="A19" s="263">
        <f>SUBTOTAL(103,$C$3:C19)</f>
        <v>17</v>
      </c>
      <c r="B19" s="263">
        <v>3509</v>
      </c>
      <c r="C19" s="263" t="s">
        <v>142</v>
      </c>
      <c r="D19" s="263" t="s">
        <v>300</v>
      </c>
      <c r="E19" s="263" t="s">
        <v>306</v>
      </c>
      <c r="F19" s="263" t="s">
        <v>141</v>
      </c>
      <c r="K19" s="263" t="s">
        <v>314</v>
      </c>
      <c r="M19" s="263">
        <v>24</v>
      </c>
      <c r="N19" s="263" t="s">
        <v>50</v>
      </c>
    </row>
    <row r="20" spans="1:14" ht="15" customHeight="1">
      <c r="A20" s="263">
        <f>SUBTOTAL(103,$C$3:C20)</f>
        <v>18</v>
      </c>
      <c r="B20" s="263">
        <v>3619</v>
      </c>
      <c r="C20" s="263" t="s">
        <v>144</v>
      </c>
      <c r="D20" s="263" t="s">
        <v>301</v>
      </c>
      <c r="E20" s="263" t="s">
        <v>307</v>
      </c>
      <c r="F20" s="263" t="s">
        <v>145</v>
      </c>
      <c r="K20" s="263" t="s">
        <v>315</v>
      </c>
      <c r="M20" s="263">
        <v>25</v>
      </c>
      <c r="N20" s="263" t="s">
        <v>51</v>
      </c>
    </row>
    <row r="21" spans="1:14" ht="15" customHeight="1">
      <c r="A21" s="263">
        <f>SUBTOTAL(103,$C$3:C21)</f>
        <v>19</v>
      </c>
      <c r="B21" s="263">
        <v>3620</v>
      </c>
      <c r="C21" s="263" t="s">
        <v>147</v>
      </c>
      <c r="D21" s="263" t="s">
        <v>303</v>
      </c>
      <c r="E21" s="263" t="s">
        <v>298</v>
      </c>
      <c r="F21" s="263" t="s">
        <v>141</v>
      </c>
      <c r="K21" s="263" t="s">
        <v>265</v>
      </c>
      <c r="M21" s="263">
        <v>26</v>
      </c>
      <c r="N21" s="263" t="s">
        <v>90</v>
      </c>
    </row>
    <row r="22" spans="1:14" ht="15" customHeight="1">
      <c r="A22" s="263">
        <f>SUBTOTAL(103,$C$3:C22)</f>
        <v>20</v>
      </c>
      <c r="B22" s="263">
        <v>3621</v>
      </c>
      <c r="C22" s="263" t="s">
        <v>149</v>
      </c>
      <c r="D22" s="263" t="s">
        <v>304</v>
      </c>
      <c r="E22" s="263" t="s">
        <v>300</v>
      </c>
      <c r="F22" s="263" t="s">
        <v>145</v>
      </c>
      <c r="K22" s="263" t="s">
        <v>266</v>
      </c>
      <c r="M22" s="263">
        <v>27</v>
      </c>
      <c r="N22" s="263" t="s">
        <v>82</v>
      </c>
    </row>
    <row r="23" spans="1:14" ht="15" customHeight="1">
      <c r="A23" s="263">
        <f>SUBTOTAL(103,$C$3:C23)</f>
        <v>21</v>
      </c>
      <c r="B23" s="263">
        <v>3622</v>
      </c>
      <c r="C23" s="263" t="s">
        <v>88</v>
      </c>
      <c r="D23" s="263" t="s">
        <v>306</v>
      </c>
      <c r="E23" s="263" t="s">
        <v>301</v>
      </c>
      <c r="F23" s="263" t="s">
        <v>141</v>
      </c>
      <c r="K23" s="263" t="s">
        <v>267</v>
      </c>
      <c r="M23" s="263">
        <v>28</v>
      </c>
      <c r="N23" s="263" t="s">
        <v>29</v>
      </c>
    </row>
    <row r="24" spans="1:14" ht="15" customHeight="1">
      <c r="A24" s="263">
        <f>SUBTOTAL(103,$C$3:C24)</f>
        <v>22</v>
      </c>
      <c r="B24" s="263">
        <v>3629</v>
      </c>
      <c r="C24" s="263" t="s">
        <v>153</v>
      </c>
      <c r="D24" s="263" t="s">
        <v>307</v>
      </c>
      <c r="E24" s="263" t="s">
        <v>303</v>
      </c>
      <c r="F24" s="263" t="s">
        <v>141</v>
      </c>
      <c r="K24" s="263" t="s">
        <v>268</v>
      </c>
      <c r="M24" s="263">
        <v>29</v>
      </c>
      <c r="N24" s="263" t="s">
        <v>30</v>
      </c>
    </row>
    <row r="25" spans="1:14" ht="15" customHeight="1">
      <c r="A25" s="263">
        <f>SUBTOTAL(103,$C$3:C25)</f>
        <v>23</v>
      </c>
      <c r="B25" s="263">
        <v>3630</v>
      </c>
      <c r="C25" s="263" t="s">
        <v>155</v>
      </c>
      <c r="D25" s="263" t="s">
        <v>298</v>
      </c>
      <c r="E25" s="263" t="s">
        <v>304</v>
      </c>
      <c r="F25" s="263" t="s">
        <v>137</v>
      </c>
      <c r="K25" s="263" t="s">
        <v>269</v>
      </c>
      <c r="M25" s="263">
        <v>30</v>
      </c>
      <c r="N25" s="263" t="s">
        <v>31</v>
      </c>
    </row>
    <row r="26" spans="1:14" ht="15" customHeight="1">
      <c r="A26" s="263">
        <f>SUBTOTAL(103,$C$3:C26)</f>
        <v>24</v>
      </c>
      <c r="B26" s="263">
        <v>3631</v>
      </c>
      <c r="C26" s="263" t="s">
        <v>157</v>
      </c>
      <c r="D26" s="263" t="s">
        <v>300</v>
      </c>
      <c r="E26" s="263" t="s">
        <v>306</v>
      </c>
      <c r="F26" s="263" t="s">
        <v>141</v>
      </c>
      <c r="K26" s="263" t="s">
        <v>271</v>
      </c>
      <c r="M26" s="263">
        <v>31</v>
      </c>
      <c r="N26" s="263" t="s">
        <v>57</v>
      </c>
    </row>
    <row r="27" spans="1:14" ht="15" customHeight="1">
      <c r="A27" s="263">
        <f>SUBTOTAL(103,$C$3:C27)</f>
        <v>25</v>
      </c>
      <c r="B27" s="263">
        <v>3632</v>
      </c>
      <c r="C27" s="263" t="s">
        <v>159</v>
      </c>
      <c r="D27" s="263" t="s">
        <v>301</v>
      </c>
      <c r="E27" s="263" t="s">
        <v>307</v>
      </c>
      <c r="F27" s="263" t="s">
        <v>141</v>
      </c>
      <c r="K27" s="263" t="s">
        <v>272</v>
      </c>
      <c r="M27" s="263">
        <v>32</v>
      </c>
      <c r="N27" s="263" t="s">
        <v>33</v>
      </c>
    </row>
    <row r="28" spans="1:14" ht="15" customHeight="1">
      <c r="A28" s="263">
        <f>SUBTOTAL(103,$C$3:C28)</f>
        <v>26</v>
      </c>
      <c r="B28" s="263">
        <v>3661</v>
      </c>
      <c r="C28" s="263" t="s">
        <v>161</v>
      </c>
      <c r="D28" s="263" t="s">
        <v>303</v>
      </c>
      <c r="E28" s="263" t="s">
        <v>298</v>
      </c>
      <c r="F28" s="263" t="s">
        <v>141</v>
      </c>
      <c r="K28" s="263" t="s">
        <v>273</v>
      </c>
      <c r="M28" s="263">
        <v>33</v>
      </c>
      <c r="N28" s="263" t="s">
        <v>316</v>
      </c>
    </row>
    <row r="29" spans="1:14" ht="15" customHeight="1">
      <c r="A29" s="263">
        <f>SUBTOTAL(103,$C$3:C29)</f>
        <v>27</v>
      </c>
      <c r="B29" s="263">
        <v>3662</v>
      </c>
      <c r="C29" s="263" t="s">
        <v>163</v>
      </c>
      <c r="D29" s="263" t="s">
        <v>304</v>
      </c>
      <c r="E29" s="263" t="s">
        <v>300</v>
      </c>
      <c r="F29" s="263" t="s">
        <v>141</v>
      </c>
      <c r="K29" s="263" t="s">
        <v>317</v>
      </c>
      <c r="M29" s="263" t="s">
        <v>28</v>
      </c>
      <c r="N29" s="263" t="s">
        <v>28</v>
      </c>
    </row>
    <row r="30" spans="1:14" ht="15" customHeight="1">
      <c r="A30" s="263">
        <f>SUBTOTAL(103,$C$3:C30)</f>
        <v>28</v>
      </c>
      <c r="B30" s="263" t="s">
        <v>310</v>
      </c>
      <c r="C30" s="263" t="s">
        <v>167</v>
      </c>
      <c r="D30" s="263" t="s">
        <v>290</v>
      </c>
      <c r="E30" s="263"/>
      <c r="F30" s="263" t="s">
        <v>139</v>
      </c>
      <c r="K30" s="263" t="s">
        <v>318</v>
      </c>
    </row>
    <row r="31" spans="1:14" ht="15" customHeight="1">
      <c r="A31" s="263">
        <f>SUBTOTAL(103,$C$3:C31)</f>
        <v>29</v>
      </c>
      <c r="B31" s="263" t="s">
        <v>310</v>
      </c>
      <c r="C31" s="263" t="s">
        <v>170</v>
      </c>
      <c r="D31" s="263" t="s">
        <v>290</v>
      </c>
      <c r="E31" s="263"/>
      <c r="F31" s="263" t="s">
        <v>169</v>
      </c>
      <c r="K31" s="263" t="s">
        <v>319</v>
      </c>
    </row>
    <row r="32" spans="1:14" ht="15" customHeight="1">
      <c r="A32" s="263">
        <f>SUBTOTAL(103,$C$3:C32)</f>
        <v>30</v>
      </c>
      <c r="B32" s="263" t="s">
        <v>310</v>
      </c>
      <c r="C32" s="263" t="s">
        <v>111</v>
      </c>
      <c r="D32" s="263"/>
      <c r="E32" s="263"/>
      <c r="F32" s="263"/>
      <c r="K32" s="263" t="s">
        <v>277</v>
      </c>
    </row>
    <row r="33" spans="1:11" ht="15" customHeight="1">
      <c r="A33" s="263">
        <f>SUBTOTAL(103,$C$3:C33)</f>
        <v>31</v>
      </c>
      <c r="B33" s="263" t="s">
        <v>310</v>
      </c>
      <c r="C33" s="263" t="s">
        <v>114</v>
      </c>
      <c r="D33" s="263"/>
      <c r="E33" s="263"/>
      <c r="F33" s="263"/>
      <c r="K33" s="263" t="s">
        <v>278</v>
      </c>
    </row>
    <row r="34" spans="1:11" ht="15" customHeight="1">
      <c r="A34" s="263">
        <f>SUBTOTAL(103,$C$3:C34)</f>
        <v>32</v>
      </c>
      <c r="B34" s="263" t="s">
        <v>310</v>
      </c>
      <c r="C34" s="263" t="s">
        <v>115</v>
      </c>
      <c r="D34" s="263"/>
      <c r="E34" s="263"/>
      <c r="F34" s="263"/>
      <c r="K34" s="263" t="s">
        <v>320</v>
      </c>
    </row>
    <row r="35" spans="1:11" ht="15" customHeight="1">
      <c r="A35" s="263">
        <f>SUBTOTAL(103,$C$3:C35)</f>
        <v>32</v>
      </c>
      <c r="B35" s="263"/>
      <c r="C35" s="263"/>
      <c r="D35" s="263"/>
      <c r="E35" s="263"/>
      <c r="F35" s="263"/>
      <c r="K35" s="263" t="s">
        <v>321</v>
      </c>
    </row>
    <row r="36" spans="1:11" ht="15" customHeight="1">
      <c r="A36" s="263">
        <f>SUBTOTAL(103,$C$3:C36)</f>
        <v>32</v>
      </c>
      <c r="B36" s="263"/>
      <c r="C36" s="263"/>
      <c r="D36" s="263"/>
      <c r="E36" s="263"/>
      <c r="F36" s="263"/>
      <c r="K36" s="263" t="s">
        <v>242</v>
      </c>
    </row>
    <row r="37" spans="1:11" ht="15" customHeight="1">
      <c r="K37" s="263" t="s">
        <v>244</v>
      </c>
    </row>
    <row r="38" spans="1:11" ht="15" customHeight="1">
      <c r="K38" s="263" t="s">
        <v>322</v>
      </c>
    </row>
    <row r="39" spans="1:11" ht="15" customHeight="1">
      <c r="K39" s="263" t="s">
        <v>248</v>
      </c>
    </row>
    <row r="40" spans="1:11" ht="15" customHeight="1">
      <c r="K40" s="263" t="s">
        <v>323</v>
      </c>
    </row>
    <row r="41" spans="1:11" ht="15" customHeight="1">
      <c r="K41" s="263" t="s">
        <v>324</v>
      </c>
    </row>
    <row r="42" spans="1:11" ht="15" customHeight="1">
      <c r="K42" s="263" t="s">
        <v>325</v>
      </c>
    </row>
    <row r="43" spans="1:11" ht="15" customHeight="1">
      <c r="K43" s="263" t="s">
        <v>252</v>
      </c>
    </row>
    <row r="44" spans="1:11" ht="15" customHeight="1">
      <c r="K44" s="263" t="s">
        <v>253</v>
      </c>
    </row>
    <row r="45" spans="1:11" ht="15" customHeight="1">
      <c r="K45" s="263" t="s">
        <v>326</v>
      </c>
    </row>
    <row r="46" spans="1:11" ht="15" customHeight="1">
      <c r="K46" s="263" t="s">
        <v>327</v>
      </c>
    </row>
    <row r="47" spans="1:11" ht="15" customHeight="1">
      <c r="K47" s="263" t="s">
        <v>328</v>
      </c>
    </row>
    <row r="48" spans="1:11" ht="15" customHeight="1">
      <c r="K48" s="263" t="s">
        <v>329</v>
      </c>
    </row>
    <row r="49" spans="11:11" ht="15" customHeight="1">
      <c r="K49" s="263" t="s">
        <v>330</v>
      </c>
    </row>
    <row r="50" spans="11:11" ht="15" customHeight="1">
      <c r="K50" s="263" t="s">
        <v>263</v>
      </c>
    </row>
    <row r="51" spans="11:11" ht="15" customHeight="1">
      <c r="K51" s="263" t="s">
        <v>264</v>
      </c>
    </row>
    <row r="52" spans="11:11" ht="15" customHeight="1">
      <c r="K52" s="263" t="s">
        <v>331</v>
      </c>
    </row>
    <row r="53" spans="11:11" ht="15" customHeight="1">
      <c r="K53" s="263" t="s">
        <v>332</v>
      </c>
    </row>
    <row r="54" spans="11:11" ht="15" customHeight="1">
      <c r="K54" s="263" t="s">
        <v>333</v>
      </c>
    </row>
    <row r="55" spans="11:11" ht="15" customHeight="1">
      <c r="K55" s="263" t="s">
        <v>334</v>
      </c>
    </row>
    <row r="56" spans="11:11" ht="15" customHeight="1">
      <c r="K56" s="263" t="s">
        <v>335</v>
      </c>
    </row>
    <row r="57" spans="11:11" ht="15" customHeight="1">
      <c r="K57" s="263" t="s">
        <v>336</v>
      </c>
    </row>
    <row r="58" spans="11:11" ht="15" customHeight="1">
      <c r="K58" s="263" t="s">
        <v>337</v>
      </c>
    </row>
    <row r="59" spans="11:11" ht="15" customHeight="1">
      <c r="K59" s="263" t="s">
        <v>338</v>
      </c>
    </row>
    <row r="60" spans="11:11" ht="15" customHeight="1">
      <c r="K60" s="263" t="s">
        <v>274</v>
      </c>
    </row>
    <row r="61" spans="11:11" ht="15" customHeight="1">
      <c r="K61" s="263" t="s">
        <v>275</v>
      </c>
    </row>
    <row r="62" spans="11:11" ht="15" customHeight="1">
      <c r="K62" s="263" t="s">
        <v>276</v>
      </c>
    </row>
    <row r="63" spans="11:11" ht="15" customHeight="1">
      <c r="K63" s="263" t="s">
        <v>339</v>
      </c>
    </row>
    <row r="64" spans="11:11" ht="15" customHeight="1">
      <c r="K64" s="263" t="s">
        <v>340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1592-73DF-4389-AA1E-901EB062662E}">
  <sheetPr>
    <tabColor rgb="FF92D050"/>
  </sheetPr>
  <dimension ref="A1:AN198"/>
  <sheetViews>
    <sheetView view="pageBreakPreview" zoomScale="70" zoomScaleNormal="85" zoomScaleSheetLayoutView="70" workbookViewId="0">
      <selection activeCell="E36" sqref="E36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계획'!AO3</f>
        <v>45100</v>
      </c>
      <c r="B3" s="309"/>
      <c r="C3" s="309"/>
      <c r="D3" s="94" t="s">
        <v>343</v>
      </c>
      <c r="E3" s="274">
        <f>_xlfn.XLOOKUP(H3,'월간 계획'!C:C,'월간 계획'!B:B,"")</f>
        <v>3661</v>
      </c>
      <c r="F3" s="296">
        <f>_xlfn.XLOOKUP(J3,'월간 계획'!C:C,'월간 계획'!B:B,"")</f>
        <v>3661</v>
      </c>
      <c r="G3" s="95" t="s">
        <v>344</v>
      </c>
      <c r="H3" s="95" t="str">
        <f>_xlfn.XLOOKUP(M3,'월간 계획'!AO:AO,'월간 계획'!C:C,"")</f>
        <v>김익수</v>
      </c>
      <c r="I3" s="95" t="s">
        <v>345</v>
      </c>
      <c r="J3" s="96" t="str">
        <f>_xlfn.XLOOKUP(N3,'월간 계획'!AO:AO,'월간 계획'!C:C,"")</f>
        <v>이인섭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45100</v>
      </c>
      <c r="B19" s="309"/>
      <c r="C19" s="309"/>
      <c r="D19" s="94" t="s">
        <v>343</v>
      </c>
      <c r="E19" s="274">
        <f>_xlfn.XLOOKUP(H19,'월간 계획'!C:C,'월간 계획'!B:B,"")</f>
        <v>3662</v>
      </c>
      <c r="F19" s="296">
        <f>_xlfn.XLOOKUP(J19,'월간 계획'!C:C,'월간 계획'!B:B,"")</f>
        <v>3662</v>
      </c>
      <c r="G19" s="95" t="s">
        <v>344</v>
      </c>
      <c r="H19" s="95" t="str">
        <f>_xlfn.XLOOKUP(M19,'월간 계획'!AO:AO,'월간 계획'!C:C,"")</f>
        <v>최용선</v>
      </c>
      <c r="I19" s="95" t="s">
        <v>345</v>
      </c>
      <c r="J19" s="96" t="str">
        <f>_xlfn.XLOOKUP(N19,'월간 계획'!AO:AO,'월간 계획'!C:C,"")</f>
        <v>김학희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45100</v>
      </c>
      <c r="B35" s="309"/>
      <c r="C35" s="309"/>
      <c r="D35" s="94" t="s">
        <v>343</v>
      </c>
      <c r="E35" s="274">
        <v>3508</v>
      </c>
      <c r="F35" s="296" t="str">
        <f>_xlfn.XLOOKUP(J35,'월간 계획'!C:C,'월간 계획'!B:B,"")</f>
        <v>SP</v>
      </c>
      <c r="G35" s="95" t="s">
        <v>344</v>
      </c>
      <c r="H35" s="95" t="str">
        <f>_xlfn.XLOOKUP(M35,'월간 계획'!AO:AO,'월간 계획'!C:C,"")</f>
        <v>김용진</v>
      </c>
      <c r="I35" s="95" t="s">
        <v>345</v>
      </c>
      <c r="J35" s="96" t="str">
        <f>_xlfn.XLOOKUP(N35,'월간 계획'!AO:AO,'월간 계획'!C:C,"")</f>
        <v>김정일</v>
      </c>
      <c r="L35" s="93" t="str">
        <f>IF(E35=F35,"ok","확인")</f>
        <v>확인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45100</v>
      </c>
      <c r="B51" s="309"/>
      <c r="C51" s="309"/>
      <c r="D51" s="94" t="s">
        <v>343</v>
      </c>
      <c r="E51" s="274">
        <f>_xlfn.XLOOKUP(H51,'월간 계획'!C:C,'월간 계획'!B:B,"")</f>
        <v>3509</v>
      </c>
      <c r="F51" s="296">
        <f>_xlfn.XLOOKUP(J51,'월간 계획'!C:C,'월간 계획'!B:B,"")</f>
        <v>3509</v>
      </c>
      <c r="G51" s="95" t="s">
        <v>344</v>
      </c>
      <c r="H51" s="95" t="str">
        <f>_xlfn.XLOOKUP(M51,'월간 계획'!AO:AO,'월간 계획'!C:C,"")</f>
        <v>김상신</v>
      </c>
      <c r="I51" s="95" t="s">
        <v>345</v>
      </c>
      <c r="J51" s="96" t="str">
        <f>_xlfn.XLOOKUP(N51,'월간 계획'!AO:AO,'월간 계획'!C:C,"")</f>
        <v>박종길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45100</v>
      </c>
      <c r="B67" s="309"/>
      <c r="C67" s="309"/>
      <c r="D67" s="94" t="s">
        <v>343</v>
      </c>
      <c r="E67" s="274">
        <f>_xlfn.XLOOKUP(H67,'월간 계획'!C:C,'월간 계획'!B:B,"")</f>
        <v>3619</v>
      </c>
      <c r="F67" s="296" t="str">
        <f>_xlfn.XLOOKUP(J67,'월간 계획'!C:C,'월간 계획'!B:B,"")</f>
        <v>SP</v>
      </c>
      <c r="G67" s="95" t="s">
        <v>344</v>
      </c>
      <c r="H67" s="95" t="str">
        <f>_xlfn.XLOOKUP(M67,'월간 계획'!AO:AO,'월간 계획'!C:C,"")</f>
        <v>심상만</v>
      </c>
      <c r="I67" s="95" t="s">
        <v>345</v>
      </c>
      <c r="J67" s="96" t="str">
        <f>_xlfn.XLOOKUP(N67,'월간 계획'!AO:AO,'월간 계획'!C:C,"")</f>
        <v>양광일</v>
      </c>
      <c r="L67" s="93" t="str">
        <f>IF(E67=F67,"ok","확인")</f>
        <v>확인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45100</v>
      </c>
      <c r="B83" s="309"/>
      <c r="C83" s="309"/>
      <c r="D83" s="94" t="s">
        <v>343</v>
      </c>
      <c r="E83" s="274">
        <f>_xlfn.XLOOKUP(H83,'월간 계획'!C:C,'월간 계획'!B:B,"")</f>
        <v>3620</v>
      </c>
      <c r="F83" s="296">
        <f>_xlfn.XLOOKUP(J83,'월간 계획'!C:C,'월간 계획'!B:B,"")</f>
        <v>3620</v>
      </c>
      <c r="G83" s="95" t="s">
        <v>344</v>
      </c>
      <c r="H83" s="95" t="str">
        <f>_xlfn.XLOOKUP(M83,'월간 계획'!AO:AO,'월간 계획'!C:C,"")</f>
        <v>최중문</v>
      </c>
      <c r="I83" s="95" t="s">
        <v>345</v>
      </c>
      <c r="J83" s="96" t="str">
        <f>_xlfn.XLOOKUP(N83,'월간 계획'!AO:AO,'월간 계획'!C:C,"")</f>
        <v>장시혁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45100</v>
      </c>
      <c r="B99" s="309"/>
      <c r="C99" s="309"/>
      <c r="D99" s="94" t="s">
        <v>343</v>
      </c>
      <c r="E99" s="274">
        <v>3621</v>
      </c>
      <c r="F99" s="296" t="str">
        <f>_xlfn.XLOOKUP(J99,'월간 계획'!C:C,'월간 계획'!B:B,"")</f>
        <v>SP</v>
      </c>
      <c r="G99" s="95" t="s">
        <v>344</v>
      </c>
      <c r="H99" s="95" t="str">
        <f>_xlfn.XLOOKUP(M99,'월간 계획'!AO:AO,'월간 계획'!C:C,"")</f>
        <v>한태전</v>
      </c>
      <c r="I99" s="95" t="s">
        <v>345</v>
      </c>
      <c r="J99" s="96" t="str">
        <f>_xlfn.XLOOKUP(N99,'월간 계획'!AO:AO,'월간 계획'!C:C,"")</f>
        <v>김선호</v>
      </c>
      <c r="L99" s="93" t="str">
        <f>IF(E99=F99,"ok","확인")</f>
        <v>확인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45100</v>
      </c>
      <c r="B115" s="309"/>
      <c r="C115" s="309"/>
      <c r="D115" s="94" t="s">
        <v>343</v>
      </c>
      <c r="E115" s="274">
        <f>_xlfn.XLOOKUP(H115,'월간 계획'!C:C,'월간 계획'!B:B,"")</f>
        <v>3622</v>
      </c>
      <c r="F115" s="296">
        <f>_xlfn.XLOOKUP(J115,'월간 계획'!C:C,'월간 계획'!B:B,"")</f>
        <v>3622</v>
      </c>
      <c r="G115" s="95" t="s">
        <v>344</v>
      </c>
      <c r="H115" s="95" t="str">
        <f>_xlfn.XLOOKUP(M115,'월간 계획'!AO:AO,'월간 계획'!C:C,"")</f>
        <v>김만철</v>
      </c>
      <c r="I115" s="95" t="s">
        <v>345</v>
      </c>
      <c r="J115" s="96" t="str">
        <f>_xlfn.XLOOKUP(N115,'월간 계획'!AO:AO,'월간 계획'!C:C,"")</f>
        <v>자선호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45100</v>
      </c>
      <c r="B131" s="309"/>
      <c r="C131" s="309"/>
      <c r="D131" s="94" t="s">
        <v>343</v>
      </c>
      <c r="E131" s="274">
        <f>_xlfn.XLOOKUP(H131,'월간 계획'!C:C,'월간 계획'!B:B,"")</f>
        <v>3629</v>
      </c>
      <c r="F131" s="296">
        <f>_xlfn.XLOOKUP(J131,'월간 계획'!C:C,'월간 계획'!B:B,"")</f>
        <v>3629</v>
      </c>
      <c r="G131" s="95" t="s">
        <v>344</v>
      </c>
      <c r="H131" s="95" t="str">
        <f>_xlfn.XLOOKUP(M131,'월간 계획'!AO:AO,'월간 계획'!C:C,"")</f>
        <v>김민규</v>
      </c>
      <c r="I131" s="95" t="s">
        <v>345</v>
      </c>
      <c r="J131" s="96" t="str">
        <f>_xlfn.XLOOKUP(N131,'월간 계획'!AO:AO,'월간 계획'!C:C,"")</f>
        <v>김권호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45100</v>
      </c>
      <c r="B147" s="309"/>
      <c r="C147" s="309"/>
      <c r="D147" s="94" t="s">
        <v>343</v>
      </c>
      <c r="E147" s="274">
        <f>_xlfn.XLOOKUP(H147,'월간 계획'!C:C,'월간 계획'!B:B,"")</f>
        <v>3630</v>
      </c>
      <c r="F147" s="296">
        <f>_xlfn.XLOOKUP(J147,'월간 계획'!C:C,'월간 계획'!B:B,"")</f>
        <v>3630</v>
      </c>
      <c r="G147" s="95" t="s">
        <v>344</v>
      </c>
      <c r="H147" s="95" t="str">
        <f>_xlfn.XLOOKUP(M147,'월간 계획'!AO:AO,'월간 계획'!C:C,"")</f>
        <v>우제욱</v>
      </c>
      <c r="I147" s="95" t="s">
        <v>345</v>
      </c>
      <c r="J147" s="96" t="str">
        <f>_xlfn.XLOOKUP(N147,'월간 계획'!AO:AO,'월간 계획'!C:C,"")</f>
        <v>변일용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45100</v>
      </c>
      <c r="B163" s="309"/>
      <c r="C163" s="309"/>
      <c r="D163" s="94" t="s">
        <v>343</v>
      </c>
      <c r="E163" s="274">
        <v>3631</v>
      </c>
      <c r="F163" s="296" t="str">
        <f>_xlfn.XLOOKUP(J163,'월간 계획'!C:C,'월간 계획'!B:B,"")</f>
        <v>SP</v>
      </c>
      <c r="G163" s="95" t="s">
        <v>344</v>
      </c>
      <c r="H163" s="95" t="str">
        <f>_xlfn.XLOOKUP(M163,'월간 계획'!AO:AO,'월간 계획'!C:C,"")</f>
        <v>심기섭</v>
      </c>
      <c r="I163" s="95" t="s">
        <v>345</v>
      </c>
      <c r="J163" s="96" t="str">
        <f>_xlfn.XLOOKUP(N163,'월간 계획'!AO:AO,'월간 계획'!C:C,"")</f>
        <v>김대수</v>
      </c>
      <c r="L163" s="93" t="str">
        <f>IF(E163=F163,"ok","확인")</f>
        <v>확인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45100</v>
      </c>
      <c r="B179" s="309"/>
      <c r="C179" s="309"/>
      <c r="D179" s="94" t="s">
        <v>343</v>
      </c>
      <c r="E179" s="274">
        <f>_xlfn.XLOOKUP(H179,'월간 계획'!C:C,'월간 계획'!B:B,"")</f>
        <v>3632</v>
      </c>
      <c r="F179" s="296">
        <f>_xlfn.XLOOKUP(J179,'월간 계획'!C:C,'월간 계획'!B:B,"")</f>
        <v>3632</v>
      </c>
      <c r="G179" s="95" t="s">
        <v>344</v>
      </c>
      <c r="H179" s="95" t="str">
        <f>_xlfn.XLOOKUP(M179,'월간 계획'!AO:AO,'월간 계획'!C:C,"")</f>
        <v>임충환</v>
      </c>
      <c r="I179" s="95" t="s">
        <v>345</v>
      </c>
      <c r="J179" s="96" t="str">
        <f>_xlfn.XLOOKUP(N179,'월간 계획'!AO:AO,'월간 계획'!C:C,"")</f>
        <v>김요섭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</mergeCells>
  <phoneticPr fontId="4" type="noConversion"/>
  <conditionalFormatting sqref="L3">
    <cfRule type="containsText" dxfId="268" priority="23" operator="containsText" text="확인">
      <formula>NOT(ISERROR(SEARCH("확인",L3)))</formula>
    </cfRule>
  </conditionalFormatting>
  <conditionalFormatting sqref="L19">
    <cfRule type="containsText" dxfId="267" priority="11" operator="containsText" text="확인">
      <formula>NOT(ISERROR(SEARCH("확인",L19)))</formula>
    </cfRule>
  </conditionalFormatting>
  <conditionalFormatting sqref="L35">
    <cfRule type="containsText" dxfId="266" priority="10" operator="containsText" text="확인">
      <formula>NOT(ISERROR(SEARCH("확인",L35)))</formula>
    </cfRule>
  </conditionalFormatting>
  <conditionalFormatting sqref="L51">
    <cfRule type="containsText" dxfId="265" priority="9" operator="containsText" text="확인">
      <formula>NOT(ISERROR(SEARCH("확인",L51)))</formula>
    </cfRule>
  </conditionalFormatting>
  <conditionalFormatting sqref="L67">
    <cfRule type="containsText" dxfId="264" priority="8" operator="containsText" text="확인">
      <formula>NOT(ISERROR(SEARCH("확인",L67)))</formula>
    </cfRule>
  </conditionalFormatting>
  <conditionalFormatting sqref="L83">
    <cfRule type="containsText" dxfId="263" priority="7" operator="containsText" text="확인">
      <formula>NOT(ISERROR(SEARCH("확인",L83)))</formula>
    </cfRule>
  </conditionalFormatting>
  <conditionalFormatting sqref="L99">
    <cfRule type="containsText" dxfId="262" priority="6" operator="containsText" text="확인">
      <formula>NOT(ISERROR(SEARCH("확인",L99)))</formula>
    </cfRule>
  </conditionalFormatting>
  <conditionalFormatting sqref="L115">
    <cfRule type="containsText" dxfId="261" priority="5" operator="containsText" text="확인">
      <formula>NOT(ISERROR(SEARCH("확인",L115)))</formula>
    </cfRule>
  </conditionalFormatting>
  <conditionalFormatting sqref="L131">
    <cfRule type="containsText" dxfId="260" priority="4" operator="containsText" text="확인">
      <formula>NOT(ISERROR(SEARCH("확인",L131)))</formula>
    </cfRule>
  </conditionalFormatting>
  <conditionalFormatting sqref="L147">
    <cfRule type="containsText" dxfId="259" priority="3" operator="containsText" text="확인">
      <formula>NOT(ISERROR(SEARCH("확인",L147)))</formula>
    </cfRule>
  </conditionalFormatting>
  <conditionalFormatting sqref="L163">
    <cfRule type="containsText" dxfId="258" priority="2" operator="containsText" text="확인">
      <formula>NOT(ISERROR(SEARCH("확인",L163)))</formula>
    </cfRule>
  </conditionalFormatting>
  <conditionalFormatting sqref="L179">
    <cfRule type="containsText" dxfId="257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FBF3-0604-4CED-83AB-0579CBB8B169}">
  <sheetPr>
    <tabColor rgb="FF92D050"/>
  </sheetPr>
  <dimension ref="A1:AN198"/>
  <sheetViews>
    <sheetView view="pageBreakPreview" zoomScale="70" zoomScaleNormal="85" zoomScaleSheetLayoutView="70" workbookViewId="0">
      <selection sqref="A1:H2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계획'!AN3</f>
        <v>45099</v>
      </c>
      <c r="B3" s="309"/>
      <c r="C3" s="309"/>
      <c r="D3" s="94" t="s">
        <v>343</v>
      </c>
      <c r="E3" s="274">
        <f>_xlfn.XLOOKUP(H3,'월간 계획'!C:C,'월간 계획'!B:B,"")</f>
        <v>3662</v>
      </c>
      <c r="F3" s="296">
        <f>_xlfn.XLOOKUP(J3,'월간 계획'!C:C,'월간 계획'!B:B,"")</f>
        <v>3662</v>
      </c>
      <c r="G3" s="95" t="s">
        <v>344</v>
      </c>
      <c r="H3" s="95" t="str">
        <f>_xlfn.XLOOKUP(M3,'월간 계획'!AN:AN,'월간 계획'!C:C,"")</f>
        <v>최용선</v>
      </c>
      <c r="I3" s="95" t="s">
        <v>345</v>
      </c>
      <c r="J3" s="96" t="str">
        <f>_xlfn.XLOOKUP(N3,'월간 계획'!AN:AN,'월간 계획'!C:C,"")</f>
        <v>김학희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45099</v>
      </c>
      <c r="B19" s="309"/>
      <c r="C19" s="309"/>
      <c r="D19" s="94" t="s">
        <v>343</v>
      </c>
      <c r="E19" s="274">
        <f>_xlfn.XLOOKUP(H19,'월간 계획'!C:C,'월간 계획'!B:B,"")</f>
        <v>3508</v>
      </c>
      <c r="F19" s="296">
        <f>_xlfn.XLOOKUP(J19,'월간 계획'!C:C,'월간 계획'!B:B,"")</f>
        <v>3508</v>
      </c>
      <c r="G19" s="95" t="s">
        <v>344</v>
      </c>
      <c r="H19" s="95" t="str">
        <f>_xlfn.XLOOKUP(M19,'월간 계획'!AN:AN,'월간 계획'!C:C,"")</f>
        <v>이수환</v>
      </c>
      <c r="I19" s="95" t="s">
        <v>345</v>
      </c>
      <c r="J19" s="96" t="str">
        <f>_xlfn.XLOOKUP(N19,'월간 계획'!AN:AN,'월간 계획'!C:C,"")</f>
        <v>박선웅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45099</v>
      </c>
      <c r="B35" s="309"/>
      <c r="C35" s="309"/>
      <c r="D35" s="94" t="s">
        <v>343</v>
      </c>
      <c r="E35" s="274">
        <v>3509</v>
      </c>
      <c r="F35" s="296" t="str">
        <f>_xlfn.XLOOKUP(J35,'월간 계획'!C:C,'월간 계획'!B:B,"")</f>
        <v>SP</v>
      </c>
      <c r="G35" s="95" t="s">
        <v>344</v>
      </c>
      <c r="H35" s="95" t="str">
        <f>_xlfn.XLOOKUP(M35,'월간 계획'!AN:AN,'월간 계획'!C:C,"")</f>
        <v>한태전</v>
      </c>
      <c r="I35" s="95" t="s">
        <v>345</v>
      </c>
      <c r="J35" s="96" t="str">
        <f>_xlfn.XLOOKUP(N35,'월간 계획'!AN:AN,'월간 계획'!C:C,"")</f>
        <v>김선호</v>
      </c>
      <c r="L35" s="93" t="str">
        <f>IF(E35=F35,"ok","확인")</f>
        <v>확인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45099</v>
      </c>
      <c r="B51" s="309"/>
      <c r="C51" s="309"/>
      <c r="D51" s="94" t="s">
        <v>343</v>
      </c>
      <c r="E51" s="274">
        <f>_xlfn.XLOOKUP(H51,'월간 계획'!C:C,'월간 계획'!B:B,"")</f>
        <v>3619</v>
      </c>
      <c r="F51" s="296" t="str">
        <f>_xlfn.XLOOKUP(J51,'월간 계획'!C:C,'월간 계획'!B:B,"")</f>
        <v>SP</v>
      </c>
      <c r="G51" s="95" t="s">
        <v>344</v>
      </c>
      <c r="H51" s="95" t="str">
        <f>_xlfn.XLOOKUP(M51,'월간 계획'!AN:AN,'월간 계획'!C:C,"")</f>
        <v>심상만</v>
      </c>
      <c r="I51" s="95" t="s">
        <v>345</v>
      </c>
      <c r="J51" s="96" t="str">
        <f>_xlfn.XLOOKUP(N51,'월간 계획'!AN:AN,'월간 계획'!C:C,"")</f>
        <v>김정일</v>
      </c>
      <c r="L51" s="93" t="str">
        <f>IF(E51=F51,"ok","확인")</f>
        <v>확인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45099</v>
      </c>
      <c r="B67" s="309"/>
      <c r="C67" s="309"/>
      <c r="D67" s="94" t="s">
        <v>343</v>
      </c>
      <c r="E67" s="274">
        <f>_xlfn.XLOOKUP(H67,'월간 계획'!C:C,'월간 계획'!B:B,"")</f>
        <v>3620</v>
      </c>
      <c r="F67" s="296">
        <f>_xlfn.XLOOKUP(J67,'월간 계획'!C:C,'월간 계획'!B:B,"")</f>
        <v>3620</v>
      </c>
      <c r="G67" s="95" t="s">
        <v>344</v>
      </c>
      <c r="H67" s="95" t="str">
        <f>_xlfn.XLOOKUP(M67,'월간 계획'!AN:AN,'월간 계획'!C:C,"")</f>
        <v>최중문</v>
      </c>
      <c r="I67" s="95" t="s">
        <v>345</v>
      </c>
      <c r="J67" s="96" t="str">
        <f>_xlfn.XLOOKUP(N67,'월간 계획'!AN:AN,'월간 계획'!C:C,"")</f>
        <v>장시혁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45099</v>
      </c>
      <c r="B83" s="309"/>
      <c r="C83" s="309"/>
      <c r="D83" s="94" t="s">
        <v>343</v>
      </c>
      <c r="E83" s="274">
        <f>_xlfn.XLOOKUP(H83,'월간 계획'!C:C,'월간 계획'!B:B,"")</f>
        <v>3621</v>
      </c>
      <c r="F83" s="296">
        <f>_xlfn.XLOOKUP(J83,'월간 계획'!C:C,'월간 계획'!B:B,"")</f>
        <v>3621</v>
      </c>
      <c r="G83" s="95" t="s">
        <v>344</v>
      </c>
      <c r="H83" s="95" t="str">
        <f>_xlfn.XLOOKUP(M83,'월간 계획'!AN:AN,'월간 계획'!C:C,"")</f>
        <v>김도근</v>
      </c>
      <c r="I83" s="95" t="s">
        <v>345</v>
      </c>
      <c r="J83" s="96" t="str">
        <f>_xlfn.XLOOKUP(N83,'월간 계획'!AN:AN,'월간 계획'!C:C,"")</f>
        <v>김학열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45099</v>
      </c>
      <c r="B99" s="309"/>
      <c r="C99" s="309"/>
      <c r="D99" s="94" t="s">
        <v>343</v>
      </c>
      <c r="E99" s="274">
        <v>3622</v>
      </c>
      <c r="F99" s="296" t="str">
        <f>_xlfn.XLOOKUP(J99,'월간 계획'!C:C,'월간 계획'!B:B,"")</f>
        <v>SP</v>
      </c>
      <c r="G99" s="95" t="s">
        <v>344</v>
      </c>
      <c r="H99" s="95" t="str">
        <f>_xlfn.XLOOKUP(M99,'월간 계획'!AN:AN,'월간 계획'!C:C,"")</f>
        <v>박희재</v>
      </c>
      <c r="I99" s="95" t="s">
        <v>345</v>
      </c>
      <c r="J99" s="96" t="str">
        <f>_xlfn.XLOOKUP(N99,'월간 계획'!AN:AN,'월간 계획'!C:C,"")</f>
        <v>양광일</v>
      </c>
      <c r="L99" s="93" t="str">
        <f>IF(E99=F99,"ok","확인")</f>
        <v>확인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45099</v>
      </c>
      <c r="B115" s="309"/>
      <c r="C115" s="309"/>
      <c r="D115" s="94" t="s">
        <v>343</v>
      </c>
      <c r="E115" s="274">
        <f>_xlfn.XLOOKUP(H115,'월간 계획'!C:C,'월간 계획'!B:B,"")</f>
        <v>3629</v>
      </c>
      <c r="F115" s="296">
        <f>_xlfn.XLOOKUP(J115,'월간 계획'!C:C,'월간 계획'!B:B,"")</f>
        <v>3629</v>
      </c>
      <c r="G115" s="95" t="s">
        <v>344</v>
      </c>
      <c r="H115" s="95" t="str">
        <f>_xlfn.XLOOKUP(M115,'월간 계획'!AN:AN,'월간 계획'!C:C,"")</f>
        <v>김민규</v>
      </c>
      <c r="I115" s="95" t="s">
        <v>345</v>
      </c>
      <c r="J115" s="96" t="str">
        <f>_xlfn.XLOOKUP(N115,'월간 계획'!AN:AN,'월간 계획'!C:C,"")</f>
        <v>김권호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45099</v>
      </c>
      <c r="B131" s="309"/>
      <c r="C131" s="309"/>
      <c r="D131" s="94" t="s">
        <v>343</v>
      </c>
      <c r="E131" s="274">
        <f>_xlfn.XLOOKUP(H131,'월간 계획'!C:C,'월간 계획'!B:B,"")</f>
        <v>3630</v>
      </c>
      <c r="F131" s="296">
        <f>_xlfn.XLOOKUP(J131,'월간 계획'!C:C,'월간 계획'!B:B,"")</f>
        <v>3630</v>
      </c>
      <c r="G131" s="95" t="s">
        <v>344</v>
      </c>
      <c r="H131" s="95" t="str">
        <f>_xlfn.XLOOKUP(M131,'월간 계획'!AN:AN,'월간 계획'!C:C,"")</f>
        <v>우제욱</v>
      </c>
      <c r="I131" s="95" t="s">
        <v>345</v>
      </c>
      <c r="J131" s="96" t="str">
        <f>_xlfn.XLOOKUP(N131,'월간 계획'!AN:AN,'월간 계획'!C:C,"")</f>
        <v>변일용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45099</v>
      </c>
      <c r="B147" s="309"/>
      <c r="C147" s="309"/>
      <c r="D147" s="94" t="s">
        <v>343</v>
      </c>
      <c r="E147" s="274">
        <f>_xlfn.XLOOKUP(H147,'월간 계획'!C:C,'월간 계획'!B:B,"")</f>
        <v>3631</v>
      </c>
      <c r="F147" s="296">
        <f>_xlfn.XLOOKUP(J147,'월간 계획'!C:C,'월간 계획'!B:B,"")</f>
        <v>3631</v>
      </c>
      <c r="G147" s="95" t="s">
        <v>344</v>
      </c>
      <c r="H147" s="95" t="str">
        <f>_xlfn.XLOOKUP(M147,'월간 계획'!AN:AN,'월간 계획'!C:C,"")</f>
        <v>장남균</v>
      </c>
      <c r="I147" s="95" t="s">
        <v>345</v>
      </c>
      <c r="J147" s="96" t="str">
        <f>_xlfn.XLOOKUP(N147,'월간 계획'!AN:AN,'월간 계획'!C:C,"")</f>
        <v>이영화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45099</v>
      </c>
      <c r="B163" s="309"/>
      <c r="C163" s="309"/>
      <c r="D163" s="94" t="s">
        <v>343</v>
      </c>
      <c r="E163" s="274">
        <v>3632</v>
      </c>
      <c r="F163" s="296" t="str">
        <f>_xlfn.XLOOKUP(J163,'월간 계획'!C:C,'월간 계획'!B:B,"")</f>
        <v>SP</v>
      </c>
      <c r="G163" s="95" t="s">
        <v>344</v>
      </c>
      <c r="H163" s="95" t="str">
        <f>_xlfn.XLOOKUP(M163,'월간 계획'!AN:AN,'월간 계획'!C:C,"")</f>
        <v>김용진</v>
      </c>
      <c r="I163" s="95" t="s">
        <v>345</v>
      </c>
      <c r="J163" s="96" t="str">
        <f>_xlfn.XLOOKUP(N163,'월간 계획'!AN:AN,'월간 계획'!C:C,"")</f>
        <v>김대수</v>
      </c>
      <c r="L163" s="93" t="str">
        <f>IF(E163=F163,"ok","확인")</f>
        <v>확인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45099</v>
      </c>
      <c r="B179" s="309"/>
      <c r="C179" s="309"/>
      <c r="D179" s="94" t="s">
        <v>343</v>
      </c>
      <c r="E179" s="274">
        <f>_xlfn.XLOOKUP(H179,'월간 계획'!C:C,'월간 계획'!B:B,"")</f>
        <v>3661</v>
      </c>
      <c r="F179" s="296">
        <f>_xlfn.XLOOKUP(J179,'월간 계획'!C:C,'월간 계획'!B:B,"")</f>
        <v>3661</v>
      </c>
      <c r="G179" s="95" t="s">
        <v>344</v>
      </c>
      <c r="H179" s="95" t="str">
        <f>_xlfn.XLOOKUP(M179,'월간 계획'!AN:AN,'월간 계획'!C:C,"")</f>
        <v>김익수</v>
      </c>
      <c r="I179" s="95" t="s">
        <v>345</v>
      </c>
      <c r="J179" s="96" t="str">
        <f>_xlfn.XLOOKUP(N179,'월간 계획'!AN:AN,'월간 계획'!C:C,"")</f>
        <v>이인섭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</mergeCells>
  <phoneticPr fontId="4" type="noConversion"/>
  <conditionalFormatting sqref="L3">
    <cfRule type="containsText" dxfId="256" priority="23" operator="containsText" text="확인">
      <formula>NOT(ISERROR(SEARCH("확인",L3)))</formula>
    </cfRule>
  </conditionalFormatting>
  <conditionalFormatting sqref="L19">
    <cfRule type="containsText" dxfId="255" priority="11" operator="containsText" text="확인">
      <formula>NOT(ISERROR(SEARCH("확인",L19)))</formula>
    </cfRule>
  </conditionalFormatting>
  <conditionalFormatting sqref="L35">
    <cfRule type="containsText" dxfId="254" priority="10" operator="containsText" text="확인">
      <formula>NOT(ISERROR(SEARCH("확인",L35)))</formula>
    </cfRule>
  </conditionalFormatting>
  <conditionalFormatting sqref="L51">
    <cfRule type="containsText" dxfId="253" priority="9" operator="containsText" text="확인">
      <formula>NOT(ISERROR(SEARCH("확인",L51)))</formula>
    </cfRule>
  </conditionalFormatting>
  <conditionalFormatting sqref="L67">
    <cfRule type="containsText" dxfId="252" priority="8" operator="containsText" text="확인">
      <formula>NOT(ISERROR(SEARCH("확인",L67)))</formula>
    </cfRule>
  </conditionalFormatting>
  <conditionalFormatting sqref="L83">
    <cfRule type="containsText" dxfId="251" priority="7" operator="containsText" text="확인">
      <formula>NOT(ISERROR(SEARCH("확인",L83)))</formula>
    </cfRule>
  </conditionalFormatting>
  <conditionalFormatting sqref="L99">
    <cfRule type="containsText" dxfId="250" priority="6" operator="containsText" text="확인">
      <formula>NOT(ISERROR(SEARCH("확인",L99)))</formula>
    </cfRule>
  </conditionalFormatting>
  <conditionalFormatting sqref="L115">
    <cfRule type="containsText" dxfId="249" priority="5" operator="containsText" text="확인">
      <formula>NOT(ISERROR(SEARCH("확인",L115)))</formula>
    </cfRule>
  </conditionalFormatting>
  <conditionalFormatting sqref="L131">
    <cfRule type="containsText" dxfId="248" priority="4" operator="containsText" text="확인">
      <formula>NOT(ISERROR(SEARCH("확인",L131)))</formula>
    </cfRule>
  </conditionalFormatting>
  <conditionalFormatting sqref="L147">
    <cfRule type="containsText" dxfId="247" priority="3" operator="containsText" text="확인">
      <formula>NOT(ISERROR(SEARCH("확인",L147)))</formula>
    </cfRule>
  </conditionalFormatting>
  <conditionalFormatting sqref="L163">
    <cfRule type="containsText" dxfId="246" priority="2" operator="containsText" text="확인">
      <formula>NOT(ISERROR(SEARCH("확인",L163)))</formula>
    </cfRule>
  </conditionalFormatting>
  <conditionalFormatting sqref="L179">
    <cfRule type="containsText" dxfId="245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3438-4CDB-407C-966C-101D89BBD6A1}">
  <sheetPr>
    <tabColor rgb="FF92D050"/>
  </sheetPr>
  <dimension ref="A1:AN198"/>
  <sheetViews>
    <sheetView view="pageBreakPreview" zoomScale="70" zoomScaleNormal="85" zoomScaleSheetLayoutView="70" workbookViewId="0">
      <selection activeCell="E36" sqref="E36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계획'!AM3</f>
        <v>45098</v>
      </c>
      <c r="B3" s="309"/>
      <c r="C3" s="309"/>
      <c r="D3" s="94" t="s">
        <v>343</v>
      </c>
      <c r="E3" s="274">
        <f>_xlfn.XLOOKUP(H3,'월간 계획'!C:C,'월간 계획'!B:B,"")</f>
        <v>3508</v>
      </c>
      <c r="F3" s="296">
        <f>_xlfn.XLOOKUP(J3,'월간 계획'!C:C,'월간 계획'!B:B,"")</f>
        <v>3508</v>
      </c>
      <c r="G3" s="95" t="s">
        <v>344</v>
      </c>
      <c r="H3" s="95" t="str">
        <f>_xlfn.XLOOKUP(M3,'월간 계획'!AM:AM,'월간 계획'!C:C,"")</f>
        <v>이수환</v>
      </c>
      <c r="I3" s="95" t="s">
        <v>345</v>
      </c>
      <c r="J3" s="96" t="str">
        <f>_xlfn.XLOOKUP(N3,'월간 계획'!AM:AM,'월간 계획'!C:C,"")</f>
        <v>박선웅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45098</v>
      </c>
      <c r="B19" s="309"/>
      <c r="C19" s="309"/>
      <c r="D19" s="94" t="s">
        <v>343</v>
      </c>
      <c r="E19" s="274">
        <f>_xlfn.XLOOKUP(H19,'월간 계획'!C:C,'월간 계획'!B:B,"")</f>
        <v>3509</v>
      </c>
      <c r="F19" s="296">
        <f>_xlfn.XLOOKUP(J19,'월간 계획'!C:C,'월간 계획'!B:B,"")</f>
        <v>3509</v>
      </c>
      <c r="G19" s="95" t="s">
        <v>344</v>
      </c>
      <c r="H19" s="95" t="str">
        <f>_xlfn.XLOOKUP(M19,'월간 계획'!AM:AM,'월간 계획'!C:C,"")</f>
        <v>김상신</v>
      </c>
      <c r="I19" s="95" t="s">
        <v>345</v>
      </c>
      <c r="J19" s="96" t="str">
        <f>_xlfn.XLOOKUP(N19,'월간 계획'!AM:AM,'월간 계획'!C:C,"")</f>
        <v>박종길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45098</v>
      </c>
      <c r="B35" s="309"/>
      <c r="C35" s="309"/>
      <c r="D35" s="94" t="s">
        <v>343</v>
      </c>
      <c r="E35" s="274">
        <v>3619</v>
      </c>
      <c r="F35" s="296" t="str">
        <f>_xlfn.XLOOKUP(J35,'월간 계획'!C:C,'월간 계획'!B:B,"")</f>
        <v>SP</v>
      </c>
      <c r="G35" s="95" t="s">
        <v>344</v>
      </c>
      <c r="H35" s="95" t="str">
        <f>_xlfn.XLOOKUP(M35,'월간 계획'!AM:AM,'월간 계획'!C:C,"")</f>
        <v>김성취</v>
      </c>
      <c r="I35" s="95" t="s">
        <v>345</v>
      </c>
      <c r="J35" s="96" t="str">
        <f>_xlfn.XLOOKUP(N35,'월간 계획'!AM:AM,'월간 계획'!C:C,"")</f>
        <v>양광일</v>
      </c>
      <c r="L35" s="93" t="str">
        <f>IF(E35=F35,"ok","확인")</f>
        <v>확인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45098</v>
      </c>
      <c r="B51" s="309"/>
      <c r="C51" s="309"/>
      <c r="D51" s="94" t="s">
        <v>343</v>
      </c>
      <c r="E51" s="274">
        <f>_xlfn.XLOOKUP(H51,'월간 계획'!C:C,'월간 계획'!B:B,"")</f>
        <v>3620</v>
      </c>
      <c r="F51" s="296">
        <f>_xlfn.XLOOKUP(J51,'월간 계획'!C:C,'월간 계획'!B:B,"")</f>
        <v>3620</v>
      </c>
      <c r="G51" s="95" t="s">
        <v>344</v>
      </c>
      <c r="H51" s="95" t="str">
        <f>_xlfn.XLOOKUP(M51,'월간 계획'!AM:AM,'월간 계획'!C:C,"")</f>
        <v>최중문</v>
      </c>
      <c r="I51" s="95" t="s">
        <v>345</v>
      </c>
      <c r="J51" s="96" t="str">
        <f>_xlfn.XLOOKUP(N51,'월간 계획'!AM:AM,'월간 계획'!C:C,"")</f>
        <v>장시혁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45098</v>
      </c>
      <c r="B67" s="309"/>
      <c r="C67" s="309"/>
      <c r="D67" s="94" t="s">
        <v>343</v>
      </c>
      <c r="E67" s="274">
        <f>_xlfn.XLOOKUP(H67,'월간 계획'!C:C,'월간 계획'!B:B,"")</f>
        <v>3621</v>
      </c>
      <c r="F67" s="296">
        <f>_xlfn.XLOOKUP(J67,'월간 계획'!C:C,'월간 계획'!B:B,"")</f>
        <v>3621</v>
      </c>
      <c r="G67" s="95" t="s">
        <v>344</v>
      </c>
      <c r="H67" s="95" t="str">
        <f>_xlfn.XLOOKUP(M67,'월간 계획'!AM:AM,'월간 계획'!C:C,"")</f>
        <v>김도근</v>
      </c>
      <c r="I67" s="95" t="s">
        <v>345</v>
      </c>
      <c r="J67" s="96" t="str">
        <f>_xlfn.XLOOKUP(N67,'월간 계획'!AM:AM,'월간 계획'!C:C,"")</f>
        <v>김학열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45098</v>
      </c>
      <c r="B83" s="309"/>
      <c r="C83" s="309"/>
      <c r="D83" s="94" t="s">
        <v>343</v>
      </c>
      <c r="E83" s="274">
        <f>_xlfn.XLOOKUP(H83,'월간 계획'!C:C,'월간 계획'!B:B,"")</f>
        <v>3622</v>
      </c>
      <c r="F83" s="296">
        <f>_xlfn.XLOOKUP(J83,'월간 계획'!C:C,'월간 계획'!B:B,"")</f>
        <v>3622</v>
      </c>
      <c r="G83" s="95" t="s">
        <v>344</v>
      </c>
      <c r="H83" s="95" t="str">
        <f>_xlfn.XLOOKUP(M83,'월간 계획'!AM:AM,'월간 계획'!C:C,"")</f>
        <v>김만철</v>
      </c>
      <c r="I83" s="95" t="s">
        <v>345</v>
      </c>
      <c r="J83" s="96" t="str">
        <f>_xlfn.XLOOKUP(N83,'월간 계획'!AM:AM,'월간 계획'!C:C,"")</f>
        <v>자선호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45098</v>
      </c>
      <c r="B99" s="309"/>
      <c r="C99" s="309"/>
      <c r="D99" s="94" t="s">
        <v>343</v>
      </c>
      <c r="E99" s="274">
        <v>3629</v>
      </c>
      <c r="F99" s="296" t="str">
        <f>_xlfn.XLOOKUP(J99,'월간 계획'!C:C,'월간 계획'!B:B,"")</f>
        <v>SP</v>
      </c>
      <c r="G99" s="95" t="s">
        <v>344</v>
      </c>
      <c r="H99" s="95" t="str">
        <f>_xlfn.XLOOKUP(M99,'월간 계획'!AM:AM,'월간 계획'!C:C,"")</f>
        <v>김용진</v>
      </c>
      <c r="I99" s="95" t="s">
        <v>345</v>
      </c>
      <c r="J99" s="96" t="str">
        <f>_xlfn.XLOOKUP(N99,'월간 계획'!AM:AM,'월간 계획'!C:C,"")</f>
        <v>심기섭</v>
      </c>
      <c r="L99" s="93" t="str">
        <f>IF(E99=F99,"ok","확인")</f>
        <v>확인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45098</v>
      </c>
      <c r="B115" s="309"/>
      <c r="C115" s="309"/>
      <c r="D115" s="94" t="s">
        <v>343</v>
      </c>
      <c r="E115" s="274">
        <f>_xlfn.XLOOKUP(H115,'월간 계획'!C:C,'월간 계획'!B:B,"")</f>
        <v>3630</v>
      </c>
      <c r="F115" s="296">
        <f>_xlfn.XLOOKUP(J115,'월간 계획'!C:C,'월간 계획'!B:B,"")</f>
        <v>3630</v>
      </c>
      <c r="G115" s="95" t="s">
        <v>344</v>
      </c>
      <c r="H115" s="95" t="str">
        <f>_xlfn.XLOOKUP(M115,'월간 계획'!AM:AM,'월간 계획'!C:C,"")</f>
        <v>우제욱</v>
      </c>
      <c r="I115" s="95" t="s">
        <v>345</v>
      </c>
      <c r="J115" s="96" t="str">
        <f>_xlfn.XLOOKUP(N115,'월간 계획'!AM:AM,'월간 계획'!C:C,"")</f>
        <v>변일용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45098</v>
      </c>
      <c r="B131" s="309"/>
      <c r="C131" s="309"/>
      <c r="D131" s="94" t="s">
        <v>343</v>
      </c>
      <c r="E131" s="274">
        <f>_xlfn.XLOOKUP(H131,'월간 계획'!C:C,'월간 계획'!B:B,"")</f>
        <v>3631</v>
      </c>
      <c r="F131" s="296">
        <f>_xlfn.XLOOKUP(J131,'월간 계획'!C:C,'월간 계획'!B:B,"")</f>
        <v>3631</v>
      </c>
      <c r="G131" s="95" t="s">
        <v>344</v>
      </c>
      <c r="H131" s="95" t="str">
        <f>_xlfn.XLOOKUP(M131,'월간 계획'!AM:AM,'월간 계획'!C:C,"")</f>
        <v>장남균</v>
      </c>
      <c r="I131" s="95" t="s">
        <v>345</v>
      </c>
      <c r="J131" s="96" t="str">
        <f>_xlfn.XLOOKUP(N131,'월간 계획'!AM:AM,'월간 계획'!C:C,"")</f>
        <v>이영화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45098</v>
      </c>
      <c r="B147" s="309"/>
      <c r="C147" s="309"/>
      <c r="D147" s="94" t="s">
        <v>343</v>
      </c>
      <c r="E147" s="274">
        <f>_xlfn.XLOOKUP(H147,'월간 계획'!C:C,'월간 계획'!B:B,"")</f>
        <v>3632</v>
      </c>
      <c r="F147" s="296">
        <f>_xlfn.XLOOKUP(J147,'월간 계획'!C:C,'월간 계획'!B:B,"")</f>
        <v>3632</v>
      </c>
      <c r="G147" s="95" t="s">
        <v>344</v>
      </c>
      <c r="H147" s="95" t="str">
        <f>_xlfn.XLOOKUP(M147,'월간 계획'!AM:AM,'월간 계획'!C:C,"")</f>
        <v>김요섭</v>
      </c>
      <c r="I147" s="95" t="s">
        <v>345</v>
      </c>
      <c r="J147" s="96" t="str">
        <f>_xlfn.XLOOKUP(N147,'월간 계획'!AM:AM,'월간 계획'!C:C,"")</f>
        <v>임충환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45098</v>
      </c>
      <c r="B163" s="309"/>
      <c r="C163" s="309"/>
      <c r="D163" s="94" t="s">
        <v>343</v>
      </c>
      <c r="E163" s="274">
        <v>3661</v>
      </c>
      <c r="F163" s="296" t="str">
        <f>_xlfn.XLOOKUP(J163,'월간 계획'!C:C,'월간 계획'!B:B,"")</f>
        <v>SP</v>
      </c>
      <c r="G163" s="95" t="s">
        <v>344</v>
      </c>
      <c r="H163" s="95" t="str">
        <f>_xlfn.XLOOKUP(M163,'월간 계획'!AM:AM,'월간 계획'!C:C,"")</f>
        <v>한태전</v>
      </c>
      <c r="I163" s="95" t="s">
        <v>345</v>
      </c>
      <c r="J163" s="96" t="str">
        <f>_xlfn.XLOOKUP(N163,'월간 계획'!AM:AM,'월간 계획'!C:C,"")</f>
        <v>김선호</v>
      </c>
      <c r="L163" s="93" t="str">
        <f>IF(E163=F163,"ok","확인")</f>
        <v>확인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45098</v>
      </c>
      <c r="B179" s="309"/>
      <c r="C179" s="309"/>
      <c r="D179" s="94" t="s">
        <v>343</v>
      </c>
      <c r="E179" s="274">
        <f>_xlfn.XLOOKUP(H179,'월간 계획'!C:C,'월간 계획'!B:B,"")</f>
        <v>3662</v>
      </c>
      <c r="F179" s="296">
        <f>_xlfn.XLOOKUP(J179,'월간 계획'!C:C,'월간 계획'!B:B,"")</f>
        <v>3662</v>
      </c>
      <c r="G179" s="95" t="s">
        <v>344</v>
      </c>
      <c r="H179" s="95" t="str">
        <f>_xlfn.XLOOKUP(M179,'월간 계획'!AM:AM,'월간 계획'!C:C,"")</f>
        <v>최용선</v>
      </c>
      <c r="I179" s="95" t="s">
        <v>345</v>
      </c>
      <c r="J179" s="96" t="str">
        <f>_xlfn.XLOOKUP(N179,'월간 계획'!AM:AM,'월간 계획'!C:C,"")</f>
        <v>김학희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</mergeCells>
  <phoneticPr fontId="4" type="noConversion"/>
  <conditionalFormatting sqref="L3">
    <cfRule type="containsText" dxfId="244" priority="23" operator="containsText" text="확인">
      <formula>NOT(ISERROR(SEARCH("확인",L3)))</formula>
    </cfRule>
  </conditionalFormatting>
  <conditionalFormatting sqref="L19">
    <cfRule type="containsText" dxfId="243" priority="11" operator="containsText" text="확인">
      <formula>NOT(ISERROR(SEARCH("확인",L19)))</formula>
    </cfRule>
  </conditionalFormatting>
  <conditionalFormatting sqref="L35">
    <cfRule type="containsText" dxfId="242" priority="10" operator="containsText" text="확인">
      <formula>NOT(ISERROR(SEARCH("확인",L35)))</formula>
    </cfRule>
  </conditionalFormatting>
  <conditionalFormatting sqref="L51">
    <cfRule type="containsText" dxfId="241" priority="9" operator="containsText" text="확인">
      <formula>NOT(ISERROR(SEARCH("확인",L51)))</formula>
    </cfRule>
  </conditionalFormatting>
  <conditionalFormatting sqref="L67">
    <cfRule type="containsText" dxfId="240" priority="8" operator="containsText" text="확인">
      <formula>NOT(ISERROR(SEARCH("확인",L67)))</formula>
    </cfRule>
  </conditionalFormatting>
  <conditionalFormatting sqref="L83">
    <cfRule type="containsText" dxfId="239" priority="7" operator="containsText" text="확인">
      <formula>NOT(ISERROR(SEARCH("확인",L83)))</formula>
    </cfRule>
  </conditionalFormatting>
  <conditionalFormatting sqref="L99">
    <cfRule type="containsText" dxfId="238" priority="6" operator="containsText" text="확인">
      <formula>NOT(ISERROR(SEARCH("확인",L99)))</formula>
    </cfRule>
  </conditionalFormatting>
  <conditionalFormatting sqref="L115">
    <cfRule type="containsText" dxfId="237" priority="5" operator="containsText" text="확인">
      <formula>NOT(ISERROR(SEARCH("확인",L115)))</formula>
    </cfRule>
  </conditionalFormatting>
  <conditionalFormatting sqref="L131">
    <cfRule type="containsText" dxfId="236" priority="4" operator="containsText" text="확인">
      <formula>NOT(ISERROR(SEARCH("확인",L131)))</formula>
    </cfRule>
  </conditionalFormatting>
  <conditionalFormatting sqref="L147">
    <cfRule type="containsText" dxfId="235" priority="3" operator="containsText" text="확인">
      <formula>NOT(ISERROR(SEARCH("확인",L147)))</formula>
    </cfRule>
  </conditionalFormatting>
  <conditionalFormatting sqref="L163">
    <cfRule type="containsText" dxfId="234" priority="2" operator="containsText" text="확인">
      <formula>NOT(ISERROR(SEARCH("확인",L163)))</formula>
    </cfRule>
  </conditionalFormatting>
  <conditionalFormatting sqref="L179">
    <cfRule type="containsText" dxfId="233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3048-A125-44BB-8DCC-F5BAD58E8E6F}">
  <sheetPr>
    <tabColor rgb="FF92D050"/>
  </sheetPr>
  <dimension ref="A1:AN198"/>
  <sheetViews>
    <sheetView view="pageBreakPreview" zoomScale="70" zoomScaleNormal="85" zoomScaleSheetLayoutView="70" workbookViewId="0">
      <selection activeCell="E36" sqref="E36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계획'!AL3</f>
        <v>45097</v>
      </c>
      <c r="B3" s="309"/>
      <c r="C3" s="309"/>
      <c r="D3" s="94" t="s">
        <v>343</v>
      </c>
      <c r="E3" s="274">
        <f>_xlfn.XLOOKUP(H3,'월간 계획'!C:C,'월간 계획'!B:B,"")</f>
        <v>3509</v>
      </c>
      <c r="F3" s="296">
        <f>_xlfn.XLOOKUP(J3,'월간 계획'!C:C,'월간 계획'!B:B,"")</f>
        <v>3509</v>
      </c>
      <c r="G3" s="95" t="s">
        <v>344</v>
      </c>
      <c r="H3" s="95" t="str">
        <f>_xlfn.XLOOKUP(M3,'월간 계획'!AL:AL,'월간 계획'!C:C,"")</f>
        <v>김상신</v>
      </c>
      <c r="I3" s="95" t="s">
        <v>345</v>
      </c>
      <c r="J3" s="96" t="str">
        <f>_xlfn.XLOOKUP(N3,'월간 계획'!AL:AL,'월간 계획'!C:C,"")</f>
        <v>박종길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45097</v>
      </c>
      <c r="B19" s="309"/>
      <c r="C19" s="309"/>
      <c r="D19" s="94" t="s">
        <v>343</v>
      </c>
      <c r="E19" s="274">
        <f>_xlfn.XLOOKUP(H19,'월간 계획'!C:C,'월간 계획'!B:B,"")</f>
        <v>3619</v>
      </c>
      <c r="F19" s="296">
        <f>_xlfn.XLOOKUP(J19,'월간 계획'!C:C,'월간 계획'!B:B,"")</f>
        <v>3619</v>
      </c>
      <c r="G19" s="95" t="s">
        <v>344</v>
      </c>
      <c r="H19" s="95" t="str">
        <f>_xlfn.XLOOKUP(M19,'월간 계획'!AL:AL,'월간 계획'!C:C,"")</f>
        <v>최정수</v>
      </c>
      <c r="I19" s="95" t="s">
        <v>345</v>
      </c>
      <c r="J19" s="96" t="str">
        <f>_xlfn.XLOOKUP(N19,'월간 계획'!AL:AL,'월간 계획'!C:C,"")</f>
        <v>심상만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45097</v>
      </c>
      <c r="B35" s="309"/>
      <c r="C35" s="309"/>
      <c r="D35" s="94" t="s">
        <v>343</v>
      </c>
      <c r="E35" s="274">
        <v>3620</v>
      </c>
      <c r="F35" s="296" t="str">
        <f>_xlfn.XLOOKUP(J35,'월간 계획'!C:C,'월간 계획'!B:B,"")</f>
        <v>SP</v>
      </c>
      <c r="G35" s="95" t="s">
        <v>344</v>
      </c>
      <c r="H35" s="95" t="str">
        <f>_xlfn.XLOOKUP(M35,'월간 계획'!AL:AL,'월간 계획'!C:C,"")</f>
        <v>김용진</v>
      </c>
      <c r="I35" s="95" t="s">
        <v>345</v>
      </c>
      <c r="J35" s="96" t="str">
        <f>_xlfn.XLOOKUP(N35,'월간 계획'!AL:AL,'월간 계획'!C:C,"")</f>
        <v>김정일</v>
      </c>
      <c r="L35" s="93" t="str">
        <f>IF(E35=F35,"ok","확인")</f>
        <v>확인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45097</v>
      </c>
      <c r="B51" s="309"/>
      <c r="C51" s="309"/>
      <c r="D51" s="94" t="s">
        <v>343</v>
      </c>
      <c r="E51" s="274">
        <f>_xlfn.XLOOKUP(H51,'월간 계획'!C:C,'월간 계획'!B:B,"")</f>
        <v>3621</v>
      </c>
      <c r="F51" s="296">
        <f>_xlfn.XLOOKUP(J51,'월간 계획'!C:C,'월간 계획'!B:B,"")</f>
        <v>3621</v>
      </c>
      <c r="G51" s="95" t="s">
        <v>344</v>
      </c>
      <c r="H51" s="95" t="str">
        <f>_xlfn.XLOOKUP(M51,'월간 계획'!AL:AL,'월간 계획'!C:C,"")</f>
        <v>김도근</v>
      </c>
      <c r="I51" s="95" t="s">
        <v>345</v>
      </c>
      <c r="J51" s="96" t="str">
        <f>_xlfn.XLOOKUP(N51,'월간 계획'!AL:AL,'월간 계획'!C:C,"")</f>
        <v>김학열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45097</v>
      </c>
      <c r="B67" s="309"/>
      <c r="C67" s="309"/>
      <c r="D67" s="94" t="s">
        <v>343</v>
      </c>
      <c r="E67" s="274">
        <f>_xlfn.XLOOKUP(H67,'월간 계획'!C:C,'월간 계획'!B:B,"")</f>
        <v>3622</v>
      </c>
      <c r="F67" s="296">
        <f>_xlfn.XLOOKUP(J67,'월간 계획'!C:C,'월간 계획'!B:B,"")</f>
        <v>3622</v>
      </c>
      <c r="G67" s="95" t="s">
        <v>344</v>
      </c>
      <c r="H67" s="95" t="str">
        <f>_xlfn.XLOOKUP(M67,'월간 계획'!AL:AL,'월간 계획'!C:C,"")</f>
        <v>김만철</v>
      </c>
      <c r="I67" s="95" t="s">
        <v>345</v>
      </c>
      <c r="J67" s="96" t="str">
        <f>_xlfn.XLOOKUP(N67,'월간 계획'!AL:AL,'월간 계획'!C:C,"")</f>
        <v>자선호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45097</v>
      </c>
      <c r="B83" s="309"/>
      <c r="C83" s="309"/>
      <c r="D83" s="94" t="s">
        <v>343</v>
      </c>
      <c r="E83" s="274">
        <f>_xlfn.XLOOKUP(H83,'월간 계획'!C:C,'월간 계획'!B:B,"")</f>
        <v>3629</v>
      </c>
      <c r="F83" s="296">
        <f>_xlfn.XLOOKUP(J83,'월간 계획'!C:C,'월간 계획'!B:B,"")</f>
        <v>3629</v>
      </c>
      <c r="G83" s="95" t="s">
        <v>344</v>
      </c>
      <c r="H83" s="95" t="str">
        <f>_xlfn.XLOOKUP(M83,'월간 계획'!AL:AL,'월간 계획'!C:C,"")</f>
        <v>김민규</v>
      </c>
      <c r="I83" s="95" t="s">
        <v>345</v>
      </c>
      <c r="J83" s="96" t="str">
        <f>_xlfn.XLOOKUP(N83,'월간 계획'!AL:AL,'월간 계획'!C:C,"")</f>
        <v>김권호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45097</v>
      </c>
      <c r="B99" s="309"/>
      <c r="C99" s="309"/>
      <c r="D99" s="94" t="s">
        <v>343</v>
      </c>
      <c r="E99" s="274">
        <v>3630</v>
      </c>
      <c r="F99" s="296" t="str">
        <f>_xlfn.XLOOKUP(J99,'월간 계획'!C:C,'월간 계획'!B:B,"")</f>
        <v>SP</v>
      </c>
      <c r="G99" s="95" t="s">
        <v>344</v>
      </c>
      <c r="H99" s="95" t="str">
        <f>_xlfn.XLOOKUP(M99,'월간 계획'!AL:AL,'월간 계획'!C:C,"")</f>
        <v>한태전</v>
      </c>
      <c r="I99" s="95" t="s">
        <v>345</v>
      </c>
      <c r="J99" s="96" t="str">
        <f>_xlfn.XLOOKUP(N99,'월간 계획'!AL:AL,'월간 계획'!C:C,"")</f>
        <v>김선호</v>
      </c>
      <c r="L99" s="93" t="str">
        <f>IF(E99=F99,"ok","확인")</f>
        <v>확인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45097</v>
      </c>
      <c r="B115" s="309"/>
      <c r="C115" s="309"/>
      <c r="D115" s="94" t="s">
        <v>343</v>
      </c>
      <c r="E115" s="274">
        <f>_xlfn.XLOOKUP(H115,'월간 계획'!C:C,'월간 계획'!B:B,"")</f>
        <v>3631</v>
      </c>
      <c r="F115" s="296">
        <f>_xlfn.XLOOKUP(J115,'월간 계획'!C:C,'월간 계획'!B:B,"")</f>
        <v>3631</v>
      </c>
      <c r="G115" s="95" t="s">
        <v>344</v>
      </c>
      <c r="H115" s="95" t="str">
        <f>_xlfn.XLOOKUP(M115,'월간 계획'!AL:AL,'월간 계획'!C:C,"")</f>
        <v>장남균</v>
      </c>
      <c r="I115" s="95" t="s">
        <v>345</v>
      </c>
      <c r="J115" s="96" t="str">
        <f>_xlfn.XLOOKUP(N115,'월간 계획'!AL:AL,'월간 계획'!C:C,"")</f>
        <v>이영화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45097</v>
      </c>
      <c r="B131" s="309"/>
      <c r="C131" s="309"/>
      <c r="D131" s="94" t="s">
        <v>343</v>
      </c>
      <c r="E131" s="274">
        <f>_xlfn.XLOOKUP(H131,'월간 계획'!C:C,'월간 계획'!B:B,"")</f>
        <v>3632</v>
      </c>
      <c r="F131" s="296">
        <f>_xlfn.XLOOKUP(J131,'월간 계획'!C:C,'월간 계획'!B:B,"")</f>
        <v>3632</v>
      </c>
      <c r="G131" s="95" t="s">
        <v>344</v>
      </c>
      <c r="H131" s="95" t="str">
        <f>_xlfn.XLOOKUP(M131,'월간 계획'!AL:AL,'월간 계획'!C:C,"")</f>
        <v>김요섭</v>
      </c>
      <c r="I131" s="95" t="s">
        <v>345</v>
      </c>
      <c r="J131" s="96" t="str">
        <f>_xlfn.XLOOKUP(N131,'월간 계획'!AL:AL,'월간 계획'!C:C,"")</f>
        <v>임충환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45097</v>
      </c>
      <c r="B147" s="309"/>
      <c r="C147" s="309"/>
      <c r="D147" s="94" t="s">
        <v>343</v>
      </c>
      <c r="E147" s="274">
        <f>_xlfn.XLOOKUP(H147,'월간 계획'!C:C,'월간 계획'!B:B,"")</f>
        <v>3661</v>
      </c>
      <c r="F147" s="296">
        <f>_xlfn.XLOOKUP(J147,'월간 계획'!C:C,'월간 계획'!B:B,"")</f>
        <v>3661</v>
      </c>
      <c r="G147" s="95" t="s">
        <v>344</v>
      </c>
      <c r="H147" s="95" t="str">
        <f>_xlfn.XLOOKUP(M147,'월간 계획'!AL:AL,'월간 계획'!C:C,"")</f>
        <v>이인섭</v>
      </c>
      <c r="I147" s="95" t="s">
        <v>345</v>
      </c>
      <c r="J147" s="96" t="str">
        <f>_xlfn.XLOOKUP(N147,'월간 계획'!AL:AL,'월간 계획'!C:C,"")</f>
        <v>김익수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45097</v>
      </c>
      <c r="B163" s="309"/>
      <c r="C163" s="309"/>
      <c r="D163" s="94" t="s">
        <v>343</v>
      </c>
      <c r="E163" s="274">
        <v>3662</v>
      </c>
      <c r="F163" s="296" t="str">
        <f>_xlfn.XLOOKUP(J163,'월간 계획'!C:C,'월간 계획'!B:B,"")</f>
        <v>SP</v>
      </c>
      <c r="G163" s="95" t="s">
        <v>344</v>
      </c>
      <c r="H163" s="95" t="str">
        <f>_xlfn.XLOOKUP(M163,'월간 계획'!AL:AL,'월간 계획'!C:C,"")</f>
        <v>김성취</v>
      </c>
      <c r="I163" s="95" t="s">
        <v>345</v>
      </c>
      <c r="J163" s="96" t="str">
        <f>_xlfn.XLOOKUP(N163,'월간 계획'!AL:AL,'월간 계획'!C:C,"")</f>
        <v>양광일</v>
      </c>
      <c r="L163" s="93" t="str">
        <f>IF(E163=F163,"ok","확인")</f>
        <v>확인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45097</v>
      </c>
      <c r="B179" s="309"/>
      <c r="C179" s="309"/>
      <c r="D179" s="94" t="s">
        <v>343</v>
      </c>
      <c r="E179" s="274">
        <f>_xlfn.XLOOKUP(H179,'월간 계획'!C:C,'월간 계획'!B:B,"")</f>
        <v>3508</v>
      </c>
      <c r="F179" s="296">
        <f>_xlfn.XLOOKUP(J179,'월간 계획'!C:C,'월간 계획'!B:B,"")</f>
        <v>3508</v>
      </c>
      <c r="G179" s="95" t="s">
        <v>344</v>
      </c>
      <c r="H179" s="95" t="str">
        <f>_xlfn.XLOOKUP(M179,'월간 계획'!AL:AL,'월간 계획'!C:C,"")</f>
        <v>이수환</v>
      </c>
      <c r="I179" s="95" t="s">
        <v>345</v>
      </c>
      <c r="J179" s="96" t="str">
        <f>_xlfn.XLOOKUP(N179,'월간 계획'!AL:AL,'월간 계획'!C:C,"")</f>
        <v>박선웅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</mergeCells>
  <phoneticPr fontId="4" type="noConversion"/>
  <conditionalFormatting sqref="L3">
    <cfRule type="containsText" dxfId="232" priority="23" operator="containsText" text="확인">
      <formula>NOT(ISERROR(SEARCH("확인",L3)))</formula>
    </cfRule>
  </conditionalFormatting>
  <conditionalFormatting sqref="L19">
    <cfRule type="containsText" dxfId="231" priority="11" operator="containsText" text="확인">
      <formula>NOT(ISERROR(SEARCH("확인",L19)))</formula>
    </cfRule>
  </conditionalFormatting>
  <conditionalFormatting sqref="L35">
    <cfRule type="containsText" dxfId="230" priority="10" operator="containsText" text="확인">
      <formula>NOT(ISERROR(SEARCH("확인",L35)))</formula>
    </cfRule>
  </conditionalFormatting>
  <conditionalFormatting sqref="L51">
    <cfRule type="containsText" dxfId="229" priority="9" operator="containsText" text="확인">
      <formula>NOT(ISERROR(SEARCH("확인",L51)))</formula>
    </cfRule>
  </conditionalFormatting>
  <conditionalFormatting sqref="L67">
    <cfRule type="containsText" dxfId="228" priority="8" operator="containsText" text="확인">
      <formula>NOT(ISERROR(SEARCH("확인",L67)))</formula>
    </cfRule>
  </conditionalFormatting>
  <conditionalFormatting sqref="L83">
    <cfRule type="containsText" dxfId="227" priority="7" operator="containsText" text="확인">
      <formula>NOT(ISERROR(SEARCH("확인",L83)))</formula>
    </cfRule>
  </conditionalFormatting>
  <conditionalFormatting sqref="L99">
    <cfRule type="containsText" dxfId="226" priority="6" operator="containsText" text="확인">
      <formula>NOT(ISERROR(SEARCH("확인",L99)))</formula>
    </cfRule>
  </conditionalFormatting>
  <conditionalFormatting sqref="L115">
    <cfRule type="containsText" dxfId="225" priority="5" operator="containsText" text="확인">
      <formula>NOT(ISERROR(SEARCH("확인",L115)))</formula>
    </cfRule>
  </conditionalFormatting>
  <conditionalFormatting sqref="L131">
    <cfRule type="containsText" dxfId="224" priority="4" operator="containsText" text="확인">
      <formula>NOT(ISERROR(SEARCH("확인",L131)))</formula>
    </cfRule>
  </conditionalFormatting>
  <conditionalFormatting sqref="L147">
    <cfRule type="containsText" dxfId="223" priority="3" operator="containsText" text="확인">
      <formula>NOT(ISERROR(SEARCH("확인",L147)))</formula>
    </cfRule>
  </conditionalFormatting>
  <conditionalFormatting sqref="L163">
    <cfRule type="containsText" dxfId="222" priority="2" operator="containsText" text="확인">
      <formula>NOT(ISERROR(SEARCH("확인",L163)))</formula>
    </cfRule>
  </conditionalFormatting>
  <conditionalFormatting sqref="L179">
    <cfRule type="containsText" dxfId="221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F53C-A56F-48E6-AD6F-87764A6E6A98}">
  <sheetPr>
    <tabColor rgb="FF92D050"/>
  </sheetPr>
  <dimension ref="A1:AN198"/>
  <sheetViews>
    <sheetView tabSelected="1" view="pageBreakPreview" zoomScale="70" zoomScaleNormal="85" zoomScaleSheetLayoutView="70" workbookViewId="0">
      <selection activeCell="V13" sqref="V13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계획'!AK3</f>
        <v>45096</v>
      </c>
      <c r="B3" s="309"/>
      <c r="C3" s="309"/>
      <c r="D3" s="94" t="s">
        <v>343</v>
      </c>
      <c r="E3" s="274">
        <f>_xlfn.XLOOKUP(H3,'월간 계획'!C:C,'월간 계획'!B:B,"")</f>
        <v>3619</v>
      </c>
      <c r="F3" s="296">
        <f>_xlfn.XLOOKUP(J3,'월간 계획'!C:C,'월간 계획'!B:B,"")</f>
        <v>3619</v>
      </c>
      <c r="G3" s="95" t="s">
        <v>344</v>
      </c>
      <c r="H3" s="95" t="str">
        <f>_xlfn.XLOOKUP(M3,'월간 계획'!AK:AK,'월간 계획'!C:C,"")</f>
        <v>최정수</v>
      </c>
      <c r="I3" s="95" t="s">
        <v>345</v>
      </c>
      <c r="J3" s="96" t="str">
        <f>_xlfn.XLOOKUP(N3,'월간 계획'!AK:AK,'월간 계획'!C:C,"")</f>
        <v>심상만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45096</v>
      </c>
      <c r="B19" s="309"/>
      <c r="C19" s="309"/>
      <c r="D19" s="94" t="s">
        <v>343</v>
      </c>
      <c r="E19" s="274">
        <f>_xlfn.XLOOKUP(H19,'월간 계획'!C:C,'월간 계획'!B:B,"")</f>
        <v>3620</v>
      </c>
      <c r="F19" s="296">
        <f>_xlfn.XLOOKUP(J19,'월간 계획'!C:C,'월간 계획'!B:B,"")</f>
        <v>3620</v>
      </c>
      <c r="G19" s="95" t="s">
        <v>344</v>
      </c>
      <c r="H19" s="95" t="str">
        <f>_xlfn.XLOOKUP(M19,'월간 계획'!AK:AK,'월간 계획'!C:C,"")</f>
        <v>장시혁</v>
      </c>
      <c r="I19" s="95" t="s">
        <v>345</v>
      </c>
      <c r="J19" s="96" t="str">
        <f>_xlfn.XLOOKUP(N19,'월간 계획'!AK:AK,'월간 계획'!C:C,"")</f>
        <v>최중문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45096</v>
      </c>
      <c r="B35" s="309"/>
      <c r="C35" s="309"/>
      <c r="D35" s="94" t="s">
        <v>343</v>
      </c>
      <c r="E35" s="274">
        <v>3621</v>
      </c>
      <c r="F35" s="296" t="str">
        <f>_xlfn.XLOOKUP(J35,'월간 계획'!C:C,'월간 계획'!B:B,"")</f>
        <v>SP</v>
      </c>
      <c r="G35" s="95" t="s">
        <v>344</v>
      </c>
      <c r="H35" s="95" t="str">
        <f>_xlfn.XLOOKUP(M35,'월간 계획'!AK:AK,'월간 계획'!C:C,"")</f>
        <v>한태전</v>
      </c>
      <c r="I35" s="95" t="s">
        <v>345</v>
      </c>
      <c r="J35" s="96" t="str">
        <f>_xlfn.XLOOKUP(N35,'월간 계획'!AK:AK,'월간 계획'!C:C,"")</f>
        <v>김선호</v>
      </c>
      <c r="L35" s="93" t="str">
        <f>IF(E35=F35,"ok","확인")</f>
        <v>확인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45096</v>
      </c>
      <c r="B51" s="309"/>
      <c r="C51" s="309"/>
      <c r="D51" s="94" t="s">
        <v>343</v>
      </c>
      <c r="E51" s="274">
        <f>_xlfn.XLOOKUP(H51,'월간 계획'!C:C,'월간 계획'!B:B,"")</f>
        <v>3622</v>
      </c>
      <c r="F51" s="296">
        <f>_xlfn.XLOOKUP(J51,'월간 계획'!C:C,'월간 계획'!B:B,"")</f>
        <v>3622</v>
      </c>
      <c r="G51" s="95" t="s">
        <v>344</v>
      </c>
      <c r="H51" s="95" t="str">
        <f>_xlfn.XLOOKUP(M51,'월간 계획'!AK:AK,'월간 계획'!C:C,"")</f>
        <v>김만철</v>
      </c>
      <c r="I51" s="95" t="s">
        <v>345</v>
      </c>
      <c r="J51" s="96" t="str">
        <f>_xlfn.XLOOKUP(N51,'월간 계획'!AK:AK,'월간 계획'!C:C,"")</f>
        <v>자선호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45096</v>
      </c>
      <c r="B67" s="309"/>
      <c r="C67" s="309"/>
      <c r="D67" s="94" t="s">
        <v>343</v>
      </c>
      <c r="E67" s="274">
        <f>_xlfn.XLOOKUP(H67,'월간 계획'!C:C,'월간 계획'!B:B,"")</f>
        <v>3629</v>
      </c>
      <c r="F67" s="296">
        <f>_xlfn.XLOOKUP(J67,'월간 계획'!C:C,'월간 계획'!B:B,"")</f>
        <v>3629</v>
      </c>
      <c r="G67" s="95" t="s">
        <v>344</v>
      </c>
      <c r="H67" s="95" t="str">
        <f>_xlfn.XLOOKUP(M67,'월간 계획'!AK:AK,'월간 계획'!C:C,"")</f>
        <v>김민규</v>
      </c>
      <c r="I67" s="95" t="s">
        <v>345</v>
      </c>
      <c r="J67" s="96" t="str">
        <f>_xlfn.XLOOKUP(N67,'월간 계획'!AK:AK,'월간 계획'!C:C,"")</f>
        <v>김권호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45096</v>
      </c>
      <c r="B83" s="309"/>
      <c r="C83" s="309"/>
      <c r="D83" s="94" t="s">
        <v>343</v>
      </c>
      <c r="E83" s="274">
        <f>_xlfn.XLOOKUP(H83,'월간 계획'!C:C,'월간 계획'!B:B,"")</f>
        <v>3630</v>
      </c>
      <c r="F83" s="296">
        <f>_xlfn.XLOOKUP(J83,'월간 계획'!C:C,'월간 계획'!B:B,"")</f>
        <v>3630</v>
      </c>
      <c r="G83" s="95" t="s">
        <v>344</v>
      </c>
      <c r="H83" s="95" t="str">
        <f>_xlfn.XLOOKUP(M83,'월간 계획'!AK:AK,'월간 계획'!C:C,"")</f>
        <v>우제욱</v>
      </c>
      <c r="I83" s="95" t="s">
        <v>345</v>
      </c>
      <c r="J83" s="96" t="str">
        <f>_xlfn.XLOOKUP(N83,'월간 계획'!AK:AK,'월간 계획'!C:C,"")</f>
        <v>변일용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45096</v>
      </c>
      <c r="B99" s="309"/>
      <c r="C99" s="309"/>
      <c r="D99" s="94" t="s">
        <v>343</v>
      </c>
      <c r="E99" s="274">
        <v>3631</v>
      </c>
      <c r="F99" s="296" t="str">
        <f>_xlfn.XLOOKUP(J99,'월간 계획'!C:C,'월간 계획'!B:B,"")</f>
        <v>SP</v>
      </c>
      <c r="G99" s="95" t="s">
        <v>344</v>
      </c>
      <c r="H99" s="95" t="str">
        <f>_xlfn.XLOOKUP(M99,'월간 계획'!AK:AK,'월간 계획'!C:C,"")</f>
        <v>김성취</v>
      </c>
      <c r="I99" s="95" t="s">
        <v>345</v>
      </c>
      <c r="J99" s="96" t="str">
        <f>_xlfn.XLOOKUP(N99,'월간 계획'!AK:AK,'월간 계획'!C:C,"")</f>
        <v>심기섭</v>
      </c>
      <c r="L99" s="93" t="str">
        <f>IF(E99=F99,"ok","확인")</f>
        <v>확인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45096</v>
      </c>
      <c r="B115" s="309"/>
      <c r="C115" s="309"/>
      <c r="D115" s="94" t="s">
        <v>343</v>
      </c>
      <c r="E115" s="274">
        <f>_xlfn.XLOOKUP(H115,'월간 계획'!C:C,'월간 계획'!B:B,"")</f>
        <v>3632</v>
      </c>
      <c r="F115" s="296">
        <f>_xlfn.XLOOKUP(J115,'월간 계획'!C:C,'월간 계획'!B:B,"")</f>
        <v>3632</v>
      </c>
      <c r="G115" s="95" t="s">
        <v>344</v>
      </c>
      <c r="H115" s="95" t="str">
        <f>_xlfn.XLOOKUP(M115,'월간 계획'!AK:AK,'월간 계획'!C:C,"")</f>
        <v>김요섭</v>
      </c>
      <c r="I115" s="95" t="s">
        <v>345</v>
      </c>
      <c r="J115" s="96" t="str">
        <f>_xlfn.XLOOKUP(N115,'월간 계획'!AK:AK,'월간 계획'!C:C,"")</f>
        <v>임충환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45096</v>
      </c>
      <c r="B131" s="309"/>
      <c r="C131" s="309"/>
      <c r="D131" s="94" t="s">
        <v>343</v>
      </c>
      <c r="E131" s="274">
        <f>_xlfn.XLOOKUP(H131,'월간 계획'!C:C,'월간 계획'!B:B,"")</f>
        <v>3661</v>
      </c>
      <c r="F131" s="296">
        <f>_xlfn.XLOOKUP(J131,'월간 계획'!C:C,'월간 계획'!B:B,"")</f>
        <v>3661</v>
      </c>
      <c r="G131" s="95" t="s">
        <v>344</v>
      </c>
      <c r="H131" s="95" t="str">
        <f>_xlfn.XLOOKUP(M131,'월간 계획'!AK:AK,'월간 계획'!C:C,"")</f>
        <v>이인섭</v>
      </c>
      <c r="I131" s="95" t="s">
        <v>345</v>
      </c>
      <c r="J131" s="96" t="str">
        <f>_xlfn.XLOOKUP(N131,'월간 계획'!AK:AK,'월간 계획'!C:C,"")</f>
        <v>김익수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45096</v>
      </c>
      <c r="B147" s="309"/>
      <c r="C147" s="309"/>
      <c r="D147" s="94" t="s">
        <v>343</v>
      </c>
      <c r="E147" s="274">
        <f>_xlfn.XLOOKUP(H147,'월간 계획'!C:C,'월간 계획'!B:B,"")</f>
        <v>3662</v>
      </c>
      <c r="F147" s="296">
        <f>_xlfn.XLOOKUP(J147,'월간 계획'!C:C,'월간 계획'!B:B,"")</f>
        <v>3662</v>
      </c>
      <c r="G147" s="95" t="s">
        <v>344</v>
      </c>
      <c r="H147" s="95" t="str">
        <f>_xlfn.XLOOKUP(M147,'월간 계획'!AK:AK,'월간 계획'!C:C,"")</f>
        <v>최용선</v>
      </c>
      <c r="I147" s="95" t="s">
        <v>345</v>
      </c>
      <c r="J147" s="96" t="str">
        <f>_xlfn.XLOOKUP(N147,'월간 계획'!AK:AK,'월간 계획'!C:C,"")</f>
        <v>김학희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45096</v>
      </c>
      <c r="B163" s="309"/>
      <c r="C163" s="309"/>
      <c r="D163" s="94" t="s">
        <v>343</v>
      </c>
      <c r="E163" s="274">
        <v>3508</v>
      </c>
      <c r="F163" s="296" t="str">
        <f>_xlfn.XLOOKUP(J163,'월간 계획'!C:C,'월간 계획'!B:B,"")</f>
        <v>SP</v>
      </c>
      <c r="G163" s="95" t="s">
        <v>344</v>
      </c>
      <c r="H163" s="95" t="str">
        <f>_xlfn.XLOOKUP(M163,'월간 계획'!AK:AK,'월간 계획'!C:C,"")</f>
        <v>김용진</v>
      </c>
      <c r="I163" s="95" t="s">
        <v>345</v>
      </c>
      <c r="J163" s="96" t="str">
        <f>_xlfn.XLOOKUP(N163,'월간 계획'!AK:AK,'월간 계획'!C:C,"")</f>
        <v>김정일</v>
      </c>
      <c r="L163" s="93" t="str">
        <f>IF(E163=F163,"ok","확인")</f>
        <v>확인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45096</v>
      </c>
      <c r="B179" s="309"/>
      <c r="C179" s="309"/>
      <c r="D179" s="94" t="s">
        <v>343</v>
      </c>
      <c r="E179" s="274">
        <f>_xlfn.XLOOKUP(H179,'월간 계획'!C:C,'월간 계획'!B:B,"")</f>
        <v>3509</v>
      </c>
      <c r="F179" s="296">
        <f>_xlfn.XLOOKUP(J179,'월간 계획'!C:C,'월간 계획'!B:B,"")</f>
        <v>3509</v>
      </c>
      <c r="G179" s="95" t="s">
        <v>344</v>
      </c>
      <c r="H179" s="95" t="str">
        <f>_xlfn.XLOOKUP(M179,'월간 계획'!AK:AK,'월간 계획'!C:C,"")</f>
        <v>김상신</v>
      </c>
      <c r="I179" s="95" t="s">
        <v>345</v>
      </c>
      <c r="J179" s="96" t="str">
        <f>_xlfn.XLOOKUP(N179,'월간 계획'!AK:AK,'월간 계획'!C:C,"")</f>
        <v>박종길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</mergeCells>
  <phoneticPr fontId="4" type="noConversion"/>
  <conditionalFormatting sqref="L3">
    <cfRule type="containsText" dxfId="220" priority="23" operator="containsText" text="확인">
      <formula>NOT(ISERROR(SEARCH("확인",L3)))</formula>
    </cfRule>
  </conditionalFormatting>
  <conditionalFormatting sqref="L19">
    <cfRule type="containsText" dxfId="219" priority="11" operator="containsText" text="확인">
      <formula>NOT(ISERROR(SEARCH("확인",L19)))</formula>
    </cfRule>
  </conditionalFormatting>
  <conditionalFormatting sqref="L35">
    <cfRule type="containsText" dxfId="218" priority="10" operator="containsText" text="확인">
      <formula>NOT(ISERROR(SEARCH("확인",L35)))</formula>
    </cfRule>
  </conditionalFormatting>
  <conditionalFormatting sqref="L51">
    <cfRule type="containsText" dxfId="217" priority="9" operator="containsText" text="확인">
      <formula>NOT(ISERROR(SEARCH("확인",L51)))</formula>
    </cfRule>
  </conditionalFormatting>
  <conditionalFormatting sqref="L67">
    <cfRule type="containsText" dxfId="216" priority="8" operator="containsText" text="확인">
      <formula>NOT(ISERROR(SEARCH("확인",L67)))</formula>
    </cfRule>
  </conditionalFormatting>
  <conditionalFormatting sqref="L83">
    <cfRule type="containsText" dxfId="215" priority="7" operator="containsText" text="확인">
      <formula>NOT(ISERROR(SEARCH("확인",L83)))</formula>
    </cfRule>
  </conditionalFormatting>
  <conditionalFormatting sqref="L99">
    <cfRule type="containsText" dxfId="214" priority="6" operator="containsText" text="확인">
      <formula>NOT(ISERROR(SEARCH("확인",L99)))</formula>
    </cfRule>
  </conditionalFormatting>
  <conditionalFormatting sqref="L115">
    <cfRule type="containsText" dxfId="213" priority="5" operator="containsText" text="확인">
      <formula>NOT(ISERROR(SEARCH("확인",L115)))</formula>
    </cfRule>
  </conditionalFormatting>
  <conditionalFormatting sqref="L131">
    <cfRule type="containsText" dxfId="212" priority="4" operator="containsText" text="확인">
      <formula>NOT(ISERROR(SEARCH("확인",L131)))</formula>
    </cfRule>
  </conditionalFormatting>
  <conditionalFormatting sqref="L147">
    <cfRule type="containsText" dxfId="211" priority="3" operator="containsText" text="확인">
      <formula>NOT(ISERROR(SEARCH("확인",L147)))</formula>
    </cfRule>
  </conditionalFormatting>
  <conditionalFormatting sqref="L163">
    <cfRule type="containsText" dxfId="210" priority="2" operator="containsText" text="확인">
      <formula>NOT(ISERROR(SEARCH("확인",L163)))</formula>
    </cfRule>
  </conditionalFormatting>
  <conditionalFormatting sqref="L179">
    <cfRule type="containsText" dxfId="209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1E77-5C10-4EA5-A129-81951FDA506E}">
  <sheetPr>
    <tabColor rgb="FF92D050"/>
  </sheetPr>
  <dimension ref="A1:AM186"/>
  <sheetViews>
    <sheetView view="pageBreakPreview" zoomScale="80" zoomScaleNormal="85" zoomScaleSheetLayoutView="80" workbookViewId="0">
      <selection sqref="A1:H2"/>
    </sheetView>
  </sheetViews>
  <sheetFormatPr defaultColWidth="8.88671875" defaultRowHeight="13.5"/>
  <cols>
    <col min="1" max="1" width="7.6640625" style="165" customWidth="1"/>
    <col min="2" max="9" width="10.5546875" style="165" customWidth="1"/>
    <col min="10" max="10" width="13.77734375" style="165" customWidth="1"/>
    <col min="11" max="11" width="8.77734375" style="165" customWidth="1"/>
    <col min="12" max="12" width="8.88671875" style="166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39" width="5.77734375" style="165" customWidth="1"/>
    <col min="40" max="16384" width="8.88671875" style="165"/>
  </cols>
  <sheetData>
    <row r="1" spans="1:39" ht="30" customHeight="1">
      <c r="A1" s="373" t="s">
        <v>424</v>
      </c>
      <c r="B1" s="373"/>
      <c r="C1" s="373"/>
      <c r="D1" s="373"/>
      <c r="E1" s="373"/>
      <c r="F1" s="373"/>
      <c r="G1" s="373"/>
      <c r="H1" s="373"/>
      <c r="I1" s="374" t="s">
        <v>342</v>
      </c>
      <c r="J1" s="375"/>
    </row>
    <row r="2" spans="1:39" ht="30" customHeight="1">
      <c r="A2" s="373"/>
      <c r="B2" s="373"/>
      <c r="C2" s="373"/>
      <c r="D2" s="373"/>
      <c r="E2" s="373"/>
      <c r="F2" s="373"/>
      <c r="G2" s="373"/>
      <c r="H2" s="373"/>
      <c r="I2" s="376">
        <f>D7</f>
        <v>0.10347222222222223</v>
      </c>
      <c r="J2" s="375"/>
    </row>
    <row r="3" spans="1:39" ht="30" customHeight="1" thickBot="1">
      <c r="A3" s="377">
        <f>'월간 계획'!AJ3</f>
        <v>45095</v>
      </c>
      <c r="B3" s="377"/>
      <c r="C3" s="377"/>
      <c r="D3" s="94" t="s">
        <v>343</v>
      </c>
      <c r="E3" s="274">
        <f>_xlfn.XLOOKUP(H3,'월간 계획'!C:C,'월간 계획'!B:B,"")</f>
        <v>3620</v>
      </c>
      <c r="F3" s="296">
        <f>_xlfn.XLOOKUP(J3,'월간 계획'!C:C,'월간 계획'!B:B,"")</f>
        <v>3620</v>
      </c>
      <c r="G3" s="95" t="s">
        <v>344</v>
      </c>
      <c r="H3" s="95" t="str">
        <f>_xlfn.XLOOKUP(M3,'월간 계획'!AJ:AJ,'월간 계획'!C:C,"")</f>
        <v>장시혁</v>
      </c>
      <c r="I3" s="95" t="s">
        <v>345</v>
      </c>
      <c r="J3" s="96" t="str">
        <f>_xlfn.XLOOKUP(N3,'월간 계획'!AJ:AJ,'월간 계획'!C:C,"")</f>
        <v>최중문</v>
      </c>
      <c r="K3" s="93"/>
      <c r="L3" s="93" t="str">
        <f>IF(E3=F3,"ok","확인")</f>
        <v>ok</v>
      </c>
      <c r="M3" s="93" t="s">
        <v>346</v>
      </c>
      <c r="N3" s="93" t="s">
        <v>347</v>
      </c>
    </row>
    <row r="4" spans="1:39" ht="30" customHeight="1" thickTop="1" thickBot="1">
      <c r="A4" s="167" t="s">
        <v>348</v>
      </c>
      <c r="B4" s="168" t="s">
        <v>349</v>
      </c>
      <c r="C4" s="169" t="s">
        <v>350</v>
      </c>
      <c r="D4" s="169" t="s">
        <v>351</v>
      </c>
      <c r="E4" s="169" t="s">
        <v>352</v>
      </c>
      <c r="F4" s="169" t="s">
        <v>353</v>
      </c>
      <c r="G4" s="169" t="s">
        <v>352</v>
      </c>
      <c r="H4" s="169" t="s">
        <v>351</v>
      </c>
      <c r="I4" s="168" t="s">
        <v>350</v>
      </c>
      <c r="J4" s="170" t="s">
        <v>354</v>
      </c>
      <c r="K4" s="171" t="s">
        <v>355</v>
      </c>
      <c r="AD4" s="168" t="s">
        <v>349</v>
      </c>
      <c r="AE4" s="169" t="s">
        <v>350</v>
      </c>
      <c r="AF4" s="169" t="s">
        <v>351</v>
      </c>
      <c r="AG4" s="169" t="s">
        <v>352</v>
      </c>
      <c r="AH4" s="169" t="s">
        <v>353</v>
      </c>
      <c r="AI4" s="169" t="s">
        <v>352</v>
      </c>
      <c r="AJ4" s="169" t="s">
        <v>351</v>
      </c>
      <c r="AK4" s="168" t="s">
        <v>350</v>
      </c>
      <c r="AL4" s="170" t="s">
        <v>354</v>
      </c>
    </row>
    <row r="5" spans="1:39" ht="30" customHeight="1" thickTop="1">
      <c r="A5" s="172" t="s">
        <v>356</v>
      </c>
      <c r="B5" s="173"/>
      <c r="C5" s="174" t="s">
        <v>422</v>
      </c>
      <c r="D5" s="175">
        <v>0.27083333333333331</v>
      </c>
      <c r="E5" s="175">
        <v>0.28819444444444448</v>
      </c>
      <c r="F5" s="175">
        <v>0.30069444444444443</v>
      </c>
      <c r="G5" s="175">
        <v>0.31319444444444444</v>
      </c>
      <c r="H5" s="175">
        <v>0.3298611111111111</v>
      </c>
      <c r="I5" s="175">
        <v>0.35138888888888892</v>
      </c>
      <c r="J5" s="176">
        <v>0.37222222222222223</v>
      </c>
      <c r="K5" s="177" t="s">
        <v>357</v>
      </c>
      <c r="M5" s="108"/>
      <c r="N5" s="108"/>
      <c r="P5" s="108"/>
      <c r="Q5" s="108"/>
      <c r="R5" s="108"/>
      <c r="S5" s="108"/>
      <c r="T5" s="108"/>
      <c r="U5" s="178" t="e">
        <f>C5-B5</f>
        <v>#VALUE!</v>
      </c>
      <c r="V5" s="178" t="e">
        <f t="shared" ref="V5:AB9" si="0">D5-C5</f>
        <v>#VALUE!</v>
      </c>
      <c r="W5" s="178">
        <f t="shared" si="0"/>
        <v>1.736111111111116E-2</v>
      </c>
      <c r="X5" s="178">
        <f t="shared" si="0"/>
        <v>1.2499999999999956E-2</v>
      </c>
      <c r="Y5" s="178">
        <f t="shared" si="0"/>
        <v>1.2500000000000011E-2</v>
      </c>
      <c r="Z5" s="178">
        <f t="shared" si="0"/>
        <v>1.6666666666666663E-2</v>
      </c>
      <c r="AA5" s="178">
        <f t="shared" si="0"/>
        <v>2.1527777777777812E-2</v>
      </c>
      <c r="AB5" s="178">
        <f>J5-I5</f>
        <v>2.0833333333333315E-2</v>
      </c>
      <c r="AC5" s="178"/>
      <c r="AD5" s="178">
        <f>B5-B149</f>
        <v>0</v>
      </c>
      <c r="AE5" s="178" t="e">
        <f t="shared" ref="AE5:AJ9" si="1">C5-C149</f>
        <v>#VALUE!</v>
      </c>
      <c r="AF5" s="178">
        <f t="shared" si="1"/>
        <v>1.5972222222222221E-2</v>
      </c>
      <c r="AG5" s="178">
        <f t="shared" si="1"/>
        <v>1.5972222222222276E-2</v>
      </c>
      <c r="AH5" s="178">
        <f t="shared" si="1"/>
        <v>1.5972222222222221E-2</v>
      </c>
      <c r="AI5" s="178">
        <f t="shared" si="1"/>
        <v>1.5972222222222221E-2</v>
      </c>
      <c r="AJ5" s="178">
        <f>H5-H149</f>
        <v>1.5972222222222221E-2</v>
      </c>
      <c r="AK5" s="178">
        <f t="shared" ref="AK5:AL9" si="2">I5-I149</f>
        <v>1.5972222222222221E-2</v>
      </c>
      <c r="AL5" s="178">
        <f t="shared" si="2"/>
        <v>1.5972222222222221E-2</v>
      </c>
      <c r="AM5" s="178"/>
    </row>
    <row r="6" spans="1:39" ht="30" customHeight="1">
      <c r="A6" s="179" t="s">
        <v>358</v>
      </c>
      <c r="B6" s="175">
        <v>0.39305555555555555</v>
      </c>
      <c r="C6" s="175">
        <f>B6+"00:25"</f>
        <v>0.41041666666666665</v>
      </c>
      <c r="D6" s="175">
        <v>0.4368055555555555</v>
      </c>
      <c r="E6" s="175">
        <v>0.4548611111111111</v>
      </c>
      <c r="F6" s="175">
        <v>0.46736111111111112</v>
      </c>
      <c r="G6" s="175">
        <v>0.47986111111111113</v>
      </c>
      <c r="H6" s="175">
        <v>0.49652777777777773</v>
      </c>
      <c r="I6" s="175">
        <v>0.5180555555555556</v>
      </c>
      <c r="J6" s="176">
        <v>0.53888888888888886</v>
      </c>
      <c r="K6" s="180" t="s">
        <v>357</v>
      </c>
      <c r="M6" s="108"/>
      <c r="N6" s="108"/>
      <c r="P6" s="108"/>
      <c r="Q6" s="108"/>
      <c r="R6" s="108"/>
      <c r="S6" s="108"/>
      <c r="T6" s="108"/>
      <c r="U6" s="178">
        <f t="shared" ref="U6:U8" si="3">C6-B6</f>
        <v>1.7361111111111105E-2</v>
      </c>
      <c r="V6" s="178">
        <f t="shared" si="0"/>
        <v>2.6388888888888851E-2</v>
      </c>
      <c r="W6" s="178">
        <f t="shared" si="0"/>
        <v>1.8055555555555602E-2</v>
      </c>
      <c r="X6" s="178">
        <f t="shared" si="0"/>
        <v>1.2500000000000011E-2</v>
      </c>
      <c r="Y6" s="178">
        <f t="shared" si="0"/>
        <v>1.2500000000000011E-2</v>
      </c>
      <c r="Z6" s="178">
        <f t="shared" si="0"/>
        <v>1.6666666666666607E-2</v>
      </c>
      <c r="AA6" s="178">
        <f t="shared" si="0"/>
        <v>2.1527777777777868E-2</v>
      </c>
      <c r="AB6" s="178">
        <f t="shared" si="0"/>
        <v>2.0833333333333259E-2</v>
      </c>
      <c r="AC6" s="178"/>
      <c r="AD6" s="178">
        <f t="shared" ref="AD6:AD9" si="4">B6-B150</f>
        <v>1.6666666666666663E-2</v>
      </c>
      <c r="AE6" s="178">
        <f t="shared" si="1"/>
        <v>1.6666666666666663E-2</v>
      </c>
      <c r="AF6" s="178">
        <f t="shared" si="1"/>
        <v>1.6666666666666607E-2</v>
      </c>
      <c r="AG6" s="178">
        <f t="shared" si="1"/>
        <v>1.6666666666666607E-2</v>
      </c>
      <c r="AH6" s="178">
        <f t="shared" si="1"/>
        <v>1.6666666666666663E-2</v>
      </c>
      <c r="AI6" s="178">
        <f t="shared" si="1"/>
        <v>1.6666666666666663E-2</v>
      </c>
      <c r="AJ6" s="178">
        <f t="shared" si="1"/>
        <v>1.6666666666666607E-2</v>
      </c>
      <c r="AK6" s="178">
        <f t="shared" si="2"/>
        <v>1.6666666666666718E-2</v>
      </c>
      <c r="AL6" s="178">
        <f t="shared" si="2"/>
        <v>1.6666666666666607E-2</v>
      </c>
    </row>
    <row r="7" spans="1:39" ht="30" customHeight="1">
      <c r="A7" s="179" t="s">
        <v>359</v>
      </c>
      <c r="B7" s="175">
        <v>5.9722222222222225E-2</v>
      </c>
      <c r="C7" s="175">
        <f t="shared" ref="C7:C8" si="5">B7+"00:25"</f>
        <v>7.7083333333333337E-2</v>
      </c>
      <c r="D7" s="181">
        <v>0.10347222222222223</v>
      </c>
      <c r="E7" s="175">
        <v>0.12152777777777778</v>
      </c>
      <c r="F7" s="175">
        <v>0.13402777777777777</v>
      </c>
      <c r="G7" s="175">
        <v>0.14652777777777778</v>
      </c>
      <c r="H7" s="175">
        <v>0.16319444444444445</v>
      </c>
      <c r="I7" s="175">
        <v>0.18472222222222223</v>
      </c>
      <c r="J7" s="176">
        <v>0.20555555555555557</v>
      </c>
      <c r="K7" s="180" t="s">
        <v>357</v>
      </c>
      <c r="M7" s="108"/>
      <c r="N7" s="108"/>
      <c r="P7" s="108"/>
      <c r="Q7" s="108"/>
      <c r="R7" s="108"/>
      <c r="S7" s="108"/>
      <c r="T7" s="108"/>
      <c r="U7" s="178">
        <f t="shared" si="3"/>
        <v>1.7361111111111112E-2</v>
      </c>
      <c r="V7" s="178">
        <f t="shared" si="0"/>
        <v>2.6388888888888892E-2</v>
      </c>
      <c r="W7" s="178">
        <f t="shared" si="0"/>
        <v>1.8055555555555547E-2</v>
      </c>
      <c r="X7" s="178">
        <f t="shared" si="0"/>
        <v>1.2499999999999997E-2</v>
      </c>
      <c r="Y7" s="178">
        <f t="shared" si="0"/>
        <v>1.2500000000000011E-2</v>
      </c>
      <c r="Z7" s="178">
        <f t="shared" si="0"/>
        <v>1.6666666666666663E-2</v>
      </c>
      <c r="AA7" s="178">
        <f t="shared" si="0"/>
        <v>2.1527777777777785E-2</v>
      </c>
      <c r="AB7" s="178">
        <f t="shared" si="0"/>
        <v>2.0833333333333343E-2</v>
      </c>
      <c r="AC7" s="178"/>
      <c r="AD7" s="178">
        <f t="shared" si="4"/>
        <v>1.6666666666666663E-2</v>
      </c>
      <c r="AE7" s="178">
        <f t="shared" si="1"/>
        <v>1.6666666666666663E-2</v>
      </c>
      <c r="AF7" s="178">
        <f t="shared" si="1"/>
        <v>1.6666666666666663E-2</v>
      </c>
      <c r="AG7" s="178">
        <f t="shared" si="1"/>
        <v>1.6666666666666663E-2</v>
      </c>
      <c r="AH7" s="178">
        <f t="shared" si="1"/>
        <v>1.6666666666666677E-2</v>
      </c>
      <c r="AI7" s="178">
        <f t="shared" si="1"/>
        <v>1.6666666666666663E-2</v>
      </c>
      <c r="AJ7" s="178">
        <f t="shared" si="1"/>
        <v>1.6666666666666663E-2</v>
      </c>
      <c r="AK7" s="178">
        <f t="shared" si="2"/>
        <v>1.6666666666666691E-2</v>
      </c>
      <c r="AL7" s="178">
        <f t="shared" si="2"/>
        <v>1.6666666666666691E-2</v>
      </c>
    </row>
    <row r="8" spans="1:39" ht="30" customHeight="1">
      <c r="A8" s="179" t="s">
        <v>360</v>
      </c>
      <c r="B8" s="175">
        <v>0.22638888888888889</v>
      </c>
      <c r="C8" s="175">
        <f t="shared" si="5"/>
        <v>0.24374999999999999</v>
      </c>
      <c r="D8" s="175">
        <v>0.27013888888888887</v>
      </c>
      <c r="E8" s="175">
        <v>0.28819444444444448</v>
      </c>
      <c r="F8" s="175">
        <v>0.30069444444444443</v>
      </c>
      <c r="G8" s="175">
        <v>0.31319444444444444</v>
      </c>
      <c r="H8" s="175">
        <v>0.3298611111111111</v>
      </c>
      <c r="I8" s="175">
        <v>0.35138888888888892</v>
      </c>
      <c r="J8" s="176">
        <v>0.37222222222222223</v>
      </c>
      <c r="K8" s="180" t="s">
        <v>357</v>
      </c>
      <c r="M8" s="108"/>
      <c r="N8" s="108"/>
      <c r="P8" s="108"/>
      <c r="Q8" s="108"/>
      <c r="R8" s="108"/>
      <c r="S8" s="108"/>
      <c r="T8" s="108"/>
      <c r="U8" s="178">
        <f t="shared" si="3"/>
        <v>1.7361111111111105E-2</v>
      </c>
      <c r="V8" s="178">
        <f t="shared" si="0"/>
        <v>2.6388888888888878E-2</v>
      </c>
      <c r="W8" s="178">
        <f t="shared" si="0"/>
        <v>1.8055555555555602E-2</v>
      </c>
      <c r="X8" s="178">
        <f t="shared" si="0"/>
        <v>1.2499999999999956E-2</v>
      </c>
      <c r="Y8" s="178">
        <f t="shared" si="0"/>
        <v>1.2500000000000011E-2</v>
      </c>
      <c r="Z8" s="178">
        <f t="shared" si="0"/>
        <v>1.6666666666666663E-2</v>
      </c>
      <c r="AA8" s="178">
        <f t="shared" si="0"/>
        <v>2.1527777777777812E-2</v>
      </c>
      <c r="AB8" s="178">
        <f t="shared" si="0"/>
        <v>2.0833333333333315E-2</v>
      </c>
      <c r="AC8" s="178"/>
      <c r="AD8" s="178">
        <f t="shared" si="4"/>
        <v>1.6666666666666663E-2</v>
      </c>
      <c r="AE8" s="178">
        <f t="shared" si="1"/>
        <v>1.6666666666666663E-2</v>
      </c>
      <c r="AF8" s="178">
        <f t="shared" si="1"/>
        <v>1.6666666666666663E-2</v>
      </c>
      <c r="AG8" s="178">
        <f t="shared" si="1"/>
        <v>1.6666666666666718E-2</v>
      </c>
      <c r="AH8" s="178">
        <f t="shared" si="1"/>
        <v>1.6666666666666663E-2</v>
      </c>
      <c r="AI8" s="178">
        <f t="shared" si="1"/>
        <v>1.6666666666666663E-2</v>
      </c>
      <c r="AJ8" s="178">
        <f t="shared" si="1"/>
        <v>1.6666666666666663E-2</v>
      </c>
      <c r="AK8" s="178">
        <f t="shared" si="2"/>
        <v>1.6666666666666718E-2</v>
      </c>
      <c r="AL8" s="178">
        <f t="shared" si="2"/>
        <v>1.6666666666666663E-2</v>
      </c>
    </row>
    <row r="9" spans="1:39" ht="30" customHeight="1">
      <c r="A9" s="179" t="s">
        <v>361</v>
      </c>
      <c r="B9" s="182">
        <v>0.39583333333333331</v>
      </c>
      <c r="C9" s="175">
        <f>B9+"00:22"</f>
        <v>0.41111111111111109</v>
      </c>
      <c r="D9" s="175">
        <f>C9+"00:26"</f>
        <v>0.42916666666666664</v>
      </c>
      <c r="E9" s="175"/>
      <c r="F9" s="175">
        <f>D9+"00:44"</f>
        <v>0.4597222222222222</v>
      </c>
      <c r="G9" s="173"/>
      <c r="H9" s="173"/>
      <c r="I9" s="173"/>
      <c r="J9" s="183"/>
      <c r="K9" s="184" t="s">
        <v>357</v>
      </c>
      <c r="M9" s="108"/>
      <c r="N9" s="108"/>
      <c r="P9" s="108"/>
      <c r="Q9" s="108"/>
      <c r="R9" s="108"/>
      <c r="S9" s="108"/>
      <c r="T9" s="108"/>
      <c r="U9" s="178">
        <f>C9-B9</f>
        <v>1.5277777777777779E-2</v>
      </c>
      <c r="V9" s="185">
        <f>D9-C9</f>
        <v>1.8055555555555547E-2</v>
      </c>
      <c r="W9" s="178">
        <f t="shared" si="0"/>
        <v>-0.42916666666666664</v>
      </c>
      <c r="X9" s="178">
        <f>F9-D9</f>
        <v>3.0555555555555558E-2</v>
      </c>
      <c r="Y9" s="178">
        <f t="shared" si="0"/>
        <v>-0.4597222222222222</v>
      </c>
      <c r="Z9" s="178">
        <f t="shared" si="0"/>
        <v>0</v>
      </c>
      <c r="AA9" s="178">
        <f t="shared" si="0"/>
        <v>0</v>
      </c>
      <c r="AB9" s="178">
        <f t="shared" si="0"/>
        <v>0</v>
      </c>
      <c r="AC9" s="178"/>
      <c r="AD9" s="178">
        <f t="shared" si="4"/>
        <v>1.8055555555555547E-2</v>
      </c>
      <c r="AE9" s="185">
        <f>C9-C153</f>
        <v>1.9444444444444431E-2</v>
      </c>
      <c r="AF9" s="178">
        <f>D9-D153</f>
        <v>2.0138888888888873E-2</v>
      </c>
      <c r="AG9" s="178">
        <f t="shared" si="1"/>
        <v>-0.42291666666666666</v>
      </c>
      <c r="AH9" s="178">
        <f t="shared" si="1"/>
        <v>1.388888888888884E-3</v>
      </c>
      <c r="AI9" s="178">
        <f>G9-G153</f>
        <v>0</v>
      </c>
      <c r="AJ9" s="178">
        <f t="shared" si="1"/>
        <v>-0.4826388888888889</v>
      </c>
      <c r="AK9" s="178">
        <f t="shared" si="2"/>
        <v>0</v>
      </c>
      <c r="AL9" s="178">
        <f t="shared" si="2"/>
        <v>-0.51388888888888895</v>
      </c>
    </row>
    <row r="10" spans="1:39" ht="30" customHeight="1">
      <c r="A10" s="179"/>
      <c r="B10" s="186"/>
      <c r="C10" s="186"/>
      <c r="D10" s="186"/>
      <c r="E10" s="186"/>
      <c r="F10" s="187"/>
      <c r="G10" s="187"/>
      <c r="H10" s="187"/>
      <c r="I10" s="187"/>
      <c r="J10" s="188"/>
      <c r="K10" s="189"/>
    </row>
    <row r="11" spans="1:39" ht="30" customHeight="1" thickBot="1">
      <c r="A11" s="190">
        <v>1</v>
      </c>
      <c r="B11" s="191"/>
      <c r="C11" s="191"/>
      <c r="D11" s="191"/>
      <c r="E11" s="191"/>
      <c r="F11" s="192"/>
      <c r="G11" s="192"/>
      <c r="H11" s="192"/>
      <c r="I11" s="192"/>
      <c r="J11" s="193"/>
      <c r="K11" s="380" t="s">
        <v>362</v>
      </c>
    </row>
    <row r="12" spans="1:39" ht="30" customHeight="1" thickTop="1" thickBot="1">
      <c r="A12" s="383" t="s">
        <v>363</v>
      </c>
      <c r="B12" s="384"/>
      <c r="C12" s="384"/>
      <c r="D12" s="384"/>
      <c r="E12" s="384"/>
      <c r="F12" s="384"/>
      <c r="G12" s="384"/>
      <c r="H12" s="384"/>
      <c r="I12" s="384"/>
      <c r="J12" s="384"/>
      <c r="K12" s="381"/>
    </row>
    <row r="13" spans="1:39" ht="30" customHeight="1" thickTop="1">
      <c r="A13" s="386" t="s">
        <v>364</v>
      </c>
      <c r="B13" s="387"/>
      <c r="C13" s="388"/>
      <c r="D13" s="387"/>
      <c r="E13" s="389" t="s">
        <v>365</v>
      </c>
      <c r="F13" s="390"/>
      <c r="G13" s="391"/>
      <c r="H13" s="389" t="s">
        <v>366</v>
      </c>
      <c r="I13" s="390"/>
      <c r="J13" s="390"/>
      <c r="K13" s="381"/>
    </row>
    <row r="14" spans="1:39" ht="30" customHeight="1">
      <c r="A14" s="393" t="s">
        <v>367</v>
      </c>
      <c r="B14" s="394"/>
      <c r="C14" s="395" t="s">
        <v>368</v>
      </c>
      <c r="D14" s="395"/>
      <c r="E14" s="396"/>
      <c r="F14" s="365" t="s">
        <v>369</v>
      </c>
      <c r="G14" s="365"/>
      <c r="H14" s="365"/>
      <c r="I14" s="365"/>
      <c r="J14" s="366"/>
      <c r="K14" s="381"/>
    </row>
    <row r="15" spans="1:39" ht="30" customHeight="1">
      <c r="A15" s="397" t="s">
        <v>370</v>
      </c>
      <c r="B15" s="398"/>
      <c r="C15" s="196" t="s">
        <v>371</v>
      </c>
      <c r="D15" s="194" t="s">
        <v>372</v>
      </c>
      <c r="E15" s="195"/>
      <c r="F15" s="365" t="s">
        <v>373</v>
      </c>
      <c r="G15" s="365"/>
      <c r="H15" s="365"/>
      <c r="I15" s="365"/>
      <c r="J15" s="366"/>
      <c r="K15" s="381"/>
    </row>
    <row r="16" spans="1:39" ht="30" customHeight="1" thickBot="1">
      <c r="A16" s="367" t="s">
        <v>374</v>
      </c>
      <c r="B16" s="368"/>
      <c r="C16" s="197" t="s">
        <v>375</v>
      </c>
      <c r="D16" s="369" t="s">
        <v>376</v>
      </c>
      <c r="E16" s="370"/>
      <c r="F16" s="371" t="s">
        <v>377</v>
      </c>
      <c r="G16" s="371"/>
      <c r="H16" s="371"/>
      <c r="I16" s="371"/>
      <c r="J16" s="372"/>
      <c r="K16" s="382"/>
    </row>
    <row r="17" spans="1:38" ht="30" customHeight="1" thickTop="1">
      <c r="A17" s="373" t="s">
        <v>425</v>
      </c>
      <c r="B17" s="373"/>
      <c r="C17" s="373"/>
      <c r="D17" s="373"/>
      <c r="E17" s="373"/>
      <c r="F17" s="373"/>
      <c r="G17" s="373"/>
      <c r="H17" s="373"/>
      <c r="I17" s="378" t="s">
        <v>342</v>
      </c>
      <c r="J17" s="379"/>
    </row>
    <row r="18" spans="1:38" ht="30" customHeight="1">
      <c r="A18" s="373"/>
      <c r="B18" s="373"/>
      <c r="C18" s="373"/>
      <c r="D18" s="373"/>
      <c r="E18" s="373"/>
      <c r="F18" s="373"/>
      <c r="G18" s="373"/>
      <c r="H18" s="373"/>
      <c r="I18" s="376">
        <f>D23</f>
        <v>0.12013888888888889</v>
      </c>
      <c r="J18" s="375"/>
    </row>
    <row r="19" spans="1:38" ht="30" customHeight="1" thickBot="1">
      <c r="A19" s="377">
        <f>$A$3</f>
        <v>45095</v>
      </c>
      <c r="B19" s="377"/>
      <c r="C19" s="377"/>
      <c r="D19" s="94" t="s">
        <v>343</v>
      </c>
      <c r="E19" s="274">
        <f>_xlfn.XLOOKUP(H19,'월간 계획'!C:C,'월간 계획'!B:B,"")</f>
        <v>3621</v>
      </c>
      <c r="F19" s="296">
        <f>_xlfn.XLOOKUP(J19,'월간 계획'!C:C,'월간 계획'!B:B,"")</f>
        <v>3621</v>
      </c>
      <c r="G19" s="95" t="s">
        <v>344</v>
      </c>
      <c r="H19" s="95" t="str">
        <f>_xlfn.XLOOKUP(M19,'월간 계획'!AJ:AJ,'월간 계획'!C:C,"")</f>
        <v>김학열</v>
      </c>
      <c r="I19" s="95" t="s">
        <v>345</v>
      </c>
      <c r="J19" s="96" t="str">
        <f>_xlfn.XLOOKUP(N19,'월간 계획'!AJ:AJ,'월간 계획'!C:C,"")</f>
        <v>김도근</v>
      </c>
      <c r="K19" s="93"/>
      <c r="L19" s="93" t="str">
        <f>IF(E19=F19,"ok","확인")</f>
        <v>ok</v>
      </c>
      <c r="M19" s="93" t="s">
        <v>379</v>
      </c>
      <c r="N19" s="93" t="s">
        <v>380</v>
      </c>
    </row>
    <row r="20" spans="1:38" ht="30" customHeight="1" thickTop="1" thickBot="1">
      <c r="A20" s="198" t="s">
        <v>348</v>
      </c>
      <c r="B20" s="168" t="s">
        <v>349</v>
      </c>
      <c r="C20" s="169" t="s">
        <v>350</v>
      </c>
      <c r="D20" s="169" t="s">
        <v>351</v>
      </c>
      <c r="E20" s="169" t="s">
        <v>352</v>
      </c>
      <c r="F20" s="169" t="s">
        <v>353</v>
      </c>
      <c r="G20" s="169" t="s">
        <v>352</v>
      </c>
      <c r="H20" s="169" t="s">
        <v>351</v>
      </c>
      <c r="I20" s="168" t="s">
        <v>350</v>
      </c>
      <c r="J20" s="199" t="s">
        <v>354</v>
      </c>
      <c r="K20" s="171" t="s">
        <v>355</v>
      </c>
    </row>
    <row r="21" spans="1:38" ht="30" customHeight="1" thickTop="1">
      <c r="A21" s="200" t="s">
        <v>356</v>
      </c>
      <c r="B21" s="201">
        <v>0.24305555555555555</v>
      </c>
      <c r="C21" s="175">
        <f>B21+"00:25"</f>
        <v>0.26041666666666669</v>
      </c>
      <c r="D21" s="201">
        <v>0.28680555555555554</v>
      </c>
      <c r="E21" s="201">
        <v>0.30486111111111108</v>
      </c>
      <c r="F21" s="201">
        <v>0.31736111111111115</v>
      </c>
      <c r="G21" s="201">
        <v>0.3298611111111111</v>
      </c>
      <c r="H21" s="201">
        <v>0.34652777777777777</v>
      </c>
      <c r="I21" s="201">
        <v>0.36805555555555558</v>
      </c>
      <c r="J21" s="202">
        <v>0.3888888888888889</v>
      </c>
      <c r="K21" s="177" t="s">
        <v>357</v>
      </c>
      <c r="M21" s="108"/>
      <c r="N21" s="108"/>
      <c r="P21" s="108"/>
      <c r="Q21" s="108"/>
      <c r="R21" s="108"/>
      <c r="S21" s="108"/>
      <c r="T21" s="108"/>
      <c r="U21" s="178">
        <f>C21-B21</f>
        <v>1.7361111111111133E-2</v>
      </c>
      <c r="V21" s="178">
        <f t="shared" ref="V21:AB25" si="6">D21-C21</f>
        <v>2.6388888888888851E-2</v>
      </c>
      <c r="W21" s="178">
        <f t="shared" si="6"/>
        <v>1.8055555555555547E-2</v>
      </c>
      <c r="X21" s="178">
        <f t="shared" si="6"/>
        <v>1.2500000000000067E-2</v>
      </c>
      <c r="Y21" s="178">
        <f t="shared" si="6"/>
        <v>1.2499999999999956E-2</v>
      </c>
      <c r="Z21" s="178">
        <f t="shared" si="6"/>
        <v>1.6666666666666663E-2</v>
      </c>
      <c r="AA21" s="178">
        <f t="shared" si="6"/>
        <v>2.1527777777777812E-2</v>
      </c>
      <c r="AB21" s="178">
        <f>J21-I21</f>
        <v>2.0833333333333315E-2</v>
      </c>
      <c r="AC21" s="178"/>
      <c r="AD21" s="178">
        <f>B21-B5</f>
        <v>0.24305555555555555</v>
      </c>
      <c r="AE21" s="178" t="e">
        <f t="shared" ref="AE21:AL25" si="7">C21-C5</f>
        <v>#VALUE!</v>
      </c>
      <c r="AF21" s="178">
        <f t="shared" si="7"/>
        <v>1.5972222222222221E-2</v>
      </c>
      <c r="AG21" s="178">
        <f t="shared" si="7"/>
        <v>1.6666666666666607E-2</v>
      </c>
      <c r="AH21" s="178">
        <f t="shared" si="7"/>
        <v>1.6666666666666718E-2</v>
      </c>
      <c r="AI21" s="178">
        <f t="shared" si="7"/>
        <v>1.6666666666666663E-2</v>
      </c>
      <c r="AJ21" s="178">
        <f t="shared" si="7"/>
        <v>1.6666666666666663E-2</v>
      </c>
      <c r="AK21" s="178">
        <f t="shared" si="7"/>
        <v>1.6666666666666663E-2</v>
      </c>
      <c r="AL21" s="178">
        <f t="shared" si="7"/>
        <v>1.6666666666666663E-2</v>
      </c>
    </row>
    <row r="22" spans="1:38" ht="30" customHeight="1">
      <c r="A22" s="203" t="s">
        <v>358</v>
      </c>
      <c r="B22" s="175">
        <v>0.40972222222222227</v>
      </c>
      <c r="C22" s="175">
        <f t="shared" ref="C22:C24" si="8">B22+"00:25"</f>
        <v>0.42708333333333337</v>
      </c>
      <c r="D22" s="175">
        <v>0.45347222222222222</v>
      </c>
      <c r="E22" s="175">
        <v>0.47152777777777777</v>
      </c>
      <c r="F22" s="175">
        <v>0.48402777777777778</v>
      </c>
      <c r="G22" s="175">
        <v>0.49652777777777773</v>
      </c>
      <c r="H22" s="175">
        <v>0.5131944444444444</v>
      </c>
      <c r="I22" s="175">
        <v>0.53472222222222221</v>
      </c>
      <c r="J22" s="176">
        <v>5.5555555555555552E-2</v>
      </c>
      <c r="K22" s="180" t="s">
        <v>357</v>
      </c>
      <c r="M22" s="108"/>
      <c r="N22" s="108"/>
      <c r="P22" s="108"/>
      <c r="Q22" s="108"/>
      <c r="R22" s="108"/>
      <c r="S22" s="108"/>
      <c r="T22" s="108"/>
      <c r="U22" s="178">
        <f t="shared" ref="U22:U25" si="9">C22-B22</f>
        <v>1.7361111111111105E-2</v>
      </c>
      <c r="V22" s="178">
        <f t="shared" si="6"/>
        <v>2.6388888888888851E-2</v>
      </c>
      <c r="W22" s="178">
        <f t="shared" si="6"/>
        <v>1.8055555555555547E-2</v>
      </c>
      <c r="X22" s="178">
        <f t="shared" si="6"/>
        <v>1.2500000000000011E-2</v>
      </c>
      <c r="Y22" s="178">
        <f t="shared" si="6"/>
        <v>1.2499999999999956E-2</v>
      </c>
      <c r="Z22" s="178">
        <f t="shared" si="6"/>
        <v>1.6666666666666663E-2</v>
      </c>
      <c r="AA22" s="178">
        <f t="shared" si="6"/>
        <v>2.1527777777777812E-2</v>
      </c>
      <c r="AB22" s="178">
        <f t="shared" si="6"/>
        <v>-0.47916666666666663</v>
      </c>
      <c r="AC22" s="178"/>
      <c r="AD22" s="178">
        <f t="shared" ref="AD22:AD25" si="10">B22-B6</f>
        <v>1.6666666666666718E-2</v>
      </c>
      <c r="AE22" s="178">
        <f t="shared" si="7"/>
        <v>1.6666666666666718E-2</v>
      </c>
      <c r="AF22" s="178">
        <f t="shared" si="7"/>
        <v>1.6666666666666718E-2</v>
      </c>
      <c r="AG22" s="178">
        <f t="shared" si="7"/>
        <v>1.6666666666666663E-2</v>
      </c>
      <c r="AH22" s="178">
        <f t="shared" si="7"/>
        <v>1.6666666666666663E-2</v>
      </c>
      <c r="AI22" s="178">
        <f t="shared" si="7"/>
        <v>1.6666666666666607E-2</v>
      </c>
      <c r="AJ22" s="178">
        <f t="shared" si="7"/>
        <v>1.6666666666666663E-2</v>
      </c>
      <c r="AK22" s="178">
        <f t="shared" si="7"/>
        <v>1.6666666666666607E-2</v>
      </c>
      <c r="AL22" s="178">
        <f t="shared" si="7"/>
        <v>-0.48333333333333328</v>
      </c>
    </row>
    <row r="23" spans="1:38" ht="30" customHeight="1">
      <c r="A23" s="203" t="s">
        <v>359</v>
      </c>
      <c r="B23" s="175">
        <v>7.6388888888888895E-2</v>
      </c>
      <c r="C23" s="175">
        <f t="shared" si="8"/>
        <v>9.375E-2</v>
      </c>
      <c r="D23" s="181">
        <v>0.12013888888888889</v>
      </c>
      <c r="E23" s="175">
        <v>0.13819444444444443</v>
      </c>
      <c r="F23" s="175">
        <v>0.15069444444444444</v>
      </c>
      <c r="G23" s="175">
        <v>0.16319444444444445</v>
      </c>
      <c r="H23" s="175">
        <v>0.17986111111111111</v>
      </c>
      <c r="I23" s="175">
        <v>0.20138888888888887</v>
      </c>
      <c r="J23" s="176">
        <v>0.22222222222222221</v>
      </c>
      <c r="K23" s="180" t="s">
        <v>357</v>
      </c>
      <c r="M23" s="108"/>
      <c r="N23" s="108"/>
      <c r="P23" s="108"/>
      <c r="Q23" s="108"/>
      <c r="R23" s="108"/>
      <c r="S23" s="108"/>
      <c r="T23" s="108"/>
      <c r="U23" s="178">
        <f t="shared" si="9"/>
        <v>1.7361111111111105E-2</v>
      </c>
      <c r="V23" s="178">
        <f t="shared" si="6"/>
        <v>2.6388888888888892E-2</v>
      </c>
      <c r="W23" s="178">
        <f t="shared" si="6"/>
        <v>1.8055555555555533E-2</v>
      </c>
      <c r="X23" s="178">
        <f t="shared" si="6"/>
        <v>1.2500000000000011E-2</v>
      </c>
      <c r="Y23" s="178">
        <f t="shared" si="6"/>
        <v>1.2500000000000011E-2</v>
      </c>
      <c r="Z23" s="178">
        <f t="shared" si="6"/>
        <v>1.6666666666666663E-2</v>
      </c>
      <c r="AA23" s="178">
        <f t="shared" si="6"/>
        <v>2.1527777777777757E-2</v>
      </c>
      <c r="AB23" s="178">
        <f t="shared" si="6"/>
        <v>2.0833333333333343E-2</v>
      </c>
      <c r="AC23" s="178"/>
      <c r="AD23" s="178">
        <f t="shared" si="10"/>
        <v>1.666666666666667E-2</v>
      </c>
      <c r="AE23" s="178">
        <f t="shared" si="7"/>
        <v>1.6666666666666663E-2</v>
      </c>
      <c r="AF23" s="178">
        <f t="shared" si="7"/>
        <v>1.6666666666666663E-2</v>
      </c>
      <c r="AG23" s="178">
        <f t="shared" si="7"/>
        <v>1.6666666666666649E-2</v>
      </c>
      <c r="AH23" s="178">
        <f t="shared" si="7"/>
        <v>1.6666666666666663E-2</v>
      </c>
      <c r="AI23" s="178">
        <f t="shared" si="7"/>
        <v>1.6666666666666663E-2</v>
      </c>
      <c r="AJ23" s="178">
        <f t="shared" si="7"/>
        <v>1.6666666666666663E-2</v>
      </c>
      <c r="AK23" s="178">
        <f t="shared" si="7"/>
        <v>1.6666666666666635E-2</v>
      </c>
      <c r="AL23" s="178">
        <f t="shared" si="7"/>
        <v>1.6666666666666635E-2</v>
      </c>
    </row>
    <row r="24" spans="1:38" ht="30" customHeight="1">
      <c r="A24" s="203" t="s">
        <v>360</v>
      </c>
      <c r="B24" s="175">
        <v>0.24305555555555555</v>
      </c>
      <c r="C24" s="175">
        <f t="shared" si="8"/>
        <v>0.26041666666666669</v>
      </c>
      <c r="D24" s="175">
        <v>0.28680555555555554</v>
      </c>
      <c r="E24" s="175">
        <v>0.30486111111111108</v>
      </c>
      <c r="F24" s="175">
        <v>0.31736111111111115</v>
      </c>
      <c r="G24" s="175">
        <v>0.3298611111111111</v>
      </c>
      <c r="H24" s="175">
        <v>0.34652777777777777</v>
      </c>
      <c r="I24" s="175">
        <v>0.36805555555555558</v>
      </c>
      <c r="J24" s="176">
        <v>0.3888888888888889</v>
      </c>
      <c r="K24" s="180" t="s">
        <v>357</v>
      </c>
      <c r="M24" s="108"/>
      <c r="N24" s="108"/>
      <c r="P24" s="108"/>
      <c r="Q24" s="108"/>
      <c r="R24" s="108"/>
      <c r="S24" s="108"/>
      <c r="T24" s="108"/>
      <c r="U24" s="178">
        <f t="shared" si="9"/>
        <v>1.7361111111111133E-2</v>
      </c>
      <c r="V24" s="178">
        <f t="shared" si="6"/>
        <v>2.6388888888888851E-2</v>
      </c>
      <c r="W24" s="178">
        <f>E24-D24</f>
        <v>1.8055555555555547E-2</v>
      </c>
      <c r="X24" s="178">
        <f t="shared" si="6"/>
        <v>1.2500000000000067E-2</v>
      </c>
      <c r="Y24" s="178">
        <f t="shared" si="6"/>
        <v>1.2499999999999956E-2</v>
      </c>
      <c r="Z24" s="178">
        <f t="shared" si="6"/>
        <v>1.6666666666666663E-2</v>
      </c>
      <c r="AA24" s="178">
        <f t="shared" si="6"/>
        <v>2.1527777777777812E-2</v>
      </c>
      <c r="AB24" s="178">
        <f t="shared" si="6"/>
        <v>2.0833333333333315E-2</v>
      </c>
      <c r="AC24" s="178"/>
      <c r="AD24" s="178">
        <f t="shared" si="10"/>
        <v>1.6666666666666663E-2</v>
      </c>
      <c r="AE24" s="178">
        <f t="shared" si="7"/>
        <v>1.6666666666666691E-2</v>
      </c>
      <c r="AF24" s="178">
        <f t="shared" si="7"/>
        <v>1.6666666666666663E-2</v>
      </c>
      <c r="AG24" s="178">
        <f t="shared" si="7"/>
        <v>1.6666666666666607E-2</v>
      </c>
      <c r="AH24" s="178">
        <f t="shared" si="7"/>
        <v>1.6666666666666718E-2</v>
      </c>
      <c r="AI24" s="178">
        <f t="shared" si="7"/>
        <v>1.6666666666666663E-2</v>
      </c>
      <c r="AJ24" s="178">
        <f t="shared" si="7"/>
        <v>1.6666666666666663E-2</v>
      </c>
      <c r="AK24" s="178">
        <f t="shared" si="7"/>
        <v>1.6666666666666663E-2</v>
      </c>
      <c r="AL24" s="178">
        <f t="shared" si="7"/>
        <v>1.6666666666666663E-2</v>
      </c>
    </row>
    <row r="25" spans="1:38" ht="30" customHeight="1">
      <c r="A25" s="203" t="s">
        <v>361</v>
      </c>
      <c r="B25" s="182">
        <v>0.41388888888888892</v>
      </c>
      <c r="C25" s="175">
        <f>B25+"00:22"</f>
        <v>0.4291666666666667</v>
      </c>
      <c r="D25" s="175">
        <f>C25+"00:25"</f>
        <v>0.4465277777777778</v>
      </c>
      <c r="E25" s="175"/>
      <c r="F25" s="175">
        <f>D25+"00:40"</f>
        <v>0.47430555555555559</v>
      </c>
      <c r="G25" s="173"/>
      <c r="H25" s="173"/>
      <c r="I25" s="173"/>
      <c r="J25" s="183"/>
      <c r="K25" s="184" t="s">
        <v>357</v>
      </c>
      <c r="M25" s="108"/>
      <c r="N25" s="108"/>
      <c r="P25" s="108"/>
      <c r="Q25" s="108"/>
      <c r="R25" s="108"/>
      <c r="S25" s="108"/>
      <c r="T25" s="108"/>
      <c r="U25" s="178">
        <f t="shared" si="9"/>
        <v>1.5277777777777779E-2</v>
      </c>
      <c r="V25" s="185">
        <f>D25-C25</f>
        <v>1.7361111111111105E-2</v>
      </c>
      <c r="W25" s="178">
        <f t="shared" ref="W25" si="11">E25-D25</f>
        <v>-0.4465277777777778</v>
      </c>
      <c r="X25" s="178">
        <f>F25-D25</f>
        <v>2.777777777777779E-2</v>
      </c>
      <c r="Y25" s="178">
        <f t="shared" si="6"/>
        <v>-0.47430555555555559</v>
      </c>
      <c r="Z25" s="178">
        <f t="shared" si="6"/>
        <v>0</v>
      </c>
      <c r="AA25" s="178">
        <f t="shared" si="6"/>
        <v>0</v>
      </c>
      <c r="AB25" s="178">
        <f t="shared" si="6"/>
        <v>0</v>
      </c>
      <c r="AC25" s="178"/>
      <c r="AD25" s="178">
        <f t="shared" si="10"/>
        <v>1.8055555555555602E-2</v>
      </c>
      <c r="AE25" s="178">
        <f t="shared" si="7"/>
        <v>1.8055555555555602E-2</v>
      </c>
      <c r="AF25" s="178">
        <f t="shared" si="7"/>
        <v>1.736111111111116E-2</v>
      </c>
      <c r="AG25" s="178">
        <f>E25-E9</f>
        <v>0</v>
      </c>
      <c r="AH25" s="178">
        <f t="shared" si="7"/>
        <v>1.4583333333333393E-2</v>
      </c>
      <c r="AI25" s="178">
        <f t="shared" si="7"/>
        <v>0</v>
      </c>
      <c r="AJ25" s="178">
        <f t="shared" si="7"/>
        <v>0</v>
      </c>
      <c r="AK25" s="178">
        <f t="shared" si="7"/>
        <v>0</v>
      </c>
      <c r="AL25" s="178">
        <f t="shared" si="7"/>
        <v>0</v>
      </c>
    </row>
    <row r="26" spans="1:38" ht="30" customHeight="1">
      <c r="A26" s="203"/>
      <c r="B26" s="204"/>
      <c r="C26" s="205"/>
      <c r="D26" s="205"/>
      <c r="E26" s="205"/>
      <c r="F26" s="205"/>
      <c r="G26" s="206"/>
      <c r="H26" s="206"/>
      <c r="I26" s="206"/>
      <c r="J26" s="206"/>
      <c r="K26" s="189"/>
    </row>
    <row r="27" spans="1:38" ht="30" customHeight="1" thickBot="1">
      <c r="A27" s="207">
        <v>2</v>
      </c>
      <c r="B27" s="191"/>
      <c r="C27" s="191"/>
      <c r="D27" s="191"/>
      <c r="E27" s="191"/>
      <c r="F27" s="192"/>
      <c r="G27" s="192"/>
      <c r="H27" s="192"/>
      <c r="I27" s="192"/>
      <c r="J27" s="208"/>
      <c r="K27" s="380" t="s">
        <v>362</v>
      </c>
    </row>
    <row r="28" spans="1:38" ht="30" customHeight="1" thickTop="1" thickBot="1">
      <c r="A28" s="383" t="s">
        <v>363</v>
      </c>
      <c r="B28" s="384"/>
      <c r="C28" s="384"/>
      <c r="D28" s="384"/>
      <c r="E28" s="384"/>
      <c r="F28" s="384"/>
      <c r="G28" s="384"/>
      <c r="H28" s="384"/>
      <c r="I28" s="384"/>
      <c r="J28" s="385"/>
      <c r="K28" s="381"/>
    </row>
    <row r="29" spans="1:38" ht="30" customHeight="1" thickTop="1">
      <c r="A29" s="386" t="s">
        <v>364</v>
      </c>
      <c r="B29" s="387"/>
      <c r="C29" s="388"/>
      <c r="D29" s="387"/>
      <c r="E29" s="389" t="s">
        <v>365</v>
      </c>
      <c r="F29" s="390"/>
      <c r="G29" s="391"/>
      <c r="H29" s="389" t="s">
        <v>366</v>
      </c>
      <c r="I29" s="390"/>
      <c r="J29" s="392"/>
      <c r="K29" s="381"/>
    </row>
    <row r="30" spans="1:38" ht="30" customHeight="1">
      <c r="A30" s="393" t="s">
        <v>367</v>
      </c>
      <c r="B30" s="394"/>
      <c r="C30" s="395" t="s">
        <v>368</v>
      </c>
      <c r="D30" s="395"/>
      <c r="E30" s="396"/>
      <c r="F30" s="365" t="s">
        <v>369</v>
      </c>
      <c r="G30" s="365"/>
      <c r="H30" s="365"/>
      <c r="I30" s="365"/>
      <c r="J30" s="366"/>
      <c r="K30" s="381"/>
    </row>
    <row r="31" spans="1:38" ht="30" customHeight="1">
      <c r="A31" s="397" t="s">
        <v>370</v>
      </c>
      <c r="B31" s="398"/>
      <c r="C31" s="196" t="s">
        <v>371</v>
      </c>
      <c r="D31" s="194" t="s">
        <v>372</v>
      </c>
      <c r="E31" s="195"/>
      <c r="F31" s="365" t="s">
        <v>373</v>
      </c>
      <c r="G31" s="365"/>
      <c r="H31" s="365"/>
      <c r="I31" s="365"/>
      <c r="J31" s="366"/>
      <c r="K31" s="381"/>
    </row>
    <row r="32" spans="1:38" ht="30" customHeight="1" thickBot="1">
      <c r="A32" s="367" t="s">
        <v>374</v>
      </c>
      <c r="B32" s="368"/>
      <c r="C32" s="197" t="s">
        <v>375</v>
      </c>
      <c r="D32" s="369" t="s">
        <v>376</v>
      </c>
      <c r="E32" s="370"/>
      <c r="F32" s="371" t="s">
        <v>377</v>
      </c>
      <c r="G32" s="371"/>
      <c r="H32" s="371"/>
      <c r="I32" s="371"/>
      <c r="J32" s="372"/>
      <c r="K32" s="382"/>
    </row>
    <row r="33" spans="1:38" ht="30" customHeight="1" thickTop="1">
      <c r="A33" s="373" t="s">
        <v>426</v>
      </c>
      <c r="B33" s="373"/>
      <c r="C33" s="373"/>
      <c r="D33" s="373"/>
      <c r="E33" s="373"/>
      <c r="F33" s="373"/>
      <c r="G33" s="373"/>
      <c r="H33" s="373"/>
      <c r="I33" s="378" t="s">
        <v>342</v>
      </c>
      <c r="J33" s="379"/>
    </row>
    <row r="34" spans="1:38" ht="30" customHeight="1">
      <c r="A34" s="373"/>
      <c r="B34" s="373"/>
      <c r="C34" s="373"/>
      <c r="D34" s="373"/>
      <c r="E34" s="373"/>
      <c r="F34" s="373"/>
      <c r="G34" s="373"/>
      <c r="H34" s="373"/>
      <c r="I34" s="376">
        <f>D39</f>
        <v>0.13680555555555554</v>
      </c>
      <c r="J34" s="375"/>
    </row>
    <row r="35" spans="1:38" ht="30" customHeight="1" thickBot="1">
      <c r="A35" s="377">
        <f>$A$3</f>
        <v>45095</v>
      </c>
      <c r="B35" s="377"/>
      <c r="C35" s="377"/>
      <c r="D35" s="94" t="s">
        <v>343</v>
      </c>
      <c r="E35" s="274">
        <f>_xlfn.XLOOKUP(H35,'월간 계획'!C:C,'월간 계획'!B:B,"")</f>
        <v>3619</v>
      </c>
      <c r="F35" s="296">
        <f>_xlfn.XLOOKUP(J35,'월간 계획'!C:C,'월간 계획'!B:B,"")</f>
        <v>3619</v>
      </c>
      <c r="G35" s="95" t="s">
        <v>344</v>
      </c>
      <c r="H35" s="95" t="str">
        <f>_xlfn.XLOOKUP(M35,'월간 계획'!AJ:AJ,'월간 계획'!C:C,"")</f>
        <v>최정수</v>
      </c>
      <c r="I35" s="95" t="s">
        <v>345</v>
      </c>
      <c r="J35" s="96" t="str">
        <f>_xlfn.XLOOKUP(N35,'월간 계획'!AJ:AJ,'월간 계획'!C:C,"")</f>
        <v>심상만</v>
      </c>
      <c r="K35" s="93"/>
      <c r="L35" s="93" t="str">
        <f>IF(E35=F35,"ok","확인")</f>
        <v>ok</v>
      </c>
      <c r="M35" s="93" t="s">
        <v>382</v>
      </c>
      <c r="N35" s="93" t="s">
        <v>383</v>
      </c>
    </row>
    <row r="36" spans="1:38" ht="30" customHeight="1" thickTop="1" thickBot="1">
      <c r="A36" s="198" t="s">
        <v>348</v>
      </c>
      <c r="B36" s="168" t="s">
        <v>349</v>
      </c>
      <c r="C36" s="169" t="s">
        <v>350</v>
      </c>
      <c r="D36" s="169" t="s">
        <v>351</v>
      </c>
      <c r="E36" s="169" t="s">
        <v>352</v>
      </c>
      <c r="F36" s="169" t="s">
        <v>353</v>
      </c>
      <c r="G36" s="169" t="s">
        <v>352</v>
      </c>
      <c r="H36" s="169" t="s">
        <v>351</v>
      </c>
      <c r="I36" s="168" t="s">
        <v>350</v>
      </c>
      <c r="J36" s="199" t="s">
        <v>354</v>
      </c>
      <c r="K36" s="171" t="s">
        <v>355</v>
      </c>
    </row>
    <row r="37" spans="1:38" ht="30" customHeight="1" thickTop="1">
      <c r="A37" s="200" t="s">
        <v>356</v>
      </c>
      <c r="B37" s="175">
        <v>0.25972222222222224</v>
      </c>
      <c r="C37" s="175">
        <f>B37+"00:25"</f>
        <v>0.27708333333333335</v>
      </c>
      <c r="D37" s="175">
        <v>0.3034722222222222</v>
      </c>
      <c r="E37" s="175">
        <v>0.3215277777777778</v>
      </c>
      <c r="F37" s="175">
        <v>0.33402777777777781</v>
      </c>
      <c r="G37" s="175">
        <v>0.34652777777777777</v>
      </c>
      <c r="H37" s="175">
        <v>0.36319444444444443</v>
      </c>
      <c r="I37" s="175">
        <v>0.38472222222222219</v>
      </c>
      <c r="J37" s="175">
        <v>0.4055555555555555</v>
      </c>
      <c r="K37" s="177" t="s">
        <v>357</v>
      </c>
      <c r="M37" s="108"/>
      <c r="N37" s="108"/>
      <c r="P37" s="108"/>
      <c r="Q37" s="108"/>
      <c r="R37" s="108"/>
      <c r="S37" s="108"/>
      <c r="T37" s="108"/>
      <c r="U37" s="178">
        <f>C37-B37</f>
        <v>1.7361111111111105E-2</v>
      </c>
      <c r="V37" s="178">
        <f t="shared" ref="V37:AB41" si="12">D37-C37</f>
        <v>2.6388888888888851E-2</v>
      </c>
      <c r="W37" s="178">
        <f t="shared" si="12"/>
        <v>1.8055555555555602E-2</v>
      </c>
      <c r="X37" s="178">
        <f t="shared" si="12"/>
        <v>1.2500000000000011E-2</v>
      </c>
      <c r="Y37" s="178">
        <f t="shared" si="12"/>
        <v>1.2499999999999956E-2</v>
      </c>
      <c r="Z37" s="178">
        <f t="shared" si="12"/>
        <v>1.6666666666666663E-2</v>
      </c>
      <c r="AA37" s="178">
        <f t="shared" si="12"/>
        <v>2.1527777777777757E-2</v>
      </c>
      <c r="AB37" s="178">
        <f>J37-I37</f>
        <v>2.0833333333333315E-2</v>
      </c>
      <c r="AC37" s="178"/>
      <c r="AD37" s="178">
        <f>B37-B21</f>
        <v>1.6666666666666691E-2</v>
      </c>
      <c r="AE37" s="178">
        <f t="shared" ref="AE37:AL41" si="13">C37-C21</f>
        <v>1.6666666666666663E-2</v>
      </c>
      <c r="AF37" s="178">
        <f t="shared" si="13"/>
        <v>1.6666666666666663E-2</v>
      </c>
      <c r="AG37" s="178">
        <f t="shared" si="13"/>
        <v>1.6666666666666718E-2</v>
      </c>
      <c r="AH37" s="178">
        <f t="shared" si="13"/>
        <v>1.6666666666666663E-2</v>
      </c>
      <c r="AI37" s="178">
        <f t="shared" si="13"/>
        <v>1.6666666666666663E-2</v>
      </c>
      <c r="AJ37" s="178">
        <f t="shared" si="13"/>
        <v>1.6666666666666663E-2</v>
      </c>
      <c r="AK37" s="178">
        <f t="shared" si="13"/>
        <v>1.6666666666666607E-2</v>
      </c>
      <c r="AL37" s="178">
        <f t="shared" si="13"/>
        <v>1.6666666666666607E-2</v>
      </c>
    </row>
    <row r="38" spans="1:38" ht="30" customHeight="1">
      <c r="A38" s="203" t="s">
        <v>358</v>
      </c>
      <c r="B38" s="175">
        <v>0.42638888888888887</v>
      </c>
      <c r="C38" s="175">
        <f t="shared" ref="C38:C40" si="14">B38+"00:25"</f>
        <v>0.44374999999999998</v>
      </c>
      <c r="D38" s="175">
        <v>0.47013888888888888</v>
      </c>
      <c r="E38" s="175">
        <v>0.48819444444444443</v>
      </c>
      <c r="F38" s="175">
        <v>0.50069444444444444</v>
      </c>
      <c r="G38" s="175">
        <v>0.5131944444444444</v>
      </c>
      <c r="H38" s="175">
        <v>0.52986111111111112</v>
      </c>
      <c r="I38" s="175">
        <v>5.1388888888888894E-2</v>
      </c>
      <c r="J38" s="175">
        <v>7.2222222222222229E-2</v>
      </c>
      <c r="K38" s="180" t="s">
        <v>357</v>
      </c>
      <c r="M38" s="108"/>
      <c r="N38" s="108"/>
      <c r="P38" s="108"/>
      <c r="Q38" s="108"/>
      <c r="R38" s="108"/>
      <c r="S38" s="108"/>
      <c r="T38" s="108"/>
      <c r="U38" s="178">
        <f t="shared" ref="U38:U41" si="15">C38-B38</f>
        <v>1.7361111111111105E-2</v>
      </c>
      <c r="V38" s="178">
        <f t="shared" si="12"/>
        <v>2.6388888888888906E-2</v>
      </c>
      <c r="W38" s="178">
        <f t="shared" si="12"/>
        <v>1.8055555555555547E-2</v>
      </c>
      <c r="X38" s="178">
        <f t="shared" si="12"/>
        <v>1.2500000000000011E-2</v>
      </c>
      <c r="Y38" s="178">
        <f t="shared" si="12"/>
        <v>1.2499999999999956E-2</v>
      </c>
      <c r="Z38" s="178">
        <f t="shared" si="12"/>
        <v>1.6666666666666718E-2</v>
      </c>
      <c r="AA38" s="178">
        <f t="shared" si="12"/>
        <v>-0.47847222222222224</v>
      </c>
      <c r="AB38" s="178">
        <f t="shared" si="12"/>
        <v>2.0833333333333336E-2</v>
      </c>
      <c r="AC38" s="178"/>
      <c r="AD38" s="178">
        <f t="shared" ref="AD38:AD41" si="16">B38-B22</f>
        <v>1.6666666666666607E-2</v>
      </c>
      <c r="AE38" s="178">
        <f t="shared" si="13"/>
        <v>1.6666666666666607E-2</v>
      </c>
      <c r="AF38" s="178">
        <f t="shared" si="13"/>
        <v>1.6666666666666663E-2</v>
      </c>
      <c r="AG38" s="178">
        <f t="shared" si="13"/>
        <v>1.6666666666666663E-2</v>
      </c>
      <c r="AH38" s="178">
        <f t="shared" si="13"/>
        <v>1.6666666666666663E-2</v>
      </c>
      <c r="AI38" s="178">
        <f t="shared" si="13"/>
        <v>1.6666666666666663E-2</v>
      </c>
      <c r="AJ38" s="178">
        <f t="shared" si="13"/>
        <v>1.6666666666666718E-2</v>
      </c>
      <c r="AK38" s="178">
        <f t="shared" si="13"/>
        <v>-0.48333333333333334</v>
      </c>
      <c r="AL38" s="178">
        <f t="shared" si="13"/>
        <v>1.6666666666666677E-2</v>
      </c>
    </row>
    <row r="39" spans="1:38" ht="30" customHeight="1">
      <c r="A39" s="203" t="s">
        <v>359</v>
      </c>
      <c r="B39" s="175">
        <v>9.3055555555555558E-2</v>
      </c>
      <c r="C39" s="175">
        <f t="shared" si="14"/>
        <v>0.11041666666666666</v>
      </c>
      <c r="D39" s="181">
        <v>0.13680555555555554</v>
      </c>
      <c r="E39" s="175">
        <v>0.15486111111111112</v>
      </c>
      <c r="F39" s="175">
        <v>0.1673611111111111</v>
      </c>
      <c r="G39" s="175">
        <v>0.17986111111111111</v>
      </c>
      <c r="H39" s="175">
        <v>0.19652777777777777</v>
      </c>
      <c r="I39" s="175">
        <v>0.21805555555555556</v>
      </c>
      <c r="J39" s="175">
        <v>0.2388888888888889</v>
      </c>
      <c r="K39" s="180" t="s">
        <v>357</v>
      </c>
      <c r="M39" s="108"/>
      <c r="N39" s="108"/>
      <c r="P39" s="108"/>
      <c r="Q39" s="108"/>
      <c r="R39" s="108"/>
      <c r="S39" s="108"/>
      <c r="T39" s="108"/>
      <c r="U39" s="178">
        <f t="shared" si="15"/>
        <v>1.7361111111111105E-2</v>
      </c>
      <c r="V39" s="178">
        <f t="shared" si="12"/>
        <v>2.6388888888888878E-2</v>
      </c>
      <c r="W39" s="178">
        <f t="shared" si="12"/>
        <v>1.8055555555555575E-2</v>
      </c>
      <c r="X39" s="178">
        <f t="shared" si="12"/>
        <v>1.2499999999999983E-2</v>
      </c>
      <c r="Y39" s="178">
        <f t="shared" si="12"/>
        <v>1.2500000000000011E-2</v>
      </c>
      <c r="Z39" s="178">
        <f t="shared" si="12"/>
        <v>1.6666666666666663E-2</v>
      </c>
      <c r="AA39" s="178">
        <f t="shared" si="12"/>
        <v>2.1527777777777785E-2</v>
      </c>
      <c r="AB39" s="178">
        <f t="shared" si="12"/>
        <v>2.0833333333333343E-2</v>
      </c>
      <c r="AC39" s="178"/>
      <c r="AD39" s="178">
        <f t="shared" si="16"/>
        <v>1.6666666666666663E-2</v>
      </c>
      <c r="AE39" s="178">
        <f t="shared" si="13"/>
        <v>1.6666666666666663E-2</v>
      </c>
      <c r="AF39" s="178">
        <f t="shared" si="13"/>
        <v>1.6666666666666649E-2</v>
      </c>
      <c r="AG39" s="178">
        <f t="shared" si="13"/>
        <v>1.6666666666666691E-2</v>
      </c>
      <c r="AH39" s="178">
        <f t="shared" si="13"/>
        <v>1.6666666666666663E-2</v>
      </c>
      <c r="AI39" s="178">
        <f t="shared" si="13"/>
        <v>1.6666666666666663E-2</v>
      </c>
      <c r="AJ39" s="178">
        <f t="shared" si="13"/>
        <v>1.6666666666666663E-2</v>
      </c>
      <c r="AK39" s="178">
        <f t="shared" si="13"/>
        <v>1.6666666666666691E-2</v>
      </c>
      <c r="AL39" s="178">
        <f t="shared" si="13"/>
        <v>1.6666666666666691E-2</v>
      </c>
    </row>
    <row r="40" spans="1:38" ht="30" customHeight="1">
      <c r="A40" s="203" t="s">
        <v>360</v>
      </c>
      <c r="B40" s="175">
        <v>0.26041666666666669</v>
      </c>
      <c r="C40" s="175">
        <f t="shared" si="14"/>
        <v>0.27777777777777779</v>
      </c>
      <c r="D40" s="175">
        <v>0.30416666666666664</v>
      </c>
      <c r="E40" s="175">
        <v>0.32222222222222224</v>
      </c>
      <c r="F40" s="175">
        <v>0.3347222222222222</v>
      </c>
      <c r="G40" s="175">
        <v>0.34722222222222227</v>
      </c>
      <c r="H40" s="175">
        <v>0.36388888888888887</v>
      </c>
      <c r="I40" s="175">
        <v>0.38541666666666669</v>
      </c>
      <c r="J40" s="175">
        <v>0.40625</v>
      </c>
      <c r="K40" s="180" t="s">
        <v>357</v>
      </c>
      <c r="M40" s="108"/>
      <c r="N40" s="108"/>
      <c r="P40" s="108"/>
      <c r="Q40" s="108"/>
      <c r="R40" s="108"/>
      <c r="S40" s="108"/>
      <c r="T40" s="108"/>
      <c r="U40" s="178">
        <f t="shared" si="15"/>
        <v>1.7361111111111105E-2</v>
      </c>
      <c r="V40" s="178">
        <f t="shared" si="12"/>
        <v>2.6388888888888851E-2</v>
      </c>
      <c r="W40" s="178">
        <f t="shared" si="12"/>
        <v>1.8055555555555602E-2</v>
      </c>
      <c r="X40" s="178">
        <f t="shared" si="12"/>
        <v>1.2499999999999956E-2</v>
      </c>
      <c r="Y40" s="178">
        <f t="shared" si="12"/>
        <v>1.2500000000000067E-2</v>
      </c>
      <c r="Z40" s="178">
        <f t="shared" si="12"/>
        <v>1.6666666666666607E-2</v>
      </c>
      <c r="AA40" s="178">
        <f t="shared" si="12"/>
        <v>2.1527777777777812E-2</v>
      </c>
      <c r="AB40" s="178">
        <f t="shared" si="12"/>
        <v>2.0833333333333315E-2</v>
      </c>
      <c r="AC40" s="178"/>
      <c r="AD40" s="178">
        <f t="shared" si="16"/>
        <v>1.7361111111111133E-2</v>
      </c>
      <c r="AE40" s="178">
        <f t="shared" si="13"/>
        <v>1.7361111111111105E-2</v>
      </c>
      <c r="AF40" s="178">
        <f t="shared" si="13"/>
        <v>1.7361111111111105E-2</v>
      </c>
      <c r="AG40" s="178">
        <f t="shared" si="13"/>
        <v>1.736111111111116E-2</v>
      </c>
      <c r="AH40" s="178">
        <f t="shared" si="13"/>
        <v>1.7361111111111049E-2</v>
      </c>
      <c r="AI40" s="178">
        <f t="shared" si="13"/>
        <v>1.736111111111116E-2</v>
      </c>
      <c r="AJ40" s="178">
        <f t="shared" si="13"/>
        <v>1.7361111111111105E-2</v>
      </c>
      <c r="AK40" s="178">
        <f t="shared" si="13"/>
        <v>1.7361111111111105E-2</v>
      </c>
      <c r="AL40" s="178">
        <f t="shared" si="13"/>
        <v>1.7361111111111105E-2</v>
      </c>
    </row>
    <row r="41" spans="1:38" ht="30" customHeight="1">
      <c r="A41" s="203" t="s">
        <v>361</v>
      </c>
      <c r="B41" s="209">
        <v>0.43263888888888885</v>
      </c>
      <c r="C41" s="175">
        <f>B41+"00:22"</f>
        <v>0.44791666666666663</v>
      </c>
      <c r="D41" s="175">
        <f>C41+"00:25"</f>
        <v>0.46527777777777773</v>
      </c>
      <c r="E41" s="175"/>
      <c r="F41" s="175">
        <f>D41+"00:40"</f>
        <v>0.49305555555555552</v>
      </c>
      <c r="G41" s="210"/>
      <c r="H41" s="210"/>
      <c r="I41" s="210"/>
      <c r="J41" s="210"/>
      <c r="K41" s="184" t="s">
        <v>357</v>
      </c>
      <c r="M41" s="108"/>
      <c r="N41" s="108"/>
      <c r="P41" s="108"/>
      <c r="Q41" s="108"/>
      <c r="R41" s="108"/>
      <c r="S41" s="108"/>
      <c r="T41" s="108"/>
      <c r="U41" s="178">
        <f t="shared" si="15"/>
        <v>1.5277777777777779E-2</v>
      </c>
      <c r="V41" s="185">
        <f>D41-C41</f>
        <v>1.7361111111111105E-2</v>
      </c>
      <c r="W41" s="178">
        <f t="shared" si="12"/>
        <v>-0.46527777777777773</v>
      </c>
      <c r="X41" s="178">
        <f>F41-D41</f>
        <v>2.777777777777779E-2</v>
      </c>
      <c r="Y41" s="178">
        <f t="shared" si="12"/>
        <v>-0.49305555555555552</v>
      </c>
      <c r="Z41" s="178">
        <f t="shared" si="12"/>
        <v>0</v>
      </c>
      <c r="AA41" s="178">
        <f t="shared" si="12"/>
        <v>0</v>
      </c>
      <c r="AB41" s="178">
        <f t="shared" si="12"/>
        <v>0</v>
      </c>
      <c r="AC41" s="178"/>
      <c r="AD41" s="178">
        <f t="shared" si="16"/>
        <v>1.8749999999999933E-2</v>
      </c>
      <c r="AE41" s="178">
        <f t="shared" si="13"/>
        <v>1.8749999999999933E-2</v>
      </c>
      <c r="AF41" s="185">
        <f>D41-D25</f>
        <v>1.8749999999999933E-2</v>
      </c>
      <c r="AG41" s="178">
        <f t="shared" si="13"/>
        <v>0</v>
      </c>
      <c r="AH41" s="178">
        <f t="shared" si="13"/>
        <v>1.8749999999999933E-2</v>
      </c>
      <c r="AI41" s="178">
        <f t="shared" si="13"/>
        <v>0</v>
      </c>
      <c r="AJ41" s="178">
        <f t="shared" si="13"/>
        <v>0</v>
      </c>
      <c r="AK41" s="178">
        <f t="shared" si="13"/>
        <v>0</v>
      </c>
      <c r="AL41" s="178">
        <f t="shared" si="13"/>
        <v>0</v>
      </c>
    </row>
    <row r="42" spans="1:38" ht="30" customHeight="1">
      <c r="A42" s="203" t="s">
        <v>385</v>
      </c>
      <c r="B42" s="211"/>
      <c r="C42" s="212"/>
      <c r="D42" s="212"/>
      <c r="E42" s="213"/>
      <c r="F42" s="214"/>
      <c r="G42" s="214"/>
      <c r="H42" s="214"/>
      <c r="I42" s="214"/>
      <c r="J42" s="215"/>
      <c r="K42" s="184" t="s">
        <v>357</v>
      </c>
    </row>
    <row r="43" spans="1:38" ht="30" customHeight="1" thickBot="1">
      <c r="A43" s="207">
        <v>3</v>
      </c>
      <c r="B43" s="216"/>
      <c r="C43" s="191"/>
      <c r="D43" s="191"/>
      <c r="E43" s="191"/>
      <c r="F43" s="192"/>
      <c r="G43" s="192"/>
      <c r="H43" s="192"/>
      <c r="I43" s="192"/>
      <c r="J43" s="208"/>
      <c r="K43" s="380" t="s">
        <v>362</v>
      </c>
    </row>
    <row r="44" spans="1:38" ht="30" customHeight="1" thickTop="1" thickBot="1">
      <c r="A44" s="383" t="s">
        <v>363</v>
      </c>
      <c r="B44" s="384"/>
      <c r="C44" s="384"/>
      <c r="D44" s="384"/>
      <c r="E44" s="384"/>
      <c r="F44" s="384"/>
      <c r="G44" s="384"/>
      <c r="H44" s="384"/>
      <c r="I44" s="384"/>
      <c r="J44" s="385"/>
      <c r="K44" s="381"/>
    </row>
    <row r="45" spans="1:38" ht="30" customHeight="1" thickTop="1">
      <c r="A45" s="386" t="s">
        <v>364</v>
      </c>
      <c r="B45" s="387"/>
      <c r="C45" s="388"/>
      <c r="D45" s="387"/>
      <c r="E45" s="389" t="s">
        <v>365</v>
      </c>
      <c r="F45" s="390"/>
      <c r="G45" s="391"/>
      <c r="H45" s="389" t="s">
        <v>387</v>
      </c>
      <c r="I45" s="390"/>
      <c r="J45" s="392"/>
      <c r="K45" s="381"/>
    </row>
    <row r="46" spans="1:38" ht="30" customHeight="1">
      <c r="A46" s="393" t="s">
        <v>367</v>
      </c>
      <c r="B46" s="394"/>
      <c r="C46" s="395" t="s">
        <v>368</v>
      </c>
      <c r="D46" s="395"/>
      <c r="E46" s="396"/>
      <c r="F46" s="365" t="s">
        <v>369</v>
      </c>
      <c r="G46" s="365"/>
      <c r="H46" s="365"/>
      <c r="I46" s="365"/>
      <c r="J46" s="366"/>
      <c r="K46" s="381"/>
    </row>
    <row r="47" spans="1:38" ht="30" customHeight="1">
      <c r="A47" s="397" t="s">
        <v>370</v>
      </c>
      <c r="B47" s="398"/>
      <c r="C47" s="196" t="s">
        <v>371</v>
      </c>
      <c r="D47" s="194" t="s">
        <v>372</v>
      </c>
      <c r="E47" s="195"/>
      <c r="F47" s="365" t="s">
        <v>373</v>
      </c>
      <c r="G47" s="365"/>
      <c r="H47" s="365"/>
      <c r="I47" s="365"/>
      <c r="J47" s="366"/>
      <c r="K47" s="381"/>
    </row>
    <row r="48" spans="1:38" ht="30" customHeight="1" thickBot="1">
      <c r="A48" s="367" t="s">
        <v>374</v>
      </c>
      <c r="B48" s="368"/>
      <c r="C48" s="197" t="s">
        <v>375</v>
      </c>
      <c r="D48" s="369" t="s">
        <v>376</v>
      </c>
      <c r="E48" s="370"/>
      <c r="F48" s="371" t="s">
        <v>377</v>
      </c>
      <c r="G48" s="371"/>
      <c r="H48" s="371"/>
      <c r="I48" s="371"/>
      <c r="J48" s="372"/>
      <c r="K48" s="382"/>
    </row>
    <row r="49" spans="1:38" ht="30" customHeight="1" thickTop="1">
      <c r="A49" s="373" t="s">
        <v>427</v>
      </c>
      <c r="B49" s="373"/>
      <c r="C49" s="373"/>
      <c r="D49" s="373"/>
      <c r="E49" s="373"/>
      <c r="F49" s="373"/>
      <c r="G49" s="373"/>
      <c r="H49" s="373"/>
      <c r="I49" s="378" t="s">
        <v>342</v>
      </c>
      <c r="J49" s="379"/>
    </row>
    <row r="50" spans="1:38" ht="30" customHeight="1">
      <c r="A50" s="373"/>
      <c r="B50" s="373"/>
      <c r="C50" s="373"/>
      <c r="D50" s="373"/>
      <c r="E50" s="373"/>
      <c r="F50" s="373"/>
      <c r="G50" s="373"/>
      <c r="H50" s="373"/>
      <c r="I50" s="376">
        <f>D56</f>
        <v>0.15347222222222223</v>
      </c>
      <c r="J50" s="375"/>
    </row>
    <row r="51" spans="1:38" ht="30" customHeight="1" thickBot="1">
      <c r="A51" s="377">
        <f>$A$3</f>
        <v>45095</v>
      </c>
      <c r="B51" s="377"/>
      <c r="C51" s="377"/>
      <c r="D51" s="94" t="s">
        <v>343</v>
      </c>
      <c r="E51" s="274">
        <f>_xlfn.XLOOKUP(H51,'월간 계획'!C:C,'월간 계획'!B:B,"")</f>
        <v>3629</v>
      </c>
      <c r="F51" s="296">
        <f>_xlfn.XLOOKUP(J51,'월간 계획'!C:C,'월간 계획'!B:B,"")</f>
        <v>3629</v>
      </c>
      <c r="G51" s="95" t="s">
        <v>344</v>
      </c>
      <c r="H51" s="95" t="str">
        <f>_xlfn.XLOOKUP(M51,'월간 계획'!AJ:AJ,'월간 계획'!C:C,"")</f>
        <v>김민규</v>
      </c>
      <c r="I51" s="95" t="s">
        <v>345</v>
      </c>
      <c r="J51" s="96" t="str">
        <f>_xlfn.XLOOKUP(N51,'월간 계획'!AJ:AJ,'월간 계획'!C:C,"")</f>
        <v>김권호</v>
      </c>
      <c r="K51" s="93"/>
      <c r="L51" s="93" t="str">
        <f>IF(E51=F51,"ok","확인")</f>
        <v>ok</v>
      </c>
      <c r="M51" s="93" t="s">
        <v>389</v>
      </c>
      <c r="N51" s="93" t="s">
        <v>390</v>
      </c>
    </row>
    <row r="52" spans="1:38" ht="30" customHeight="1" thickTop="1" thickBot="1">
      <c r="A52" s="198" t="s">
        <v>348</v>
      </c>
      <c r="B52" s="168" t="s">
        <v>349</v>
      </c>
      <c r="C52" s="169" t="s">
        <v>350</v>
      </c>
      <c r="D52" s="169" t="s">
        <v>351</v>
      </c>
      <c r="E52" s="169" t="s">
        <v>352</v>
      </c>
      <c r="F52" s="169" t="s">
        <v>353</v>
      </c>
      <c r="G52" s="169" t="s">
        <v>352</v>
      </c>
      <c r="H52" s="169" t="s">
        <v>351</v>
      </c>
      <c r="I52" s="168" t="s">
        <v>350</v>
      </c>
      <c r="J52" s="199" t="s">
        <v>354</v>
      </c>
      <c r="K52" s="171" t="s">
        <v>355</v>
      </c>
    </row>
    <row r="53" spans="1:38" ht="30" customHeight="1" thickTop="1">
      <c r="A53" s="200" t="s">
        <v>356</v>
      </c>
      <c r="B53" s="217"/>
      <c r="C53" s="217"/>
      <c r="D53" s="217"/>
      <c r="E53" s="217"/>
      <c r="F53" s="217"/>
      <c r="G53" s="217"/>
      <c r="H53" s="218" t="s">
        <v>428</v>
      </c>
      <c r="I53" s="201">
        <v>0.24305555555555555</v>
      </c>
      <c r="J53" s="202">
        <v>0.25555555555555559</v>
      </c>
      <c r="K53" s="177" t="s">
        <v>357</v>
      </c>
      <c r="M53" s="108"/>
      <c r="N53" s="108"/>
      <c r="P53" s="108"/>
      <c r="Q53" s="108"/>
      <c r="R53" s="108"/>
      <c r="S53" s="108"/>
      <c r="T53" s="108"/>
      <c r="U53" s="178">
        <f>C53-B53</f>
        <v>0</v>
      </c>
      <c r="V53" s="178">
        <f t="shared" ref="V53:AB58" si="17">D53-C53</f>
        <v>0</v>
      </c>
      <c r="W53" s="178">
        <f t="shared" si="17"/>
        <v>0</v>
      </c>
      <c r="X53" s="178">
        <f t="shared" si="17"/>
        <v>0</v>
      </c>
      <c r="Y53" s="178">
        <f t="shared" si="17"/>
        <v>0</v>
      </c>
      <c r="Z53" s="178" t="e">
        <f t="shared" si="17"/>
        <v>#VALUE!</v>
      </c>
      <c r="AA53" s="178" t="e">
        <f t="shared" si="17"/>
        <v>#VALUE!</v>
      </c>
      <c r="AB53" s="178">
        <f>J53-I53</f>
        <v>1.2500000000000039E-2</v>
      </c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</row>
    <row r="54" spans="1:38" ht="30" customHeight="1">
      <c r="A54" s="203" t="s">
        <v>358</v>
      </c>
      <c r="B54" s="175">
        <v>0.27638888888888885</v>
      </c>
      <c r="C54" s="175">
        <f>B54+"00:25"</f>
        <v>0.29374999999999996</v>
      </c>
      <c r="D54" s="175">
        <v>0.32013888888888892</v>
      </c>
      <c r="E54" s="175">
        <v>0.33819444444444446</v>
      </c>
      <c r="F54" s="175">
        <v>0.35069444444444442</v>
      </c>
      <c r="G54" s="175">
        <v>0.36319444444444443</v>
      </c>
      <c r="H54" s="175">
        <v>0.37986111111111115</v>
      </c>
      <c r="I54" s="175">
        <v>0.40138888888888885</v>
      </c>
      <c r="J54" s="176">
        <v>0.42222222222222222</v>
      </c>
      <c r="K54" s="180" t="s">
        <v>357</v>
      </c>
      <c r="M54" s="108"/>
      <c r="N54" s="108"/>
      <c r="P54" s="108"/>
      <c r="Q54" s="108"/>
      <c r="R54" s="108"/>
      <c r="S54" s="108"/>
      <c r="T54" s="108"/>
      <c r="U54" s="178">
        <f t="shared" ref="U54:U57" si="18">C54-B54</f>
        <v>1.7361111111111105E-2</v>
      </c>
      <c r="V54" s="178">
        <f t="shared" si="17"/>
        <v>2.6388888888888962E-2</v>
      </c>
      <c r="W54" s="178">
        <f t="shared" si="17"/>
        <v>1.8055555555555547E-2</v>
      </c>
      <c r="X54" s="178">
        <f t="shared" si="17"/>
        <v>1.2499999999999956E-2</v>
      </c>
      <c r="Y54" s="178">
        <f t="shared" si="17"/>
        <v>1.2500000000000011E-2</v>
      </c>
      <c r="Z54" s="178">
        <f t="shared" si="17"/>
        <v>1.6666666666666718E-2</v>
      </c>
      <c r="AA54" s="178">
        <f t="shared" si="17"/>
        <v>2.1527777777777701E-2</v>
      </c>
      <c r="AB54" s="178">
        <f t="shared" si="17"/>
        <v>2.083333333333337E-2</v>
      </c>
      <c r="AC54" s="178"/>
      <c r="AD54" s="178">
        <f>B54-B37</f>
        <v>1.6666666666666607E-2</v>
      </c>
      <c r="AE54" s="178">
        <f t="shared" ref="AE54:AL58" si="19">C54-C37</f>
        <v>1.6666666666666607E-2</v>
      </c>
      <c r="AF54" s="178">
        <f t="shared" si="19"/>
        <v>1.6666666666666718E-2</v>
      </c>
      <c r="AG54" s="178">
        <f t="shared" si="19"/>
        <v>1.6666666666666663E-2</v>
      </c>
      <c r="AH54" s="178">
        <f t="shared" si="19"/>
        <v>1.6666666666666607E-2</v>
      </c>
      <c r="AI54" s="178">
        <f t="shared" si="19"/>
        <v>1.6666666666666663E-2</v>
      </c>
      <c r="AJ54" s="178">
        <f t="shared" si="19"/>
        <v>1.6666666666666718E-2</v>
      </c>
      <c r="AK54" s="178">
        <f t="shared" si="19"/>
        <v>1.6666666666666663E-2</v>
      </c>
      <c r="AL54" s="178">
        <f t="shared" si="19"/>
        <v>1.6666666666666718E-2</v>
      </c>
    </row>
    <row r="55" spans="1:38" ht="30" customHeight="1">
      <c r="A55" s="203" t="s">
        <v>359</v>
      </c>
      <c r="B55" s="175">
        <v>0.44305555555555554</v>
      </c>
      <c r="C55" s="175">
        <f t="shared" ref="C55:C57" si="20">B55+"00:25"</f>
        <v>0.46041666666666664</v>
      </c>
      <c r="D55" s="175">
        <v>0.48680555555555555</v>
      </c>
      <c r="E55" s="175">
        <v>0.50486111111111109</v>
      </c>
      <c r="F55" s="175">
        <v>0.51736111111111105</v>
      </c>
      <c r="G55" s="175">
        <v>0.52986111111111112</v>
      </c>
      <c r="H55" s="175">
        <v>4.6527777777777779E-2</v>
      </c>
      <c r="I55" s="175">
        <v>6.805555555555555E-2</v>
      </c>
      <c r="J55" s="176">
        <v>8.8888888888888892E-2</v>
      </c>
      <c r="K55" s="180" t="s">
        <v>357</v>
      </c>
      <c r="M55" s="108"/>
      <c r="N55" s="108"/>
      <c r="P55" s="108"/>
      <c r="Q55" s="108"/>
      <c r="R55" s="108"/>
      <c r="S55" s="108"/>
      <c r="T55" s="108"/>
      <c r="U55" s="178">
        <f t="shared" si="18"/>
        <v>1.7361111111111105E-2</v>
      </c>
      <c r="V55" s="178">
        <f t="shared" si="17"/>
        <v>2.6388888888888906E-2</v>
      </c>
      <c r="W55" s="178">
        <f t="shared" si="17"/>
        <v>1.8055555555555547E-2</v>
      </c>
      <c r="X55" s="178">
        <f t="shared" si="17"/>
        <v>1.2499999999999956E-2</v>
      </c>
      <c r="Y55" s="178">
        <f t="shared" si="17"/>
        <v>1.2500000000000067E-2</v>
      </c>
      <c r="Z55" s="178">
        <f t="shared" si="17"/>
        <v>-0.48333333333333334</v>
      </c>
      <c r="AA55" s="178">
        <f t="shared" si="17"/>
        <v>2.1527777777777771E-2</v>
      </c>
      <c r="AB55" s="178">
        <f t="shared" si="17"/>
        <v>2.0833333333333343E-2</v>
      </c>
      <c r="AC55" s="178"/>
      <c r="AD55" s="178">
        <f t="shared" ref="AD55:AD58" si="21">B55-B38</f>
        <v>1.6666666666666663E-2</v>
      </c>
      <c r="AE55" s="178">
        <f t="shared" si="19"/>
        <v>1.6666666666666663E-2</v>
      </c>
      <c r="AF55" s="178">
        <f t="shared" si="19"/>
        <v>1.6666666666666663E-2</v>
      </c>
      <c r="AG55" s="178">
        <f t="shared" si="19"/>
        <v>1.6666666666666663E-2</v>
      </c>
      <c r="AH55" s="178">
        <f t="shared" si="19"/>
        <v>1.6666666666666607E-2</v>
      </c>
      <c r="AI55" s="178">
        <f t="shared" si="19"/>
        <v>1.6666666666666718E-2</v>
      </c>
      <c r="AJ55" s="178">
        <f t="shared" si="19"/>
        <v>-0.48333333333333334</v>
      </c>
      <c r="AK55" s="178">
        <f t="shared" si="19"/>
        <v>1.6666666666666656E-2</v>
      </c>
      <c r="AL55" s="178">
        <f t="shared" si="19"/>
        <v>1.6666666666666663E-2</v>
      </c>
    </row>
    <row r="56" spans="1:38" ht="30" customHeight="1">
      <c r="A56" s="203" t="s">
        <v>360</v>
      </c>
      <c r="B56" s="175">
        <v>0.10972222222222222</v>
      </c>
      <c r="C56" s="175">
        <f t="shared" si="20"/>
        <v>0.12708333333333333</v>
      </c>
      <c r="D56" s="181">
        <v>0.15347222222222223</v>
      </c>
      <c r="E56" s="175">
        <v>0.17152777777777775</v>
      </c>
      <c r="F56" s="175">
        <v>0.18402777777777779</v>
      </c>
      <c r="G56" s="175">
        <v>0.19652777777777777</v>
      </c>
      <c r="H56" s="175">
        <v>0.21319444444444444</v>
      </c>
      <c r="I56" s="175">
        <v>0.23472222222222219</v>
      </c>
      <c r="J56" s="176">
        <v>0.25555555555555559</v>
      </c>
      <c r="K56" s="180" t="s">
        <v>357</v>
      </c>
      <c r="M56" s="108"/>
      <c r="N56" s="108"/>
      <c r="P56" s="108"/>
      <c r="Q56" s="108"/>
      <c r="R56" s="108"/>
      <c r="S56" s="108"/>
      <c r="T56" s="108"/>
      <c r="U56" s="178">
        <f t="shared" si="18"/>
        <v>1.7361111111111105E-2</v>
      </c>
      <c r="V56" s="178">
        <f t="shared" si="17"/>
        <v>2.6388888888888906E-2</v>
      </c>
      <c r="W56" s="178">
        <f t="shared" si="17"/>
        <v>1.8055555555555519E-2</v>
      </c>
      <c r="X56" s="178">
        <f t="shared" si="17"/>
        <v>1.2500000000000039E-2</v>
      </c>
      <c r="Y56" s="178">
        <f t="shared" si="17"/>
        <v>1.2499999999999983E-2</v>
      </c>
      <c r="Z56" s="178">
        <f t="shared" si="17"/>
        <v>1.6666666666666663E-2</v>
      </c>
      <c r="AA56" s="178">
        <f t="shared" si="17"/>
        <v>2.1527777777777757E-2</v>
      </c>
      <c r="AB56" s="178">
        <f t="shared" si="17"/>
        <v>2.0833333333333398E-2</v>
      </c>
      <c r="AC56" s="178"/>
      <c r="AD56" s="178">
        <f t="shared" si="21"/>
        <v>1.6666666666666663E-2</v>
      </c>
      <c r="AE56" s="178">
        <f t="shared" si="19"/>
        <v>1.6666666666666663E-2</v>
      </c>
      <c r="AF56" s="178">
        <f t="shared" si="19"/>
        <v>1.6666666666666691E-2</v>
      </c>
      <c r="AG56" s="178">
        <f t="shared" si="19"/>
        <v>1.6666666666666635E-2</v>
      </c>
      <c r="AH56" s="178">
        <f t="shared" si="19"/>
        <v>1.6666666666666691E-2</v>
      </c>
      <c r="AI56" s="178">
        <f t="shared" si="19"/>
        <v>1.6666666666666663E-2</v>
      </c>
      <c r="AJ56" s="178">
        <f t="shared" si="19"/>
        <v>1.6666666666666663E-2</v>
      </c>
      <c r="AK56" s="178">
        <f t="shared" si="19"/>
        <v>1.6666666666666635E-2</v>
      </c>
      <c r="AL56" s="178">
        <f t="shared" si="19"/>
        <v>1.6666666666666691E-2</v>
      </c>
    </row>
    <row r="57" spans="1:38" ht="30" customHeight="1">
      <c r="A57" s="203" t="s">
        <v>361</v>
      </c>
      <c r="B57" s="175">
        <v>0.27777777777777779</v>
      </c>
      <c r="C57" s="175">
        <f t="shared" si="20"/>
        <v>0.2951388888888889</v>
      </c>
      <c r="D57" s="175">
        <v>0.3215277777777778</v>
      </c>
      <c r="E57" s="175">
        <v>0.33958333333333335</v>
      </c>
      <c r="F57" s="175">
        <v>0.3520833333333333</v>
      </c>
      <c r="G57" s="175">
        <v>0.36458333333333331</v>
      </c>
      <c r="H57" s="175">
        <v>0.38125000000000003</v>
      </c>
      <c r="I57" s="175">
        <v>0.40277777777777773</v>
      </c>
      <c r="J57" s="176">
        <v>0.42222222222222222</v>
      </c>
      <c r="K57" s="184" t="s">
        <v>357</v>
      </c>
      <c r="M57" s="108"/>
      <c r="N57" s="108"/>
      <c r="P57" s="108"/>
      <c r="Q57" s="108"/>
      <c r="R57" s="108"/>
      <c r="S57" s="108"/>
      <c r="T57" s="108"/>
      <c r="U57" s="178">
        <f t="shared" si="18"/>
        <v>1.7361111111111105E-2</v>
      </c>
      <c r="V57" s="178">
        <f>D57-C57</f>
        <v>2.6388888888888906E-2</v>
      </c>
      <c r="W57" s="178">
        <f t="shared" si="17"/>
        <v>1.8055555555555547E-2</v>
      </c>
      <c r="X57" s="178">
        <f t="shared" si="17"/>
        <v>1.2499999999999956E-2</v>
      </c>
      <c r="Y57" s="178">
        <f t="shared" si="17"/>
        <v>1.2500000000000011E-2</v>
      </c>
      <c r="Z57" s="178">
        <f t="shared" si="17"/>
        <v>1.6666666666666718E-2</v>
      </c>
      <c r="AA57" s="178">
        <f t="shared" si="17"/>
        <v>2.1527777777777701E-2</v>
      </c>
      <c r="AB57" s="178">
        <f t="shared" si="17"/>
        <v>1.9444444444444486E-2</v>
      </c>
      <c r="AC57" s="178"/>
      <c r="AD57" s="178">
        <f t="shared" si="21"/>
        <v>1.7361111111111105E-2</v>
      </c>
      <c r="AE57" s="178">
        <f t="shared" si="19"/>
        <v>1.7361111111111105E-2</v>
      </c>
      <c r="AF57" s="178">
        <f t="shared" si="19"/>
        <v>1.736111111111116E-2</v>
      </c>
      <c r="AG57" s="178">
        <f t="shared" si="19"/>
        <v>1.7361111111111105E-2</v>
      </c>
      <c r="AH57" s="178">
        <f t="shared" si="19"/>
        <v>1.7361111111111105E-2</v>
      </c>
      <c r="AI57" s="178">
        <f t="shared" si="19"/>
        <v>1.7361111111111049E-2</v>
      </c>
      <c r="AJ57" s="178">
        <f t="shared" si="19"/>
        <v>1.736111111111116E-2</v>
      </c>
      <c r="AK57" s="178">
        <f t="shared" si="19"/>
        <v>1.7361111111111049E-2</v>
      </c>
      <c r="AL57" s="178">
        <f t="shared" si="19"/>
        <v>1.5972222222222221E-2</v>
      </c>
    </row>
    <row r="58" spans="1:38" ht="30" customHeight="1" thickBot="1">
      <c r="A58" s="203" t="s">
        <v>385</v>
      </c>
      <c r="B58" s="219">
        <v>0.4513888888888889</v>
      </c>
      <c r="C58" s="220"/>
      <c r="D58" s="220">
        <v>0.4826388888888889</v>
      </c>
      <c r="E58" s="220"/>
      <c r="F58" s="220">
        <v>6.9444444444444441E-3</v>
      </c>
      <c r="G58" s="221"/>
      <c r="H58" s="221"/>
      <c r="I58" s="221"/>
      <c r="J58" s="222"/>
      <c r="K58" s="184" t="s">
        <v>357</v>
      </c>
      <c r="U58" s="178">
        <f>C58-B58</f>
        <v>-0.4513888888888889</v>
      </c>
      <c r="V58" s="178">
        <f>D58-B58</f>
        <v>3.125E-2</v>
      </c>
      <c r="W58" s="178">
        <f t="shared" si="17"/>
        <v>-0.4826388888888889</v>
      </c>
      <c r="X58" s="178">
        <f>F58-D58</f>
        <v>-0.47569444444444448</v>
      </c>
      <c r="Y58" s="178">
        <f t="shared" si="17"/>
        <v>-6.9444444444444441E-3</v>
      </c>
      <c r="Z58" s="178">
        <f t="shared" si="17"/>
        <v>0</v>
      </c>
      <c r="AA58" s="178">
        <f t="shared" si="17"/>
        <v>0</v>
      </c>
      <c r="AB58" s="178">
        <f t="shared" si="17"/>
        <v>0</v>
      </c>
      <c r="AD58" s="178">
        <f t="shared" si="21"/>
        <v>1.8750000000000044E-2</v>
      </c>
      <c r="AE58" s="178">
        <f t="shared" si="19"/>
        <v>-0.44791666666666663</v>
      </c>
      <c r="AF58" s="178">
        <f>D58-D41</f>
        <v>1.736111111111116E-2</v>
      </c>
      <c r="AG58" s="178">
        <f t="shared" si="19"/>
        <v>0</v>
      </c>
      <c r="AH58" s="178">
        <f t="shared" si="19"/>
        <v>-0.4861111111111111</v>
      </c>
      <c r="AI58" s="178">
        <f t="shared" si="19"/>
        <v>0</v>
      </c>
      <c r="AJ58" s="178">
        <f t="shared" si="19"/>
        <v>0</v>
      </c>
      <c r="AK58" s="178">
        <f t="shared" si="19"/>
        <v>0</v>
      </c>
      <c r="AL58" s="178">
        <f t="shared" si="19"/>
        <v>0</v>
      </c>
    </row>
    <row r="59" spans="1:38" ht="30" customHeight="1" thickBot="1">
      <c r="A59" s="207">
        <v>4</v>
      </c>
      <c r="B59" s="216" t="s">
        <v>386</v>
      </c>
      <c r="C59" s="191"/>
      <c r="D59" s="191"/>
      <c r="E59" s="191"/>
      <c r="F59" s="192"/>
      <c r="G59" s="192"/>
      <c r="H59" s="192"/>
      <c r="I59" s="223"/>
      <c r="J59" s="208"/>
      <c r="K59" s="380" t="s">
        <v>362</v>
      </c>
    </row>
    <row r="60" spans="1:38" ht="30" customHeight="1" thickTop="1" thickBot="1">
      <c r="A60" s="383" t="s">
        <v>363</v>
      </c>
      <c r="B60" s="384"/>
      <c r="C60" s="384"/>
      <c r="D60" s="384"/>
      <c r="E60" s="384"/>
      <c r="F60" s="384"/>
      <c r="G60" s="384"/>
      <c r="H60" s="384"/>
      <c r="I60" s="384"/>
      <c r="J60" s="385"/>
      <c r="K60" s="381"/>
    </row>
    <row r="61" spans="1:38" ht="30" customHeight="1" thickTop="1">
      <c r="A61" s="386" t="s">
        <v>364</v>
      </c>
      <c r="B61" s="387"/>
      <c r="C61" s="388"/>
      <c r="D61" s="387"/>
      <c r="E61" s="389" t="s">
        <v>365</v>
      </c>
      <c r="F61" s="390"/>
      <c r="G61" s="391"/>
      <c r="H61" s="389" t="s">
        <v>366</v>
      </c>
      <c r="I61" s="390"/>
      <c r="J61" s="392"/>
      <c r="K61" s="381"/>
    </row>
    <row r="62" spans="1:38" ht="30" customHeight="1">
      <c r="A62" s="393" t="s">
        <v>367</v>
      </c>
      <c r="B62" s="394"/>
      <c r="C62" s="395" t="s">
        <v>368</v>
      </c>
      <c r="D62" s="395"/>
      <c r="E62" s="396"/>
      <c r="F62" s="365" t="s">
        <v>369</v>
      </c>
      <c r="G62" s="365"/>
      <c r="H62" s="365"/>
      <c r="I62" s="365"/>
      <c r="J62" s="366"/>
      <c r="K62" s="381"/>
    </row>
    <row r="63" spans="1:38" ht="30" customHeight="1">
      <c r="A63" s="397" t="s">
        <v>370</v>
      </c>
      <c r="B63" s="398"/>
      <c r="C63" s="196" t="s">
        <v>371</v>
      </c>
      <c r="D63" s="194" t="s">
        <v>372</v>
      </c>
      <c r="E63" s="195"/>
      <c r="F63" s="365" t="s">
        <v>373</v>
      </c>
      <c r="G63" s="365"/>
      <c r="H63" s="365"/>
      <c r="I63" s="365"/>
      <c r="J63" s="366"/>
      <c r="K63" s="381"/>
    </row>
    <row r="64" spans="1:38" ht="30" customHeight="1" thickBot="1">
      <c r="A64" s="367" t="s">
        <v>374</v>
      </c>
      <c r="B64" s="368"/>
      <c r="C64" s="197" t="s">
        <v>375</v>
      </c>
      <c r="D64" s="369" t="s">
        <v>376</v>
      </c>
      <c r="E64" s="370"/>
      <c r="F64" s="371" t="s">
        <v>377</v>
      </c>
      <c r="G64" s="371"/>
      <c r="H64" s="371"/>
      <c r="I64" s="371"/>
      <c r="J64" s="372"/>
      <c r="K64" s="382"/>
    </row>
    <row r="65" spans="1:38" ht="30" customHeight="1" thickTop="1">
      <c r="A65" s="373" t="s">
        <v>429</v>
      </c>
      <c r="B65" s="373"/>
      <c r="C65" s="373"/>
      <c r="D65" s="373"/>
      <c r="E65" s="373"/>
      <c r="F65" s="373"/>
      <c r="G65" s="373"/>
      <c r="H65" s="373"/>
      <c r="I65" s="378" t="s">
        <v>342</v>
      </c>
      <c r="J65" s="379"/>
    </row>
    <row r="66" spans="1:38" ht="30" customHeight="1">
      <c r="A66" s="373"/>
      <c r="B66" s="373"/>
      <c r="C66" s="373"/>
      <c r="D66" s="373"/>
      <c r="E66" s="373"/>
      <c r="F66" s="373"/>
      <c r="G66" s="373"/>
      <c r="H66" s="373"/>
      <c r="I66" s="376">
        <f>H71</f>
        <v>6.3194444444444442E-2</v>
      </c>
      <c r="J66" s="375"/>
    </row>
    <row r="67" spans="1:38" ht="30" customHeight="1" thickBot="1">
      <c r="A67" s="377">
        <f>$A$3</f>
        <v>45095</v>
      </c>
      <c r="B67" s="377"/>
      <c r="C67" s="377"/>
      <c r="D67" s="94" t="s">
        <v>343</v>
      </c>
      <c r="E67" s="274">
        <f>_xlfn.XLOOKUP(H67,'월간 계획'!C:C,'월간 계획'!B:B,"")</f>
        <v>3630</v>
      </c>
      <c r="F67" s="296">
        <f>_xlfn.XLOOKUP(J67,'월간 계획'!C:C,'월간 계획'!B:B,"")</f>
        <v>3630</v>
      </c>
      <c r="G67" s="95" t="s">
        <v>344</v>
      </c>
      <c r="H67" s="95" t="str">
        <f>_xlfn.XLOOKUP(M67,'월간 계획'!AJ:AJ,'월간 계획'!C:C,"")</f>
        <v>우제욱</v>
      </c>
      <c r="I67" s="95" t="s">
        <v>345</v>
      </c>
      <c r="J67" s="96" t="str">
        <f>_xlfn.XLOOKUP(N67,'월간 계획'!AJ:AJ,'월간 계획'!C:C,"")</f>
        <v>변일용</v>
      </c>
      <c r="K67" s="93"/>
      <c r="L67" s="93" t="str">
        <f>IF(E67=F67,"ok","확인")</f>
        <v>ok</v>
      </c>
      <c r="M67" s="93" t="s">
        <v>393</v>
      </c>
      <c r="N67" s="93" t="s">
        <v>394</v>
      </c>
    </row>
    <row r="68" spans="1:38" ht="30" customHeight="1" thickTop="1" thickBot="1">
      <c r="A68" s="198" t="s">
        <v>348</v>
      </c>
      <c r="B68" s="168" t="s">
        <v>349</v>
      </c>
      <c r="C68" s="169" t="s">
        <v>350</v>
      </c>
      <c r="D68" s="169" t="s">
        <v>351</v>
      </c>
      <c r="E68" s="169" t="s">
        <v>352</v>
      </c>
      <c r="F68" s="169" t="s">
        <v>353</v>
      </c>
      <c r="G68" s="169" t="s">
        <v>352</v>
      </c>
      <c r="H68" s="169" t="s">
        <v>351</v>
      </c>
      <c r="I68" s="168" t="s">
        <v>350</v>
      </c>
      <c r="J68" s="199" t="s">
        <v>354</v>
      </c>
      <c r="K68" s="171" t="s">
        <v>355</v>
      </c>
    </row>
    <row r="69" spans="1:38" ht="30" customHeight="1" thickTop="1">
      <c r="A69" s="200" t="s">
        <v>356</v>
      </c>
      <c r="B69" s="217"/>
      <c r="C69" s="217"/>
      <c r="D69" s="217"/>
      <c r="E69" s="217"/>
      <c r="F69" s="217"/>
      <c r="G69" s="217"/>
      <c r="H69" s="218" t="s">
        <v>430</v>
      </c>
      <c r="I69" s="201">
        <v>0.25833333333333336</v>
      </c>
      <c r="J69" s="202">
        <v>0.2722222222222222</v>
      </c>
      <c r="K69" s="177" t="s">
        <v>357</v>
      </c>
      <c r="M69" s="108"/>
      <c r="N69" s="108"/>
      <c r="P69" s="108"/>
      <c r="Q69" s="108"/>
      <c r="R69" s="108"/>
      <c r="S69" s="108"/>
      <c r="T69" s="108"/>
      <c r="U69" s="178">
        <f>C69-B69</f>
        <v>0</v>
      </c>
      <c r="V69" s="178">
        <f t="shared" ref="V69:AB73" si="22">D69-C69</f>
        <v>0</v>
      </c>
      <c r="W69" s="178">
        <f t="shared" si="22"/>
        <v>0</v>
      </c>
      <c r="X69" s="178">
        <f t="shared" si="22"/>
        <v>0</v>
      </c>
      <c r="Y69" s="178">
        <f t="shared" si="22"/>
        <v>0</v>
      </c>
      <c r="Z69" s="178" t="e">
        <f t="shared" si="22"/>
        <v>#VALUE!</v>
      </c>
      <c r="AA69" s="178" t="e">
        <f t="shared" si="22"/>
        <v>#VALUE!</v>
      </c>
      <c r="AB69" s="178">
        <f>J69-I69</f>
        <v>1.388888888888884E-2</v>
      </c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</row>
    <row r="70" spans="1:38" ht="30" customHeight="1">
      <c r="A70" s="203" t="s">
        <v>358</v>
      </c>
      <c r="B70" s="175">
        <v>0.29305555555555557</v>
      </c>
      <c r="C70" s="175">
        <f>B70+"00:25"</f>
        <v>0.31041666666666667</v>
      </c>
      <c r="D70" s="175">
        <v>0.33680555555555558</v>
      </c>
      <c r="E70" s="175">
        <v>0.35486111111111113</v>
      </c>
      <c r="F70" s="175">
        <v>0.36736111111111108</v>
      </c>
      <c r="G70" s="175">
        <v>0.37986111111111115</v>
      </c>
      <c r="H70" s="175">
        <v>0.39652777777777781</v>
      </c>
      <c r="I70" s="175">
        <v>0.41805555555555557</v>
      </c>
      <c r="J70" s="176">
        <v>0.43888888888888888</v>
      </c>
      <c r="K70" s="180" t="s">
        <v>357</v>
      </c>
      <c r="M70" s="108"/>
      <c r="N70" s="108"/>
      <c r="P70" s="108"/>
      <c r="Q70" s="108"/>
      <c r="R70" s="108"/>
      <c r="S70" s="108"/>
      <c r="T70" s="108"/>
      <c r="U70" s="178">
        <f t="shared" ref="U70:U73" si="23">C70-B70</f>
        <v>1.7361111111111105E-2</v>
      </c>
      <c r="V70" s="178">
        <f t="shared" si="22"/>
        <v>2.6388888888888906E-2</v>
      </c>
      <c r="W70" s="178">
        <f t="shared" si="22"/>
        <v>1.8055555555555547E-2</v>
      </c>
      <c r="X70" s="178">
        <f t="shared" si="22"/>
        <v>1.2499999999999956E-2</v>
      </c>
      <c r="Y70" s="178">
        <f t="shared" si="22"/>
        <v>1.2500000000000067E-2</v>
      </c>
      <c r="Z70" s="178">
        <f t="shared" si="22"/>
        <v>1.6666666666666663E-2</v>
      </c>
      <c r="AA70" s="178">
        <f t="shared" si="22"/>
        <v>2.1527777777777757E-2</v>
      </c>
      <c r="AB70" s="178">
        <f t="shared" si="22"/>
        <v>2.0833333333333315E-2</v>
      </c>
      <c r="AC70" s="178"/>
      <c r="AD70" s="178">
        <f>B70-B54</f>
        <v>1.6666666666666718E-2</v>
      </c>
      <c r="AE70" s="178">
        <f t="shared" ref="AE70:AL73" si="24">C70-C54</f>
        <v>1.6666666666666718E-2</v>
      </c>
      <c r="AF70" s="178">
        <f t="shared" si="24"/>
        <v>1.6666666666666663E-2</v>
      </c>
      <c r="AG70" s="178">
        <f t="shared" si="24"/>
        <v>1.6666666666666663E-2</v>
      </c>
      <c r="AH70" s="178">
        <f t="shared" si="24"/>
        <v>1.6666666666666663E-2</v>
      </c>
      <c r="AI70" s="178">
        <f t="shared" si="24"/>
        <v>1.6666666666666718E-2</v>
      </c>
      <c r="AJ70" s="178">
        <f t="shared" si="24"/>
        <v>1.6666666666666663E-2</v>
      </c>
      <c r="AK70" s="178">
        <f t="shared" si="24"/>
        <v>1.6666666666666718E-2</v>
      </c>
      <c r="AL70" s="178">
        <f t="shared" si="24"/>
        <v>1.6666666666666663E-2</v>
      </c>
    </row>
    <row r="71" spans="1:38" ht="30" customHeight="1">
      <c r="A71" s="203" t="s">
        <v>359</v>
      </c>
      <c r="B71" s="175">
        <v>0.4597222222222222</v>
      </c>
      <c r="C71" s="175">
        <f t="shared" ref="C71:C73" si="25">B71+"00:25"</f>
        <v>0.4770833333333333</v>
      </c>
      <c r="D71" s="175">
        <v>0.50347222222222221</v>
      </c>
      <c r="E71" s="175">
        <v>0.52152777777777781</v>
      </c>
      <c r="F71" s="175">
        <v>0.53402777777777777</v>
      </c>
      <c r="G71" s="175">
        <v>4.6527777777777779E-2</v>
      </c>
      <c r="H71" s="181">
        <v>6.3194444444444442E-2</v>
      </c>
      <c r="I71" s="175">
        <v>8.4722222222222213E-2</v>
      </c>
      <c r="J71" s="176">
        <v>0.10555555555555556</v>
      </c>
      <c r="K71" s="180" t="s">
        <v>357</v>
      </c>
      <c r="M71" s="108"/>
      <c r="N71" s="108"/>
      <c r="P71" s="108"/>
      <c r="Q71" s="108"/>
      <c r="R71" s="108"/>
      <c r="S71" s="108"/>
      <c r="T71" s="108"/>
      <c r="U71" s="178">
        <f t="shared" si="23"/>
        <v>1.7361111111111105E-2</v>
      </c>
      <c r="V71" s="178">
        <f t="shared" si="22"/>
        <v>2.6388888888888906E-2</v>
      </c>
      <c r="W71" s="178">
        <f t="shared" si="22"/>
        <v>1.8055555555555602E-2</v>
      </c>
      <c r="X71" s="178">
        <f t="shared" si="22"/>
        <v>1.2499999999999956E-2</v>
      </c>
      <c r="Y71" s="178">
        <f t="shared" si="22"/>
        <v>-0.48749999999999999</v>
      </c>
      <c r="Z71" s="178">
        <f t="shared" si="22"/>
        <v>1.6666666666666663E-2</v>
      </c>
      <c r="AA71" s="178">
        <f t="shared" si="22"/>
        <v>2.1527777777777771E-2</v>
      </c>
      <c r="AB71" s="178">
        <f t="shared" si="22"/>
        <v>2.0833333333333343E-2</v>
      </c>
      <c r="AC71" s="178"/>
      <c r="AD71" s="178">
        <f t="shared" ref="AD71:AD73" si="26">B71-B55</f>
        <v>1.6666666666666663E-2</v>
      </c>
      <c r="AE71" s="178">
        <f t="shared" si="24"/>
        <v>1.6666666666666663E-2</v>
      </c>
      <c r="AF71" s="178">
        <f t="shared" si="24"/>
        <v>1.6666666666666663E-2</v>
      </c>
      <c r="AG71" s="178">
        <f t="shared" si="24"/>
        <v>1.6666666666666718E-2</v>
      </c>
      <c r="AH71" s="178">
        <f t="shared" si="24"/>
        <v>1.6666666666666718E-2</v>
      </c>
      <c r="AI71" s="178">
        <f t="shared" si="24"/>
        <v>-0.48333333333333334</v>
      </c>
      <c r="AJ71" s="178">
        <f t="shared" si="24"/>
        <v>1.6666666666666663E-2</v>
      </c>
      <c r="AK71" s="178">
        <f t="shared" si="24"/>
        <v>1.6666666666666663E-2</v>
      </c>
      <c r="AL71" s="178">
        <f t="shared" si="24"/>
        <v>1.6666666666666663E-2</v>
      </c>
    </row>
    <row r="72" spans="1:38" ht="30" customHeight="1">
      <c r="A72" s="203" t="s">
        <v>360</v>
      </c>
      <c r="B72" s="175">
        <v>0.12638888888888888</v>
      </c>
      <c r="C72" s="175">
        <f t="shared" si="25"/>
        <v>0.14374999999999999</v>
      </c>
      <c r="D72" s="175">
        <v>0.17013888888888887</v>
      </c>
      <c r="E72" s="175">
        <v>0.18819444444444444</v>
      </c>
      <c r="F72" s="175">
        <v>0.20069444444444443</v>
      </c>
      <c r="G72" s="175">
        <v>0.21319444444444444</v>
      </c>
      <c r="H72" s="175">
        <v>0.2298611111111111</v>
      </c>
      <c r="I72" s="175">
        <v>0.25138888888888888</v>
      </c>
      <c r="J72" s="176">
        <v>0.2722222222222222</v>
      </c>
      <c r="K72" s="180" t="s">
        <v>357</v>
      </c>
      <c r="M72" s="108"/>
      <c r="N72" s="108"/>
      <c r="P72" s="108"/>
      <c r="Q72" s="108"/>
      <c r="R72" s="108"/>
      <c r="S72" s="108"/>
      <c r="T72" s="108"/>
      <c r="U72" s="178">
        <f t="shared" si="23"/>
        <v>1.7361111111111105E-2</v>
      </c>
      <c r="V72" s="178">
        <f t="shared" si="22"/>
        <v>2.6388888888888878E-2</v>
      </c>
      <c r="W72" s="178">
        <f t="shared" si="22"/>
        <v>1.8055555555555575E-2</v>
      </c>
      <c r="X72" s="178">
        <f t="shared" si="22"/>
        <v>1.2499999999999983E-2</v>
      </c>
      <c r="Y72" s="178">
        <f t="shared" si="22"/>
        <v>1.2500000000000011E-2</v>
      </c>
      <c r="Z72" s="178">
        <f t="shared" si="22"/>
        <v>1.6666666666666663E-2</v>
      </c>
      <c r="AA72" s="178">
        <f t="shared" si="22"/>
        <v>2.1527777777777785E-2</v>
      </c>
      <c r="AB72" s="178">
        <f t="shared" si="22"/>
        <v>2.0833333333333315E-2</v>
      </c>
      <c r="AC72" s="178"/>
      <c r="AD72" s="178">
        <f t="shared" si="26"/>
        <v>1.6666666666666663E-2</v>
      </c>
      <c r="AE72" s="178">
        <f t="shared" si="24"/>
        <v>1.6666666666666663E-2</v>
      </c>
      <c r="AF72" s="178">
        <f t="shared" si="24"/>
        <v>1.6666666666666635E-2</v>
      </c>
      <c r="AG72" s="178">
        <f t="shared" si="24"/>
        <v>1.6666666666666691E-2</v>
      </c>
      <c r="AH72" s="178">
        <f t="shared" si="24"/>
        <v>1.6666666666666635E-2</v>
      </c>
      <c r="AI72" s="178">
        <f t="shared" si="24"/>
        <v>1.6666666666666663E-2</v>
      </c>
      <c r="AJ72" s="178">
        <f t="shared" si="24"/>
        <v>1.6666666666666663E-2</v>
      </c>
      <c r="AK72" s="178">
        <f t="shared" si="24"/>
        <v>1.6666666666666691E-2</v>
      </c>
      <c r="AL72" s="178">
        <f t="shared" si="24"/>
        <v>1.6666666666666607E-2</v>
      </c>
    </row>
    <row r="73" spans="1:38" ht="30" customHeight="1" thickBot="1">
      <c r="A73" s="203" t="s">
        <v>361</v>
      </c>
      <c r="B73" s="224">
        <v>0.2951388888888889</v>
      </c>
      <c r="C73" s="224">
        <f t="shared" si="25"/>
        <v>0.3125</v>
      </c>
      <c r="D73" s="224">
        <v>0.33888888888888885</v>
      </c>
      <c r="E73" s="224">
        <v>0.35694444444444445</v>
      </c>
      <c r="F73" s="224">
        <v>0.36944444444444446</v>
      </c>
      <c r="G73" s="224">
        <v>0.38194444444444442</v>
      </c>
      <c r="H73" s="224">
        <v>0.39861111111111108</v>
      </c>
      <c r="I73" s="224">
        <v>0.4201388888888889</v>
      </c>
      <c r="J73" s="225">
        <v>0.4375</v>
      </c>
      <c r="K73" s="184" t="s">
        <v>357</v>
      </c>
      <c r="M73" s="108"/>
      <c r="N73" s="108"/>
      <c r="P73" s="108"/>
      <c r="Q73" s="108"/>
      <c r="R73" s="108"/>
      <c r="S73" s="108"/>
      <c r="T73" s="108"/>
      <c r="U73" s="178">
        <f t="shared" si="23"/>
        <v>1.7361111111111105E-2</v>
      </c>
      <c r="V73" s="178">
        <f t="shared" si="22"/>
        <v>2.6388888888888851E-2</v>
      </c>
      <c r="W73" s="178">
        <f t="shared" si="22"/>
        <v>1.8055555555555602E-2</v>
      </c>
      <c r="X73" s="178">
        <f t="shared" si="22"/>
        <v>1.2500000000000011E-2</v>
      </c>
      <c r="Y73" s="178">
        <f t="shared" si="22"/>
        <v>1.2499999999999956E-2</v>
      </c>
      <c r="Z73" s="178">
        <f t="shared" si="22"/>
        <v>1.6666666666666663E-2</v>
      </c>
      <c r="AA73" s="178">
        <f t="shared" si="22"/>
        <v>2.1527777777777812E-2</v>
      </c>
      <c r="AB73" s="178">
        <f t="shared" si="22"/>
        <v>1.7361111111111105E-2</v>
      </c>
      <c r="AC73" s="178"/>
      <c r="AD73" s="178">
        <f t="shared" si="26"/>
        <v>1.7361111111111105E-2</v>
      </c>
      <c r="AE73" s="178">
        <f t="shared" si="24"/>
        <v>1.7361111111111105E-2</v>
      </c>
      <c r="AF73" s="178">
        <f t="shared" si="24"/>
        <v>1.7361111111111049E-2</v>
      </c>
      <c r="AG73" s="178">
        <f t="shared" si="24"/>
        <v>1.7361111111111105E-2</v>
      </c>
      <c r="AH73" s="178">
        <f t="shared" si="24"/>
        <v>1.736111111111116E-2</v>
      </c>
      <c r="AI73" s="178">
        <f t="shared" si="24"/>
        <v>1.7361111111111105E-2</v>
      </c>
      <c r="AJ73" s="178">
        <f t="shared" si="24"/>
        <v>1.7361111111111049E-2</v>
      </c>
      <c r="AK73" s="178">
        <f t="shared" si="24"/>
        <v>1.736111111111116E-2</v>
      </c>
      <c r="AL73" s="178">
        <f t="shared" si="24"/>
        <v>1.5277777777777779E-2</v>
      </c>
    </row>
    <row r="74" spans="1:38" ht="30" customHeight="1">
      <c r="A74" s="203" t="s">
        <v>385</v>
      </c>
      <c r="B74" s="206"/>
      <c r="C74" s="206"/>
      <c r="D74" s="206"/>
      <c r="E74" s="206"/>
      <c r="F74" s="206"/>
      <c r="G74" s="206"/>
      <c r="H74" s="206"/>
      <c r="I74" s="206"/>
      <c r="J74" s="226"/>
      <c r="K74" s="184" t="s">
        <v>357</v>
      </c>
      <c r="AD74" s="178"/>
      <c r="AE74" s="178"/>
      <c r="AF74" s="178"/>
      <c r="AG74" s="178"/>
      <c r="AH74" s="178"/>
      <c r="AI74" s="178"/>
      <c r="AJ74" s="178"/>
      <c r="AK74" s="178"/>
      <c r="AL74" s="178"/>
    </row>
    <row r="75" spans="1:38" ht="30" customHeight="1" thickBot="1">
      <c r="A75" s="207">
        <v>5</v>
      </c>
      <c r="C75" s="191"/>
      <c r="D75" s="191"/>
      <c r="E75" s="191"/>
      <c r="F75" s="192"/>
      <c r="G75" s="192"/>
      <c r="H75" s="192"/>
      <c r="I75" s="192"/>
      <c r="J75" s="208"/>
      <c r="K75" s="380" t="s">
        <v>362</v>
      </c>
    </row>
    <row r="76" spans="1:38" ht="30" customHeight="1" thickTop="1" thickBot="1">
      <c r="A76" s="383" t="s">
        <v>363</v>
      </c>
      <c r="B76" s="384"/>
      <c r="C76" s="384"/>
      <c r="D76" s="384"/>
      <c r="E76" s="384"/>
      <c r="F76" s="384"/>
      <c r="G76" s="384"/>
      <c r="H76" s="384"/>
      <c r="I76" s="384"/>
      <c r="J76" s="385"/>
      <c r="K76" s="381"/>
    </row>
    <row r="77" spans="1:38" ht="30" customHeight="1" thickTop="1">
      <c r="A77" s="386" t="s">
        <v>364</v>
      </c>
      <c r="B77" s="387"/>
      <c r="C77" s="388"/>
      <c r="D77" s="387"/>
      <c r="E77" s="389" t="s">
        <v>365</v>
      </c>
      <c r="F77" s="390"/>
      <c r="G77" s="391"/>
      <c r="H77" s="389" t="s">
        <v>387</v>
      </c>
      <c r="I77" s="390"/>
      <c r="J77" s="392"/>
      <c r="K77" s="381"/>
    </row>
    <row r="78" spans="1:38" ht="30" customHeight="1">
      <c r="A78" s="393" t="s">
        <v>367</v>
      </c>
      <c r="B78" s="394"/>
      <c r="C78" s="395" t="s">
        <v>368</v>
      </c>
      <c r="D78" s="395"/>
      <c r="E78" s="396"/>
      <c r="F78" s="365" t="s">
        <v>369</v>
      </c>
      <c r="G78" s="365"/>
      <c r="H78" s="365"/>
      <c r="I78" s="365"/>
      <c r="J78" s="366"/>
      <c r="K78" s="381"/>
    </row>
    <row r="79" spans="1:38" ht="30" customHeight="1">
      <c r="A79" s="397" t="s">
        <v>370</v>
      </c>
      <c r="B79" s="398"/>
      <c r="C79" s="196" t="s">
        <v>371</v>
      </c>
      <c r="D79" s="194" t="s">
        <v>372</v>
      </c>
      <c r="E79" s="195"/>
      <c r="F79" s="365" t="s">
        <v>373</v>
      </c>
      <c r="G79" s="365"/>
      <c r="H79" s="365"/>
      <c r="I79" s="365"/>
      <c r="J79" s="366"/>
      <c r="K79" s="381"/>
    </row>
    <row r="80" spans="1:38" ht="30" customHeight="1" thickBot="1">
      <c r="A80" s="367" t="s">
        <v>374</v>
      </c>
      <c r="B80" s="368"/>
      <c r="C80" s="197" t="s">
        <v>375</v>
      </c>
      <c r="D80" s="369" t="s">
        <v>376</v>
      </c>
      <c r="E80" s="370"/>
      <c r="F80" s="371" t="s">
        <v>377</v>
      </c>
      <c r="G80" s="371"/>
      <c r="H80" s="371"/>
      <c r="I80" s="371"/>
      <c r="J80" s="372"/>
      <c r="K80" s="382"/>
    </row>
    <row r="81" spans="1:38" ht="30" customHeight="1" thickTop="1">
      <c r="A81" s="373" t="s">
        <v>431</v>
      </c>
      <c r="B81" s="373"/>
      <c r="C81" s="373"/>
      <c r="D81" s="373"/>
      <c r="E81" s="373"/>
      <c r="F81" s="373"/>
      <c r="G81" s="373"/>
      <c r="H81" s="373"/>
      <c r="I81" s="378" t="s">
        <v>342</v>
      </c>
      <c r="J81" s="379"/>
    </row>
    <row r="82" spans="1:38" ht="30" customHeight="1">
      <c r="A82" s="373"/>
      <c r="B82" s="373"/>
      <c r="C82" s="373"/>
      <c r="D82" s="373"/>
      <c r="E82" s="373"/>
      <c r="F82" s="373"/>
      <c r="G82" s="373"/>
      <c r="H82" s="373"/>
      <c r="I82" s="376">
        <f>H87</f>
        <v>7.9861111111111105E-2</v>
      </c>
      <c r="J82" s="375"/>
    </row>
    <row r="83" spans="1:38" ht="30" customHeight="1" thickBot="1">
      <c r="A83" s="377">
        <f>$A$3</f>
        <v>45095</v>
      </c>
      <c r="B83" s="377"/>
      <c r="C83" s="377"/>
      <c r="D83" s="94" t="s">
        <v>343</v>
      </c>
      <c r="E83" s="274">
        <f>_xlfn.XLOOKUP(H83,'월간 계획'!C:C,'월간 계획'!B:B,"")</f>
        <v>3631</v>
      </c>
      <c r="F83" s="296">
        <f>_xlfn.XLOOKUP(J83,'월간 계획'!C:C,'월간 계획'!B:B,"")</f>
        <v>3631</v>
      </c>
      <c r="G83" s="95" t="s">
        <v>344</v>
      </c>
      <c r="H83" s="95" t="str">
        <f>_xlfn.XLOOKUP(M83,'월간 계획'!AJ:AJ,'월간 계획'!C:C,"")</f>
        <v>장남균</v>
      </c>
      <c r="I83" s="95" t="s">
        <v>345</v>
      </c>
      <c r="J83" s="96" t="str">
        <f>_xlfn.XLOOKUP(N83,'월간 계획'!AJ:AJ,'월간 계획'!C:C,"")</f>
        <v>이영화</v>
      </c>
      <c r="K83" s="93"/>
      <c r="L83" s="93" t="str">
        <f>IF(E83=F83,"ok","확인")</f>
        <v>ok</v>
      </c>
      <c r="M83" s="93" t="s">
        <v>397</v>
      </c>
      <c r="N83" s="93" t="s">
        <v>398</v>
      </c>
    </row>
    <row r="84" spans="1:38" ht="30" customHeight="1" thickTop="1" thickBot="1">
      <c r="A84" s="198" t="s">
        <v>348</v>
      </c>
      <c r="B84" s="168" t="s">
        <v>349</v>
      </c>
      <c r="C84" s="169" t="s">
        <v>350</v>
      </c>
      <c r="D84" s="169" t="s">
        <v>351</v>
      </c>
      <c r="E84" s="169" t="s">
        <v>352</v>
      </c>
      <c r="F84" s="169" t="s">
        <v>353</v>
      </c>
      <c r="G84" s="169" t="s">
        <v>352</v>
      </c>
      <c r="H84" s="169" t="s">
        <v>351</v>
      </c>
      <c r="I84" s="168" t="s">
        <v>350</v>
      </c>
      <c r="J84" s="199" t="s">
        <v>354</v>
      </c>
      <c r="K84" s="171" t="s">
        <v>355</v>
      </c>
    </row>
    <row r="85" spans="1:38" ht="30" customHeight="1" thickTop="1">
      <c r="A85" s="200" t="s">
        <v>356</v>
      </c>
      <c r="B85" s="217"/>
      <c r="C85" s="217"/>
      <c r="D85" s="217"/>
      <c r="E85" s="217"/>
      <c r="F85" s="201">
        <v>0.22916666666666666</v>
      </c>
      <c r="G85" s="201">
        <v>0.24166666666666667</v>
      </c>
      <c r="H85" s="201">
        <v>0.25833333333333336</v>
      </c>
      <c r="I85" s="201">
        <v>0.28194444444444444</v>
      </c>
      <c r="J85" s="202">
        <v>0.29583333333333334</v>
      </c>
      <c r="K85" s="177" t="s">
        <v>357</v>
      </c>
      <c r="M85" s="108"/>
      <c r="N85" s="108"/>
      <c r="P85" s="108"/>
      <c r="Q85" s="108"/>
      <c r="R85" s="108"/>
      <c r="S85" s="108"/>
      <c r="T85" s="108"/>
      <c r="U85" s="178">
        <f>C85-B85</f>
        <v>0</v>
      </c>
      <c r="V85" s="178">
        <f t="shared" ref="V85:AB89" si="27">D85-C85</f>
        <v>0</v>
      </c>
      <c r="W85" s="178">
        <f t="shared" si="27"/>
        <v>0</v>
      </c>
      <c r="X85" s="178">
        <f t="shared" si="27"/>
        <v>0.22916666666666666</v>
      </c>
      <c r="Y85" s="178">
        <f t="shared" si="27"/>
        <v>1.2500000000000011E-2</v>
      </c>
      <c r="Z85" s="178">
        <f t="shared" si="27"/>
        <v>1.6666666666666691E-2</v>
      </c>
      <c r="AA85" s="178">
        <f t="shared" si="27"/>
        <v>2.3611111111111083E-2</v>
      </c>
      <c r="AB85" s="178">
        <f>J85-I85</f>
        <v>1.3888888888888895E-2</v>
      </c>
      <c r="AC85" s="178"/>
      <c r="AD85" s="178"/>
      <c r="AE85" s="178"/>
      <c r="AF85" s="178"/>
      <c r="AG85" s="178"/>
      <c r="AH85" s="178"/>
      <c r="AI85" s="178"/>
      <c r="AJ85" s="178"/>
      <c r="AK85" s="178"/>
      <c r="AL85" s="178"/>
    </row>
    <row r="86" spans="1:38" ht="30" customHeight="1">
      <c r="A86" s="203" t="s">
        <v>358</v>
      </c>
      <c r="B86" s="175">
        <v>0.30972222222222223</v>
      </c>
      <c r="C86" s="175">
        <f>B86+"00:25"</f>
        <v>0.32708333333333334</v>
      </c>
      <c r="D86" s="175">
        <v>0.35347222222222219</v>
      </c>
      <c r="E86" s="175">
        <v>0.37152777777777773</v>
      </c>
      <c r="F86" s="175">
        <v>0.3840277777777778</v>
      </c>
      <c r="G86" s="175">
        <v>0.39652777777777781</v>
      </c>
      <c r="H86" s="175">
        <v>0.41319444444444442</v>
      </c>
      <c r="I86" s="175">
        <v>0.43472222222222223</v>
      </c>
      <c r="J86" s="176">
        <v>0.45555555555555555</v>
      </c>
      <c r="K86" s="180" t="s">
        <v>357</v>
      </c>
      <c r="M86" s="108"/>
      <c r="N86" s="108"/>
      <c r="P86" s="108"/>
      <c r="Q86" s="108"/>
      <c r="R86" s="108"/>
      <c r="S86" s="108"/>
      <c r="T86" s="108"/>
      <c r="U86" s="178">
        <f t="shared" ref="U86:U89" si="28">C86-B86</f>
        <v>1.7361111111111105E-2</v>
      </c>
      <c r="V86" s="178">
        <f t="shared" si="27"/>
        <v>2.6388888888888851E-2</v>
      </c>
      <c r="W86" s="178">
        <f t="shared" si="27"/>
        <v>1.8055555555555547E-2</v>
      </c>
      <c r="X86" s="178">
        <f t="shared" si="27"/>
        <v>1.2500000000000067E-2</v>
      </c>
      <c r="Y86" s="178">
        <f t="shared" si="27"/>
        <v>1.2500000000000011E-2</v>
      </c>
      <c r="Z86" s="178">
        <f t="shared" si="27"/>
        <v>1.6666666666666607E-2</v>
      </c>
      <c r="AA86" s="178">
        <f t="shared" si="27"/>
        <v>2.1527777777777812E-2</v>
      </c>
      <c r="AB86" s="178">
        <f t="shared" si="27"/>
        <v>2.0833333333333315E-2</v>
      </c>
      <c r="AC86" s="178"/>
      <c r="AD86" s="178">
        <f>B86-B70</f>
        <v>1.6666666666666663E-2</v>
      </c>
      <c r="AE86" s="178">
        <f t="shared" ref="AE86:AL89" si="29">C86-C70</f>
        <v>1.6666666666666663E-2</v>
      </c>
      <c r="AF86" s="178">
        <f t="shared" si="29"/>
        <v>1.6666666666666607E-2</v>
      </c>
      <c r="AG86" s="178">
        <f t="shared" si="29"/>
        <v>1.6666666666666607E-2</v>
      </c>
      <c r="AH86" s="178">
        <f t="shared" si="29"/>
        <v>1.6666666666666718E-2</v>
      </c>
      <c r="AI86" s="178">
        <f t="shared" si="29"/>
        <v>1.6666666666666663E-2</v>
      </c>
      <c r="AJ86" s="178">
        <f t="shared" si="29"/>
        <v>1.6666666666666607E-2</v>
      </c>
      <c r="AK86" s="178">
        <f t="shared" si="29"/>
        <v>1.6666666666666663E-2</v>
      </c>
      <c r="AL86" s="178">
        <f t="shared" si="29"/>
        <v>1.6666666666666663E-2</v>
      </c>
    </row>
    <row r="87" spans="1:38" ht="30" customHeight="1">
      <c r="A87" s="203" t="s">
        <v>359</v>
      </c>
      <c r="B87" s="175">
        <v>0.47638888888888892</v>
      </c>
      <c r="C87" s="175">
        <f t="shared" ref="C87:C89" si="30">B87+"00:25"</f>
        <v>0.49375000000000002</v>
      </c>
      <c r="D87" s="175">
        <v>0.52013888888888882</v>
      </c>
      <c r="E87" s="175">
        <v>0.53819444444444442</v>
      </c>
      <c r="F87" s="175">
        <v>5.0694444444444452E-2</v>
      </c>
      <c r="G87" s="175">
        <v>6.3194444444444442E-2</v>
      </c>
      <c r="H87" s="181">
        <v>7.9861111111111105E-2</v>
      </c>
      <c r="I87" s="175">
        <v>0.1013888888888889</v>
      </c>
      <c r="J87" s="176">
        <v>0.12222222222222223</v>
      </c>
      <c r="K87" s="180" t="s">
        <v>357</v>
      </c>
      <c r="M87" s="108"/>
      <c r="N87" s="108"/>
      <c r="P87" s="108"/>
      <c r="Q87" s="108"/>
      <c r="R87" s="108"/>
      <c r="S87" s="108"/>
      <c r="T87" s="108"/>
      <c r="U87" s="178">
        <f t="shared" si="28"/>
        <v>1.7361111111111105E-2</v>
      </c>
      <c r="V87" s="178">
        <f t="shared" si="27"/>
        <v>2.6388888888888795E-2</v>
      </c>
      <c r="W87" s="178">
        <f t="shared" si="27"/>
        <v>1.8055555555555602E-2</v>
      </c>
      <c r="X87" s="178">
        <f t="shared" si="27"/>
        <v>-0.48749999999999999</v>
      </c>
      <c r="Y87" s="178">
        <f t="shared" si="27"/>
        <v>1.249999999999999E-2</v>
      </c>
      <c r="Z87" s="178">
        <f t="shared" si="27"/>
        <v>1.6666666666666663E-2</v>
      </c>
      <c r="AA87" s="178">
        <f t="shared" si="27"/>
        <v>2.1527777777777798E-2</v>
      </c>
      <c r="AB87" s="178">
        <f t="shared" si="27"/>
        <v>2.0833333333333329E-2</v>
      </c>
      <c r="AC87" s="178"/>
      <c r="AD87" s="178">
        <f t="shared" ref="AD87:AD89" si="31">B87-B71</f>
        <v>1.6666666666666718E-2</v>
      </c>
      <c r="AE87" s="178">
        <f t="shared" si="29"/>
        <v>1.6666666666666718E-2</v>
      </c>
      <c r="AF87" s="178">
        <f t="shared" si="29"/>
        <v>1.6666666666666607E-2</v>
      </c>
      <c r="AG87" s="178">
        <f t="shared" si="29"/>
        <v>1.6666666666666607E-2</v>
      </c>
      <c r="AH87" s="178">
        <f t="shared" si="29"/>
        <v>-0.48333333333333334</v>
      </c>
      <c r="AI87" s="178">
        <f t="shared" si="29"/>
        <v>1.6666666666666663E-2</v>
      </c>
      <c r="AJ87" s="178">
        <f t="shared" si="29"/>
        <v>1.6666666666666663E-2</v>
      </c>
      <c r="AK87" s="178">
        <f t="shared" si="29"/>
        <v>1.6666666666666691E-2</v>
      </c>
      <c r="AL87" s="178">
        <f t="shared" si="29"/>
        <v>1.6666666666666677E-2</v>
      </c>
    </row>
    <row r="88" spans="1:38" ht="30" customHeight="1">
      <c r="A88" s="203" t="s">
        <v>360</v>
      </c>
      <c r="B88" s="175">
        <v>0.14305555555555557</v>
      </c>
      <c r="C88" s="175">
        <f t="shared" si="30"/>
        <v>0.16041666666666668</v>
      </c>
      <c r="D88" s="175">
        <v>0.18680555555555556</v>
      </c>
      <c r="E88" s="175">
        <v>0.20486111111111113</v>
      </c>
      <c r="F88" s="175">
        <v>0.21736111111111112</v>
      </c>
      <c r="G88" s="175">
        <v>0.2298611111111111</v>
      </c>
      <c r="H88" s="175">
        <v>0.24652777777777779</v>
      </c>
      <c r="I88" s="175">
        <v>0.26805555555555555</v>
      </c>
      <c r="J88" s="176">
        <v>0.28888888888888892</v>
      </c>
      <c r="K88" s="180" t="s">
        <v>357</v>
      </c>
      <c r="M88" s="108"/>
      <c r="N88" s="108"/>
      <c r="P88" s="108"/>
      <c r="Q88" s="108"/>
      <c r="R88" s="108"/>
      <c r="S88" s="108"/>
      <c r="T88" s="108"/>
      <c r="U88" s="178">
        <f t="shared" si="28"/>
        <v>1.7361111111111105E-2</v>
      </c>
      <c r="V88" s="178">
        <f t="shared" si="27"/>
        <v>2.6388888888888878E-2</v>
      </c>
      <c r="W88" s="178">
        <f t="shared" si="27"/>
        <v>1.8055555555555575E-2</v>
      </c>
      <c r="X88" s="178">
        <f t="shared" si="27"/>
        <v>1.2499999999999983E-2</v>
      </c>
      <c r="Y88" s="178">
        <f t="shared" si="27"/>
        <v>1.2499999999999983E-2</v>
      </c>
      <c r="Z88" s="178">
        <f t="shared" si="27"/>
        <v>1.6666666666666691E-2</v>
      </c>
      <c r="AA88" s="178">
        <f t="shared" si="27"/>
        <v>2.1527777777777757E-2</v>
      </c>
      <c r="AB88" s="178">
        <f t="shared" si="27"/>
        <v>2.083333333333337E-2</v>
      </c>
      <c r="AC88" s="178"/>
      <c r="AD88" s="178">
        <f t="shared" si="31"/>
        <v>1.6666666666666691E-2</v>
      </c>
      <c r="AE88" s="178">
        <f t="shared" si="29"/>
        <v>1.6666666666666691E-2</v>
      </c>
      <c r="AF88" s="178">
        <f t="shared" si="29"/>
        <v>1.6666666666666691E-2</v>
      </c>
      <c r="AG88" s="178">
        <f t="shared" si="29"/>
        <v>1.6666666666666691E-2</v>
      </c>
      <c r="AH88" s="178">
        <f t="shared" si="29"/>
        <v>1.6666666666666691E-2</v>
      </c>
      <c r="AI88" s="178">
        <f t="shared" si="29"/>
        <v>1.6666666666666663E-2</v>
      </c>
      <c r="AJ88" s="178">
        <f t="shared" si="29"/>
        <v>1.6666666666666691E-2</v>
      </c>
      <c r="AK88" s="178">
        <f t="shared" si="29"/>
        <v>1.6666666666666663E-2</v>
      </c>
      <c r="AL88" s="178">
        <f t="shared" si="29"/>
        <v>1.6666666666666718E-2</v>
      </c>
    </row>
    <row r="89" spans="1:38" ht="30" customHeight="1" thickBot="1">
      <c r="A89" s="203" t="s">
        <v>361</v>
      </c>
      <c r="B89" s="224">
        <v>0.3125</v>
      </c>
      <c r="C89" s="224">
        <f t="shared" si="30"/>
        <v>0.3298611111111111</v>
      </c>
      <c r="D89" s="224">
        <v>0.35625000000000001</v>
      </c>
      <c r="E89" s="224">
        <v>0.3743055555555555</v>
      </c>
      <c r="F89" s="224">
        <v>0.38680555555555557</v>
      </c>
      <c r="G89" s="224">
        <v>0.39930555555555558</v>
      </c>
      <c r="H89" s="224">
        <v>0.41597222222222219</v>
      </c>
      <c r="I89" s="224">
        <v>0.4375</v>
      </c>
      <c r="J89" s="225">
        <v>0.4513888888888889</v>
      </c>
      <c r="K89" s="184" t="s">
        <v>357</v>
      </c>
      <c r="M89" s="108"/>
      <c r="N89" s="108"/>
      <c r="P89" s="108"/>
      <c r="Q89" s="108"/>
      <c r="R89" s="108"/>
      <c r="S89" s="108"/>
      <c r="T89" s="108"/>
      <c r="U89" s="178">
        <f t="shared" si="28"/>
        <v>1.7361111111111105E-2</v>
      </c>
      <c r="V89" s="178">
        <f t="shared" si="27"/>
        <v>2.6388888888888906E-2</v>
      </c>
      <c r="W89" s="178">
        <f t="shared" si="27"/>
        <v>1.8055555555555491E-2</v>
      </c>
      <c r="X89" s="178">
        <f t="shared" si="27"/>
        <v>1.2500000000000067E-2</v>
      </c>
      <c r="Y89" s="178">
        <f t="shared" si="27"/>
        <v>1.2500000000000011E-2</v>
      </c>
      <c r="Z89" s="178">
        <f t="shared" si="27"/>
        <v>1.6666666666666607E-2</v>
      </c>
      <c r="AA89" s="178">
        <f t="shared" si="27"/>
        <v>2.1527777777777812E-2</v>
      </c>
      <c r="AB89" s="178">
        <f t="shared" si="27"/>
        <v>1.3888888888888895E-2</v>
      </c>
      <c r="AC89" s="178"/>
      <c r="AD89" s="178">
        <f t="shared" si="31"/>
        <v>1.7361111111111105E-2</v>
      </c>
      <c r="AE89" s="178">
        <f t="shared" si="29"/>
        <v>1.7361111111111105E-2</v>
      </c>
      <c r="AF89" s="178">
        <f t="shared" si="29"/>
        <v>1.736111111111116E-2</v>
      </c>
      <c r="AG89" s="178">
        <f t="shared" si="29"/>
        <v>1.7361111111111049E-2</v>
      </c>
      <c r="AH89" s="178">
        <f t="shared" si="29"/>
        <v>1.7361111111111105E-2</v>
      </c>
      <c r="AI89" s="178">
        <f t="shared" si="29"/>
        <v>1.736111111111116E-2</v>
      </c>
      <c r="AJ89" s="178">
        <f t="shared" si="29"/>
        <v>1.7361111111111105E-2</v>
      </c>
      <c r="AK89" s="178">
        <f t="shared" si="29"/>
        <v>1.7361111111111105E-2</v>
      </c>
      <c r="AL89" s="178">
        <f t="shared" si="29"/>
        <v>1.3888888888888895E-2</v>
      </c>
    </row>
    <row r="90" spans="1:38" ht="30" customHeight="1">
      <c r="A90" s="203"/>
      <c r="B90" s="227"/>
      <c r="C90" s="227"/>
      <c r="D90" s="227"/>
      <c r="E90" s="227"/>
      <c r="F90" s="228"/>
      <c r="G90" s="228"/>
      <c r="H90" s="228"/>
      <c r="I90" s="228"/>
      <c r="J90" s="229"/>
      <c r="K90" s="189"/>
    </row>
    <row r="91" spans="1:38" ht="30" customHeight="1" thickBot="1">
      <c r="A91" s="207">
        <v>6</v>
      </c>
      <c r="B91" s="191"/>
      <c r="C91" s="191"/>
      <c r="D91" s="191"/>
      <c r="E91" s="191"/>
      <c r="F91" s="192"/>
      <c r="G91" s="192"/>
      <c r="H91" s="192"/>
      <c r="I91" s="192"/>
      <c r="J91" s="208"/>
      <c r="K91" s="380" t="s">
        <v>362</v>
      </c>
    </row>
    <row r="92" spans="1:38" ht="30" customHeight="1" thickTop="1" thickBot="1">
      <c r="A92" s="383" t="s">
        <v>363</v>
      </c>
      <c r="B92" s="384"/>
      <c r="C92" s="384"/>
      <c r="D92" s="384"/>
      <c r="E92" s="384"/>
      <c r="F92" s="384"/>
      <c r="G92" s="384"/>
      <c r="H92" s="384"/>
      <c r="I92" s="384"/>
      <c r="J92" s="385"/>
      <c r="K92" s="381"/>
    </row>
    <row r="93" spans="1:38" ht="30" customHeight="1" thickTop="1">
      <c r="A93" s="386" t="s">
        <v>364</v>
      </c>
      <c r="B93" s="387"/>
      <c r="C93" s="388"/>
      <c r="D93" s="387"/>
      <c r="E93" s="389" t="s">
        <v>365</v>
      </c>
      <c r="F93" s="390"/>
      <c r="G93" s="391"/>
      <c r="H93" s="389" t="s">
        <v>366</v>
      </c>
      <c r="I93" s="390"/>
      <c r="J93" s="392"/>
      <c r="K93" s="381"/>
    </row>
    <row r="94" spans="1:38" ht="30" customHeight="1">
      <c r="A94" s="393" t="s">
        <v>367</v>
      </c>
      <c r="B94" s="394"/>
      <c r="C94" s="395" t="s">
        <v>368</v>
      </c>
      <c r="D94" s="395"/>
      <c r="E94" s="396"/>
      <c r="F94" s="365" t="s">
        <v>369</v>
      </c>
      <c r="G94" s="365"/>
      <c r="H94" s="365"/>
      <c r="I94" s="365"/>
      <c r="J94" s="366"/>
      <c r="K94" s="381"/>
    </row>
    <row r="95" spans="1:38" ht="30" customHeight="1">
      <c r="A95" s="397" t="s">
        <v>370</v>
      </c>
      <c r="B95" s="398"/>
      <c r="C95" s="196" t="s">
        <v>371</v>
      </c>
      <c r="D95" s="194" t="s">
        <v>372</v>
      </c>
      <c r="E95" s="195"/>
      <c r="F95" s="365" t="s">
        <v>373</v>
      </c>
      <c r="G95" s="365"/>
      <c r="H95" s="365"/>
      <c r="I95" s="365"/>
      <c r="J95" s="366"/>
      <c r="K95" s="381"/>
    </row>
    <row r="96" spans="1:38" ht="30" customHeight="1" thickBot="1">
      <c r="A96" s="367" t="s">
        <v>374</v>
      </c>
      <c r="B96" s="368"/>
      <c r="C96" s="197" t="s">
        <v>375</v>
      </c>
      <c r="D96" s="369" t="s">
        <v>376</v>
      </c>
      <c r="E96" s="370"/>
      <c r="F96" s="371" t="s">
        <v>377</v>
      </c>
      <c r="G96" s="371"/>
      <c r="H96" s="371"/>
      <c r="I96" s="371"/>
      <c r="J96" s="372"/>
      <c r="K96" s="382"/>
    </row>
    <row r="97" spans="1:38" ht="30" customHeight="1" thickTop="1">
      <c r="A97" s="373" t="s">
        <v>432</v>
      </c>
      <c r="B97" s="373"/>
      <c r="C97" s="373"/>
      <c r="D97" s="373"/>
      <c r="E97" s="373"/>
      <c r="F97" s="373"/>
      <c r="G97" s="373"/>
      <c r="H97" s="373"/>
      <c r="I97" s="378" t="s">
        <v>342</v>
      </c>
      <c r="J97" s="379"/>
    </row>
    <row r="98" spans="1:38" ht="30" customHeight="1">
      <c r="A98" s="373"/>
      <c r="B98" s="373"/>
      <c r="C98" s="373"/>
      <c r="D98" s="373"/>
      <c r="E98" s="373"/>
      <c r="F98" s="373"/>
      <c r="G98" s="373"/>
      <c r="H98" s="373"/>
      <c r="I98" s="376">
        <f>H103</f>
        <v>9.6527777777777768E-2</v>
      </c>
      <c r="J98" s="375"/>
    </row>
    <row r="99" spans="1:38" ht="30" customHeight="1" thickBot="1">
      <c r="A99" s="377">
        <f>$A$3</f>
        <v>45095</v>
      </c>
      <c r="B99" s="377"/>
      <c r="C99" s="377"/>
      <c r="D99" s="94" t="s">
        <v>343</v>
      </c>
      <c r="E99" s="274">
        <v>3632</v>
      </c>
      <c r="F99" s="296" t="str">
        <f>_xlfn.XLOOKUP(J99,'월간 계획'!C:C,'월간 계획'!B:B,"")</f>
        <v>SP</v>
      </c>
      <c r="G99" s="95" t="s">
        <v>344</v>
      </c>
      <c r="H99" s="95" t="str">
        <f>_xlfn.XLOOKUP(M99,'월간 계획'!AJ:AJ,'월간 계획'!C:C,"")</f>
        <v>김용진</v>
      </c>
      <c r="I99" s="95" t="s">
        <v>345</v>
      </c>
      <c r="J99" s="96" t="str">
        <f>_xlfn.XLOOKUP(N99,'월간 계획'!AJ:AJ,'월간 계획'!C:C,"")</f>
        <v>김정일</v>
      </c>
      <c r="K99" s="93"/>
      <c r="L99" s="93" t="str">
        <f>IF(E99=F99,"ok","확인")</f>
        <v>확인</v>
      </c>
      <c r="M99" s="93" t="s">
        <v>400</v>
      </c>
      <c r="N99" s="93" t="s">
        <v>401</v>
      </c>
    </row>
    <row r="100" spans="1:38" ht="30" customHeight="1" thickTop="1" thickBot="1">
      <c r="A100" s="198" t="s">
        <v>348</v>
      </c>
      <c r="B100" s="168" t="s">
        <v>349</v>
      </c>
      <c r="C100" s="169" t="s">
        <v>350</v>
      </c>
      <c r="D100" s="169" t="s">
        <v>351</v>
      </c>
      <c r="E100" s="169" t="s">
        <v>352</v>
      </c>
      <c r="F100" s="169" t="s">
        <v>353</v>
      </c>
      <c r="G100" s="169" t="s">
        <v>352</v>
      </c>
      <c r="H100" s="169" t="s">
        <v>351</v>
      </c>
      <c r="I100" s="168" t="s">
        <v>350</v>
      </c>
      <c r="J100" s="199" t="s">
        <v>354</v>
      </c>
      <c r="K100" s="171" t="s">
        <v>355</v>
      </c>
    </row>
    <row r="101" spans="1:38" ht="30" customHeight="1" thickTop="1">
      <c r="A101" s="200" t="s">
        <v>356</v>
      </c>
      <c r="B101" s="230"/>
      <c r="C101" s="230"/>
      <c r="D101" s="230"/>
      <c r="E101" s="230"/>
      <c r="F101" s="231">
        <v>0.24305555555555555</v>
      </c>
      <c r="G101" s="231">
        <v>0.25555555555555559</v>
      </c>
      <c r="H101" s="231">
        <v>0.2722222222222222</v>
      </c>
      <c r="I101" s="231">
        <v>0.2951388888888889</v>
      </c>
      <c r="J101" s="231">
        <v>0.30902777777777779</v>
      </c>
      <c r="K101" s="177" t="s">
        <v>357</v>
      </c>
      <c r="M101" s="108"/>
      <c r="N101" s="108"/>
      <c r="P101" s="108"/>
      <c r="Q101" s="108"/>
      <c r="R101" s="108"/>
      <c r="S101" s="108"/>
      <c r="T101" s="108"/>
      <c r="U101" s="178">
        <f>C101-B101</f>
        <v>0</v>
      </c>
      <c r="V101" s="178">
        <f t="shared" ref="V101:AB105" si="32">D101-C101</f>
        <v>0</v>
      </c>
      <c r="W101" s="178">
        <f t="shared" si="32"/>
        <v>0</v>
      </c>
      <c r="X101" s="178">
        <f t="shared" si="32"/>
        <v>0.24305555555555555</v>
      </c>
      <c r="Y101" s="178">
        <f t="shared" si="32"/>
        <v>1.2500000000000039E-2</v>
      </c>
      <c r="Z101" s="178">
        <f t="shared" si="32"/>
        <v>1.6666666666666607E-2</v>
      </c>
      <c r="AA101" s="178">
        <f t="shared" si="32"/>
        <v>2.2916666666666696E-2</v>
      </c>
      <c r="AB101" s="178">
        <f>J101-I101</f>
        <v>1.3888888888888895E-2</v>
      </c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</row>
    <row r="102" spans="1:38" ht="30" customHeight="1">
      <c r="A102" s="203" t="s">
        <v>358</v>
      </c>
      <c r="B102" s="175">
        <v>0.3263888888888889</v>
      </c>
      <c r="C102" s="175">
        <f>B102+"00:25"</f>
        <v>0.34375</v>
      </c>
      <c r="D102" s="175">
        <v>0.37013888888888885</v>
      </c>
      <c r="E102" s="175">
        <v>0.38819444444444445</v>
      </c>
      <c r="F102" s="175">
        <v>0.40069444444444446</v>
      </c>
      <c r="G102" s="175">
        <v>0.41319444444444442</v>
      </c>
      <c r="H102" s="175">
        <v>0.42986111111111108</v>
      </c>
      <c r="I102" s="175">
        <v>0.4513888888888889</v>
      </c>
      <c r="J102" s="175">
        <v>0.47222222222222227</v>
      </c>
      <c r="K102" s="180" t="s">
        <v>357</v>
      </c>
      <c r="M102" s="108"/>
      <c r="N102" s="108"/>
      <c r="P102" s="108"/>
      <c r="Q102" s="108"/>
      <c r="R102" s="108"/>
      <c r="S102" s="108"/>
      <c r="T102" s="108"/>
      <c r="U102" s="178">
        <f t="shared" ref="U102:U105" si="33">C102-B102</f>
        <v>1.7361111111111105E-2</v>
      </c>
      <c r="V102" s="178">
        <f t="shared" si="32"/>
        <v>2.6388888888888851E-2</v>
      </c>
      <c r="W102" s="178">
        <f t="shared" si="32"/>
        <v>1.8055555555555602E-2</v>
      </c>
      <c r="X102" s="178">
        <f t="shared" si="32"/>
        <v>1.2500000000000011E-2</v>
      </c>
      <c r="Y102" s="178">
        <f t="shared" si="32"/>
        <v>1.2499999999999956E-2</v>
      </c>
      <c r="Z102" s="178">
        <f t="shared" si="32"/>
        <v>1.6666666666666663E-2</v>
      </c>
      <c r="AA102" s="178">
        <f t="shared" si="32"/>
        <v>2.1527777777777812E-2</v>
      </c>
      <c r="AB102" s="178">
        <f t="shared" si="32"/>
        <v>2.083333333333337E-2</v>
      </c>
      <c r="AC102" s="178"/>
      <c r="AD102" s="178">
        <f>B102-B86</f>
        <v>1.6666666666666663E-2</v>
      </c>
      <c r="AE102" s="178">
        <f t="shared" ref="AE102:AL105" si="34">C102-C86</f>
        <v>1.6666666666666663E-2</v>
      </c>
      <c r="AF102" s="178">
        <f t="shared" si="34"/>
        <v>1.6666666666666663E-2</v>
      </c>
      <c r="AG102" s="178">
        <f t="shared" si="34"/>
        <v>1.6666666666666718E-2</v>
      </c>
      <c r="AH102" s="178">
        <f t="shared" si="34"/>
        <v>1.6666666666666663E-2</v>
      </c>
      <c r="AI102" s="178">
        <f t="shared" si="34"/>
        <v>1.6666666666666607E-2</v>
      </c>
      <c r="AJ102" s="178">
        <f t="shared" si="34"/>
        <v>1.6666666666666663E-2</v>
      </c>
      <c r="AK102" s="178">
        <f t="shared" si="34"/>
        <v>1.6666666666666663E-2</v>
      </c>
      <c r="AL102" s="178">
        <f t="shared" si="34"/>
        <v>1.6666666666666718E-2</v>
      </c>
    </row>
    <row r="103" spans="1:38" ht="30" customHeight="1">
      <c r="A103" s="203" t="s">
        <v>359</v>
      </c>
      <c r="B103" s="175">
        <v>0.49305555555555558</v>
      </c>
      <c r="C103" s="175">
        <f t="shared" ref="C103:C105" si="35">B103+"00:25"</f>
        <v>0.51041666666666674</v>
      </c>
      <c r="D103" s="175">
        <v>0.53680555555555554</v>
      </c>
      <c r="E103" s="175">
        <v>5.486111111111111E-2</v>
      </c>
      <c r="F103" s="175">
        <v>6.7361111111111108E-2</v>
      </c>
      <c r="G103" s="175">
        <v>7.9861111111111105E-2</v>
      </c>
      <c r="H103" s="181">
        <v>9.6527777777777768E-2</v>
      </c>
      <c r="I103" s="175">
        <v>0.11805555555555557</v>
      </c>
      <c r="J103" s="175">
        <v>0.1388888888888889</v>
      </c>
      <c r="K103" s="180" t="s">
        <v>357</v>
      </c>
      <c r="M103" s="108"/>
      <c r="N103" s="108"/>
      <c r="P103" s="108"/>
      <c r="Q103" s="108"/>
      <c r="R103" s="108"/>
      <c r="S103" s="108"/>
      <c r="T103" s="108"/>
      <c r="U103" s="178">
        <f t="shared" si="33"/>
        <v>1.736111111111116E-2</v>
      </c>
      <c r="V103" s="178">
        <f t="shared" si="32"/>
        <v>2.6388888888888795E-2</v>
      </c>
      <c r="W103" s="178">
        <f t="shared" si="32"/>
        <v>-0.4819444444444444</v>
      </c>
      <c r="X103" s="178">
        <f t="shared" si="32"/>
        <v>1.2499999999999997E-2</v>
      </c>
      <c r="Y103" s="178">
        <f t="shared" si="32"/>
        <v>1.2499999999999997E-2</v>
      </c>
      <c r="Z103" s="178">
        <f t="shared" si="32"/>
        <v>1.6666666666666663E-2</v>
      </c>
      <c r="AA103" s="178">
        <f t="shared" si="32"/>
        <v>2.1527777777777798E-2</v>
      </c>
      <c r="AB103" s="178">
        <f t="shared" si="32"/>
        <v>2.0833333333333329E-2</v>
      </c>
      <c r="AC103" s="178"/>
      <c r="AD103" s="178">
        <f t="shared" ref="AD103:AD105" si="36">B103-B87</f>
        <v>1.6666666666666663E-2</v>
      </c>
      <c r="AE103" s="178">
        <f t="shared" si="34"/>
        <v>1.6666666666666718E-2</v>
      </c>
      <c r="AF103" s="178">
        <f t="shared" si="34"/>
        <v>1.6666666666666718E-2</v>
      </c>
      <c r="AG103" s="178">
        <f t="shared" si="34"/>
        <v>-0.48333333333333328</v>
      </c>
      <c r="AH103" s="178">
        <f t="shared" si="34"/>
        <v>1.6666666666666656E-2</v>
      </c>
      <c r="AI103" s="178">
        <f t="shared" si="34"/>
        <v>1.6666666666666663E-2</v>
      </c>
      <c r="AJ103" s="178">
        <f t="shared" si="34"/>
        <v>1.6666666666666663E-2</v>
      </c>
      <c r="AK103" s="178">
        <f t="shared" si="34"/>
        <v>1.6666666666666663E-2</v>
      </c>
      <c r="AL103" s="178">
        <f t="shared" si="34"/>
        <v>1.6666666666666663E-2</v>
      </c>
    </row>
    <row r="104" spans="1:38" ht="30" customHeight="1">
      <c r="A104" s="203" t="s">
        <v>360</v>
      </c>
      <c r="B104" s="175">
        <v>0.15972222222222224</v>
      </c>
      <c r="C104" s="175">
        <f t="shared" si="35"/>
        <v>0.17708333333333334</v>
      </c>
      <c r="D104" s="175">
        <v>0.20347222222222219</v>
      </c>
      <c r="E104" s="175">
        <v>0.22152777777777777</v>
      </c>
      <c r="F104" s="175">
        <v>0.23402777777777781</v>
      </c>
      <c r="G104" s="175">
        <v>0.24652777777777779</v>
      </c>
      <c r="H104" s="175">
        <v>0.26319444444444445</v>
      </c>
      <c r="I104" s="175">
        <v>0.28472222222222221</v>
      </c>
      <c r="J104" s="175">
        <v>0.30555555555555552</v>
      </c>
      <c r="K104" s="180" t="s">
        <v>357</v>
      </c>
      <c r="M104" s="108"/>
      <c r="N104" s="108"/>
      <c r="P104" s="108"/>
      <c r="Q104" s="108"/>
      <c r="R104" s="108"/>
      <c r="S104" s="108"/>
      <c r="T104" s="108"/>
      <c r="U104" s="178">
        <f t="shared" si="33"/>
        <v>1.7361111111111105E-2</v>
      </c>
      <c r="V104" s="178">
        <f t="shared" si="32"/>
        <v>2.6388888888888851E-2</v>
      </c>
      <c r="W104" s="178">
        <f t="shared" si="32"/>
        <v>1.8055555555555575E-2</v>
      </c>
      <c r="X104" s="178">
        <f t="shared" si="32"/>
        <v>1.2500000000000039E-2</v>
      </c>
      <c r="Y104" s="178">
        <f t="shared" si="32"/>
        <v>1.2499999999999983E-2</v>
      </c>
      <c r="Z104" s="178">
        <f t="shared" si="32"/>
        <v>1.6666666666666663E-2</v>
      </c>
      <c r="AA104" s="178">
        <f t="shared" si="32"/>
        <v>2.1527777777777757E-2</v>
      </c>
      <c r="AB104" s="178">
        <f t="shared" si="32"/>
        <v>2.0833333333333315E-2</v>
      </c>
      <c r="AC104" s="178"/>
      <c r="AD104" s="178">
        <f t="shared" si="36"/>
        <v>1.6666666666666663E-2</v>
      </c>
      <c r="AE104" s="178">
        <f t="shared" si="34"/>
        <v>1.6666666666666663E-2</v>
      </c>
      <c r="AF104" s="178">
        <f t="shared" si="34"/>
        <v>1.6666666666666635E-2</v>
      </c>
      <c r="AG104" s="178">
        <f t="shared" si="34"/>
        <v>1.6666666666666635E-2</v>
      </c>
      <c r="AH104" s="178">
        <f t="shared" si="34"/>
        <v>1.6666666666666691E-2</v>
      </c>
      <c r="AI104" s="178">
        <f t="shared" si="34"/>
        <v>1.6666666666666691E-2</v>
      </c>
      <c r="AJ104" s="178">
        <f t="shared" si="34"/>
        <v>1.6666666666666663E-2</v>
      </c>
      <c r="AK104" s="178">
        <f t="shared" si="34"/>
        <v>1.6666666666666663E-2</v>
      </c>
      <c r="AL104" s="178">
        <f t="shared" si="34"/>
        <v>1.6666666666666607E-2</v>
      </c>
    </row>
    <row r="105" spans="1:38" ht="30" customHeight="1">
      <c r="A105" s="203" t="s">
        <v>361</v>
      </c>
      <c r="B105" s="232">
        <v>0.32847222222222222</v>
      </c>
      <c r="C105" s="175">
        <f t="shared" si="35"/>
        <v>0.34583333333333333</v>
      </c>
      <c r="D105" s="232">
        <v>0.3666666666666667</v>
      </c>
      <c r="E105" s="232">
        <v>0.38194444444444442</v>
      </c>
      <c r="F105" s="232">
        <v>0.40486111111111112</v>
      </c>
      <c r="G105" s="232">
        <v>0.41666666666666669</v>
      </c>
      <c r="H105" s="232">
        <v>0.43333333333333335</v>
      </c>
      <c r="I105" s="232">
        <v>0.4548611111111111</v>
      </c>
      <c r="J105" s="232">
        <v>0.46875</v>
      </c>
      <c r="K105" s="184" t="s">
        <v>357</v>
      </c>
      <c r="M105" s="108"/>
      <c r="N105" s="108"/>
      <c r="P105" s="108"/>
      <c r="Q105" s="108"/>
      <c r="R105" s="108"/>
      <c r="S105" s="108"/>
      <c r="T105" s="108"/>
      <c r="U105" s="178">
        <f t="shared" si="33"/>
        <v>1.7361111111111105E-2</v>
      </c>
      <c r="V105" s="185">
        <f t="shared" si="32"/>
        <v>2.083333333333337E-2</v>
      </c>
      <c r="W105" s="185">
        <f t="shared" si="32"/>
        <v>1.5277777777777724E-2</v>
      </c>
      <c r="X105" s="178">
        <f t="shared" si="32"/>
        <v>2.2916666666666696E-2</v>
      </c>
      <c r="Y105" s="178">
        <f t="shared" si="32"/>
        <v>1.1805555555555569E-2</v>
      </c>
      <c r="Z105" s="178">
        <f t="shared" si="32"/>
        <v>1.6666666666666663E-2</v>
      </c>
      <c r="AA105" s="178">
        <f t="shared" si="32"/>
        <v>2.1527777777777757E-2</v>
      </c>
      <c r="AB105" s="178">
        <f t="shared" si="32"/>
        <v>1.3888888888888895E-2</v>
      </c>
      <c r="AC105" s="178"/>
      <c r="AD105" s="178">
        <f t="shared" si="36"/>
        <v>1.5972222222222221E-2</v>
      </c>
      <c r="AE105" s="178">
        <f t="shared" si="34"/>
        <v>1.5972222222222221E-2</v>
      </c>
      <c r="AF105" s="185">
        <f t="shared" si="34"/>
        <v>1.0416666666666685E-2</v>
      </c>
      <c r="AG105" s="185">
        <f t="shared" si="34"/>
        <v>7.6388888888889173E-3</v>
      </c>
      <c r="AH105" s="178">
        <f t="shared" si="34"/>
        <v>1.8055555555555547E-2</v>
      </c>
      <c r="AI105" s="178">
        <f t="shared" si="34"/>
        <v>1.7361111111111105E-2</v>
      </c>
      <c r="AJ105" s="178">
        <f t="shared" si="34"/>
        <v>1.736111111111116E-2</v>
      </c>
      <c r="AK105" s="178">
        <f t="shared" si="34"/>
        <v>1.7361111111111105E-2</v>
      </c>
      <c r="AL105" s="178">
        <f t="shared" si="34"/>
        <v>1.7361111111111105E-2</v>
      </c>
    </row>
    <row r="106" spans="1:38" ht="30" customHeight="1">
      <c r="A106" s="203"/>
      <c r="B106" s="227"/>
      <c r="C106" s="227"/>
      <c r="D106" s="227"/>
      <c r="E106" s="227"/>
      <c r="F106" s="228"/>
      <c r="G106" s="228"/>
      <c r="H106" s="228"/>
      <c r="I106" s="228"/>
      <c r="J106" s="229"/>
      <c r="K106" s="189"/>
    </row>
    <row r="107" spans="1:38" ht="30" customHeight="1" thickBot="1">
      <c r="A107" s="207">
        <v>7</v>
      </c>
      <c r="B107" s="191"/>
      <c r="C107" s="191"/>
      <c r="D107" s="191"/>
      <c r="E107" s="191"/>
      <c r="F107" s="192"/>
      <c r="G107" s="192"/>
      <c r="H107" s="192"/>
      <c r="I107" s="192"/>
      <c r="J107" s="208"/>
      <c r="K107" s="380" t="s">
        <v>362</v>
      </c>
    </row>
    <row r="108" spans="1:38" ht="30" customHeight="1" thickTop="1" thickBot="1">
      <c r="A108" s="383" t="s">
        <v>363</v>
      </c>
      <c r="B108" s="384"/>
      <c r="C108" s="384"/>
      <c r="D108" s="384"/>
      <c r="E108" s="384"/>
      <c r="F108" s="384"/>
      <c r="G108" s="384"/>
      <c r="H108" s="384"/>
      <c r="I108" s="384"/>
      <c r="J108" s="385"/>
      <c r="K108" s="381"/>
    </row>
    <row r="109" spans="1:38" ht="30" customHeight="1" thickTop="1">
      <c r="A109" s="386" t="s">
        <v>364</v>
      </c>
      <c r="B109" s="387"/>
      <c r="C109" s="388"/>
      <c r="D109" s="387"/>
      <c r="E109" s="389" t="s">
        <v>365</v>
      </c>
      <c r="F109" s="390"/>
      <c r="G109" s="391"/>
      <c r="H109" s="389" t="s">
        <v>402</v>
      </c>
      <c r="I109" s="390"/>
      <c r="J109" s="392"/>
      <c r="K109" s="381"/>
    </row>
    <row r="110" spans="1:38" ht="30" customHeight="1">
      <c r="A110" s="393" t="s">
        <v>367</v>
      </c>
      <c r="B110" s="394"/>
      <c r="C110" s="395" t="s">
        <v>368</v>
      </c>
      <c r="D110" s="395"/>
      <c r="E110" s="396"/>
      <c r="F110" s="365" t="s">
        <v>369</v>
      </c>
      <c r="G110" s="365"/>
      <c r="H110" s="365"/>
      <c r="I110" s="365"/>
      <c r="J110" s="366"/>
      <c r="K110" s="381"/>
    </row>
    <row r="111" spans="1:38" ht="30" customHeight="1">
      <c r="A111" s="397" t="s">
        <v>370</v>
      </c>
      <c r="B111" s="398"/>
      <c r="C111" s="196" t="s">
        <v>371</v>
      </c>
      <c r="D111" s="194" t="s">
        <v>372</v>
      </c>
      <c r="E111" s="195"/>
      <c r="F111" s="365" t="s">
        <v>373</v>
      </c>
      <c r="G111" s="365"/>
      <c r="H111" s="365"/>
      <c r="I111" s="365"/>
      <c r="J111" s="366"/>
      <c r="K111" s="381"/>
    </row>
    <row r="112" spans="1:38" ht="30" customHeight="1" thickBot="1">
      <c r="A112" s="367" t="s">
        <v>374</v>
      </c>
      <c r="B112" s="368"/>
      <c r="C112" s="197" t="s">
        <v>375</v>
      </c>
      <c r="D112" s="369" t="s">
        <v>376</v>
      </c>
      <c r="E112" s="370"/>
      <c r="F112" s="371" t="s">
        <v>377</v>
      </c>
      <c r="G112" s="371"/>
      <c r="H112" s="371"/>
      <c r="I112" s="371"/>
      <c r="J112" s="372"/>
      <c r="K112" s="382"/>
    </row>
    <row r="113" spans="1:38" ht="30" customHeight="1" thickTop="1">
      <c r="A113" s="373" t="s">
        <v>433</v>
      </c>
      <c r="B113" s="373"/>
      <c r="C113" s="373"/>
      <c r="D113" s="373"/>
      <c r="E113" s="373"/>
      <c r="F113" s="373"/>
      <c r="G113" s="373"/>
      <c r="H113" s="373"/>
      <c r="I113" s="378" t="s">
        <v>342</v>
      </c>
      <c r="J113" s="379"/>
    </row>
    <row r="114" spans="1:38" ht="30" customHeight="1">
      <c r="A114" s="373"/>
      <c r="B114" s="373"/>
      <c r="C114" s="373"/>
      <c r="D114" s="373"/>
      <c r="E114" s="373"/>
      <c r="F114" s="373"/>
      <c r="G114" s="373"/>
      <c r="H114" s="373"/>
      <c r="I114" s="376">
        <f>H119</f>
        <v>0.11319444444444444</v>
      </c>
      <c r="J114" s="375"/>
    </row>
    <row r="115" spans="1:38" ht="30" customHeight="1" thickBot="1">
      <c r="A115" s="377">
        <f>$A$3</f>
        <v>45095</v>
      </c>
      <c r="B115" s="377"/>
      <c r="C115" s="377"/>
      <c r="D115" s="94" t="s">
        <v>343</v>
      </c>
      <c r="E115" s="274">
        <f>_xlfn.XLOOKUP(H115,'월간 계획'!C:C,'월간 계획'!B:B,"")</f>
        <v>3661</v>
      </c>
      <c r="F115" s="296">
        <f>_xlfn.XLOOKUP(J115,'월간 계획'!C:C,'월간 계획'!B:B,"")</f>
        <v>3661</v>
      </c>
      <c r="G115" s="95" t="s">
        <v>344</v>
      </c>
      <c r="H115" s="95" t="str">
        <f>_xlfn.XLOOKUP(M115,'월간 계획'!AJ:AJ,'월간 계획'!C:C,"")</f>
        <v>이인섭</v>
      </c>
      <c r="I115" s="95" t="s">
        <v>345</v>
      </c>
      <c r="J115" s="96" t="str">
        <f>_xlfn.XLOOKUP(N115,'월간 계획'!AJ:AJ,'월간 계획'!C:C,"")</f>
        <v>김익수</v>
      </c>
      <c r="K115" s="93"/>
      <c r="L115" s="93" t="str">
        <f>IF(E115=F115,"ok","확인")</f>
        <v>ok</v>
      </c>
      <c r="M115" s="93" t="s">
        <v>404</v>
      </c>
      <c r="N115" s="93" t="s">
        <v>405</v>
      </c>
    </row>
    <row r="116" spans="1:38" ht="30" customHeight="1" thickTop="1" thickBot="1">
      <c r="A116" s="198" t="s">
        <v>348</v>
      </c>
      <c r="B116" s="168" t="s">
        <v>349</v>
      </c>
      <c r="C116" s="169" t="s">
        <v>350</v>
      </c>
      <c r="D116" s="169" t="s">
        <v>351</v>
      </c>
      <c r="E116" s="169" t="s">
        <v>352</v>
      </c>
      <c r="F116" s="169" t="s">
        <v>353</v>
      </c>
      <c r="G116" s="169" t="s">
        <v>352</v>
      </c>
      <c r="H116" s="169" t="s">
        <v>351</v>
      </c>
      <c r="I116" s="168" t="s">
        <v>350</v>
      </c>
      <c r="J116" s="199" t="s">
        <v>354</v>
      </c>
      <c r="K116" s="171" t="s">
        <v>355</v>
      </c>
    </row>
    <row r="117" spans="1:38" ht="30" customHeight="1" thickTop="1">
      <c r="A117" s="200" t="s">
        <v>356</v>
      </c>
      <c r="B117" s="217"/>
      <c r="C117" s="399" t="s">
        <v>434</v>
      </c>
      <c r="D117" s="400"/>
      <c r="E117" s="201">
        <v>0.24444444444444446</v>
      </c>
      <c r="F117" s="201">
        <v>0.25694444444444448</v>
      </c>
      <c r="G117" s="201">
        <v>0.26944444444444443</v>
      </c>
      <c r="H117" s="201">
        <v>0.28611111111111115</v>
      </c>
      <c r="I117" s="201">
        <v>0.3125</v>
      </c>
      <c r="J117" s="202">
        <v>0.3263888888888889</v>
      </c>
      <c r="K117" s="177" t="s">
        <v>357</v>
      </c>
      <c r="M117" s="108"/>
      <c r="N117" s="108"/>
      <c r="P117" s="108"/>
      <c r="Q117" s="108"/>
      <c r="R117" s="108"/>
      <c r="S117" s="108"/>
      <c r="T117" s="108"/>
      <c r="U117" s="178" t="e">
        <f>C117-B117</f>
        <v>#VALUE!</v>
      </c>
      <c r="V117" s="178" t="e">
        <f t="shared" ref="V117:AB121" si="37">D117-C117</f>
        <v>#VALUE!</v>
      </c>
      <c r="W117" s="178">
        <f t="shared" si="37"/>
        <v>0.24444444444444446</v>
      </c>
      <c r="X117" s="178">
        <f t="shared" si="37"/>
        <v>1.2500000000000011E-2</v>
      </c>
      <c r="Y117" s="178">
        <f t="shared" si="37"/>
        <v>1.2499999999999956E-2</v>
      </c>
      <c r="Z117" s="178">
        <f t="shared" si="37"/>
        <v>1.6666666666666718E-2</v>
      </c>
      <c r="AA117" s="178">
        <f t="shared" si="37"/>
        <v>2.6388888888888851E-2</v>
      </c>
      <c r="AB117" s="178">
        <f>J117-I117</f>
        <v>1.3888888888888895E-2</v>
      </c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</row>
    <row r="118" spans="1:38" ht="30" customHeight="1">
      <c r="A118" s="203" t="s">
        <v>358</v>
      </c>
      <c r="B118" s="175">
        <v>0.3430555555555555</v>
      </c>
      <c r="C118" s="175">
        <f>B118+"00:25"</f>
        <v>0.36041666666666661</v>
      </c>
      <c r="D118" s="175">
        <v>0.38680555555555557</v>
      </c>
      <c r="E118" s="175">
        <v>0.40486111111111112</v>
      </c>
      <c r="F118" s="175">
        <v>0.41736111111111113</v>
      </c>
      <c r="G118" s="175">
        <v>0.42986111111111108</v>
      </c>
      <c r="H118" s="175">
        <v>0.4465277777777778</v>
      </c>
      <c r="I118" s="175">
        <v>0.4680555555555555</v>
      </c>
      <c r="J118" s="176">
        <v>0.48888888888888887</v>
      </c>
      <c r="K118" s="180" t="s">
        <v>357</v>
      </c>
      <c r="M118" s="108"/>
      <c r="N118" s="108"/>
      <c r="P118" s="108"/>
      <c r="Q118" s="108"/>
      <c r="R118" s="108"/>
      <c r="S118" s="108"/>
      <c r="T118" s="108"/>
      <c r="U118" s="178">
        <f t="shared" ref="U118:U121" si="38">C118-B118</f>
        <v>1.7361111111111105E-2</v>
      </c>
      <c r="V118" s="178">
        <f t="shared" si="37"/>
        <v>2.6388888888888962E-2</v>
      </c>
      <c r="W118" s="178">
        <f t="shared" si="37"/>
        <v>1.8055555555555547E-2</v>
      </c>
      <c r="X118" s="178">
        <f t="shared" si="37"/>
        <v>1.2500000000000011E-2</v>
      </c>
      <c r="Y118" s="178">
        <f t="shared" si="37"/>
        <v>1.2499999999999956E-2</v>
      </c>
      <c r="Z118" s="178">
        <f t="shared" si="37"/>
        <v>1.6666666666666718E-2</v>
      </c>
      <c r="AA118" s="178">
        <f t="shared" si="37"/>
        <v>2.1527777777777701E-2</v>
      </c>
      <c r="AB118" s="178">
        <f t="shared" si="37"/>
        <v>2.083333333333337E-2</v>
      </c>
      <c r="AC118" s="178"/>
      <c r="AD118" s="178">
        <f>B118-B102</f>
        <v>1.6666666666666607E-2</v>
      </c>
      <c r="AE118" s="178">
        <f t="shared" ref="AE118:AL121" si="39">C118-C102</f>
        <v>1.6666666666666607E-2</v>
      </c>
      <c r="AF118" s="178">
        <f t="shared" si="39"/>
        <v>1.6666666666666718E-2</v>
      </c>
      <c r="AG118" s="178">
        <f t="shared" si="39"/>
        <v>1.6666666666666663E-2</v>
      </c>
      <c r="AH118" s="178">
        <f t="shared" si="39"/>
        <v>1.6666666666666663E-2</v>
      </c>
      <c r="AI118" s="178">
        <f t="shared" si="39"/>
        <v>1.6666666666666663E-2</v>
      </c>
      <c r="AJ118" s="178">
        <f t="shared" si="39"/>
        <v>1.6666666666666718E-2</v>
      </c>
      <c r="AK118" s="178">
        <f t="shared" si="39"/>
        <v>1.6666666666666607E-2</v>
      </c>
      <c r="AL118" s="178">
        <f t="shared" si="39"/>
        <v>1.6666666666666607E-2</v>
      </c>
    </row>
    <row r="119" spans="1:38" ht="30" customHeight="1">
      <c r="A119" s="203" t="s">
        <v>359</v>
      </c>
      <c r="B119" s="175">
        <v>0.50972222222222219</v>
      </c>
      <c r="C119" s="175">
        <f t="shared" ref="C119:C120" si="40">B119+"00:25"</f>
        <v>0.52708333333333335</v>
      </c>
      <c r="D119" s="175">
        <v>5.347222222222222E-2</v>
      </c>
      <c r="E119" s="175">
        <v>7.1527777777777787E-2</v>
      </c>
      <c r="F119" s="175">
        <v>8.4027777777777771E-2</v>
      </c>
      <c r="G119" s="175">
        <v>9.6527777777777768E-2</v>
      </c>
      <c r="H119" s="181">
        <v>0.11319444444444444</v>
      </c>
      <c r="I119" s="175">
        <v>0.13472222222222222</v>
      </c>
      <c r="J119" s="176">
        <v>0.15555555555555556</v>
      </c>
      <c r="K119" s="180" t="s">
        <v>357</v>
      </c>
      <c r="M119" s="108"/>
      <c r="N119" s="108"/>
      <c r="P119" s="108"/>
      <c r="Q119" s="108"/>
      <c r="R119" s="108"/>
      <c r="S119" s="108"/>
      <c r="T119" s="108"/>
      <c r="U119" s="178">
        <f t="shared" si="38"/>
        <v>1.736111111111116E-2</v>
      </c>
      <c r="V119" s="178">
        <f t="shared" si="37"/>
        <v>-0.47361111111111115</v>
      </c>
      <c r="W119" s="178">
        <f t="shared" si="37"/>
        <v>1.8055555555555568E-2</v>
      </c>
      <c r="X119" s="178">
        <f t="shared" si="37"/>
        <v>1.2499999999999983E-2</v>
      </c>
      <c r="Y119" s="178">
        <f t="shared" si="37"/>
        <v>1.2499999999999997E-2</v>
      </c>
      <c r="Z119" s="178">
        <f t="shared" si="37"/>
        <v>1.6666666666666677E-2</v>
      </c>
      <c r="AA119" s="178">
        <f t="shared" si="37"/>
        <v>2.1527777777777771E-2</v>
      </c>
      <c r="AB119" s="178">
        <f t="shared" si="37"/>
        <v>2.0833333333333343E-2</v>
      </c>
      <c r="AC119" s="178"/>
      <c r="AD119" s="178">
        <f t="shared" ref="AD119:AD121" si="41">B119-B103</f>
        <v>1.6666666666666607E-2</v>
      </c>
      <c r="AE119" s="178">
        <f t="shared" si="39"/>
        <v>1.6666666666666607E-2</v>
      </c>
      <c r="AF119" s="178">
        <f t="shared" si="39"/>
        <v>-0.48333333333333334</v>
      </c>
      <c r="AG119" s="178">
        <f t="shared" si="39"/>
        <v>1.6666666666666677E-2</v>
      </c>
      <c r="AH119" s="178">
        <f t="shared" si="39"/>
        <v>1.6666666666666663E-2</v>
      </c>
      <c r="AI119" s="178">
        <f t="shared" si="39"/>
        <v>1.6666666666666663E-2</v>
      </c>
      <c r="AJ119" s="178">
        <f t="shared" si="39"/>
        <v>1.6666666666666677E-2</v>
      </c>
      <c r="AK119" s="178">
        <f t="shared" si="39"/>
        <v>1.6666666666666649E-2</v>
      </c>
      <c r="AL119" s="178">
        <f t="shared" si="39"/>
        <v>1.6666666666666663E-2</v>
      </c>
    </row>
    <row r="120" spans="1:38" ht="30" customHeight="1">
      <c r="A120" s="203" t="s">
        <v>360</v>
      </c>
      <c r="B120" s="175">
        <v>0.1763888888888889</v>
      </c>
      <c r="C120" s="175">
        <f t="shared" si="40"/>
        <v>0.19375000000000001</v>
      </c>
      <c r="D120" s="175">
        <v>0.22013888888888888</v>
      </c>
      <c r="E120" s="175">
        <v>0.23819444444444446</v>
      </c>
      <c r="F120" s="175">
        <v>0.25069444444444444</v>
      </c>
      <c r="G120" s="175">
        <v>0.26319444444444445</v>
      </c>
      <c r="H120" s="175">
        <v>0.27986111111111112</v>
      </c>
      <c r="I120" s="175">
        <v>0.30138888888888887</v>
      </c>
      <c r="J120" s="176">
        <v>0.32222222222222224</v>
      </c>
      <c r="K120" s="180" t="s">
        <v>357</v>
      </c>
      <c r="M120" s="108"/>
      <c r="N120" s="108"/>
      <c r="P120" s="108"/>
      <c r="Q120" s="108"/>
      <c r="R120" s="108"/>
      <c r="S120" s="108"/>
      <c r="T120" s="108"/>
      <c r="U120" s="178">
        <f t="shared" si="38"/>
        <v>1.7361111111111105E-2</v>
      </c>
      <c r="V120" s="178">
        <f t="shared" si="37"/>
        <v>2.6388888888888878E-2</v>
      </c>
      <c r="W120" s="178">
        <f t="shared" si="37"/>
        <v>1.8055555555555575E-2</v>
      </c>
      <c r="X120" s="178">
        <f t="shared" si="37"/>
        <v>1.2499999999999983E-2</v>
      </c>
      <c r="Y120" s="178">
        <f t="shared" si="37"/>
        <v>1.2500000000000011E-2</v>
      </c>
      <c r="Z120" s="178">
        <f t="shared" si="37"/>
        <v>1.6666666666666663E-2</v>
      </c>
      <c r="AA120" s="178">
        <f t="shared" si="37"/>
        <v>2.1527777777777757E-2</v>
      </c>
      <c r="AB120" s="178">
        <f t="shared" si="37"/>
        <v>2.083333333333337E-2</v>
      </c>
      <c r="AC120" s="178"/>
      <c r="AD120" s="178">
        <f t="shared" si="41"/>
        <v>1.6666666666666663E-2</v>
      </c>
      <c r="AE120" s="178">
        <f t="shared" si="39"/>
        <v>1.6666666666666663E-2</v>
      </c>
      <c r="AF120" s="178">
        <f t="shared" si="39"/>
        <v>1.6666666666666691E-2</v>
      </c>
      <c r="AG120" s="178">
        <f t="shared" si="39"/>
        <v>1.6666666666666691E-2</v>
      </c>
      <c r="AH120" s="178">
        <f t="shared" si="39"/>
        <v>1.6666666666666635E-2</v>
      </c>
      <c r="AI120" s="178">
        <f t="shared" si="39"/>
        <v>1.6666666666666663E-2</v>
      </c>
      <c r="AJ120" s="178">
        <f t="shared" si="39"/>
        <v>1.6666666666666663E-2</v>
      </c>
      <c r="AK120" s="178">
        <f t="shared" si="39"/>
        <v>1.6666666666666663E-2</v>
      </c>
      <c r="AL120" s="178">
        <f t="shared" si="39"/>
        <v>1.6666666666666718E-2</v>
      </c>
    </row>
    <row r="121" spans="1:38" ht="30" customHeight="1" thickBot="1">
      <c r="A121" s="203" t="s">
        <v>361</v>
      </c>
      <c r="B121" s="233">
        <v>0.3444444444444445</v>
      </c>
      <c r="C121" s="224">
        <f>B121+"00:20"</f>
        <v>0.35833333333333339</v>
      </c>
      <c r="D121" s="224">
        <f>C121+"00:25"</f>
        <v>0.3756944444444445</v>
      </c>
      <c r="E121" s="224">
        <f>D121+"00:20"</f>
        <v>0.38958333333333339</v>
      </c>
      <c r="F121" s="224">
        <v>0.4236111111111111</v>
      </c>
      <c r="G121" s="224">
        <v>0.43402777777777773</v>
      </c>
      <c r="H121" s="224">
        <v>0.45069444444444445</v>
      </c>
      <c r="I121" s="224">
        <v>0.47222222222222227</v>
      </c>
      <c r="J121" s="225">
        <v>0.4861111111111111</v>
      </c>
      <c r="K121" s="184" t="s">
        <v>357</v>
      </c>
      <c r="M121" s="108"/>
      <c r="N121" s="108"/>
      <c r="P121" s="108"/>
      <c r="Q121" s="108"/>
      <c r="R121" s="108"/>
      <c r="S121" s="108"/>
      <c r="T121" s="108"/>
      <c r="U121" s="178">
        <f t="shared" si="38"/>
        <v>1.3888888888888895E-2</v>
      </c>
      <c r="V121" s="178">
        <f t="shared" si="37"/>
        <v>1.7361111111111105E-2</v>
      </c>
      <c r="W121" s="178">
        <f t="shared" si="37"/>
        <v>1.3888888888888895E-2</v>
      </c>
      <c r="X121" s="178">
        <f t="shared" si="37"/>
        <v>3.4027777777777712E-2</v>
      </c>
      <c r="Y121" s="178">
        <f t="shared" si="37"/>
        <v>1.041666666666663E-2</v>
      </c>
      <c r="Z121" s="178">
        <f t="shared" si="37"/>
        <v>1.6666666666666718E-2</v>
      </c>
      <c r="AA121" s="178">
        <f t="shared" si="37"/>
        <v>2.1527777777777812E-2</v>
      </c>
      <c r="AB121" s="178">
        <f t="shared" si="37"/>
        <v>1.388888888888884E-2</v>
      </c>
      <c r="AC121" s="178"/>
      <c r="AD121" s="178">
        <f t="shared" si="41"/>
        <v>1.5972222222222276E-2</v>
      </c>
      <c r="AE121" s="185">
        <f t="shared" si="39"/>
        <v>1.2500000000000067E-2</v>
      </c>
      <c r="AF121" s="185">
        <f t="shared" si="39"/>
        <v>9.0277777777778012E-3</v>
      </c>
      <c r="AG121" s="185">
        <f t="shared" si="39"/>
        <v>7.6388888888889728E-3</v>
      </c>
      <c r="AH121" s="178">
        <f t="shared" si="39"/>
        <v>1.8749999999999989E-2</v>
      </c>
      <c r="AI121" s="178">
        <f t="shared" si="39"/>
        <v>1.7361111111111049E-2</v>
      </c>
      <c r="AJ121" s="178">
        <f t="shared" si="39"/>
        <v>1.7361111111111105E-2</v>
      </c>
      <c r="AK121" s="178">
        <f t="shared" si="39"/>
        <v>1.736111111111116E-2</v>
      </c>
      <c r="AL121" s="178">
        <f t="shared" si="39"/>
        <v>1.7361111111111105E-2</v>
      </c>
    </row>
    <row r="122" spans="1:38" ht="30" customHeight="1">
      <c r="A122" s="203"/>
      <c r="B122" s="186"/>
      <c r="C122" s="186"/>
      <c r="D122" s="186"/>
      <c r="E122" s="186"/>
      <c r="F122" s="187"/>
      <c r="G122" s="187"/>
      <c r="H122" s="187"/>
      <c r="I122" s="187"/>
      <c r="J122" s="234"/>
      <c r="K122" s="189"/>
    </row>
    <row r="123" spans="1:38" ht="30" customHeight="1" thickBot="1">
      <c r="A123" s="207">
        <v>8</v>
      </c>
      <c r="B123" s="191"/>
      <c r="C123" s="191"/>
      <c r="D123" s="191"/>
      <c r="E123" s="191"/>
      <c r="F123" s="192"/>
      <c r="G123" s="192"/>
      <c r="H123" s="192"/>
      <c r="I123" s="192"/>
      <c r="J123" s="208"/>
      <c r="K123" s="380" t="s">
        <v>362</v>
      </c>
    </row>
    <row r="124" spans="1:38" ht="30" customHeight="1" thickTop="1" thickBot="1">
      <c r="A124" s="383" t="s">
        <v>363</v>
      </c>
      <c r="B124" s="384"/>
      <c r="C124" s="384"/>
      <c r="D124" s="384"/>
      <c r="E124" s="384"/>
      <c r="F124" s="384"/>
      <c r="G124" s="384"/>
      <c r="H124" s="384"/>
      <c r="I124" s="384"/>
      <c r="J124" s="385"/>
      <c r="K124" s="381"/>
    </row>
    <row r="125" spans="1:38" ht="30" customHeight="1" thickTop="1">
      <c r="A125" s="386" t="s">
        <v>364</v>
      </c>
      <c r="B125" s="387"/>
      <c r="C125" s="388"/>
      <c r="D125" s="387"/>
      <c r="E125" s="389" t="s">
        <v>365</v>
      </c>
      <c r="F125" s="390"/>
      <c r="G125" s="391"/>
      <c r="H125" s="389" t="s">
        <v>387</v>
      </c>
      <c r="I125" s="390"/>
      <c r="J125" s="392"/>
      <c r="K125" s="381"/>
    </row>
    <row r="126" spans="1:38" ht="30" customHeight="1">
      <c r="A126" s="393" t="s">
        <v>367</v>
      </c>
      <c r="B126" s="394"/>
      <c r="C126" s="395" t="s">
        <v>368</v>
      </c>
      <c r="D126" s="395"/>
      <c r="E126" s="396"/>
      <c r="F126" s="365" t="s">
        <v>369</v>
      </c>
      <c r="G126" s="365"/>
      <c r="H126" s="365"/>
      <c r="I126" s="365"/>
      <c r="J126" s="366"/>
      <c r="K126" s="381"/>
    </row>
    <row r="127" spans="1:38" ht="30" customHeight="1">
      <c r="A127" s="397" t="s">
        <v>370</v>
      </c>
      <c r="B127" s="398"/>
      <c r="C127" s="196" t="s">
        <v>371</v>
      </c>
      <c r="D127" s="194" t="s">
        <v>372</v>
      </c>
      <c r="E127" s="195"/>
      <c r="F127" s="365" t="s">
        <v>373</v>
      </c>
      <c r="G127" s="365"/>
      <c r="H127" s="365"/>
      <c r="I127" s="365"/>
      <c r="J127" s="366"/>
      <c r="K127" s="381"/>
    </row>
    <row r="128" spans="1:38" ht="30" customHeight="1" thickBot="1">
      <c r="A128" s="367" t="s">
        <v>374</v>
      </c>
      <c r="B128" s="368"/>
      <c r="C128" s="197" t="s">
        <v>375</v>
      </c>
      <c r="D128" s="369" t="s">
        <v>376</v>
      </c>
      <c r="E128" s="370"/>
      <c r="F128" s="371" t="s">
        <v>377</v>
      </c>
      <c r="G128" s="371"/>
      <c r="H128" s="371"/>
      <c r="I128" s="371"/>
      <c r="J128" s="372"/>
      <c r="K128" s="382"/>
    </row>
    <row r="129" spans="1:38" ht="30" customHeight="1" thickTop="1">
      <c r="A129" s="373" t="s">
        <v>435</v>
      </c>
      <c r="B129" s="373"/>
      <c r="C129" s="373"/>
      <c r="D129" s="373"/>
      <c r="E129" s="373"/>
      <c r="F129" s="373"/>
      <c r="G129" s="373"/>
      <c r="H129" s="373"/>
      <c r="I129" s="378" t="s">
        <v>342</v>
      </c>
      <c r="J129" s="379"/>
    </row>
    <row r="130" spans="1:38" ht="30" customHeight="1">
      <c r="A130" s="373"/>
      <c r="B130" s="373"/>
      <c r="C130" s="373"/>
      <c r="D130" s="373"/>
      <c r="E130" s="373"/>
      <c r="F130" s="373"/>
      <c r="G130" s="373"/>
      <c r="H130" s="373"/>
      <c r="I130" s="376">
        <f>H135</f>
        <v>0.12986111111111112</v>
      </c>
      <c r="J130" s="375"/>
    </row>
    <row r="131" spans="1:38" ht="30" customHeight="1" thickBot="1">
      <c r="A131" s="377">
        <f>$A$3</f>
        <v>45095</v>
      </c>
      <c r="B131" s="377"/>
      <c r="C131" s="377"/>
      <c r="D131" s="94" t="s">
        <v>343</v>
      </c>
      <c r="E131" s="274">
        <f>_xlfn.XLOOKUP(H131,'월간 계획'!C:C,'월간 계획'!B:B,"")</f>
        <v>3662</v>
      </c>
      <c r="F131" s="296">
        <f>_xlfn.XLOOKUP(J131,'월간 계획'!C:C,'월간 계획'!B:B,"")</f>
        <v>3662</v>
      </c>
      <c r="G131" s="95" t="s">
        <v>344</v>
      </c>
      <c r="H131" s="95" t="str">
        <f>_xlfn.XLOOKUP(M131,'월간 계획'!AJ:AJ,'월간 계획'!C:C,"")</f>
        <v>최용선</v>
      </c>
      <c r="I131" s="95" t="s">
        <v>345</v>
      </c>
      <c r="J131" s="96" t="str">
        <f>_xlfn.XLOOKUP(N131,'월간 계획'!AJ:AJ,'월간 계획'!C:C,"")</f>
        <v>김학희</v>
      </c>
      <c r="K131" s="93"/>
      <c r="L131" s="93" t="str">
        <f>IF(E131=F131,"ok","확인")</f>
        <v>ok</v>
      </c>
      <c r="M131" s="93" t="s">
        <v>408</v>
      </c>
      <c r="N131" s="93" t="s">
        <v>409</v>
      </c>
    </row>
    <row r="132" spans="1:38" ht="30" customHeight="1" thickTop="1" thickBot="1">
      <c r="A132" s="198" t="s">
        <v>348</v>
      </c>
      <c r="B132" s="168" t="s">
        <v>349</v>
      </c>
      <c r="C132" s="169" t="s">
        <v>350</v>
      </c>
      <c r="D132" s="169" t="s">
        <v>351</v>
      </c>
      <c r="E132" s="169" t="s">
        <v>352</v>
      </c>
      <c r="F132" s="169" t="s">
        <v>353</v>
      </c>
      <c r="G132" s="169" t="s">
        <v>352</v>
      </c>
      <c r="H132" s="169" t="s">
        <v>351</v>
      </c>
      <c r="I132" s="168" t="s">
        <v>350</v>
      </c>
      <c r="J132" s="199" t="s">
        <v>354</v>
      </c>
      <c r="K132" s="171" t="s">
        <v>355</v>
      </c>
    </row>
    <row r="133" spans="1:38" ht="30" customHeight="1" thickTop="1">
      <c r="A133" s="200" t="s">
        <v>356</v>
      </c>
      <c r="B133" s="230"/>
      <c r="C133" s="235" t="s">
        <v>436</v>
      </c>
      <c r="D133" s="231">
        <v>0.24305555555555555</v>
      </c>
      <c r="E133" s="231">
        <v>0.26041666666666669</v>
      </c>
      <c r="F133" s="231">
        <v>0.27083333333333331</v>
      </c>
      <c r="G133" s="231">
        <v>0.28333333333333333</v>
      </c>
      <c r="H133" s="231">
        <v>0.3</v>
      </c>
      <c r="I133" s="231">
        <v>0.3215277777777778</v>
      </c>
      <c r="J133" s="231">
        <v>0.34236111111111112</v>
      </c>
      <c r="K133" s="177" t="s">
        <v>357</v>
      </c>
      <c r="M133" s="108"/>
      <c r="N133" s="108"/>
      <c r="P133" s="108"/>
      <c r="Q133" s="108"/>
      <c r="R133" s="108"/>
      <c r="S133" s="108"/>
      <c r="T133" s="108"/>
      <c r="U133" s="178" t="e">
        <f>C133-B133</f>
        <v>#VALUE!</v>
      </c>
      <c r="V133" s="178" t="e">
        <f t="shared" ref="V133:AB137" si="42">D133-C133</f>
        <v>#VALUE!</v>
      </c>
      <c r="W133" s="178">
        <f t="shared" si="42"/>
        <v>1.7361111111111133E-2</v>
      </c>
      <c r="X133" s="178">
        <f t="shared" si="42"/>
        <v>1.041666666666663E-2</v>
      </c>
      <c r="Y133" s="178">
        <f t="shared" si="42"/>
        <v>1.2500000000000011E-2</v>
      </c>
      <c r="Z133" s="178">
        <f t="shared" si="42"/>
        <v>1.6666666666666663E-2</v>
      </c>
      <c r="AA133" s="178">
        <f t="shared" si="42"/>
        <v>2.1527777777777812E-2</v>
      </c>
      <c r="AB133" s="178">
        <f>J133-I133</f>
        <v>2.0833333333333315E-2</v>
      </c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</row>
    <row r="134" spans="1:38" ht="30" customHeight="1">
      <c r="A134" s="203" t="s">
        <v>358</v>
      </c>
      <c r="B134" s="175">
        <v>0.35972222222222222</v>
      </c>
      <c r="C134" s="175">
        <f>B134+"00:25"</f>
        <v>0.37708333333333333</v>
      </c>
      <c r="D134" s="175">
        <v>0.40347222222222223</v>
      </c>
      <c r="E134" s="175">
        <v>0.42152777777777778</v>
      </c>
      <c r="F134" s="175">
        <v>0.43402777777777773</v>
      </c>
      <c r="G134" s="175">
        <v>0.4465277777777778</v>
      </c>
      <c r="H134" s="175">
        <v>0.46319444444444446</v>
      </c>
      <c r="I134" s="175">
        <v>0.48472222222222222</v>
      </c>
      <c r="J134" s="175">
        <v>0.50555555555555554</v>
      </c>
      <c r="K134" s="180" t="s">
        <v>357</v>
      </c>
      <c r="M134" s="108"/>
      <c r="N134" s="108"/>
      <c r="P134" s="108"/>
      <c r="Q134" s="108"/>
      <c r="R134" s="108"/>
      <c r="S134" s="108"/>
      <c r="T134" s="108"/>
      <c r="U134" s="178">
        <f t="shared" ref="U134:U137" si="43">C134-B134</f>
        <v>1.7361111111111105E-2</v>
      </c>
      <c r="V134" s="178">
        <f t="shared" si="42"/>
        <v>2.6388888888888906E-2</v>
      </c>
      <c r="W134" s="178">
        <f t="shared" si="42"/>
        <v>1.8055555555555547E-2</v>
      </c>
      <c r="X134" s="178">
        <f t="shared" si="42"/>
        <v>1.2499999999999956E-2</v>
      </c>
      <c r="Y134" s="178">
        <f t="shared" si="42"/>
        <v>1.2500000000000067E-2</v>
      </c>
      <c r="Z134" s="178">
        <f t="shared" si="42"/>
        <v>1.6666666666666663E-2</v>
      </c>
      <c r="AA134" s="178">
        <f t="shared" si="42"/>
        <v>2.1527777777777757E-2</v>
      </c>
      <c r="AB134" s="178">
        <f t="shared" si="42"/>
        <v>2.0833333333333315E-2</v>
      </c>
      <c r="AC134" s="178"/>
      <c r="AD134" s="178">
        <f>B134-B118</f>
        <v>1.6666666666666718E-2</v>
      </c>
      <c r="AE134" s="178">
        <f t="shared" ref="AE134:AL137" si="44">C134-C118</f>
        <v>1.6666666666666718E-2</v>
      </c>
      <c r="AF134" s="178">
        <f t="shared" si="44"/>
        <v>1.6666666666666663E-2</v>
      </c>
      <c r="AG134" s="178">
        <f t="shared" si="44"/>
        <v>1.6666666666666663E-2</v>
      </c>
      <c r="AH134" s="178">
        <f t="shared" si="44"/>
        <v>1.6666666666666607E-2</v>
      </c>
      <c r="AI134" s="178">
        <f t="shared" si="44"/>
        <v>1.6666666666666718E-2</v>
      </c>
      <c r="AJ134" s="178">
        <f t="shared" si="44"/>
        <v>1.6666666666666663E-2</v>
      </c>
      <c r="AK134" s="178">
        <f t="shared" si="44"/>
        <v>1.6666666666666718E-2</v>
      </c>
      <c r="AL134" s="178">
        <f t="shared" si="44"/>
        <v>1.6666666666666663E-2</v>
      </c>
    </row>
    <row r="135" spans="1:38" ht="30" customHeight="1">
      <c r="A135" s="203" t="s">
        <v>359</v>
      </c>
      <c r="B135" s="175">
        <v>0.52638888888888891</v>
      </c>
      <c r="C135" s="175">
        <f t="shared" ref="C135:C136" si="45">B135+"00:25"</f>
        <v>0.54375000000000007</v>
      </c>
      <c r="D135" s="175">
        <v>7.013888888888889E-2</v>
      </c>
      <c r="E135" s="175">
        <v>8.819444444444445E-2</v>
      </c>
      <c r="F135" s="175">
        <v>0.10069444444444443</v>
      </c>
      <c r="G135" s="175">
        <v>0.11319444444444444</v>
      </c>
      <c r="H135" s="181">
        <v>0.12986111111111112</v>
      </c>
      <c r="I135" s="175">
        <v>0.15138888888888888</v>
      </c>
      <c r="J135" s="175">
        <v>0.17222222222222225</v>
      </c>
      <c r="K135" s="180" t="s">
        <v>357</v>
      </c>
      <c r="M135" s="108"/>
      <c r="N135" s="108"/>
      <c r="P135" s="108"/>
      <c r="Q135" s="108"/>
      <c r="R135" s="108"/>
      <c r="S135" s="108"/>
      <c r="T135" s="108"/>
      <c r="U135" s="178">
        <f t="shared" si="43"/>
        <v>1.736111111111116E-2</v>
      </c>
      <c r="V135" s="178">
        <f t="shared" si="42"/>
        <v>-0.4736111111111112</v>
      </c>
      <c r="W135" s="178">
        <f t="shared" si="42"/>
        <v>1.8055555555555561E-2</v>
      </c>
      <c r="X135" s="178">
        <f t="shared" si="42"/>
        <v>1.2499999999999983E-2</v>
      </c>
      <c r="Y135" s="178">
        <f t="shared" si="42"/>
        <v>1.2500000000000011E-2</v>
      </c>
      <c r="Z135" s="178">
        <f t="shared" si="42"/>
        <v>1.6666666666666677E-2</v>
      </c>
      <c r="AA135" s="178">
        <f t="shared" si="42"/>
        <v>2.1527777777777757E-2</v>
      </c>
      <c r="AB135" s="178">
        <f t="shared" si="42"/>
        <v>2.083333333333337E-2</v>
      </c>
      <c r="AC135" s="178"/>
      <c r="AD135" s="178">
        <f t="shared" ref="AD135:AD137" si="46">B135-B119</f>
        <v>1.6666666666666718E-2</v>
      </c>
      <c r="AE135" s="178">
        <f t="shared" si="44"/>
        <v>1.6666666666666718E-2</v>
      </c>
      <c r="AF135" s="178">
        <f t="shared" si="44"/>
        <v>1.666666666666667E-2</v>
      </c>
      <c r="AG135" s="178">
        <f t="shared" si="44"/>
        <v>1.6666666666666663E-2</v>
      </c>
      <c r="AH135" s="178">
        <f t="shared" si="44"/>
        <v>1.6666666666666663E-2</v>
      </c>
      <c r="AI135" s="178">
        <f t="shared" si="44"/>
        <v>1.6666666666666677E-2</v>
      </c>
      <c r="AJ135" s="178">
        <f t="shared" si="44"/>
        <v>1.6666666666666677E-2</v>
      </c>
      <c r="AK135" s="178">
        <f t="shared" si="44"/>
        <v>1.6666666666666663E-2</v>
      </c>
      <c r="AL135" s="178">
        <f t="shared" si="44"/>
        <v>1.6666666666666691E-2</v>
      </c>
    </row>
    <row r="136" spans="1:38" ht="30" customHeight="1">
      <c r="A136" s="203" t="s">
        <v>360</v>
      </c>
      <c r="B136" s="175">
        <v>0.19305555555555554</v>
      </c>
      <c r="C136" s="175">
        <f t="shared" si="45"/>
        <v>0.21041666666666664</v>
      </c>
      <c r="D136" s="175">
        <v>0.23680555555555557</v>
      </c>
      <c r="E136" s="175">
        <v>0.25486111111111109</v>
      </c>
      <c r="F136" s="175">
        <v>0.2673611111111111</v>
      </c>
      <c r="G136" s="175">
        <v>0.27986111111111112</v>
      </c>
      <c r="H136" s="175">
        <v>0.29652777777777778</v>
      </c>
      <c r="I136" s="175">
        <v>0.31805555555555554</v>
      </c>
      <c r="J136" s="175">
        <v>0.33888888888888885</v>
      </c>
      <c r="K136" s="180" t="s">
        <v>357</v>
      </c>
      <c r="M136" s="108"/>
      <c r="N136" s="108"/>
      <c r="P136" s="108"/>
      <c r="Q136" s="108"/>
      <c r="R136" s="108"/>
      <c r="S136" s="108"/>
      <c r="T136" s="108"/>
      <c r="U136" s="178">
        <f t="shared" si="43"/>
        <v>1.7361111111111105E-2</v>
      </c>
      <c r="V136" s="178">
        <f t="shared" si="42"/>
        <v>2.6388888888888934E-2</v>
      </c>
      <c r="W136" s="178">
        <f t="shared" si="42"/>
        <v>1.8055555555555519E-2</v>
      </c>
      <c r="X136" s="178">
        <f t="shared" si="42"/>
        <v>1.2500000000000011E-2</v>
      </c>
      <c r="Y136" s="178">
        <f t="shared" si="42"/>
        <v>1.2500000000000011E-2</v>
      </c>
      <c r="Z136" s="178">
        <f t="shared" si="42"/>
        <v>1.6666666666666663E-2</v>
      </c>
      <c r="AA136" s="178">
        <f t="shared" si="42"/>
        <v>2.1527777777777757E-2</v>
      </c>
      <c r="AB136" s="178">
        <f t="shared" si="42"/>
        <v>2.0833333333333315E-2</v>
      </c>
      <c r="AC136" s="178"/>
      <c r="AD136" s="178">
        <f t="shared" si="46"/>
        <v>1.6666666666666635E-2</v>
      </c>
      <c r="AE136" s="178">
        <f t="shared" si="44"/>
        <v>1.6666666666666635E-2</v>
      </c>
      <c r="AF136" s="178">
        <f t="shared" si="44"/>
        <v>1.6666666666666691E-2</v>
      </c>
      <c r="AG136" s="178">
        <f t="shared" si="44"/>
        <v>1.6666666666666635E-2</v>
      </c>
      <c r="AH136" s="178">
        <f t="shared" si="44"/>
        <v>1.6666666666666663E-2</v>
      </c>
      <c r="AI136" s="178">
        <f t="shared" si="44"/>
        <v>1.6666666666666663E-2</v>
      </c>
      <c r="AJ136" s="178">
        <f t="shared" si="44"/>
        <v>1.6666666666666663E-2</v>
      </c>
      <c r="AK136" s="178">
        <f t="shared" si="44"/>
        <v>1.6666666666666663E-2</v>
      </c>
      <c r="AL136" s="178">
        <f t="shared" si="44"/>
        <v>1.6666666666666607E-2</v>
      </c>
    </row>
    <row r="137" spans="1:38" ht="30" customHeight="1">
      <c r="A137" s="203" t="s">
        <v>361</v>
      </c>
      <c r="B137" s="232">
        <v>0.3611111111111111</v>
      </c>
      <c r="C137" s="175">
        <f>B137+"00:20"</f>
        <v>0.375</v>
      </c>
      <c r="D137" s="175">
        <f>C137+"00:25"</f>
        <v>0.3923611111111111</v>
      </c>
      <c r="E137" s="175">
        <f>D137+"00:20"</f>
        <v>0.40625</v>
      </c>
      <c r="F137" s="232">
        <v>0.44097222222222227</v>
      </c>
      <c r="G137" s="232"/>
      <c r="H137" s="232">
        <v>0.46527777777777773</v>
      </c>
      <c r="I137" s="232"/>
      <c r="J137" s="232">
        <v>0.49722222222222223</v>
      </c>
      <c r="K137" s="184" t="s">
        <v>357</v>
      </c>
      <c r="M137" s="108"/>
      <c r="N137" s="108"/>
      <c r="P137" s="108"/>
      <c r="Q137" s="108"/>
      <c r="R137" s="108"/>
      <c r="S137" s="108"/>
      <c r="T137" s="108"/>
      <c r="U137" s="178">
        <f t="shared" si="43"/>
        <v>1.3888888888888895E-2</v>
      </c>
      <c r="V137" s="178">
        <f t="shared" si="42"/>
        <v>1.7361111111111105E-2</v>
      </c>
      <c r="W137" s="178">
        <f t="shared" si="42"/>
        <v>1.3888888888888895E-2</v>
      </c>
      <c r="X137" s="178">
        <f t="shared" si="42"/>
        <v>3.4722222222222265E-2</v>
      </c>
      <c r="Y137" s="178">
        <f t="shared" si="42"/>
        <v>-0.44097222222222227</v>
      </c>
      <c r="Z137" s="178">
        <f>H137-F137</f>
        <v>2.4305555555555469E-2</v>
      </c>
      <c r="AA137" s="178">
        <f t="shared" si="42"/>
        <v>-0.46527777777777773</v>
      </c>
      <c r="AB137" s="178">
        <f>J137-H137</f>
        <v>3.1944444444444497E-2</v>
      </c>
      <c r="AC137" s="178"/>
      <c r="AD137" s="178">
        <f t="shared" si="46"/>
        <v>1.6666666666666607E-2</v>
      </c>
      <c r="AE137" s="178">
        <f t="shared" si="44"/>
        <v>1.6666666666666607E-2</v>
      </c>
      <c r="AF137" s="178">
        <f t="shared" si="44"/>
        <v>1.6666666666666607E-2</v>
      </c>
      <c r="AG137" s="178">
        <f t="shared" si="44"/>
        <v>1.6666666666666607E-2</v>
      </c>
      <c r="AH137" s="178">
        <f t="shared" si="44"/>
        <v>1.736111111111116E-2</v>
      </c>
      <c r="AI137" s="178">
        <f t="shared" si="44"/>
        <v>-0.43402777777777773</v>
      </c>
      <c r="AJ137" s="178">
        <f t="shared" si="44"/>
        <v>1.4583333333333282E-2</v>
      </c>
      <c r="AK137" s="178">
        <f t="shared" si="44"/>
        <v>-0.47222222222222227</v>
      </c>
      <c r="AL137" s="178">
        <f t="shared" si="44"/>
        <v>1.1111111111111127E-2</v>
      </c>
    </row>
    <row r="138" spans="1:38" ht="30" customHeight="1">
      <c r="A138" s="203"/>
      <c r="B138" s="227"/>
      <c r="C138" s="227"/>
      <c r="D138" s="227"/>
      <c r="E138" s="227"/>
      <c r="F138" s="228"/>
      <c r="G138" s="228"/>
      <c r="H138" s="228"/>
      <c r="I138" s="228"/>
      <c r="J138" s="236"/>
      <c r="K138" s="189"/>
    </row>
    <row r="139" spans="1:38" ht="30" customHeight="1" thickBot="1">
      <c r="A139" s="207">
        <v>9</v>
      </c>
      <c r="B139" s="191"/>
      <c r="C139" s="191"/>
      <c r="D139" s="191"/>
      <c r="E139" s="191"/>
      <c r="F139" s="192"/>
      <c r="G139" s="192"/>
      <c r="H139" s="192"/>
      <c r="I139" s="192"/>
      <c r="J139" s="208"/>
      <c r="K139" s="380" t="s">
        <v>362</v>
      </c>
    </row>
    <row r="140" spans="1:38" ht="30" customHeight="1" thickTop="1" thickBot="1">
      <c r="A140" s="383" t="s">
        <v>363</v>
      </c>
      <c r="B140" s="384"/>
      <c r="C140" s="384"/>
      <c r="D140" s="384"/>
      <c r="E140" s="384"/>
      <c r="F140" s="384"/>
      <c r="G140" s="384"/>
      <c r="H140" s="384"/>
      <c r="I140" s="384"/>
      <c r="J140" s="385"/>
      <c r="K140" s="381"/>
    </row>
    <row r="141" spans="1:38" ht="30" customHeight="1" thickTop="1">
      <c r="A141" s="386" t="s">
        <v>364</v>
      </c>
      <c r="B141" s="387"/>
      <c r="C141" s="388"/>
      <c r="D141" s="387"/>
      <c r="E141" s="389" t="s">
        <v>365</v>
      </c>
      <c r="F141" s="390"/>
      <c r="G141" s="391"/>
      <c r="H141" s="389" t="s">
        <v>366</v>
      </c>
      <c r="I141" s="390"/>
      <c r="J141" s="392"/>
      <c r="K141" s="381"/>
    </row>
    <row r="142" spans="1:38" ht="30" customHeight="1">
      <c r="A142" s="393" t="s">
        <v>367</v>
      </c>
      <c r="B142" s="394"/>
      <c r="C142" s="395" t="s">
        <v>368</v>
      </c>
      <c r="D142" s="395"/>
      <c r="E142" s="396"/>
      <c r="F142" s="365" t="s">
        <v>369</v>
      </c>
      <c r="G142" s="365"/>
      <c r="H142" s="365"/>
      <c r="I142" s="365"/>
      <c r="J142" s="366"/>
      <c r="K142" s="381"/>
    </row>
    <row r="143" spans="1:38" ht="30" customHeight="1">
      <c r="A143" s="397" t="s">
        <v>370</v>
      </c>
      <c r="B143" s="398"/>
      <c r="C143" s="196" t="s">
        <v>371</v>
      </c>
      <c r="D143" s="194" t="s">
        <v>372</v>
      </c>
      <c r="E143" s="195"/>
      <c r="F143" s="365" t="s">
        <v>373</v>
      </c>
      <c r="G143" s="365"/>
      <c r="H143" s="365"/>
      <c r="I143" s="365"/>
      <c r="J143" s="366"/>
      <c r="K143" s="381"/>
    </row>
    <row r="144" spans="1:38" ht="30" customHeight="1" thickBot="1">
      <c r="A144" s="367" t="s">
        <v>374</v>
      </c>
      <c r="B144" s="368"/>
      <c r="C144" s="197" t="s">
        <v>375</v>
      </c>
      <c r="D144" s="369" t="s">
        <v>376</v>
      </c>
      <c r="E144" s="370"/>
      <c r="F144" s="371" t="s">
        <v>377</v>
      </c>
      <c r="G144" s="371"/>
      <c r="H144" s="371"/>
      <c r="I144" s="371"/>
      <c r="J144" s="372"/>
      <c r="K144" s="382"/>
    </row>
    <row r="145" spans="1:38" ht="30" customHeight="1" thickTop="1">
      <c r="A145" s="373" t="s">
        <v>437</v>
      </c>
      <c r="B145" s="373"/>
      <c r="C145" s="373"/>
      <c r="D145" s="373"/>
      <c r="E145" s="373"/>
      <c r="F145" s="373"/>
      <c r="G145" s="373"/>
      <c r="H145" s="373"/>
      <c r="I145" s="378" t="s">
        <v>342</v>
      </c>
      <c r="J145" s="379"/>
    </row>
    <row r="146" spans="1:38" ht="30" customHeight="1">
      <c r="A146" s="373"/>
      <c r="B146" s="373"/>
      <c r="C146" s="373"/>
      <c r="D146" s="373"/>
      <c r="E146" s="373"/>
      <c r="F146" s="373"/>
      <c r="G146" s="373"/>
      <c r="H146" s="373"/>
      <c r="I146" s="376">
        <f>H151</f>
        <v>0.14652777777777778</v>
      </c>
      <c r="J146" s="375"/>
    </row>
    <row r="147" spans="1:38" ht="30" customHeight="1" thickBot="1">
      <c r="A147" s="377">
        <f>$A$3</f>
        <v>45095</v>
      </c>
      <c r="B147" s="377"/>
      <c r="C147" s="377"/>
      <c r="D147" s="94" t="s">
        <v>343</v>
      </c>
      <c r="E147" s="274">
        <f>_xlfn.XLOOKUP(H147,'월간 계획'!C:C,'월간 계획'!B:B,"")</f>
        <v>3508</v>
      </c>
      <c r="F147" s="296">
        <f>_xlfn.XLOOKUP(J147,'월간 계획'!C:C,'월간 계획'!B:B,"")</f>
        <v>3508</v>
      </c>
      <c r="G147" s="95" t="s">
        <v>344</v>
      </c>
      <c r="H147" s="95" t="str">
        <f>_xlfn.XLOOKUP(M147,'월간 계획'!AJ:AJ,'월간 계획'!C:C,"")</f>
        <v>박선웅</v>
      </c>
      <c r="I147" s="95" t="s">
        <v>345</v>
      </c>
      <c r="J147" s="96" t="str">
        <f>_xlfn.XLOOKUP(N147,'월간 계획'!AJ:AJ,'월간 계획'!C:C,"")</f>
        <v>이수환</v>
      </c>
      <c r="K147" s="93"/>
      <c r="L147" s="93" t="str">
        <f>IF(E147=F147,"ok","확인")</f>
        <v>ok</v>
      </c>
      <c r="M147" s="93" t="s">
        <v>412</v>
      </c>
      <c r="N147" s="93" t="s">
        <v>413</v>
      </c>
    </row>
    <row r="148" spans="1:38" ht="30" customHeight="1" thickTop="1" thickBot="1">
      <c r="A148" s="198" t="s">
        <v>348</v>
      </c>
      <c r="B148" s="168" t="s">
        <v>349</v>
      </c>
      <c r="C148" s="169" t="s">
        <v>350</v>
      </c>
      <c r="D148" s="169" t="s">
        <v>351</v>
      </c>
      <c r="E148" s="169" t="s">
        <v>352</v>
      </c>
      <c r="F148" s="169" t="s">
        <v>353</v>
      </c>
      <c r="G148" s="169" t="s">
        <v>352</v>
      </c>
      <c r="H148" s="169" t="s">
        <v>351</v>
      </c>
      <c r="I148" s="168" t="s">
        <v>350</v>
      </c>
      <c r="J148" s="199" t="s">
        <v>354</v>
      </c>
      <c r="K148" s="171" t="s">
        <v>355</v>
      </c>
    </row>
    <row r="149" spans="1:38" ht="30" customHeight="1" thickTop="1">
      <c r="A149" s="200" t="s">
        <v>356</v>
      </c>
      <c r="B149" s="217"/>
      <c r="C149" s="237">
        <v>0.23263888888888887</v>
      </c>
      <c r="D149" s="201">
        <v>0.25486111111111109</v>
      </c>
      <c r="E149" s="201">
        <v>0.2722222222222222</v>
      </c>
      <c r="F149" s="201">
        <v>0.28472222222222221</v>
      </c>
      <c r="G149" s="201">
        <v>0.29722222222222222</v>
      </c>
      <c r="H149" s="201">
        <v>0.31388888888888888</v>
      </c>
      <c r="I149" s="201">
        <v>0.3354166666666667</v>
      </c>
      <c r="J149" s="202">
        <v>0.35625000000000001</v>
      </c>
      <c r="K149" s="177" t="s">
        <v>357</v>
      </c>
      <c r="M149" s="108"/>
      <c r="N149" s="108"/>
      <c r="P149" s="108"/>
      <c r="Q149" s="108"/>
      <c r="R149" s="108"/>
      <c r="S149" s="108"/>
      <c r="T149" s="108"/>
      <c r="U149" s="178">
        <f>C149-B149</f>
        <v>0.23263888888888887</v>
      </c>
      <c r="V149" s="178">
        <f t="shared" ref="V149:AB153" si="47">D149-C149</f>
        <v>2.2222222222222227E-2</v>
      </c>
      <c r="W149" s="178">
        <f t="shared" si="47"/>
        <v>1.7361111111111105E-2</v>
      </c>
      <c r="X149" s="178">
        <f t="shared" si="47"/>
        <v>1.2500000000000011E-2</v>
      </c>
      <c r="Y149" s="178">
        <f t="shared" si="47"/>
        <v>1.2500000000000011E-2</v>
      </c>
      <c r="Z149" s="178">
        <f t="shared" si="47"/>
        <v>1.6666666666666663E-2</v>
      </c>
      <c r="AA149" s="178">
        <f t="shared" si="47"/>
        <v>2.1527777777777812E-2</v>
      </c>
      <c r="AB149" s="178">
        <f>J149-I149</f>
        <v>2.0833333333333315E-2</v>
      </c>
      <c r="AC149" s="178"/>
      <c r="AD149" s="178"/>
      <c r="AE149" s="178"/>
      <c r="AF149" s="178"/>
      <c r="AG149" s="178"/>
      <c r="AH149" s="178"/>
      <c r="AI149" s="178"/>
      <c r="AJ149" s="178"/>
      <c r="AK149" s="178"/>
      <c r="AL149" s="178"/>
    </row>
    <row r="150" spans="1:38" ht="30" customHeight="1">
      <c r="A150" s="203" t="s">
        <v>358</v>
      </c>
      <c r="B150" s="175">
        <v>0.37638888888888888</v>
      </c>
      <c r="C150" s="175">
        <f>B150+"00:25"</f>
        <v>0.39374999999999999</v>
      </c>
      <c r="D150" s="175">
        <v>0.4201388888888889</v>
      </c>
      <c r="E150" s="175">
        <v>0.4381944444444445</v>
      </c>
      <c r="F150" s="175">
        <v>0.45069444444444445</v>
      </c>
      <c r="G150" s="175">
        <v>0.46319444444444446</v>
      </c>
      <c r="H150" s="175">
        <v>0.47986111111111113</v>
      </c>
      <c r="I150" s="175">
        <v>0.50138888888888888</v>
      </c>
      <c r="J150" s="176">
        <v>0.52222222222222225</v>
      </c>
      <c r="K150" s="180" t="s">
        <v>357</v>
      </c>
      <c r="M150" s="108"/>
      <c r="N150" s="108"/>
      <c r="P150" s="108"/>
      <c r="Q150" s="108"/>
      <c r="R150" s="108"/>
      <c r="S150" s="108"/>
      <c r="T150" s="108"/>
      <c r="U150" s="178">
        <f t="shared" ref="U150:U153" si="48">C150-B150</f>
        <v>1.7361111111111105E-2</v>
      </c>
      <c r="V150" s="178">
        <f t="shared" si="47"/>
        <v>2.6388888888888906E-2</v>
      </c>
      <c r="W150" s="178">
        <f t="shared" si="47"/>
        <v>1.8055555555555602E-2</v>
      </c>
      <c r="X150" s="178">
        <f t="shared" si="47"/>
        <v>1.2499999999999956E-2</v>
      </c>
      <c r="Y150" s="178">
        <f t="shared" si="47"/>
        <v>1.2500000000000011E-2</v>
      </c>
      <c r="Z150" s="178">
        <f t="shared" si="47"/>
        <v>1.6666666666666663E-2</v>
      </c>
      <c r="AA150" s="178">
        <f t="shared" si="47"/>
        <v>2.1527777777777757E-2</v>
      </c>
      <c r="AB150" s="178">
        <f t="shared" si="47"/>
        <v>2.083333333333337E-2</v>
      </c>
      <c r="AC150" s="178"/>
      <c r="AD150" s="178">
        <f>B150-B134</f>
        <v>1.6666666666666663E-2</v>
      </c>
      <c r="AE150" s="178">
        <f t="shared" ref="AE150:AL153" si="49">C150-C134</f>
        <v>1.6666666666666663E-2</v>
      </c>
      <c r="AF150" s="178">
        <f t="shared" si="49"/>
        <v>1.6666666666666663E-2</v>
      </c>
      <c r="AG150" s="178">
        <f t="shared" si="49"/>
        <v>1.6666666666666718E-2</v>
      </c>
      <c r="AH150" s="178">
        <f t="shared" si="49"/>
        <v>1.6666666666666718E-2</v>
      </c>
      <c r="AI150" s="178">
        <f t="shared" si="49"/>
        <v>1.6666666666666663E-2</v>
      </c>
      <c r="AJ150" s="178">
        <f t="shared" si="49"/>
        <v>1.6666666666666663E-2</v>
      </c>
      <c r="AK150" s="178">
        <f t="shared" si="49"/>
        <v>1.6666666666666663E-2</v>
      </c>
      <c r="AL150" s="178">
        <f t="shared" si="49"/>
        <v>1.6666666666666718E-2</v>
      </c>
    </row>
    <row r="151" spans="1:38" ht="30" customHeight="1">
      <c r="A151" s="203" t="s">
        <v>359</v>
      </c>
      <c r="B151" s="175">
        <v>4.3055555555555562E-2</v>
      </c>
      <c r="C151" s="175">
        <f t="shared" ref="C151:C152" si="50">B151+"00:25"</f>
        <v>6.0416666666666674E-2</v>
      </c>
      <c r="D151" s="175">
        <v>8.6805555555555566E-2</v>
      </c>
      <c r="E151" s="175">
        <v>0.10486111111111111</v>
      </c>
      <c r="F151" s="175">
        <v>0.1173611111111111</v>
      </c>
      <c r="G151" s="175">
        <v>0.12986111111111112</v>
      </c>
      <c r="H151" s="181">
        <v>0.14652777777777778</v>
      </c>
      <c r="I151" s="175">
        <v>0.16805555555555554</v>
      </c>
      <c r="J151" s="176">
        <v>0.18888888888888888</v>
      </c>
      <c r="K151" s="180" t="s">
        <v>357</v>
      </c>
      <c r="M151" s="108"/>
      <c r="N151" s="108"/>
      <c r="P151" s="108"/>
      <c r="Q151" s="108"/>
      <c r="R151" s="108"/>
      <c r="S151" s="108"/>
      <c r="T151" s="108"/>
      <c r="U151" s="178">
        <f t="shared" si="48"/>
        <v>1.7361111111111112E-2</v>
      </c>
      <c r="V151" s="178">
        <f t="shared" si="47"/>
        <v>2.6388888888888892E-2</v>
      </c>
      <c r="W151" s="178">
        <f t="shared" si="47"/>
        <v>1.8055555555555547E-2</v>
      </c>
      <c r="X151" s="178">
        <f t="shared" si="47"/>
        <v>1.2499999999999983E-2</v>
      </c>
      <c r="Y151" s="178">
        <f t="shared" si="47"/>
        <v>1.2500000000000025E-2</v>
      </c>
      <c r="Z151" s="178">
        <f t="shared" si="47"/>
        <v>1.6666666666666663E-2</v>
      </c>
      <c r="AA151" s="178">
        <f t="shared" si="47"/>
        <v>2.1527777777777757E-2</v>
      </c>
      <c r="AB151" s="178">
        <f t="shared" si="47"/>
        <v>2.0833333333333343E-2</v>
      </c>
      <c r="AC151" s="178"/>
      <c r="AD151" s="178">
        <f t="shared" ref="AD151:AD153" si="51">B151-B135</f>
        <v>-0.48333333333333334</v>
      </c>
      <c r="AE151" s="178">
        <f t="shared" si="49"/>
        <v>-0.48333333333333339</v>
      </c>
      <c r="AF151" s="178">
        <f t="shared" si="49"/>
        <v>1.6666666666666677E-2</v>
      </c>
      <c r="AG151" s="178">
        <f t="shared" si="49"/>
        <v>1.6666666666666663E-2</v>
      </c>
      <c r="AH151" s="178">
        <f t="shared" si="49"/>
        <v>1.6666666666666663E-2</v>
      </c>
      <c r="AI151" s="178">
        <f t="shared" si="49"/>
        <v>1.6666666666666677E-2</v>
      </c>
      <c r="AJ151" s="178">
        <f t="shared" si="49"/>
        <v>1.6666666666666663E-2</v>
      </c>
      <c r="AK151" s="178">
        <f t="shared" si="49"/>
        <v>1.6666666666666663E-2</v>
      </c>
      <c r="AL151" s="178">
        <f t="shared" si="49"/>
        <v>1.6666666666666635E-2</v>
      </c>
    </row>
    <row r="152" spans="1:38" ht="30" customHeight="1">
      <c r="A152" s="203" t="s">
        <v>360</v>
      </c>
      <c r="B152" s="175">
        <v>0.20972222222222223</v>
      </c>
      <c r="C152" s="175">
        <f t="shared" si="50"/>
        <v>0.22708333333333333</v>
      </c>
      <c r="D152" s="175">
        <v>0.25347222222222221</v>
      </c>
      <c r="E152" s="175">
        <v>0.27152777777777776</v>
      </c>
      <c r="F152" s="175">
        <v>0.28402777777777777</v>
      </c>
      <c r="G152" s="175">
        <v>0.29652777777777778</v>
      </c>
      <c r="H152" s="175">
        <v>0.31319444444444444</v>
      </c>
      <c r="I152" s="175">
        <v>0.3347222222222222</v>
      </c>
      <c r="J152" s="176">
        <v>0.35555555555555557</v>
      </c>
      <c r="K152" s="180" t="s">
        <v>357</v>
      </c>
      <c r="M152" s="108"/>
      <c r="N152" s="108"/>
      <c r="P152" s="108"/>
      <c r="Q152" s="108"/>
      <c r="R152" s="108"/>
      <c r="S152" s="108"/>
      <c r="T152" s="108"/>
      <c r="U152" s="178">
        <f t="shared" si="48"/>
        <v>1.7361111111111105E-2</v>
      </c>
      <c r="V152" s="178">
        <f t="shared" si="47"/>
        <v>2.6388888888888878E-2</v>
      </c>
      <c r="W152" s="178">
        <f t="shared" si="47"/>
        <v>1.8055555555555547E-2</v>
      </c>
      <c r="X152" s="178">
        <f t="shared" si="47"/>
        <v>1.2500000000000011E-2</v>
      </c>
      <c r="Y152" s="178">
        <f t="shared" si="47"/>
        <v>1.2500000000000011E-2</v>
      </c>
      <c r="Z152" s="178">
        <f t="shared" si="47"/>
        <v>1.6666666666666663E-2</v>
      </c>
      <c r="AA152" s="178">
        <f t="shared" si="47"/>
        <v>2.1527777777777757E-2</v>
      </c>
      <c r="AB152" s="178">
        <f t="shared" si="47"/>
        <v>2.083333333333337E-2</v>
      </c>
      <c r="AC152" s="178"/>
      <c r="AD152" s="178">
        <f t="shared" si="51"/>
        <v>1.6666666666666691E-2</v>
      </c>
      <c r="AE152" s="178">
        <f t="shared" si="49"/>
        <v>1.6666666666666691E-2</v>
      </c>
      <c r="AF152" s="178">
        <f t="shared" si="49"/>
        <v>1.6666666666666635E-2</v>
      </c>
      <c r="AG152" s="178">
        <f t="shared" si="49"/>
        <v>1.6666666666666663E-2</v>
      </c>
      <c r="AH152" s="178">
        <f t="shared" si="49"/>
        <v>1.6666666666666663E-2</v>
      </c>
      <c r="AI152" s="178">
        <f t="shared" si="49"/>
        <v>1.6666666666666663E-2</v>
      </c>
      <c r="AJ152" s="178">
        <f t="shared" si="49"/>
        <v>1.6666666666666663E-2</v>
      </c>
      <c r="AK152" s="178">
        <f t="shared" si="49"/>
        <v>1.6666666666666663E-2</v>
      </c>
      <c r="AL152" s="178">
        <f t="shared" si="49"/>
        <v>1.6666666666666718E-2</v>
      </c>
    </row>
    <row r="153" spans="1:38" ht="30" customHeight="1" thickBot="1">
      <c r="A153" s="203" t="s">
        <v>361</v>
      </c>
      <c r="B153" s="233">
        <v>0.37777777777777777</v>
      </c>
      <c r="C153" s="224">
        <f>B153+"00:20"</f>
        <v>0.39166666666666666</v>
      </c>
      <c r="D153" s="224">
        <f>C153+"00:25"</f>
        <v>0.40902777777777777</v>
      </c>
      <c r="E153" s="224">
        <f>D153+"00:20"</f>
        <v>0.42291666666666666</v>
      </c>
      <c r="F153" s="219">
        <v>0.45833333333333331</v>
      </c>
      <c r="G153" s="220"/>
      <c r="H153" s="220">
        <v>0.4826388888888889</v>
      </c>
      <c r="I153" s="220"/>
      <c r="J153" s="238">
        <v>0.51388888888888895</v>
      </c>
      <c r="K153" s="184" t="s">
        <v>357</v>
      </c>
      <c r="M153" s="108"/>
      <c r="N153" s="108"/>
      <c r="P153" s="108"/>
      <c r="Q153" s="108"/>
      <c r="R153" s="108"/>
      <c r="S153" s="108"/>
      <c r="T153" s="108"/>
      <c r="U153" s="178">
        <f t="shared" si="48"/>
        <v>1.3888888888888895E-2</v>
      </c>
      <c r="V153" s="178">
        <f t="shared" si="47"/>
        <v>1.7361111111111105E-2</v>
      </c>
      <c r="W153" s="178">
        <f t="shared" si="47"/>
        <v>1.3888888888888895E-2</v>
      </c>
      <c r="X153" s="178">
        <f t="shared" si="47"/>
        <v>3.5416666666666652E-2</v>
      </c>
      <c r="Y153" s="178">
        <f t="shared" si="47"/>
        <v>-0.45833333333333331</v>
      </c>
      <c r="Z153" s="178">
        <f t="shared" si="47"/>
        <v>0.4826388888888889</v>
      </c>
      <c r="AA153" s="178">
        <f t="shared" si="47"/>
        <v>-0.4826388888888889</v>
      </c>
      <c r="AB153" s="178">
        <f t="shared" si="47"/>
        <v>0.51388888888888895</v>
      </c>
      <c r="AC153" s="178"/>
      <c r="AD153" s="178">
        <f t="shared" si="51"/>
        <v>1.6666666666666663E-2</v>
      </c>
      <c r="AE153" s="178">
        <f t="shared" si="49"/>
        <v>1.6666666666666663E-2</v>
      </c>
      <c r="AF153" s="178">
        <f t="shared" si="49"/>
        <v>1.6666666666666663E-2</v>
      </c>
      <c r="AG153" s="178">
        <f t="shared" si="49"/>
        <v>1.6666666666666663E-2</v>
      </c>
      <c r="AH153" s="178">
        <f t="shared" si="49"/>
        <v>1.7361111111111049E-2</v>
      </c>
      <c r="AI153" s="178">
        <f t="shared" si="49"/>
        <v>0</v>
      </c>
      <c r="AJ153" s="178">
        <f t="shared" si="49"/>
        <v>1.736111111111116E-2</v>
      </c>
      <c r="AK153" s="178">
        <f t="shared" si="49"/>
        <v>0</v>
      </c>
      <c r="AL153" s="178">
        <f t="shared" si="49"/>
        <v>1.6666666666666718E-2</v>
      </c>
    </row>
    <row r="154" spans="1:38" ht="30" customHeight="1">
      <c r="A154" s="203"/>
      <c r="B154" s="186"/>
      <c r="C154" s="186"/>
      <c r="D154" s="186"/>
      <c r="E154" s="186"/>
      <c r="F154" s="239" t="s">
        <v>386</v>
      </c>
      <c r="G154" s="187"/>
      <c r="H154" s="187"/>
      <c r="I154" s="187"/>
      <c r="J154" s="234"/>
      <c r="K154" s="189"/>
    </row>
    <row r="155" spans="1:38" ht="30" customHeight="1" thickBot="1">
      <c r="A155" s="207">
        <v>10</v>
      </c>
      <c r="B155" s="191"/>
      <c r="C155" s="191"/>
      <c r="D155" s="191"/>
      <c r="E155" s="191"/>
      <c r="F155" s="192"/>
      <c r="G155" s="192"/>
      <c r="H155" s="192"/>
      <c r="I155" s="192"/>
      <c r="J155" s="208"/>
      <c r="K155" s="380" t="s">
        <v>362</v>
      </c>
    </row>
    <row r="156" spans="1:38" ht="30" customHeight="1" thickTop="1" thickBot="1">
      <c r="A156" s="383" t="s">
        <v>363</v>
      </c>
      <c r="B156" s="384"/>
      <c r="C156" s="384"/>
      <c r="D156" s="384"/>
      <c r="E156" s="384"/>
      <c r="F156" s="384"/>
      <c r="G156" s="384"/>
      <c r="H156" s="384"/>
      <c r="I156" s="384"/>
      <c r="J156" s="385"/>
      <c r="K156" s="381"/>
    </row>
    <row r="157" spans="1:38" ht="30" customHeight="1" thickTop="1">
      <c r="A157" s="386" t="s">
        <v>364</v>
      </c>
      <c r="B157" s="387"/>
      <c r="C157" s="388"/>
      <c r="D157" s="387"/>
      <c r="E157" s="389" t="s">
        <v>365</v>
      </c>
      <c r="F157" s="390"/>
      <c r="G157" s="391"/>
      <c r="H157" s="389" t="s">
        <v>366</v>
      </c>
      <c r="I157" s="390"/>
      <c r="J157" s="392"/>
      <c r="K157" s="381"/>
    </row>
    <row r="158" spans="1:38" ht="30" customHeight="1">
      <c r="A158" s="393" t="s">
        <v>367</v>
      </c>
      <c r="B158" s="394"/>
      <c r="C158" s="395" t="s">
        <v>368</v>
      </c>
      <c r="D158" s="395"/>
      <c r="E158" s="396"/>
      <c r="F158" s="365" t="s">
        <v>369</v>
      </c>
      <c r="G158" s="365"/>
      <c r="H158" s="365"/>
      <c r="I158" s="365"/>
      <c r="J158" s="366"/>
      <c r="K158" s="381"/>
    </row>
    <row r="159" spans="1:38" ht="30" customHeight="1">
      <c r="A159" s="397" t="s">
        <v>370</v>
      </c>
      <c r="B159" s="398"/>
      <c r="C159" s="196" t="s">
        <v>371</v>
      </c>
      <c r="D159" s="194" t="s">
        <v>372</v>
      </c>
      <c r="E159" s="195"/>
      <c r="F159" s="365" t="s">
        <v>373</v>
      </c>
      <c r="G159" s="365"/>
      <c r="H159" s="365"/>
      <c r="I159" s="365"/>
      <c r="J159" s="366"/>
      <c r="K159" s="381"/>
    </row>
    <row r="160" spans="1:38" ht="30" customHeight="1" thickBot="1">
      <c r="A160" s="367" t="s">
        <v>374</v>
      </c>
      <c r="B160" s="368"/>
      <c r="C160" s="197" t="s">
        <v>375</v>
      </c>
      <c r="D160" s="369" t="s">
        <v>376</v>
      </c>
      <c r="E160" s="370"/>
      <c r="F160" s="371" t="s">
        <v>377</v>
      </c>
      <c r="G160" s="371"/>
      <c r="H160" s="371"/>
      <c r="I160" s="371"/>
      <c r="J160" s="372"/>
      <c r="K160" s="382"/>
    </row>
    <row r="161" spans="13:20" ht="30" customHeight="1" thickTop="1"/>
    <row r="162" spans="13:20" ht="20.100000000000001" customHeight="1"/>
    <row r="163" spans="13:20" ht="20.100000000000001" customHeight="1">
      <c r="M163" s="93" t="s">
        <v>416</v>
      </c>
      <c r="N163" s="93" t="s">
        <v>417</v>
      </c>
    </row>
    <row r="164" spans="13:20" ht="20.100000000000001" customHeight="1"/>
    <row r="165" spans="13:20" ht="20.100000000000001" customHeight="1">
      <c r="M165" s="108"/>
      <c r="N165" s="108"/>
      <c r="P165" s="108"/>
      <c r="Q165" s="108"/>
      <c r="R165" s="108"/>
      <c r="S165" s="108"/>
      <c r="T165" s="108"/>
    </row>
    <row r="166" spans="13:20" ht="20.100000000000001" customHeight="1">
      <c r="M166" s="108"/>
      <c r="N166" s="108"/>
      <c r="P166" s="108"/>
      <c r="Q166" s="108"/>
      <c r="R166" s="108"/>
      <c r="S166" s="108"/>
      <c r="T166" s="108"/>
    </row>
    <row r="167" spans="13:20">
      <c r="M167" s="108"/>
      <c r="N167" s="108"/>
      <c r="P167" s="108"/>
      <c r="Q167" s="108"/>
      <c r="R167" s="108"/>
      <c r="S167" s="108"/>
      <c r="T167" s="108"/>
    </row>
    <row r="168" spans="13:20">
      <c r="M168" s="108"/>
      <c r="N168" s="108"/>
      <c r="P168" s="108"/>
      <c r="Q168" s="108"/>
      <c r="R168" s="108"/>
      <c r="S168" s="108"/>
      <c r="T168" s="108"/>
    </row>
    <row r="169" spans="13:20">
      <c r="M169" s="108"/>
      <c r="N169" s="108"/>
      <c r="P169" s="108"/>
      <c r="Q169" s="108"/>
      <c r="R169" s="108"/>
      <c r="S169" s="108"/>
      <c r="T169" s="108"/>
    </row>
    <row r="179" spans="13:20">
      <c r="M179" s="93" t="s">
        <v>420</v>
      </c>
      <c r="N179" s="93" t="s">
        <v>421</v>
      </c>
    </row>
    <row r="181" spans="13:20">
      <c r="M181" s="108"/>
      <c r="N181" s="108"/>
      <c r="P181" s="108"/>
      <c r="Q181" s="108"/>
      <c r="R181" s="108"/>
      <c r="S181" s="108"/>
      <c r="T181" s="108"/>
    </row>
    <row r="182" spans="13:20">
      <c r="M182" s="108"/>
      <c r="N182" s="108"/>
      <c r="P182" s="108"/>
      <c r="Q182" s="108"/>
      <c r="R182" s="108"/>
      <c r="S182" s="108"/>
      <c r="T182" s="108"/>
    </row>
    <row r="183" spans="13:20">
      <c r="M183" s="108"/>
      <c r="N183" s="108"/>
      <c r="P183" s="108"/>
      <c r="Q183" s="108"/>
      <c r="R183" s="108"/>
      <c r="S183" s="108"/>
      <c r="T183" s="108"/>
    </row>
    <row r="184" spans="13:20">
      <c r="M184" s="108"/>
      <c r="N184" s="108"/>
      <c r="P184" s="108"/>
      <c r="Q184" s="108"/>
      <c r="R184" s="108"/>
      <c r="S184" s="108"/>
      <c r="T184" s="108"/>
    </row>
    <row r="185" spans="13:20">
      <c r="M185" s="108"/>
      <c r="N185" s="108"/>
      <c r="P185" s="108"/>
      <c r="Q185" s="108"/>
      <c r="R185" s="108"/>
      <c r="S185" s="108"/>
      <c r="T185" s="108"/>
    </row>
    <row r="186" spans="13:20">
      <c r="M186" s="108"/>
      <c r="N186" s="108"/>
      <c r="R186" s="108"/>
      <c r="S186" s="108"/>
      <c r="T186" s="108"/>
    </row>
  </sheetData>
  <mergeCells count="181"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F158:J158"/>
    <mergeCell ref="A145:H146"/>
    <mergeCell ref="I145:J145"/>
    <mergeCell ref="I146:J146"/>
    <mergeCell ref="A131:C131"/>
    <mergeCell ref="A159:B159"/>
    <mergeCell ref="F159:J159"/>
    <mergeCell ref="A160:B160"/>
    <mergeCell ref="D160:E160"/>
    <mergeCell ref="F160:J160"/>
    <mergeCell ref="A147:C147"/>
    <mergeCell ref="K139:K144"/>
    <mergeCell ref="A140:J140"/>
    <mergeCell ref="A141:B141"/>
    <mergeCell ref="C141:D141"/>
    <mergeCell ref="E141:G141"/>
    <mergeCell ref="H141:J141"/>
    <mergeCell ref="A142:B142"/>
    <mergeCell ref="C142:E142"/>
    <mergeCell ref="F142:J142"/>
    <mergeCell ref="A143:B143"/>
    <mergeCell ref="F143:J143"/>
    <mergeCell ref="A144:B144"/>
    <mergeCell ref="D144:E144"/>
    <mergeCell ref="F144:J144"/>
    <mergeCell ref="A129:H130"/>
    <mergeCell ref="I129:J129"/>
    <mergeCell ref="I130:J130"/>
    <mergeCell ref="H125:J125"/>
    <mergeCell ref="A126:B126"/>
    <mergeCell ref="C126:E126"/>
    <mergeCell ref="F126:J126"/>
    <mergeCell ref="A127:B127"/>
    <mergeCell ref="F127:J127"/>
    <mergeCell ref="K107:K112"/>
    <mergeCell ref="A108:J108"/>
    <mergeCell ref="A109:B109"/>
    <mergeCell ref="C109:D109"/>
    <mergeCell ref="E109:G109"/>
    <mergeCell ref="H109:J109"/>
    <mergeCell ref="A111:B111"/>
    <mergeCell ref="F111:J111"/>
    <mergeCell ref="A112:B112"/>
    <mergeCell ref="A113:H114"/>
    <mergeCell ref="I113:J113"/>
    <mergeCell ref="I114:J114"/>
    <mergeCell ref="A115:C115"/>
    <mergeCell ref="C117:D117"/>
    <mergeCell ref="K123:K128"/>
    <mergeCell ref="A124:J124"/>
    <mergeCell ref="A125:B125"/>
    <mergeCell ref="C125:D125"/>
    <mergeCell ref="E125:G125"/>
    <mergeCell ref="A128:B128"/>
    <mergeCell ref="D128:E128"/>
    <mergeCell ref="F128:J128"/>
    <mergeCell ref="D112:E112"/>
    <mergeCell ref="F112:J112"/>
    <mergeCell ref="A97:H98"/>
    <mergeCell ref="I97:J97"/>
    <mergeCell ref="I66:J66"/>
    <mergeCell ref="A67:C67"/>
    <mergeCell ref="A81:H82"/>
    <mergeCell ref="I81:J81"/>
    <mergeCell ref="I82:J82"/>
    <mergeCell ref="A83:C83"/>
    <mergeCell ref="A94:B94"/>
    <mergeCell ref="C94:E94"/>
    <mergeCell ref="F94:J94"/>
    <mergeCell ref="A95:B95"/>
    <mergeCell ref="F95:J95"/>
    <mergeCell ref="A96:B96"/>
    <mergeCell ref="D96:E96"/>
    <mergeCell ref="F96:J96"/>
    <mergeCell ref="A110:B110"/>
    <mergeCell ref="C110:E110"/>
    <mergeCell ref="F110:J110"/>
    <mergeCell ref="I98:J98"/>
    <mergeCell ref="A99:C99"/>
    <mergeCell ref="D64:E64"/>
    <mergeCell ref="F64:J64"/>
    <mergeCell ref="A78:B78"/>
    <mergeCell ref="C78:E78"/>
    <mergeCell ref="F78:J78"/>
    <mergeCell ref="A65:H66"/>
    <mergeCell ref="I65:J65"/>
    <mergeCell ref="K91:K96"/>
    <mergeCell ref="A92:J92"/>
    <mergeCell ref="A93:B93"/>
    <mergeCell ref="C93:D93"/>
    <mergeCell ref="E93:G93"/>
    <mergeCell ref="H93:J93"/>
    <mergeCell ref="K75:K80"/>
    <mergeCell ref="A76:J76"/>
    <mergeCell ref="A77:B77"/>
    <mergeCell ref="C77:D77"/>
    <mergeCell ref="E77:G77"/>
    <mergeCell ref="H77:J77"/>
    <mergeCell ref="A79:B79"/>
    <mergeCell ref="F79:J79"/>
    <mergeCell ref="A80:B80"/>
    <mergeCell ref="D80:E80"/>
    <mergeCell ref="F80:J80"/>
    <mergeCell ref="A51:C51"/>
    <mergeCell ref="K59:K64"/>
    <mergeCell ref="A60:J60"/>
    <mergeCell ref="A61:B61"/>
    <mergeCell ref="C61:D61"/>
    <mergeCell ref="E61:G61"/>
    <mergeCell ref="H61:J61"/>
    <mergeCell ref="K43:K48"/>
    <mergeCell ref="A44:J44"/>
    <mergeCell ref="A45:B45"/>
    <mergeCell ref="C45:D45"/>
    <mergeCell ref="E45:G45"/>
    <mergeCell ref="H45:J45"/>
    <mergeCell ref="A47:B47"/>
    <mergeCell ref="F47:J47"/>
    <mergeCell ref="A48:B48"/>
    <mergeCell ref="D48:E48"/>
    <mergeCell ref="F48:J48"/>
    <mergeCell ref="A62:B62"/>
    <mergeCell ref="C62:E62"/>
    <mergeCell ref="F62:J62"/>
    <mergeCell ref="A63:B63"/>
    <mergeCell ref="F63:J63"/>
    <mergeCell ref="A64:B64"/>
    <mergeCell ref="F32:J32"/>
    <mergeCell ref="A46:B46"/>
    <mergeCell ref="C46:E46"/>
    <mergeCell ref="F46:J46"/>
    <mergeCell ref="A33:H34"/>
    <mergeCell ref="I33:J33"/>
    <mergeCell ref="I34:J34"/>
    <mergeCell ref="A35:C35"/>
    <mergeCell ref="A49:H50"/>
    <mergeCell ref="I49:J49"/>
    <mergeCell ref="I50:J50"/>
    <mergeCell ref="A19:C19"/>
    <mergeCell ref="K27:K32"/>
    <mergeCell ref="A28:J28"/>
    <mergeCell ref="A29:B29"/>
    <mergeCell ref="C29:D29"/>
    <mergeCell ref="E29:G29"/>
    <mergeCell ref="H29:J29"/>
    <mergeCell ref="K11:K16"/>
    <mergeCell ref="A12:J12"/>
    <mergeCell ref="A13:B13"/>
    <mergeCell ref="C13:D13"/>
    <mergeCell ref="E13:G13"/>
    <mergeCell ref="H13:J13"/>
    <mergeCell ref="A14:B14"/>
    <mergeCell ref="C14:E14"/>
    <mergeCell ref="F14:J14"/>
    <mergeCell ref="A15:B15"/>
    <mergeCell ref="A30:B30"/>
    <mergeCell ref="C30:E30"/>
    <mergeCell ref="F30:J30"/>
    <mergeCell ref="A31:B31"/>
    <mergeCell ref="F31:J31"/>
    <mergeCell ref="A32:B32"/>
    <mergeCell ref="D32:E32"/>
    <mergeCell ref="F15:J15"/>
    <mergeCell ref="A16:B16"/>
    <mergeCell ref="D16:E16"/>
    <mergeCell ref="F16:J16"/>
    <mergeCell ref="A1:H2"/>
    <mergeCell ref="I1:J1"/>
    <mergeCell ref="I2:J2"/>
    <mergeCell ref="A3:C3"/>
    <mergeCell ref="A17:H18"/>
    <mergeCell ref="I17:J17"/>
    <mergeCell ref="I18:J18"/>
  </mergeCells>
  <phoneticPr fontId="4" type="noConversion"/>
  <conditionalFormatting sqref="L3">
    <cfRule type="containsText" dxfId="208" priority="19" operator="containsText" text="확인">
      <formula>NOT(ISERROR(SEARCH("확인",L3)))</formula>
    </cfRule>
  </conditionalFormatting>
  <conditionalFormatting sqref="L19">
    <cfRule type="containsText" dxfId="207" priority="9" operator="containsText" text="확인">
      <formula>NOT(ISERROR(SEARCH("확인",L19)))</formula>
    </cfRule>
  </conditionalFormatting>
  <conditionalFormatting sqref="L35">
    <cfRule type="containsText" dxfId="206" priority="8" operator="containsText" text="확인">
      <formula>NOT(ISERROR(SEARCH("확인",L35)))</formula>
    </cfRule>
  </conditionalFormatting>
  <conditionalFormatting sqref="L51">
    <cfRule type="containsText" dxfId="205" priority="7" operator="containsText" text="확인">
      <formula>NOT(ISERROR(SEARCH("확인",L51)))</formula>
    </cfRule>
  </conditionalFormatting>
  <conditionalFormatting sqref="L67">
    <cfRule type="containsText" dxfId="204" priority="6" operator="containsText" text="확인">
      <formula>NOT(ISERROR(SEARCH("확인",L67)))</formula>
    </cfRule>
  </conditionalFormatting>
  <conditionalFormatting sqref="L83">
    <cfRule type="containsText" dxfId="203" priority="5" operator="containsText" text="확인">
      <formula>NOT(ISERROR(SEARCH("확인",L83)))</formula>
    </cfRule>
  </conditionalFormatting>
  <conditionalFormatting sqref="L99">
    <cfRule type="containsText" dxfId="202" priority="4" operator="containsText" text="확인">
      <formula>NOT(ISERROR(SEARCH("확인",L99)))</formula>
    </cfRule>
  </conditionalFormatting>
  <conditionalFormatting sqref="L115">
    <cfRule type="containsText" dxfId="201" priority="3" operator="containsText" text="확인">
      <formula>NOT(ISERROR(SEARCH("확인",L115)))</formula>
    </cfRule>
  </conditionalFormatting>
  <conditionalFormatting sqref="L131">
    <cfRule type="containsText" dxfId="200" priority="2" operator="containsText" text="확인">
      <formula>NOT(ISERROR(SEARCH("확인",L131)))</formula>
    </cfRule>
  </conditionalFormatting>
  <conditionalFormatting sqref="L147">
    <cfRule type="containsText" dxfId="199" priority="1" operator="containsText" text="확인">
      <formula>NOT(ISERROR(SEARCH("확인",L147)))</formula>
    </cfRule>
  </conditionalFormatting>
  <conditionalFormatting sqref="AD1:AM1048576">
    <cfRule type="cellIs" dxfId="198" priority="20" operator="greaterThan">
      <formula>0.01875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9" manualBreakCount="9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43E1-4870-47E0-AE33-8A4C229185BA}">
  <sheetPr>
    <tabColor rgb="FF92D050"/>
  </sheetPr>
  <dimension ref="A1:AM186"/>
  <sheetViews>
    <sheetView view="pageBreakPreview" topLeftCell="A85" zoomScale="80" zoomScaleNormal="85" zoomScaleSheetLayoutView="80" workbookViewId="0">
      <selection activeCell="E100" sqref="E100"/>
    </sheetView>
  </sheetViews>
  <sheetFormatPr defaultColWidth="8.88671875" defaultRowHeight="13.5"/>
  <cols>
    <col min="1" max="1" width="7.6640625" style="165" customWidth="1"/>
    <col min="2" max="9" width="10.5546875" style="165" customWidth="1"/>
    <col min="10" max="10" width="13.77734375" style="165" customWidth="1"/>
    <col min="11" max="11" width="8.77734375" style="165" customWidth="1"/>
    <col min="12" max="12" width="8.88671875" style="166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39" width="5.77734375" style="165" customWidth="1"/>
    <col min="40" max="16384" width="8.88671875" style="165"/>
  </cols>
  <sheetData>
    <row r="1" spans="1:39" ht="30" customHeight="1">
      <c r="A1" s="373" t="s">
        <v>424</v>
      </c>
      <c r="B1" s="373"/>
      <c r="C1" s="373"/>
      <c r="D1" s="373"/>
      <c r="E1" s="373"/>
      <c r="F1" s="373"/>
      <c r="G1" s="373"/>
      <c r="H1" s="373"/>
      <c r="I1" s="374" t="s">
        <v>342</v>
      </c>
      <c r="J1" s="375"/>
    </row>
    <row r="2" spans="1:39" ht="30" customHeight="1">
      <c r="A2" s="373"/>
      <c r="B2" s="373"/>
      <c r="C2" s="373"/>
      <c r="D2" s="373"/>
      <c r="E2" s="373"/>
      <c r="F2" s="373"/>
      <c r="G2" s="373"/>
      <c r="H2" s="373"/>
      <c r="I2" s="376">
        <f>D7</f>
        <v>0.10347222222222223</v>
      </c>
      <c r="J2" s="375"/>
    </row>
    <row r="3" spans="1:39" ht="30" customHeight="1" thickBot="1">
      <c r="A3" s="377">
        <f>'월간 계획'!AI3</f>
        <v>45094</v>
      </c>
      <c r="B3" s="377"/>
      <c r="C3" s="377"/>
      <c r="D3" s="94" t="s">
        <v>343</v>
      </c>
      <c r="E3" s="274">
        <f>_xlfn.XLOOKUP(H3,'월간 계획'!C:C,'월간 계획'!B:B,"")</f>
        <v>3621</v>
      </c>
      <c r="F3" s="296">
        <f>_xlfn.XLOOKUP(J3,'월간 계획'!C:C,'월간 계획'!B:B,"")</f>
        <v>3621</v>
      </c>
      <c r="G3" s="95" t="s">
        <v>344</v>
      </c>
      <c r="H3" s="95" t="str">
        <f>_xlfn.XLOOKUP(M3,'월간 계획'!AI:AI,'월간 계획'!C:C,"")</f>
        <v>김학열</v>
      </c>
      <c r="I3" s="95" t="s">
        <v>345</v>
      </c>
      <c r="J3" s="96" t="str">
        <f>_xlfn.XLOOKUP(N3,'월간 계획'!AI:AI,'월간 계획'!C:C,"")</f>
        <v>김도근</v>
      </c>
      <c r="K3" s="93"/>
      <c r="L3" s="93" t="str">
        <f>IF(E3=F3,"ok","확인")</f>
        <v>ok</v>
      </c>
      <c r="M3" s="93" t="s">
        <v>346</v>
      </c>
      <c r="N3" s="93" t="s">
        <v>347</v>
      </c>
    </row>
    <row r="4" spans="1:39" ht="30" customHeight="1" thickTop="1" thickBot="1">
      <c r="A4" s="167" t="s">
        <v>348</v>
      </c>
      <c r="B4" s="168" t="s">
        <v>349</v>
      </c>
      <c r="C4" s="169" t="s">
        <v>350</v>
      </c>
      <c r="D4" s="169" t="s">
        <v>351</v>
      </c>
      <c r="E4" s="169" t="s">
        <v>352</v>
      </c>
      <c r="F4" s="169" t="s">
        <v>353</v>
      </c>
      <c r="G4" s="169" t="s">
        <v>352</v>
      </c>
      <c r="H4" s="169" t="s">
        <v>351</v>
      </c>
      <c r="I4" s="168" t="s">
        <v>350</v>
      </c>
      <c r="J4" s="170" t="s">
        <v>354</v>
      </c>
      <c r="K4" s="171" t="s">
        <v>355</v>
      </c>
      <c r="AD4" s="168" t="s">
        <v>349</v>
      </c>
      <c r="AE4" s="169" t="s">
        <v>350</v>
      </c>
      <c r="AF4" s="169" t="s">
        <v>351</v>
      </c>
      <c r="AG4" s="169" t="s">
        <v>352</v>
      </c>
      <c r="AH4" s="169" t="s">
        <v>353</v>
      </c>
      <c r="AI4" s="169" t="s">
        <v>352</v>
      </c>
      <c r="AJ4" s="169" t="s">
        <v>351</v>
      </c>
      <c r="AK4" s="168" t="s">
        <v>350</v>
      </c>
      <c r="AL4" s="170" t="s">
        <v>354</v>
      </c>
    </row>
    <row r="5" spans="1:39" ht="30" customHeight="1" thickTop="1">
      <c r="A5" s="172" t="s">
        <v>356</v>
      </c>
      <c r="B5" s="173"/>
      <c r="C5" s="174" t="s">
        <v>422</v>
      </c>
      <c r="D5" s="175">
        <v>0.27083333333333331</v>
      </c>
      <c r="E5" s="175">
        <v>0.28819444444444448</v>
      </c>
      <c r="F5" s="175">
        <v>0.30069444444444443</v>
      </c>
      <c r="G5" s="175">
        <v>0.31319444444444444</v>
      </c>
      <c r="H5" s="175">
        <v>0.3298611111111111</v>
      </c>
      <c r="I5" s="175">
        <v>0.35138888888888892</v>
      </c>
      <c r="J5" s="176">
        <v>0.37222222222222223</v>
      </c>
      <c r="K5" s="177" t="s">
        <v>357</v>
      </c>
      <c r="M5" s="108"/>
      <c r="N5" s="108"/>
      <c r="P5" s="108"/>
      <c r="Q5" s="108"/>
      <c r="R5" s="108"/>
      <c r="S5" s="108"/>
      <c r="T5" s="108"/>
      <c r="U5" s="178" t="e">
        <f>C5-B5</f>
        <v>#VALUE!</v>
      </c>
      <c r="V5" s="178" t="e">
        <f t="shared" ref="V5:AB9" si="0">D5-C5</f>
        <v>#VALUE!</v>
      </c>
      <c r="W5" s="178">
        <f t="shared" si="0"/>
        <v>1.736111111111116E-2</v>
      </c>
      <c r="X5" s="178">
        <f t="shared" si="0"/>
        <v>1.2499999999999956E-2</v>
      </c>
      <c r="Y5" s="178">
        <f t="shared" si="0"/>
        <v>1.2500000000000011E-2</v>
      </c>
      <c r="Z5" s="178">
        <f t="shared" si="0"/>
        <v>1.6666666666666663E-2</v>
      </c>
      <c r="AA5" s="178">
        <f t="shared" si="0"/>
        <v>2.1527777777777812E-2</v>
      </c>
      <c r="AB5" s="178">
        <f>J5-I5</f>
        <v>2.0833333333333315E-2</v>
      </c>
      <c r="AC5" s="178"/>
      <c r="AD5" s="178">
        <f>B5-B149</f>
        <v>0</v>
      </c>
      <c r="AE5" s="178" t="e">
        <f t="shared" ref="AE5:AJ9" si="1">C5-C149</f>
        <v>#VALUE!</v>
      </c>
      <c r="AF5" s="178">
        <f t="shared" si="1"/>
        <v>1.5972222222222221E-2</v>
      </c>
      <c r="AG5" s="178">
        <f t="shared" si="1"/>
        <v>1.5972222222222276E-2</v>
      </c>
      <c r="AH5" s="178">
        <f t="shared" si="1"/>
        <v>1.5972222222222221E-2</v>
      </c>
      <c r="AI5" s="178">
        <f t="shared" si="1"/>
        <v>1.5972222222222221E-2</v>
      </c>
      <c r="AJ5" s="178">
        <f>H5-H149</f>
        <v>1.5972222222222221E-2</v>
      </c>
      <c r="AK5" s="178">
        <f t="shared" ref="AK5:AL9" si="2">I5-I149</f>
        <v>1.5972222222222221E-2</v>
      </c>
      <c r="AL5" s="178">
        <f t="shared" si="2"/>
        <v>1.5972222222222221E-2</v>
      </c>
      <c r="AM5" s="178"/>
    </row>
    <row r="6" spans="1:39" ht="30" customHeight="1">
      <c r="A6" s="179" t="s">
        <v>358</v>
      </c>
      <c r="B6" s="175">
        <v>0.39305555555555555</v>
      </c>
      <c r="C6" s="175">
        <f>B6+"00:25"</f>
        <v>0.41041666666666665</v>
      </c>
      <c r="D6" s="175">
        <v>0.4368055555555555</v>
      </c>
      <c r="E6" s="175">
        <v>0.4548611111111111</v>
      </c>
      <c r="F6" s="175">
        <v>0.46736111111111112</v>
      </c>
      <c r="G6" s="175">
        <v>0.47986111111111113</v>
      </c>
      <c r="H6" s="175">
        <v>0.49652777777777773</v>
      </c>
      <c r="I6" s="175">
        <v>0.5180555555555556</v>
      </c>
      <c r="J6" s="176">
        <v>0.53888888888888886</v>
      </c>
      <c r="K6" s="180" t="s">
        <v>357</v>
      </c>
      <c r="M6" s="108"/>
      <c r="N6" s="108"/>
      <c r="P6" s="108"/>
      <c r="Q6" s="108"/>
      <c r="R6" s="108"/>
      <c r="S6" s="108"/>
      <c r="T6" s="108"/>
      <c r="U6" s="178">
        <f t="shared" ref="U6:U8" si="3">C6-B6</f>
        <v>1.7361111111111105E-2</v>
      </c>
      <c r="V6" s="178">
        <f t="shared" si="0"/>
        <v>2.6388888888888851E-2</v>
      </c>
      <c r="W6" s="178">
        <f t="shared" si="0"/>
        <v>1.8055555555555602E-2</v>
      </c>
      <c r="X6" s="178">
        <f t="shared" si="0"/>
        <v>1.2500000000000011E-2</v>
      </c>
      <c r="Y6" s="178">
        <f t="shared" si="0"/>
        <v>1.2500000000000011E-2</v>
      </c>
      <c r="Z6" s="178">
        <f t="shared" si="0"/>
        <v>1.6666666666666607E-2</v>
      </c>
      <c r="AA6" s="178">
        <f t="shared" si="0"/>
        <v>2.1527777777777868E-2</v>
      </c>
      <c r="AB6" s="178">
        <f t="shared" si="0"/>
        <v>2.0833333333333259E-2</v>
      </c>
      <c r="AC6" s="178"/>
      <c r="AD6" s="178">
        <f t="shared" ref="AD6:AD9" si="4">B6-B150</f>
        <v>1.6666666666666663E-2</v>
      </c>
      <c r="AE6" s="178">
        <f t="shared" si="1"/>
        <v>1.6666666666666663E-2</v>
      </c>
      <c r="AF6" s="178">
        <f t="shared" si="1"/>
        <v>1.6666666666666607E-2</v>
      </c>
      <c r="AG6" s="178">
        <f t="shared" si="1"/>
        <v>1.6666666666666607E-2</v>
      </c>
      <c r="AH6" s="178">
        <f t="shared" si="1"/>
        <v>1.6666666666666663E-2</v>
      </c>
      <c r="AI6" s="178">
        <f t="shared" si="1"/>
        <v>1.6666666666666663E-2</v>
      </c>
      <c r="AJ6" s="178">
        <f t="shared" si="1"/>
        <v>1.6666666666666607E-2</v>
      </c>
      <c r="AK6" s="178">
        <f t="shared" si="2"/>
        <v>1.6666666666666718E-2</v>
      </c>
      <c r="AL6" s="178">
        <f t="shared" si="2"/>
        <v>1.6666666666666607E-2</v>
      </c>
    </row>
    <row r="7" spans="1:39" ht="30" customHeight="1">
      <c r="A7" s="179" t="s">
        <v>359</v>
      </c>
      <c r="B7" s="175">
        <v>5.9722222222222225E-2</v>
      </c>
      <c r="C7" s="175">
        <f t="shared" ref="C7:C8" si="5">B7+"00:25"</f>
        <v>7.7083333333333337E-2</v>
      </c>
      <c r="D7" s="181">
        <v>0.10347222222222223</v>
      </c>
      <c r="E7" s="175">
        <v>0.12152777777777778</v>
      </c>
      <c r="F7" s="175">
        <v>0.13402777777777777</v>
      </c>
      <c r="G7" s="175">
        <v>0.14652777777777778</v>
      </c>
      <c r="H7" s="175">
        <v>0.16319444444444445</v>
      </c>
      <c r="I7" s="175">
        <v>0.18472222222222223</v>
      </c>
      <c r="J7" s="176">
        <v>0.20555555555555557</v>
      </c>
      <c r="K7" s="180" t="s">
        <v>357</v>
      </c>
      <c r="M7" s="108"/>
      <c r="N7" s="108"/>
      <c r="P7" s="108"/>
      <c r="Q7" s="108"/>
      <c r="R7" s="108"/>
      <c r="S7" s="108"/>
      <c r="T7" s="108"/>
      <c r="U7" s="178">
        <f t="shared" si="3"/>
        <v>1.7361111111111112E-2</v>
      </c>
      <c r="V7" s="178">
        <f t="shared" si="0"/>
        <v>2.6388888888888892E-2</v>
      </c>
      <c r="W7" s="178">
        <f t="shared" si="0"/>
        <v>1.8055555555555547E-2</v>
      </c>
      <c r="X7" s="178">
        <f t="shared" si="0"/>
        <v>1.2499999999999997E-2</v>
      </c>
      <c r="Y7" s="178">
        <f t="shared" si="0"/>
        <v>1.2500000000000011E-2</v>
      </c>
      <c r="Z7" s="178">
        <f t="shared" si="0"/>
        <v>1.6666666666666663E-2</v>
      </c>
      <c r="AA7" s="178">
        <f t="shared" si="0"/>
        <v>2.1527777777777785E-2</v>
      </c>
      <c r="AB7" s="178">
        <f t="shared" si="0"/>
        <v>2.0833333333333343E-2</v>
      </c>
      <c r="AC7" s="178"/>
      <c r="AD7" s="178">
        <f t="shared" si="4"/>
        <v>1.6666666666666663E-2</v>
      </c>
      <c r="AE7" s="178">
        <f t="shared" si="1"/>
        <v>1.6666666666666663E-2</v>
      </c>
      <c r="AF7" s="178">
        <f t="shared" si="1"/>
        <v>1.6666666666666663E-2</v>
      </c>
      <c r="AG7" s="178">
        <f t="shared" si="1"/>
        <v>1.6666666666666663E-2</v>
      </c>
      <c r="AH7" s="178">
        <f t="shared" si="1"/>
        <v>1.6666666666666677E-2</v>
      </c>
      <c r="AI7" s="178">
        <f t="shared" si="1"/>
        <v>1.6666666666666663E-2</v>
      </c>
      <c r="AJ7" s="178">
        <f t="shared" si="1"/>
        <v>1.6666666666666663E-2</v>
      </c>
      <c r="AK7" s="178">
        <f t="shared" si="2"/>
        <v>1.6666666666666691E-2</v>
      </c>
      <c r="AL7" s="178">
        <f t="shared" si="2"/>
        <v>1.6666666666666691E-2</v>
      </c>
    </row>
    <row r="8" spans="1:39" ht="30" customHeight="1">
      <c r="A8" s="179" t="s">
        <v>360</v>
      </c>
      <c r="B8" s="175">
        <v>0.22638888888888889</v>
      </c>
      <c r="C8" s="175">
        <f t="shared" si="5"/>
        <v>0.24374999999999999</v>
      </c>
      <c r="D8" s="175">
        <v>0.27013888888888887</v>
      </c>
      <c r="E8" s="175">
        <v>0.28819444444444448</v>
      </c>
      <c r="F8" s="175">
        <v>0.30069444444444443</v>
      </c>
      <c r="G8" s="175">
        <v>0.31319444444444444</v>
      </c>
      <c r="H8" s="175">
        <v>0.3298611111111111</v>
      </c>
      <c r="I8" s="175">
        <v>0.35138888888888892</v>
      </c>
      <c r="J8" s="176">
        <v>0.37222222222222223</v>
      </c>
      <c r="K8" s="180" t="s">
        <v>357</v>
      </c>
      <c r="M8" s="108"/>
      <c r="N8" s="108"/>
      <c r="P8" s="108"/>
      <c r="Q8" s="108"/>
      <c r="R8" s="108"/>
      <c r="S8" s="108"/>
      <c r="T8" s="108"/>
      <c r="U8" s="178">
        <f t="shared" si="3"/>
        <v>1.7361111111111105E-2</v>
      </c>
      <c r="V8" s="178">
        <f t="shared" si="0"/>
        <v>2.6388888888888878E-2</v>
      </c>
      <c r="W8" s="178">
        <f t="shared" si="0"/>
        <v>1.8055555555555602E-2</v>
      </c>
      <c r="X8" s="178">
        <f t="shared" si="0"/>
        <v>1.2499999999999956E-2</v>
      </c>
      <c r="Y8" s="178">
        <f t="shared" si="0"/>
        <v>1.2500000000000011E-2</v>
      </c>
      <c r="Z8" s="178">
        <f t="shared" si="0"/>
        <v>1.6666666666666663E-2</v>
      </c>
      <c r="AA8" s="178">
        <f t="shared" si="0"/>
        <v>2.1527777777777812E-2</v>
      </c>
      <c r="AB8" s="178">
        <f t="shared" si="0"/>
        <v>2.0833333333333315E-2</v>
      </c>
      <c r="AC8" s="178"/>
      <c r="AD8" s="178">
        <f t="shared" si="4"/>
        <v>1.6666666666666663E-2</v>
      </c>
      <c r="AE8" s="178">
        <f t="shared" si="1"/>
        <v>1.6666666666666663E-2</v>
      </c>
      <c r="AF8" s="178">
        <f t="shared" si="1"/>
        <v>1.6666666666666663E-2</v>
      </c>
      <c r="AG8" s="178">
        <f t="shared" si="1"/>
        <v>1.6666666666666718E-2</v>
      </c>
      <c r="AH8" s="178">
        <f t="shared" si="1"/>
        <v>1.6666666666666663E-2</v>
      </c>
      <c r="AI8" s="178">
        <f t="shared" si="1"/>
        <v>1.6666666666666663E-2</v>
      </c>
      <c r="AJ8" s="178">
        <f t="shared" si="1"/>
        <v>1.6666666666666663E-2</v>
      </c>
      <c r="AK8" s="178">
        <f t="shared" si="2"/>
        <v>1.6666666666666718E-2</v>
      </c>
      <c r="AL8" s="178">
        <f t="shared" si="2"/>
        <v>1.6666666666666663E-2</v>
      </c>
    </row>
    <row r="9" spans="1:39" ht="30" customHeight="1">
      <c r="A9" s="179" t="s">
        <v>361</v>
      </c>
      <c r="B9" s="182">
        <v>0.39583333333333331</v>
      </c>
      <c r="C9" s="175">
        <f>B9+"00:22"</f>
        <v>0.41111111111111109</v>
      </c>
      <c r="D9" s="175">
        <f>C9+"00:26"</f>
        <v>0.42916666666666664</v>
      </c>
      <c r="E9" s="175"/>
      <c r="F9" s="175">
        <f>D9+"00:44"</f>
        <v>0.4597222222222222</v>
      </c>
      <c r="G9" s="173"/>
      <c r="H9" s="173"/>
      <c r="I9" s="173"/>
      <c r="J9" s="183"/>
      <c r="K9" s="184" t="s">
        <v>357</v>
      </c>
      <c r="M9" s="108"/>
      <c r="N9" s="108"/>
      <c r="P9" s="108"/>
      <c r="Q9" s="108"/>
      <c r="R9" s="108"/>
      <c r="S9" s="108"/>
      <c r="T9" s="108"/>
      <c r="U9" s="178">
        <f>C9-B9</f>
        <v>1.5277777777777779E-2</v>
      </c>
      <c r="V9" s="185">
        <f>D9-C9</f>
        <v>1.8055555555555547E-2</v>
      </c>
      <c r="W9" s="178">
        <f t="shared" si="0"/>
        <v>-0.42916666666666664</v>
      </c>
      <c r="X9" s="178">
        <f>F9-D9</f>
        <v>3.0555555555555558E-2</v>
      </c>
      <c r="Y9" s="178">
        <f t="shared" si="0"/>
        <v>-0.4597222222222222</v>
      </c>
      <c r="Z9" s="178">
        <f t="shared" si="0"/>
        <v>0</v>
      </c>
      <c r="AA9" s="178">
        <f t="shared" si="0"/>
        <v>0</v>
      </c>
      <c r="AB9" s="178">
        <f t="shared" si="0"/>
        <v>0</v>
      </c>
      <c r="AC9" s="178"/>
      <c r="AD9" s="178">
        <f t="shared" si="4"/>
        <v>1.8055555555555547E-2</v>
      </c>
      <c r="AE9" s="185">
        <f>C9-C153</f>
        <v>1.9444444444444431E-2</v>
      </c>
      <c r="AF9" s="178">
        <f>D9-D153</f>
        <v>2.0138888888888873E-2</v>
      </c>
      <c r="AG9" s="178">
        <f t="shared" si="1"/>
        <v>-0.42291666666666666</v>
      </c>
      <c r="AH9" s="178">
        <f t="shared" si="1"/>
        <v>1.388888888888884E-3</v>
      </c>
      <c r="AI9" s="178">
        <f>G9-G153</f>
        <v>0</v>
      </c>
      <c r="AJ9" s="178">
        <f t="shared" si="1"/>
        <v>-0.4826388888888889</v>
      </c>
      <c r="AK9" s="178">
        <f t="shared" si="2"/>
        <v>0</v>
      </c>
      <c r="AL9" s="178">
        <f t="shared" si="2"/>
        <v>-0.51388888888888895</v>
      </c>
    </row>
    <row r="10" spans="1:39" ht="30" customHeight="1">
      <c r="A10" s="179"/>
      <c r="B10" s="186"/>
      <c r="C10" s="186"/>
      <c r="D10" s="186"/>
      <c r="E10" s="186"/>
      <c r="F10" s="187"/>
      <c r="G10" s="187"/>
      <c r="H10" s="187"/>
      <c r="I10" s="187"/>
      <c r="J10" s="188"/>
      <c r="K10" s="189"/>
    </row>
    <row r="11" spans="1:39" ht="30" customHeight="1" thickBot="1">
      <c r="A11" s="190">
        <v>1</v>
      </c>
      <c r="B11" s="191"/>
      <c r="C11" s="191"/>
      <c r="D11" s="191"/>
      <c r="E11" s="191"/>
      <c r="F11" s="192"/>
      <c r="G11" s="192"/>
      <c r="H11" s="192"/>
      <c r="I11" s="192"/>
      <c r="J11" s="193"/>
      <c r="K11" s="380" t="s">
        <v>362</v>
      </c>
    </row>
    <row r="12" spans="1:39" ht="30" customHeight="1" thickTop="1" thickBot="1">
      <c r="A12" s="383" t="s">
        <v>363</v>
      </c>
      <c r="B12" s="384"/>
      <c r="C12" s="384"/>
      <c r="D12" s="384"/>
      <c r="E12" s="384"/>
      <c r="F12" s="384"/>
      <c r="G12" s="384"/>
      <c r="H12" s="384"/>
      <c r="I12" s="384"/>
      <c r="J12" s="384"/>
      <c r="K12" s="381"/>
    </row>
    <row r="13" spans="1:39" ht="30" customHeight="1" thickTop="1">
      <c r="A13" s="386" t="s">
        <v>364</v>
      </c>
      <c r="B13" s="387"/>
      <c r="C13" s="388"/>
      <c r="D13" s="387"/>
      <c r="E13" s="389" t="s">
        <v>365</v>
      </c>
      <c r="F13" s="390"/>
      <c r="G13" s="391"/>
      <c r="H13" s="389" t="s">
        <v>366</v>
      </c>
      <c r="I13" s="390"/>
      <c r="J13" s="390"/>
      <c r="K13" s="381"/>
    </row>
    <row r="14" spans="1:39" ht="30" customHeight="1">
      <c r="A14" s="393" t="s">
        <v>367</v>
      </c>
      <c r="B14" s="394"/>
      <c r="C14" s="395" t="s">
        <v>368</v>
      </c>
      <c r="D14" s="395"/>
      <c r="E14" s="396"/>
      <c r="F14" s="365" t="s">
        <v>369</v>
      </c>
      <c r="G14" s="365"/>
      <c r="H14" s="365"/>
      <c r="I14" s="365"/>
      <c r="J14" s="366"/>
      <c r="K14" s="381"/>
    </row>
    <row r="15" spans="1:39" ht="30" customHeight="1">
      <c r="A15" s="397" t="s">
        <v>370</v>
      </c>
      <c r="B15" s="398"/>
      <c r="C15" s="196" t="s">
        <v>371</v>
      </c>
      <c r="D15" s="194" t="s">
        <v>372</v>
      </c>
      <c r="E15" s="195"/>
      <c r="F15" s="365" t="s">
        <v>373</v>
      </c>
      <c r="G15" s="365"/>
      <c r="H15" s="365"/>
      <c r="I15" s="365"/>
      <c r="J15" s="366"/>
      <c r="K15" s="381"/>
    </row>
    <row r="16" spans="1:39" ht="30" customHeight="1" thickBot="1">
      <c r="A16" s="367" t="s">
        <v>374</v>
      </c>
      <c r="B16" s="368"/>
      <c r="C16" s="197" t="s">
        <v>375</v>
      </c>
      <c r="D16" s="369" t="s">
        <v>376</v>
      </c>
      <c r="E16" s="370"/>
      <c r="F16" s="371" t="s">
        <v>377</v>
      </c>
      <c r="G16" s="371"/>
      <c r="H16" s="371"/>
      <c r="I16" s="371"/>
      <c r="J16" s="372"/>
      <c r="K16" s="382"/>
    </row>
    <row r="17" spans="1:38" ht="30" customHeight="1" thickTop="1">
      <c r="A17" s="373" t="s">
        <v>425</v>
      </c>
      <c r="B17" s="373"/>
      <c r="C17" s="373"/>
      <c r="D17" s="373"/>
      <c r="E17" s="373"/>
      <c r="F17" s="373"/>
      <c r="G17" s="373"/>
      <c r="H17" s="373"/>
      <c r="I17" s="378" t="s">
        <v>342</v>
      </c>
      <c r="J17" s="379"/>
    </row>
    <row r="18" spans="1:38" ht="30" customHeight="1">
      <c r="A18" s="373"/>
      <c r="B18" s="373"/>
      <c r="C18" s="373"/>
      <c r="D18" s="373"/>
      <c r="E18" s="373"/>
      <c r="F18" s="373"/>
      <c r="G18" s="373"/>
      <c r="H18" s="373"/>
      <c r="I18" s="376">
        <f>D23</f>
        <v>0.12013888888888889</v>
      </c>
      <c r="J18" s="375"/>
    </row>
    <row r="19" spans="1:38" ht="30" customHeight="1" thickBot="1">
      <c r="A19" s="377">
        <f>$A$3</f>
        <v>45094</v>
      </c>
      <c r="B19" s="377"/>
      <c r="C19" s="377"/>
      <c r="D19" s="94" t="s">
        <v>343</v>
      </c>
      <c r="E19" s="274">
        <f>_xlfn.XLOOKUP(H19,'월간 계획'!C:C,'월간 계획'!B:B,"")</f>
        <v>3622</v>
      </c>
      <c r="F19" s="296">
        <f>_xlfn.XLOOKUP(J19,'월간 계획'!C:C,'월간 계획'!B:B,"")</f>
        <v>3622</v>
      </c>
      <c r="G19" s="95" t="s">
        <v>344</v>
      </c>
      <c r="H19" s="95" t="str">
        <f>_xlfn.XLOOKUP(M19,'월간 계획'!AI:AI,'월간 계획'!C:C,"")</f>
        <v>자선호</v>
      </c>
      <c r="I19" s="95" t="s">
        <v>345</v>
      </c>
      <c r="J19" s="96" t="str">
        <f>_xlfn.XLOOKUP(N19,'월간 계획'!AI:AI,'월간 계획'!C:C,"")</f>
        <v>김만철</v>
      </c>
      <c r="K19" s="93"/>
      <c r="L19" s="93" t="str">
        <f>IF(E19=F19,"ok","확인")</f>
        <v>ok</v>
      </c>
      <c r="M19" s="93" t="s">
        <v>379</v>
      </c>
      <c r="N19" s="93" t="s">
        <v>380</v>
      </c>
    </row>
    <row r="20" spans="1:38" ht="30" customHeight="1" thickTop="1" thickBot="1">
      <c r="A20" s="198" t="s">
        <v>348</v>
      </c>
      <c r="B20" s="168" t="s">
        <v>349</v>
      </c>
      <c r="C20" s="169" t="s">
        <v>350</v>
      </c>
      <c r="D20" s="169" t="s">
        <v>351</v>
      </c>
      <c r="E20" s="169" t="s">
        <v>352</v>
      </c>
      <c r="F20" s="169" t="s">
        <v>353</v>
      </c>
      <c r="G20" s="169" t="s">
        <v>352</v>
      </c>
      <c r="H20" s="169" t="s">
        <v>351</v>
      </c>
      <c r="I20" s="168" t="s">
        <v>350</v>
      </c>
      <c r="J20" s="199" t="s">
        <v>354</v>
      </c>
      <c r="K20" s="171" t="s">
        <v>355</v>
      </c>
    </row>
    <row r="21" spans="1:38" ht="30" customHeight="1" thickTop="1">
      <c r="A21" s="200" t="s">
        <v>356</v>
      </c>
      <c r="B21" s="201">
        <v>0.24305555555555555</v>
      </c>
      <c r="C21" s="175">
        <f>B21+"00:25"</f>
        <v>0.26041666666666669</v>
      </c>
      <c r="D21" s="201">
        <v>0.28680555555555554</v>
      </c>
      <c r="E21" s="201">
        <v>0.30486111111111108</v>
      </c>
      <c r="F21" s="201">
        <v>0.31736111111111115</v>
      </c>
      <c r="G21" s="201">
        <v>0.3298611111111111</v>
      </c>
      <c r="H21" s="201">
        <v>0.34652777777777777</v>
      </c>
      <c r="I21" s="201">
        <v>0.36805555555555558</v>
      </c>
      <c r="J21" s="202">
        <v>0.3888888888888889</v>
      </c>
      <c r="K21" s="177" t="s">
        <v>357</v>
      </c>
      <c r="M21" s="108"/>
      <c r="N21" s="108"/>
      <c r="P21" s="108"/>
      <c r="Q21" s="108"/>
      <c r="R21" s="108"/>
      <c r="S21" s="108"/>
      <c r="T21" s="108"/>
      <c r="U21" s="178">
        <f>C21-B21</f>
        <v>1.7361111111111133E-2</v>
      </c>
      <c r="V21" s="178">
        <f t="shared" ref="V21:AB25" si="6">D21-C21</f>
        <v>2.6388888888888851E-2</v>
      </c>
      <c r="W21" s="178">
        <f t="shared" si="6"/>
        <v>1.8055555555555547E-2</v>
      </c>
      <c r="X21" s="178">
        <f t="shared" si="6"/>
        <v>1.2500000000000067E-2</v>
      </c>
      <c r="Y21" s="178">
        <f t="shared" si="6"/>
        <v>1.2499999999999956E-2</v>
      </c>
      <c r="Z21" s="178">
        <f t="shared" si="6"/>
        <v>1.6666666666666663E-2</v>
      </c>
      <c r="AA21" s="178">
        <f t="shared" si="6"/>
        <v>2.1527777777777812E-2</v>
      </c>
      <c r="AB21" s="178">
        <f>J21-I21</f>
        <v>2.0833333333333315E-2</v>
      </c>
      <c r="AC21" s="178"/>
      <c r="AD21" s="178">
        <f>B21-B5</f>
        <v>0.24305555555555555</v>
      </c>
      <c r="AE21" s="178" t="e">
        <f t="shared" ref="AE21:AL25" si="7">C21-C5</f>
        <v>#VALUE!</v>
      </c>
      <c r="AF21" s="178">
        <f t="shared" si="7"/>
        <v>1.5972222222222221E-2</v>
      </c>
      <c r="AG21" s="178">
        <f t="shared" si="7"/>
        <v>1.6666666666666607E-2</v>
      </c>
      <c r="AH21" s="178">
        <f t="shared" si="7"/>
        <v>1.6666666666666718E-2</v>
      </c>
      <c r="AI21" s="178">
        <f t="shared" si="7"/>
        <v>1.6666666666666663E-2</v>
      </c>
      <c r="AJ21" s="178">
        <f t="shared" si="7"/>
        <v>1.6666666666666663E-2</v>
      </c>
      <c r="AK21" s="178">
        <f t="shared" si="7"/>
        <v>1.6666666666666663E-2</v>
      </c>
      <c r="AL21" s="178">
        <f t="shared" si="7"/>
        <v>1.6666666666666663E-2</v>
      </c>
    </row>
    <row r="22" spans="1:38" ht="30" customHeight="1">
      <c r="A22" s="203" t="s">
        <v>358</v>
      </c>
      <c r="B22" s="175">
        <v>0.40972222222222227</v>
      </c>
      <c r="C22" s="175">
        <f t="shared" ref="C22:C24" si="8">B22+"00:25"</f>
        <v>0.42708333333333337</v>
      </c>
      <c r="D22" s="175">
        <v>0.45347222222222222</v>
      </c>
      <c r="E22" s="175">
        <v>0.47152777777777777</v>
      </c>
      <c r="F22" s="175">
        <v>0.48402777777777778</v>
      </c>
      <c r="G22" s="175">
        <v>0.49652777777777773</v>
      </c>
      <c r="H22" s="175">
        <v>0.5131944444444444</v>
      </c>
      <c r="I22" s="175">
        <v>0.53472222222222221</v>
      </c>
      <c r="J22" s="176">
        <v>5.5555555555555552E-2</v>
      </c>
      <c r="K22" s="180" t="s">
        <v>357</v>
      </c>
      <c r="M22" s="108"/>
      <c r="N22" s="108"/>
      <c r="P22" s="108"/>
      <c r="Q22" s="108"/>
      <c r="R22" s="108"/>
      <c r="S22" s="108"/>
      <c r="T22" s="108"/>
      <c r="U22" s="178">
        <f t="shared" ref="U22:U25" si="9">C22-B22</f>
        <v>1.7361111111111105E-2</v>
      </c>
      <c r="V22" s="178">
        <f t="shared" si="6"/>
        <v>2.6388888888888851E-2</v>
      </c>
      <c r="W22" s="178">
        <f t="shared" si="6"/>
        <v>1.8055555555555547E-2</v>
      </c>
      <c r="X22" s="178">
        <f t="shared" si="6"/>
        <v>1.2500000000000011E-2</v>
      </c>
      <c r="Y22" s="178">
        <f t="shared" si="6"/>
        <v>1.2499999999999956E-2</v>
      </c>
      <c r="Z22" s="178">
        <f t="shared" si="6"/>
        <v>1.6666666666666663E-2</v>
      </c>
      <c r="AA22" s="178">
        <f t="shared" si="6"/>
        <v>2.1527777777777812E-2</v>
      </c>
      <c r="AB22" s="178">
        <f t="shared" si="6"/>
        <v>-0.47916666666666663</v>
      </c>
      <c r="AC22" s="178"/>
      <c r="AD22" s="178">
        <f t="shared" ref="AD22:AD25" si="10">B22-B6</f>
        <v>1.6666666666666718E-2</v>
      </c>
      <c r="AE22" s="178">
        <f t="shared" si="7"/>
        <v>1.6666666666666718E-2</v>
      </c>
      <c r="AF22" s="178">
        <f t="shared" si="7"/>
        <v>1.6666666666666718E-2</v>
      </c>
      <c r="AG22" s="178">
        <f t="shared" si="7"/>
        <v>1.6666666666666663E-2</v>
      </c>
      <c r="AH22" s="178">
        <f t="shared" si="7"/>
        <v>1.6666666666666663E-2</v>
      </c>
      <c r="AI22" s="178">
        <f t="shared" si="7"/>
        <v>1.6666666666666607E-2</v>
      </c>
      <c r="AJ22" s="178">
        <f t="shared" si="7"/>
        <v>1.6666666666666663E-2</v>
      </c>
      <c r="AK22" s="178">
        <f t="shared" si="7"/>
        <v>1.6666666666666607E-2</v>
      </c>
      <c r="AL22" s="178">
        <f t="shared" si="7"/>
        <v>-0.48333333333333328</v>
      </c>
    </row>
    <row r="23" spans="1:38" ht="30" customHeight="1">
      <c r="A23" s="203" t="s">
        <v>359</v>
      </c>
      <c r="B23" s="175">
        <v>7.6388888888888895E-2</v>
      </c>
      <c r="C23" s="175">
        <f t="shared" si="8"/>
        <v>9.375E-2</v>
      </c>
      <c r="D23" s="181">
        <v>0.12013888888888889</v>
      </c>
      <c r="E23" s="175">
        <v>0.13819444444444443</v>
      </c>
      <c r="F23" s="175">
        <v>0.15069444444444444</v>
      </c>
      <c r="G23" s="175">
        <v>0.16319444444444445</v>
      </c>
      <c r="H23" s="175">
        <v>0.17986111111111111</v>
      </c>
      <c r="I23" s="175">
        <v>0.20138888888888887</v>
      </c>
      <c r="J23" s="176">
        <v>0.22222222222222221</v>
      </c>
      <c r="K23" s="180" t="s">
        <v>357</v>
      </c>
      <c r="M23" s="108"/>
      <c r="N23" s="108"/>
      <c r="P23" s="108"/>
      <c r="Q23" s="108"/>
      <c r="R23" s="108"/>
      <c r="S23" s="108"/>
      <c r="T23" s="108"/>
      <c r="U23" s="178">
        <f t="shared" si="9"/>
        <v>1.7361111111111105E-2</v>
      </c>
      <c r="V23" s="178">
        <f t="shared" si="6"/>
        <v>2.6388888888888892E-2</v>
      </c>
      <c r="W23" s="178">
        <f t="shared" si="6"/>
        <v>1.8055555555555533E-2</v>
      </c>
      <c r="X23" s="178">
        <f t="shared" si="6"/>
        <v>1.2500000000000011E-2</v>
      </c>
      <c r="Y23" s="178">
        <f t="shared" si="6"/>
        <v>1.2500000000000011E-2</v>
      </c>
      <c r="Z23" s="178">
        <f t="shared" si="6"/>
        <v>1.6666666666666663E-2</v>
      </c>
      <c r="AA23" s="178">
        <f t="shared" si="6"/>
        <v>2.1527777777777757E-2</v>
      </c>
      <c r="AB23" s="178">
        <f t="shared" si="6"/>
        <v>2.0833333333333343E-2</v>
      </c>
      <c r="AC23" s="178"/>
      <c r="AD23" s="178">
        <f t="shared" si="10"/>
        <v>1.666666666666667E-2</v>
      </c>
      <c r="AE23" s="178">
        <f t="shared" si="7"/>
        <v>1.6666666666666663E-2</v>
      </c>
      <c r="AF23" s="178">
        <f t="shared" si="7"/>
        <v>1.6666666666666663E-2</v>
      </c>
      <c r="AG23" s="178">
        <f t="shared" si="7"/>
        <v>1.6666666666666649E-2</v>
      </c>
      <c r="AH23" s="178">
        <f t="shared" si="7"/>
        <v>1.6666666666666663E-2</v>
      </c>
      <c r="AI23" s="178">
        <f t="shared" si="7"/>
        <v>1.6666666666666663E-2</v>
      </c>
      <c r="AJ23" s="178">
        <f t="shared" si="7"/>
        <v>1.6666666666666663E-2</v>
      </c>
      <c r="AK23" s="178">
        <f t="shared" si="7"/>
        <v>1.6666666666666635E-2</v>
      </c>
      <c r="AL23" s="178">
        <f t="shared" si="7"/>
        <v>1.6666666666666635E-2</v>
      </c>
    </row>
    <row r="24" spans="1:38" ht="30" customHeight="1">
      <c r="A24" s="203" t="s">
        <v>360</v>
      </c>
      <c r="B24" s="175">
        <v>0.24305555555555555</v>
      </c>
      <c r="C24" s="175">
        <f t="shared" si="8"/>
        <v>0.26041666666666669</v>
      </c>
      <c r="D24" s="175">
        <v>0.28680555555555554</v>
      </c>
      <c r="E24" s="175">
        <v>0.30486111111111108</v>
      </c>
      <c r="F24" s="175">
        <v>0.31736111111111115</v>
      </c>
      <c r="G24" s="175">
        <v>0.3298611111111111</v>
      </c>
      <c r="H24" s="175">
        <v>0.34652777777777777</v>
      </c>
      <c r="I24" s="175">
        <v>0.36805555555555558</v>
      </c>
      <c r="J24" s="176">
        <v>0.3888888888888889</v>
      </c>
      <c r="K24" s="180" t="s">
        <v>357</v>
      </c>
      <c r="M24" s="108"/>
      <c r="N24" s="108"/>
      <c r="P24" s="108"/>
      <c r="Q24" s="108"/>
      <c r="R24" s="108"/>
      <c r="S24" s="108"/>
      <c r="T24" s="108"/>
      <c r="U24" s="178">
        <f t="shared" si="9"/>
        <v>1.7361111111111133E-2</v>
      </c>
      <c r="V24" s="178">
        <f t="shared" si="6"/>
        <v>2.6388888888888851E-2</v>
      </c>
      <c r="W24" s="178">
        <f>E24-D24</f>
        <v>1.8055555555555547E-2</v>
      </c>
      <c r="X24" s="178">
        <f t="shared" si="6"/>
        <v>1.2500000000000067E-2</v>
      </c>
      <c r="Y24" s="178">
        <f t="shared" si="6"/>
        <v>1.2499999999999956E-2</v>
      </c>
      <c r="Z24" s="178">
        <f t="shared" si="6"/>
        <v>1.6666666666666663E-2</v>
      </c>
      <c r="AA24" s="178">
        <f t="shared" si="6"/>
        <v>2.1527777777777812E-2</v>
      </c>
      <c r="AB24" s="178">
        <f t="shared" si="6"/>
        <v>2.0833333333333315E-2</v>
      </c>
      <c r="AC24" s="178"/>
      <c r="AD24" s="178">
        <f t="shared" si="10"/>
        <v>1.6666666666666663E-2</v>
      </c>
      <c r="AE24" s="178">
        <f t="shared" si="7"/>
        <v>1.6666666666666691E-2</v>
      </c>
      <c r="AF24" s="178">
        <f t="shared" si="7"/>
        <v>1.6666666666666663E-2</v>
      </c>
      <c r="AG24" s="178">
        <f t="shared" si="7"/>
        <v>1.6666666666666607E-2</v>
      </c>
      <c r="AH24" s="178">
        <f t="shared" si="7"/>
        <v>1.6666666666666718E-2</v>
      </c>
      <c r="AI24" s="178">
        <f t="shared" si="7"/>
        <v>1.6666666666666663E-2</v>
      </c>
      <c r="AJ24" s="178">
        <f t="shared" si="7"/>
        <v>1.6666666666666663E-2</v>
      </c>
      <c r="AK24" s="178">
        <f t="shared" si="7"/>
        <v>1.6666666666666663E-2</v>
      </c>
      <c r="AL24" s="178">
        <f t="shared" si="7"/>
        <v>1.6666666666666663E-2</v>
      </c>
    </row>
    <row r="25" spans="1:38" ht="30" customHeight="1">
      <c r="A25" s="203" t="s">
        <v>361</v>
      </c>
      <c r="B25" s="182">
        <v>0.41388888888888892</v>
      </c>
      <c r="C25" s="175">
        <f>B25+"00:22"</f>
        <v>0.4291666666666667</v>
      </c>
      <c r="D25" s="175">
        <f>C25+"00:25"</f>
        <v>0.4465277777777778</v>
      </c>
      <c r="E25" s="175"/>
      <c r="F25" s="175">
        <f>D25+"00:40"</f>
        <v>0.47430555555555559</v>
      </c>
      <c r="G25" s="173"/>
      <c r="H25" s="173"/>
      <c r="I25" s="173"/>
      <c r="J25" s="183"/>
      <c r="K25" s="184" t="s">
        <v>357</v>
      </c>
      <c r="M25" s="108"/>
      <c r="N25" s="108"/>
      <c r="P25" s="108"/>
      <c r="Q25" s="108"/>
      <c r="R25" s="108"/>
      <c r="S25" s="108"/>
      <c r="T25" s="108"/>
      <c r="U25" s="178">
        <f t="shared" si="9"/>
        <v>1.5277777777777779E-2</v>
      </c>
      <c r="V25" s="185">
        <f>D25-C25</f>
        <v>1.7361111111111105E-2</v>
      </c>
      <c r="W25" s="178">
        <f t="shared" ref="W25" si="11">E25-D25</f>
        <v>-0.4465277777777778</v>
      </c>
      <c r="X25" s="178">
        <f>F25-D25</f>
        <v>2.777777777777779E-2</v>
      </c>
      <c r="Y25" s="178">
        <f t="shared" si="6"/>
        <v>-0.47430555555555559</v>
      </c>
      <c r="Z25" s="178">
        <f t="shared" si="6"/>
        <v>0</v>
      </c>
      <c r="AA25" s="178">
        <f t="shared" si="6"/>
        <v>0</v>
      </c>
      <c r="AB25" s="178">
        <f t="shared" si="6"/>
        <v>0</v>
      </c>
      <c r="AC25" s="178"/>
      <c r="AD25" s="178">
        <f t="shared" si="10"/>
        <v>1.8055555555555602E-2</v>
      </c>
      <c r="AE25" s="178">
        <f t="shared" si="7"/>
        <v>1.8055555555555602E-2</v>
      </c>
      <c r="AF25" s="178">
        <f t="shared" si="7"/>
        <v>1.736111111111116E-2</v>
      </c>
      <c r="AG25" s="178">
        <f>E25-E9</f>
        <v>0</v>
      </c>
      <c r="AH25" s="178">
        <f t="shared" si="7"/>
        <v>1.4583333333333393E-2</v>
      </c>
      <c r="AI25" s="178">
        <f t="shared" si="7"/>
        <v>0</v>
      </c>
      <c r="AJ25" s="178">
        <f t="shared" si="7"/>
        <v>0</v>
      </c>
      <c r="AK25" s="178">
        <f t="shared" si="7"/>
        <v>0</v>
      </c>
      <c r="AL25" s="178">
        <f t="shared" si="7"/>
        <v>0</v>
      </c>
    </row>
    <row r="26" spans="1:38" ht="30" customHeight="1">
      <c r="A26" s="203"/>
      <c r="B26" s="204"/>
      <c r="C26" s="205"/>
      <c r="D26" s="205"/>
      <c r="E26" s="205"/>
      <c r="F26" s="205"/>
      <c r="G26" s="206"/>
      <c r="H26" s="206"/>
      <c r="I26" s="206"/>
      <c r="J26" s="206"/>
      <c r="K26" s="189"/>
    </row>
    <row r="27" spans="1:38" ht="30" customHeight="1" thickBot="1">
      <c r="A27" s="207">
        <v>2</v>
      </c>
      <c r="B27" s="191"/>
      <c r="C27" s="191"/>
      <c r="D27" s="191"/>
      <c r="E27" s="191"/>
      <c r="F27" s="192"/>
      <c r="G27" s="192"/>
      <c r="H27" s="192"/>
      <c r="I27" s="192"/>
      <c r="J27" s="208"/>
      <c r="K27" s="380" t="s">
        <v>362</v>
      </c>
    </row>
    <row r="28" spans="1:38" ht="30" customHeight="1" thickTop="1" thickBot="1">
      <c r="A28" s="383" t="s">
        <v>363</v>
      </c>
      <c r="B28" s="384"/>
      <c r="C28" s="384"/>
      <c r="D28" s="384"/>
      <c r="E28" s="384"/>
      <c r="F28" s="384"/>
      <c r="G28" s="384"/>
      <c r="H28" s="384"/>
      <c r="I28" s="384"/>
      <c r="J28" s="385"/>
      <c r="K28" s="381"/>
    </row>
    <row r="29" spans="1:38" ht="30" customHeight="1" thickTop="1">
      <c r="A29" s="386" t="s">
        <v>364</v>
      </c>
      <c r="B29" s="387"/>
      <c r="C29" s="388"/>
      <c r="D29" s="387"/>
      <c r="E29" s="389" t="s">
        <v>365</v>
      </c>
      <c r="F29" s="390"/>
      <c r="G29" s="391"/>
      <c r="H29" s="389" t="s">
        <v>366</v>
      </c>
      <c r="I29" s="390"/>
      <c r="J29" s="392"/>
      <c r="K29" s="381"/>
    </row>
    <row r="30" spans="1:38" ht="30" customHeight="1">
      <c r="A30" s="393" t="s">
        <v>367</v>
      </c>
      <c r="B30" s="394"/>
      <c r="C30" s="395" t="s">
        <v>368</v>
      </c>
      <c r="D30" s="395"/>
      <c r="E30" s="396"/>
      <c r="F30" s="365" t="s">
        <v>369</v>
      </c>
      <c r="G30" s="365"/>
      <c r="H30" s="365"/>
      <c r="I30" s="365"/>
      <c r="J30" s="366"/>
      <c r="K30" s="381"/>
    </row>
    <row r="31" spans="1:38" ht="30" customHeight="1">
      <c r="A31" s="397" t="s">
        <v>370</v>
      </c>
      <c r="B31" s="398"/>
      <c r="C31" s="196" t="s">
        <v>371</v>
      </c>
      <c r="D31" s="194" t="s">
        <v>372</v>
      </c>
      <c r="E31" s="195"/>
      <c r="F31" s="365" t="s">
        <v>373</v>
      </c>
      <c r="G31" s="365"/>
      <c r="H31" s="365"/>
      <c r="I31" s="365"/>
      <c r="J31" s="366"/>
      <c r="K31" s="381"/>
    </row>
    <row r="32" spans="1:38" ht="30" customHeight="1" thickBot="1">
      <c r="A32" s="367" t="s">
        <v>374</v>
      </c>
      <c r="B32" s="368"/>
      <c r="C32" s="197" t="s">
        <v>375</v>
      </c>
      <c r="D32" s="369" t="s">
        <v>376</v>
      </c>
      <c r="E32" s="370"/>
      <c r="F32" s="371" t="s">
        <v>377</v>
      </c>
      <c r="G32" s="371"/>
      <c r="H32" s="371"/>
      <c r="I32" s="371"/>
      <c r="J32" s="372"/>
      <c r="K32" s="382"/>
    </row>
    <row r="33" spans="1:38" ht="30" customHeight="1" thickTop="1">
      <c r="A33" s="373" t="s">
        <v>426</v>
      </c>
      <c r="B33" s="373"/>
      <c r="C33" s="373"/>
      <c r="D33" s="373"/>
      <c r="E33" s="373"/>
      <c r="F33" s="373"/>
      <c r="G33" s="373"/>
      <c r="H33" s="373"/>
      <c r="I33" s="378" t="s">
        <v>342</v>
      </c>
      <c r="J33" s="379"/>
    </row>
    <row r="34" spans="1:38" ht="30" customHeight="1">
      <c r="A34" s="373"/>
      <c r="B34" s="373"/>
      <c r="C34" s="373"/>
      <c r="D34" s="373"/>
      <c r="E34" s="373"/>
      <c r="F34" s="373"/>
      <c r="G34" s="373"/>
      <c r="H34" s="373"/>
      <c r="I34" s="376">
        <f>D39</f>
        <v>0.13680555555555554</v>
      </c>
      <c r="J34" s="375"/>
    </row>
    <row r="35" spans="1:38" ht="30" customHeight="1" thickBot="1">
      <c r="A35" s="377">
        <f>$A$3</f>
        <v>45094</v>
      </c>
      <c r="B35" s="377"/>
      <c r="C35" s="377"/>
      <c r="D35" s="94" t="s">
        <v>343</v>
      </c>
      <c r="E35" s="274">
        <f>_xlfn.XLOOKUP(H35,'월간 계획'!C:C,'월간 계획'!B:B,"")</f>
        <v>3620</v>
      </c>
      <c r="F35" s="296">
        <f>_xlfn.XLOOKUP(J35,'월간 계획'!C:C,'월간 계획'!B:B,"")</f>
        <v>3620</v>
      </c>
      <c r="G35" s="95" t="s">
        <v>344</v>
      </c>
      <c r="H35" s="95" t="str">
        <f>_xlfn.XLOOKUP(M35,'월간 계획'!AI:AI,'월간 계획'!C:C,"")</f>
        <v>장시혁</v>
      </c>
      <c r="I35" s="95" t="s">
        <v>345</v>
      </c>
      <c r="J35" s="96" t="str">
        <f>_xlfn.XLOOKUP(N35,'월간 계획'!AI:AI,'월간 계획'!C:C,"")</f>
        <v>최중문</v>
      </c>
      <c r="K35" s="93"/>
      <c r="L35" s="93" t="str">
        <f>IF(E35=F35,"ok","확인")</f>
        <v>ok</v>
      </c>
      <c r="M35" s="93" t="s">
        <v>382</v>
      </c>
      <c r="N35" s="93" t="s">
        <v>383</v>
      </c>
    </row>
    <row r="36" spans="1:38" ht="30" customHeight="1" thickTop="1" thickBot="1">
      <c r="A36" s="198" t="s">
        <v>348</v>
      </c>
      <c r="B36" s="168" t="s">
        <v>349</v>
      </c>
      <c r="C36" s="169" t="s">
        <v>350</v>
      </c>
      <c r="D36" s="169" t="s">
        <v>351</v>
      </c>
      <c r="E36" s="169" t="s">
        <v>352</v>
      </c>
      <c r="F36" s="169" t="s">
        <v>353</v>
      </c>
      <c r="G36" s="169" t="s">
        <v>352</v>
      </c>
      <c r="H36" s="169" t="s">
        <v>351</v>
      </c>
      <c r="I36" s="168" t="s">
        <v>350</v>
      </c>
      <c r="J36" s="199" t="s">
        <v>354</v>
      </c>
      <c r="K36" s="171" t="s">
        <v>355</v>
      </c>
    </row>
    <row r="37" spans="1:38" ht="30" customHeight="1" thickTop="1">
      <c r="A37" s="200" t="s">
        <v>356</v>
      </c>
      <c r="B37" s="175">
        <v>0.25972222222222224</v>
      </c>
      <c r="C37" s="175">
        <f>B37+"00:25"</f>
        <v>0.27708333333333335</v>
      </c>
      <c r="D37" s="175">
        <v>0.3034722222222222</v>
      </c>
      <c r="E37" s="175">
        <v>0.3215277777777778</v>
      </c>
      <c r="F37" s="175">
        <v>0.33402777777777781</v>
      </c>
      <c r="G37" s="175">
        <v>0.34652777777777777</v>
      </c>
      <c r="H37" s="175">
        <v>0.36319444444444443</v>
      </c>
      <c r="I37" s="175">
        <v>0.38472222222222219</v>
      </c>
      <c r="J37" s="175">
        <v>0.4055555555555555</v>
      </c>
      <c r="K37" s="177" t="s">
        <v>357</v>
      </c>
      <c r="M37" s="108"/>
      <c r="N37" s="108"/>
      <c r="P37" s="108"/>
      <c r="Q37" s="108"/>
      <c r="R37" s="108"/>
      <c r="S37" s="108"/>
      <c r="T37" s="108"/>
      <c r="U37" s="178">
        <f>C37-B37</f>
        <v>1.7361111111111105E-2</v>
      </c>
      <c r="V37" s="178">
        <f t="shared" ref="V37:AB41" si="12">D37-C37</f>
        <v>2.6388888888888851E-2</v>
      </c>
      <c r="W37" s="178">
        <f t="shared" si="12"/>
        <v>1.8055555555555602E-2</v>
      </c>
      <c r="X37" s="178">
        <f t="shared" si="12"/>
        <v>1.2500000000000011E-2</v>
      </c>
      <c r="Y37" s="178">
        <f t="shared" si="12"/>
        <v>1.2499999999999956E-2</v>
      </c>
      <c r="Z37" s="178">
        <f t="shared" si="12"/>
        <v>1.6666666666666663E-2</v>
      </c>
      <c r="AA37" s="178">
        <f t="shared" si="12"/>
        <v>2.1527777777777757E-2</v>
      </c>
      <c r="AB37" s="178">
        <f>J37-I37</f>
        <v>2.0833333333333315E-2</v>
      </c>
      <c r="AC37" s="178"/>
      <c r="AD37" s="178">
        <f>B37-B21</f>
        <v>1.6666666666666691E-2</v>
      </c>
      <c r="AE37" s="178">
        <f t="shared" ref="AE37:AL41" si="13">C37-C21</f>
        <v>1.6666666666666663E-2</v>
      </c>
      <c r="AF37" s="178">
        <f t="shared" si="13"/>
        <v>1.6666666666666663E-2</v>
      </c>
      <c r="AG37" s="178">
        <f t="shared" si="13"/>
        <v>1.6666666666666718E-2</v>
      </c>
      <c r="AH37" s="178">
        <f t="shared" si="13"/>
        <v>1.6666666666666663E-2</v>
      </c>
      <c r="AI37" s="178">
        <f t="shared" si="13"/>
        <v>1.6666666666666663E-2</v>
      </c>
      <c r="AJ37" s="178">
        <f t="shared" si="13"/>
        <v>1.6666666666666663E-2</v>
      </c>
      <c r="AK37" s="178">
        <f t="shared" si="13"/>
        <v>1.6666666666666607E-2</v>
      </c>
      <c r="AL37" s="178">
        <f t="shared" si="13"/>
        <v>1.6666666666666607E-2</v>
      </c>
    </row>
    <row r="38" spans="1:38" ht="30" customHeight="1">
      <c r="A38" s="203" t="s">
        <v>358</v>
      </c>
      <c r="B38" s="175">
        <v>0.42638888888888887</v>
      </c>
      <c r="C38" s="175">
        <f t="shared" ref="C38:C40" si="14">B38+"00:25"</f>
        <v>0.44374999999999998</v>
      </c>
      <c r="D38" s="175">
        <v>0.47013888888888888</v>
      </c>
      <c r="E38" s="175">
        <v>0.48819444444444443</v>
      </c>
      <c r="F38" s="175">
        <v>0.50069444444444444</v>
      </c>
      <c r="G38" s="175">
        <v>0.5131944444444444</v>
      </c>
      <c r="H38" s="175">
        <v>0.52986111111111112</v>
      </c>
      <c r="I38" s="175">
        <v>5.1388888888888894E-2</v>
      </c>
      <c r="J38" s="175">
        <v>7.2222222222222229E-2</v>
      </c>
      <c r="K38" s="180" t="s">
        <v>357</v>
      </c>
      <c r="M38" s="108"/>
      <c r="N38" s="108"/>
      <c r="P38" s="108"/>
      <c r="Q38" s="108"/>
      <c r="R38" s="108"/>
      <c r="S38" s="108"/>
      <c r="T38" s="108"/>
      <c r="U38" s="178">
        <f t="shared" ref="U38:U41" si="15">C38-B38</f>
        <v>1.7361111111111105E-2</v>
      </c>
      <c r="V38" s="178">
        <f t="shared" si="12"/>
        <v>2.6388888888888906E-2</v>
      </c>
      <c r="W38" s="178">
        <f t="shared" si="12"/>
        <v>1.8055555555555547E-2</v>
      </c>
      <c r="X38" s="178">
        <f t="shared" si="12"/>
        <v>1.2500000000000011E-2</v>
      </c>
      <c r="Y38" s="178">
        <f t="shared" si="12"/>
        <v>1.2499999999999956E-2</v>
      </c>
      <c r="Z38" s="178">
        <f t="shared" si="12"/>
        <v>1.6666666666666718E-2</v>
      </c>
      <c r="AA38" s="178">
        <f t="shared" si="12"/>
        <v>-0.47847222222222224</v>
      </c>
      <c r="AB38" s="178">
        <f t="shared" si="12"/>
        <v>2.0833333333333336E-2</v>
      </c>
      <c r="AC38" s="178"/>
      <c r="AD38" s="178">
        <f t="shared" ref="AD38:AD41" si="16">B38-B22</f>
        <v>1.6666666666666607E-2</v>
      </c>
      <c r="AE38" s="178">
        <f t="shared" si="13"/>
        <v>1.6666666666666607E-2</v>
      </c>
      <c r="AF38" s="178">
        <f t="shared" si="13"/>
        <v>1.6666666666666663E-2</v>
      </c>
      <c r="AG38" s="178">
        <f t="shared" si="13"/>
        <v>1.6666666666666663E-2</v>
      </c>
      <c r="AH38" s="178">
        <f t="shared" si="13"/>
        <v>1.6666666666666663E-2</v>
      </c>
      <c r="AI38" s="178">
        <f t="shared" si="13"/>
        <v>1.6666666666666663E-2</v>
      </c>
      <c r="AJ38" s="178">
        <f t="shared" si="13"/>
        <v>1.6666666666666718E-2</v>
      </c>
      <c r="AK38" s="178">
        <f t="shared" si="13"/>
        <v>-0.48333333333333334</v>
      </c>
      <c r="AL38" s="178">
        <f t="shared" si="13"/>
        <v>1.6666666666666677E-2</v>
      </c>
    </row>
    <row r="39" spans="1:38" ht="30" customHeight="1">
      <c r="A39" s="203" t="s">
        <v>359</v>
      </c>
      <c r="B39" s="175">
        <v>9.3055555555555558E-2</v>
      </c>
      <c r="C39" s="175">
        <f t="shared" si="14"/>
        <v>0.11041666666666666</v>
      </c>
      <c r="D39" s="181">
        <v>0.13680555555555554</v>
      </c>
      <c r="E39" s="175">
        <v>0.15486111111111112</v>
      </c>
      <c r="F39" s="175">
        <v>0.1673611111111111</v>
      </c>
      <c r="G39" s="175">
        <v>0.17986111111111111</v>
      </c>
      <c r="H39" s="175">
        <v>0.19652777777777777</v>
      </c>
      <c r="I39" s="175">
        <v>0.21805555555555556</v>
      </c>
      <c r="J39" s="175">
        <v>0.2388888888888889</v>
      </c>
      <c r="K39" s="180" t="s">
        <v>357</v>
      </c>
      <c r="M39" s="108"/>
      <c r="N39" s="108"/>
      <c r="P39" s="108"/>
      <c r="Q39" s="108"/>
      <c r="R39" s="108"/>
      <c r="S39" s="108"/>
      <c r="T39" s="108"/>
      <c r="U39" s="178">
        <f t="shared" si="15"/>
        <v>1.7361111111111105E-2</v>
      </c>
      <c r="V39" s="178">
        <f t="shared" si="12"/>
        <v>2.6388888888888878E-2</v>
      </c>
      <c r="W39" s="178">
        <f t="shared" si="12"/>
        <v>1.8055555555555575E-2</v>
      </c>
      <c r="X39" s="178">
        <f t="shared" si="12"/>
        <v>1.2499999999999983E-2</v>
      </c>
      <c r="Y39" s="178">
        <f t="shared" si="12"/>
        <v>1.2500000000000011E-2</v>
      </c>
      <c r="Z39" s="178">
        <f t="shared" si="12"/>
        <v>1.6666666666666663E-2</v>
      </c>
      <c r="AA39" s="178">
        <f t="shared" si="12"/>
        <v>2.1527777777777785E-2</v>
      </c>
      <c r="AB39" s="178">
        <f t="shared" si="12"/>
        <v>2.0833333333333343E-2</v>
      </c>
      <c r="AC39" s="178"/>
      <c r="AD39" s="178">
        <f t="shared" si="16"/>
        <v>1.6666666666666663E-2</v>
      </c>
      <c r="AE39" s="178">
        <f t="shared" si="13"/>
        <v>1.6666666666666663E-2</v>
      </c>
      <c r="AF39" s="178">
        <f t="shared" si="13"/>
        <v>1.6666666666666649E-2</v>
      </c>
      <c r="AG39" s="178">
        <f t="shared" si="13"/>
        <v>1.6666666666666691E-2</v>
      </c>
      <c r="AH39" s="178">
        <f t="shared" si="13"/>
        <v>1.6666666666666663E-2</v>
      </c>
      <c r="AI39" s="178">
        <f t="shared" si="13"/>
        <v>1.6666666666666663E-2</v>
      </c>
      <c r="AJ39" s="178">
        <f t="shared" si="13"/>
        <v>1.6666666666666663E-2</v>
      </c>
      <c r="AK39" s="178">
        <f t="shared" si="13"/>
        <v>1.6666666666666691E-2</v>
      </c>
      <c r="AL39" s="178">
        <f t="shared" si="13"/>
        <v>1.6666666666666691E-2</v>
      </c>
    </row>
    <row r="40" spans="1:38" ht="30" customHeight="1">
      <c r="A40" s="203" t="s">
        <v>360</v>
      </c>
      <c r="B40" s="175">
        <v>0.26041666666666669</v>
      </c>
      <c r="C40" s="175">
        <f t="shared" si="14"/>
        <v>0.27777777777777779</v>
      </c>
      <c r="D40" s="175">
        <v>0.30416666666666664</v>
      </c>
      <c r="E40" s="175">
        <v>0.32222222222222224</v>
      </c>
      <c r="F40" s="175">
        <v>0.3347222222222222</v>
      </c>
      <c r="G40" s="175">
        <v>0.34722222222222227</v>
      </c>
      <c r="H40" s="175">
        <v>0.36388888888888887</v>
      </c>
      <c r="I40" s="175">
        <v>0.38541666666666669</v>
      </c>
      <c r="J40" s="175">
        <v>0.40625</v>
      </c>
      <c r="K40" s="180" t="s">
        <v>357</v>
      </c>
      <c r="M40" s="108"/>
      <c r="N40" s="108"/>
      <c r="P40" s="108"/>
      <c r="Q40" s="108"/>
      <c r="R40" s="108"/>
      <c r="S40" s="108"/>
      <c r="T40" s="108"/>
      <c r="U40" s="178">
        <f t="shared" si="15"/>
        <v>1.7361111111111105E-2</v>
      </c>
      <c r="V40" s="178">
        <f t="shared" si="12"/>
        <v>2.6388888888888851E-2</v>
      </c>
      <c r="W40" s="178">
        <f t="shared" si="12"/>
        <v>1.8055555555555602E-2</v>
      </c>
      <c r="X40" s="178">
        <f t="shared" si="12"/>
        <v>1.2499999999999956E-2</v>
      </c>
      <c r="Y40" s="178">
        <f t="shared" si="12"/>
        <v>1.2500000000000067E-2</v>
      </c>
      <c r="Z40" s="178">
        <f t="shared" si="12"/>
        <v>1.6666666666666607E-2</v>
      </c>
      <c r="AA40" s="178">
        <f t="shared" si="12"/>
        <v>2.1527777777777812E-2</v>
      </c>
      <c r="AB40" s="178">
        <f t="shared" si="12"/>
        <v>2.0833333333333315E-2</v>
      </c>
      <c r="AC40" s="178"/>
      <c r="AD40" s="178">
        <f t="shared" si="16"/>
        <v>1.7361111111111133E-2</v>
      </c>
      <c r="AE40" s="178">
        <f t="shared" si="13"/>
        <v>1.7361111111111105E-2</v>
      </c>
      <c r="AF40" s="178">
        <f t="shared" si="13"/>
        <v>1.7361111111111105E-2</v>
      </c>
      <c r="AG40" s="178">
        <f t="shared" si="13"/>
        <v>1.736111111111116E-2</v>
      </c>
      <c r="AH40" s="178">
        <f t="shared" si="13"/>
        <v>1.7361111111111049E-2</v>
      </c>
      <c r="AI40" s="178">
        <f t="shared" si="13"/>
        <v>1.736111111111116E-2</v>
      </c>
      <c r="AJ40" s="178">
        <f t="shared" si="13"/>
        <v>1.7361111111111105E-2</v>
      </c>
      <c r="AK40" s="178">
        <f t="shared" si="13"/>
        <v>1.7361111111111105E-2</v>
      </c>
      <c r="AL40" s="178">
        <f t="shared" si="13"/>
        <v>1.7361111111111105E-2</v>
      </c>
    </row>
    <row r="41" spans="1:38" ht="30" customHeight="1">
      <c r="A41" s="203" t="s">
        <v>361</v>
      </c>
      <c r="B41" s="209">
        <v>0.43263888888888885</v>
      </c>
      <c r="C41" s="175">
        <f>B41+"00:22"</f>
        <v>0.44791666666666663</v>
      </c>
      <c r="D41" s="175">
        <f>C41+"00:25"</f>
        <v>0.46527777777777773</v>
      </c>
      <c r="E41" s="175"/>
      <c r="F41" s="175">
        <f>D41+"00:40"</f>
        <v>0.49305555555555552</v>
      </c>
      <c r="G41" s="210"/>
      <c r="H41" s="210"/>
      <c r="I41" s="210"/>
      <c r="J41" s="210"/>
      <c r="K41" s="184" t="s">
        <v>357</v>
      </c>
      <c r="M41" s="108"/>
      <c r="N41" s="108"/>
      <c r="P41" s="108"/>
      <c r="Q41" s="108"/>
      <c r="R41" s="108"/>
      <c r="S41" s="108"/>
      <c r="T41" s="108"/>
      <c r="U41" s="178">
        <f t="shared" si="15"/>
        <v>1.5277777777777779E-2</v>
      </c>
      <c r="V41" s="185">
        <f>D41-C41</f>
        <v>1.7361111111111105E-2</v>
      </c>
      <c r="W41" s="178">
        <f t="shared" si="12"/>
        <v>-0.46527777777777773</v>
      </c>
      <c r="X41" s="178">
        <f>F41-D41</f>
        <v>2.777777777777779E-2</v>
      </c>
      <c r="Y41" s="178">
        <f t="shared" si="12"/>
        <v>-0.49305555555555552</v>
      </c>
      <c r="Z41" s="178">
        <f t="shared" si="12"/>
        <v>0</v>
      </c>
      <c r="AA41" s="178">
        <f t="shared" si="12"/>
        <v>0</v>
      </c>
      <c r="AB41" s="178">
        <f t="shared" si="12"/>
        <v>0</v>
      </c>
      <c r="AC41" s="178"/>
      <c r="AD41" s="178">
        <f t="shared" si="16"/>
        <v>1.8749999999999933E-2</v>
      </c>
      <c r="AE41" s="178">
        <f t="shared" si="13"/>
        <v>1.8749999999999933E-2</v>
      </c>
      <c r="AF41" s="185">
        <f>D41-D25</f>
        <v>1.8749999999999933E-2</v>
      </c>
      <c r="AG41" s="178">
        <f t="shared" si="13"/>
        <v>0</v>
      </c>
      <c r="AH41" s="178">
        <f t="shared" si="13"/>
        <v>1.8749999999999933E-2</v>
      </c>
      <c r="AI41" s="178">
        <f t="shared" si="13"/>
        <v>0</v>
      </c>
      <c r="AJ41" s="178">
        <f t="shared" si="13"/>
        <v>0</v>
      </c>
      <c r="AK41" s="178">
        <f t="shared" si="13"/>
        <v>0</v>
      </c>
      <c r="AL41" s="178">
        <f t="shared" si="13"/>
        <v>0</v>
      </c>
    </row>
    <row r="42" spans="1:38" ht="30" customHeight="1">
      <c r="A42" s="203" t="s">
        <v>385</v>
      </c>
      <c r="B42" s="211"/>
      <c r="C42" s="212"/>
      <c r="D42" s="212"/>
      <c r="E42" s="213"/>
      <c r="F42" s="214"/>
      <c r="G42" s="214"/>
      <c r="H42" s="214"/>
      <c r="I42" s="214"/>
      <c r="J42" s="215"/>
      <c r="K42" s="184" t="s">
        <v>357</v>
      </c>
    </row>
    <row r="43" spans="1:38" ht="30" customHeight="1" thickBot="1">
      <c r="A43" s="207">
        <v>3</v>
      </c>
      <c r="B43" s="216"/>
      <c r="C43" s="191"/>
      <c r="D43" s="191"/>
      <c r="E43" s="191"/>
      <c r="F43" s="192"/>
      <c r="G43" s="192"/>
      <c r="H43" s="192"/>
      <c r="I43" s="192"/>
      <c r="J43" s="208"/>
      <c r="K43" s="380" t="s">
        <v>362</v>
      </c>
    </row>
    <row r="44" spans="1:38" ht="30" customHeight="1" thickTop="1" thickBot="1">
      <c r="A44" s="383" t="s">
        <v>363</v>
      </c>
      <c r="B44" s="384"/>
      <c r="C44" s="384"/>
      <c r="D44" s="384"/>
      <c r="E44" s="384"/>
      <c r="F44" s="384"/>
      <c r="G44" s="384"/>
      <c r="H44" s="384"/>
      <c r="I44" s="384"/>
      <c r="J44" s="385"/>
      <c r="K44" s="381"/>
    </row>
    <row r="45" spans="1:38" ht="30" customHeight="1" thickTop="1">
      <c r="A45" s="386" t="s">
        <v>364</v>
      </c>
      <c r="B45" s="387"/>
      <c r="C45" s="388"/>
      <c r="D45" s="387"/>
      <c r="E45" s="389" t="s">
        <v>365</v>
      </c>
      <c r="F45" s="390"/>
      <c r="G45" s="391"/>
      <c r="H45" s="389" t="s">
        <v>387</v>
      </c>
      <c r="I45" s="390"/>
      <c r="J45" s="392"/>
      <c r="K45" s="381"/>
    </row>
    <row r="46" spans="1:38" ht="30" customHeight="1">
      <c r="A46" s="393" t="s">
        <v>367</v>
      </c>
      <c r="B46" s="394"/>
      <c r="C46" s="395" t="s">
        <v>368</v>
      </c>
      <c r="D46" s="395"/>
      <c r="E46" s="396"/>
      <c r="F46" s="365" t="s">
        <v>369</v>
      </c>
      <c r="G46" s="365"/>
      <c r="H46" s="365"/>
      <c r="I46" s="365"/>
      <c r="J46" s="366"/>
      <c r="K46" s="381"/>
    </row>
    <row r="47" spans="1:38" ht="30" customHeight="1">
      <c r="A47" s="397" t="s">
        <v>370</v>
      </c>
      <c r="B47" s="398"/>
      <c r="C47" s="196" t="s">
        <v>371</v>
      </c>
      <c r="D47" s="194" t="s">
        <v>372</v>
      </c>
      <c r="E47" s="195"/>
      <c r="F47" s="365" t="s">
        <v>373</v>
      </c>
      <c r="G47" s="365"/>
      <c r="H47" s="365"/>
      <c r="I47" s="365"/>
      <c r="J47" s="366"/>
      <c r="K47" s="381"/>
    </row>
    <row r="48" spans="1:38" ht="30" customHeight="1" thickBot="1">
      <c r="A48" s="367" t="s">
        <v>374</v>
      </c>
      <c r="B48" s="368"/>
      <c r="C48" s="197" t="s">
        <v>375</v>
      </c>
      <c r="D48" s="369" t="s">
        <v>376</v>
      </c>
      <c r="E48" s="370"/>
      <c r="F48" s="371" t="s">
        <v>377</v>
      </c>
      <c r="G48" s="371"/>
      <c r="H48" s="371"/>
      <c r="I48" s="371"/>
      <c r="J48" s="372"/>
      <c r="K48" s="382"/>
    </row>
    <row r="49" spans="1:38" ht="30" customHeight="1" thickTop="1">
      <c r="A49" s="373" t="s">
        <v>427</v>
      </c>
      <c r="B49" s="373"/>
      <c r="C49" s="373"/>
      <c r="D49" s="373"/>
      <c r="E49" s="373"/>
      <c r="F49" s="373"/>
      <c r="G49" s="373"/>
      <c r="H49" s="373"/>
      <c r="I49" s="378" t="s">
        <v>342</v>
      </c>
      <c r="J49" s="379"/>
    </row>
    <row r="50" spans="1:38" ht="30" customHeight="1">
      <c r="A50" s="373"/>
      <c r="B50" s="373"/>
      <c r="C50" s="373"/>
      <c r="D50" s="373"/>
      <c r="E50" s="373"/>
      <c r="F50" s="373"/>
      <c r="G50" s="373"/>
      <c r="H50" s="373"/>
      <c r="I50" s="376">
        <f>D56</f>
        <v>0.15347222222222223</v>
      </c>
      <c r="J50" s="375"/>
    </row>
    <row r="51" spans="1:38" ht="30" customHeight="1" thickBot="1">
      <c r="A51" s="377">
        <f>$A$3</f>
        <v>45094</v>
      </c>
      <c r="B51" s="377"/>
      <c r="C51" s="377"/>
      <c r="D51" s="94" t="s">
        <v>343</v>
      </c>
      <c r="E51" s="274">
        <f>_xlfn.XLOOKUP(H51,'월간 계획'!C:C,'월간 계획'!B:B,"")</f>
        <v>3630</v>
      </c>
      <c r="F51" s="296">
        <f>_xlfn.XLOOKUP(J51,'월간 계획'!C:C,'월간 계획'!B:B,"")</f>
        <v>3630</v>
      </c>
      <c r="G51" s="95" t="s">
        <v>344</v>
      </c>
      <c r="H51" s="95" t="str">
        <f>_xlfn.XLOOKUP(M51,'월간 계획'!AI:AI,'월간 계획'!C:C,"")</f>
        <v>우제욱</v>
      </c>
      <c r="I51" s="95" t="s">
        <v>345</v>
      </c>
      <c r="J51" s="96" t="str">
        <f>_xlfn.XLOOKUP(N51,'월간 계획'!AI:AI,'월간 계획'!C:C,"")</f>
        <v>변일용</v>
      </c>
      <c r="K51" s="93"/>
      <c r="L51" s="93" t="str">
        <f>IF(E51=F51,"ok","확인")</f>
        <v>ok</v>
      </c>
      <c r="M51" s="93" t="s">
        <v>389</v>
      </c>
      <c r="N51" s="93" t="s">
        <v>390</v>
      </c>
    </row>
    <row r="52" spans="1:38" ht="30" customHeight="1" thickTop="1" thickBot="1">
      <c r="A52" s="198" t="s">
        <v>348</v>
      </c>
      <c r="B52" s="168" t="s">
        <v>349</v>
      </c>
      <c r="C52" s="169" t="s">
        <v>350</v>
      </c>
      <c r="D52" s="169" t="s">
        <v>351</v>
      </c>
      <c r="E52" s="169" t="s">
        <v>352</v>
      </c>
      <c r="F52" s="169" t="s">
        <v>353</v>
      </c>
      <c r="G52" s="169" t="s">
        <v>352</v>
      </c>
      <c r="H52" s="169" t="s">
        <v>351</v>
      </c>
      <c r="I52" s="168" t="s">
        <v>350</v>
      </c>
      <c r="J52" s="199" t="s">
        <v>354</v>
      </c>
      <c r="K52" s="171" t="s">
        <v>355</v>
      </c>
    </row>
    <row r="53" spans="1:38" ht="30" customHeight="1" thickTop="1">
      <c r="A53" s="200" t="s">
        <v>356</v>
      </c>
      <c r="B53" s="217"/>
      <c r="C53" s="217"/>
      <c r="D53" s="217"/>
      <c r="E53" s="217"/>
      <c r="F53" s="217"/>
      <c r="G53" s="217"/>
      <c r="H53" s="218" t="s">
        <v>428</v>
      </c>
      <c r="I53" s="201">
        <v>0.24305555555555555</v>
      </c>
      <c r="J53" s="202">
        <v>0.25555555555555559</v>
      </c>
      <c r="K53" s="177" t="s">
        <v>357</v>
      </c>
      <c r="M53" s="108"/>
      <c r="N53" s="108"/>
      <c r="P53" s="108"/>
      <c r="Q53" s="108"/>
      <c r="R53" s="108"/>
      <c r="S53" s="108"/>
      <c r="T53" s="108"/>
      <c r="U53" s="178">
        <f>C53-B53</f>
        <v>0</v>
      </c>
      <c r="V53" s="178">
        <f t="shared" ref="V53:AB58" si="17">D53-C53</f>
        <v>0</v>
      </c>
      <c r="W53" s="178">
        <f t="shared" si="17"/>
        <v>0</v>
      </c>
      <c r="X53" s="178">
        <f t="shared" si="17"/>
        <v>0</v>
      </c>
      <c r="Y53" s="178">
        <f t="shared" si="17"/>
        <v>0</v>
      </c>
      <c r="Z53" s="178" t="e">
        <f t="shared" si="17"/>
        <v>#VALUE!</v>
      </c>
      <c r="AA53" s="178" t="e">
        <f t="shared" si="17"/>
        <v>#VALUE!</v>
      </c>
      <c r="AB53" s="178">
        <f>J53-I53</f>
        <v>1.2500000000000039E-2</v>
      </c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</row>
    <row r="54" spans="1:38" ht="30" customHeight="1">
      <c r="A54" s="203" t="s">
        <v>358</v>
      </c>
      <c r="B54" s="175">
        <v>0.27638888888888885</v>
      </c>
      <c r="C54" s="175">
        <f>B54+"00:25"</f>
        <v>0.29374999999999996</v>
      </c>
      <c r="D54" s="175">
        <v>0.32013888888888892</v>
      </c>
      <c r="E54" s="175">
        <v>0.33819444444444446</v>
      </c>
      <c r="F54" s="175">
        <v>0.35069444444444442</v>
      </c>
      <c r="G54" s="175">
        <v>0.36319444444444443</v>
      </c>
      <c r="H54" s="175">
        <v>0.37986111111111115</v>
      </c>
      <c r="I54" s="175">
        <v>0.40138888888888885</v>
      </c>
      <c r="J54" s="176">
        <v>0.42222222222222222</v>
      </c>
      <c r="K54" s="180" t="s">
        <v>357</v>
      </c>
      <c r="M54" s="108"/>
      <c r="N54" s="108"/>
      <c r="P54" s="108"/>
      <c r="Q54" s="108"/>
      <c r="R54" s="108"/>
      <c r="S54" s="108"/>
      <c r="T54" s="108"/>
      <c r="U54" s="178">
        <f t="shared" ref="U54:U57" si="18">C54-B54</f>
        <v>1.7361111111111105E-2</v>
      </c>
      <c r="V54" s="178">
        <f t="shared" si="17"/>
        <v>2.6388888888888962E-2</v>
      </c>
      <c r="W54" s="178">
        <f t="shared" si="17"/>
        <v>1.8055555555555547E-2</v>
      </c>
      <c r="X54" s="178">
        <f t="shared" si="17"/>
        <v>1.2499999999999956E-2</v>
      </c>
      <c r="Y54" s="178">
        <f t="shared" si="17"/>
        <v>1.2500000000000011E-2</v>
      </c>
      <c r="Z54" s="178">
        <f t="shared" si="17"/>
        <v>1.6666666666666718E-2</v>
      </c>
      <c r="AA54" s="178">
        <f t="shared" si="17"/>
        <v>2.1527777777777701E-2</v>
      </c>
      <c r="AB54" s="178">
        <f t="shared" si="17"/>
        <v>2.083333333333337E-2</v>
      </c>
      <c r="AC54" s="178"/>
      <c r="AD54" s="178">
        <f>B54-B37</f>
        <v>1.6666666666666607E-2</v>
      </c>
      <c r="AE54" s="178">
        <f t="shared" ref="AE54:AL58" si="19">C54-C37</f>
        <v>1.6666666666666607E-2</v>
      </c>
      <c r="AF54" s="178">
        <f t="shared" si="19"/>
        <v>1.6666666666666718E-2</v>
      </c>
      <c r="AG54" s="178">
        <f t="shared" si="19"/>
        <v>1.6666666666666663E-2</v>
      </c>
      <c r="AH54" s="178">
        <f t="shared" si="19"/>
        <v>1.6666666666666607E-2</v>
      </c>
      <c r="AI54" s="178">
        <f t="shared" si="19"/>
        <v>1.6666666666666663E-2</v>
      </c>
      <c r="AJ54" s="178">
        <f t="shared" si="19"/>
        <v>1.6666666666666718E-2</v>
      </c>
      <c r="AK54" s="178">
        <f t="shared" si="19"/>
        <v>1.6666666666666663E-2</v>
      </c>
      <c r="AL54" s="178">
        <f t="shared" si="19"/>
        <v>1.6666666666666718E-2</v>
      </c>
    </row>
    <row r="55" spans="1:38" ht="30" customHeight="1">
      <c r="A55" s="203" t="s">
        <v>359</v>
      </c>
      <c r="B55" s="175">
        <v>0.44305555555555554</v>
      </c>
      <c r="C55" s="175">
        <f t="shared" ref="C55:C57" si="20">B55+"00:25"</f>
        <v>0.46041666666666664</v>
      </c>
      <c r="D55" s="175">
        <v>0.48680555555555555</v>
      </c>
      <c r="E55" s="175">
        <v>0.50486111111111109</v>
      </c>
      <c r="F55" s="175">
        <v>0.51736111111111105</v>
      </c>
      <c r="G55" s="175">
        <v>0.52986111111111112</v>
      </c>
      <c r="H55" s="175">
        <v>4.6527777777777779E-2</v>
      </c>
      <c r="I55" s="175">
        <v>6.805555555555555E-2</v>
      </c>
      <c r="J55" s="176">
        <v>8.8888888888888892E-2</v>
      </c>
      <c r="K55" s="180" t="s">
        <v>357</v>
      </c>
      <c r="M55" s="108"/>
      <c r="N55" s="108"/>
      <c r="P55" s="108"/>
      <c r="Q55" s="108"/>
      <c r="R55" s="108"/>
      <c r="S55" s="108"/>
      <c r="T55" s="108"/>
      <c r="U55" s="178">
        <f t="shared" si="18"/>
        <v>1.7361111111111105E-2</v>
      </c>
      <c r="V55" s="178">
        <f t="shared" si="17"/>
        <v>2.6388888888888906E-2</v>
      </c>
      <c r="W55" s="178">
        <f t="shared" si="17"/>
        <v>1.8055555555555547E-2</v>
      </c>
      <c r="X55" s="178">
        <f t="shared" si="17"/>
        <v>1.2499999999999956E-2</v>
      </c>
      <c r="Y55" s="178">
        <f t="shared" si="17"/>
        <v>1.2500000000000067E-2</v>
      </c>
      <c r="Z55" s="178">
        <f t="shared" si="17"/>
        <v>-0.48333333333333334</v>
      </c>
      <c r="AA55" s="178">
        <f t="shared" si="17"/>
        <v>2.1527777777777771E-2</v>
      </c>
      <c r="AB55" s="178">
        <f t="shared" si="17"/>
        <v>2.0833333333333343E-2</v>
      </c>
      <c r="AC55" s="178"/>
      <c r="AD55" s="178">
        <f t="shared" ref="AD55:AD58" si="21">B55-B38</f>
        <v>1.6666666666666663E-2</v>
      </c>
      <c r="AE55" s="178">
        <f t="shared" si="19"/>
        <v>1.6666666666666663E-2</v>
      </c>
      <c r="AF55" s="178">
        <f t="shared" si="19"/>
        <v>1.6666666666666663E-2</v>
      </c>
      <c r="AG55" s="178">
        <f t="shared" si="19"/>
        <v>1.6666666666666663E-2</v>
      </c>
      <c r="AH55" s="178">
        <f t="shared" si="19"/>
        <v>1.6666666666666607E-2</v>
      </c>
      <c r="AI55" s="178">
        <f t="shared" si="19"/>
        <v>1.6666666666666718E-2</v>
      </c>
      <c r="AJ55" s="178">
        <f t="shared" si="19"/>
        <v>-0.48333333333333334</v>
      </c>
      <c r="AK55" s="178">
        <f t="shared" si="19"/>
        <v>1.6666666666666656E-2</v>
      </c>
      <c r="AL55" s="178">
        <f t="shared" si="19"/>
        <v>1.6666666666666663E-2</v>
      </c>
    </row>
    <row r="56" spans="1:38" ht="30" customHeight="1">
      <c r="A56" s="203" t="s">
        <v>360</v>
      </c>
      <c r="B56" s="175">
        <v>0.10972222222222222</v>
      </c>
      <c r="C56" s="175">
        <f t="shared" si="20"/>
        <v>0.12708333333333333</v>
      </c>
      <c r="D56" s="181">
        <v>0.15347222222222223</v>
      </c>
      <c r="E56" s="175">
        <v>0.17152777777777775</v>
      </c>
      <c r="F56" s="175">
        <v>0.18402777777777779</v>
      </c>
      <c r="G56" s="175">
        <v>0.19652777777777777</v>
      </c>
      <c r="H56" s="175">
        <v>0.21319444444444444</v>
      </c>
      <c r="I56" s="175">
        <v>0.23472222222222219</v>
      </c>
      <c r="J56" s="176">
        <v>0.25555555555555559</v>
      </c>
      <c r="K56" s="180" t="s">
        <v>357</v>
      </c>
      <c r="M56" s="108"/>
      <c r="N56" s="108"/>
      <c r="P56" s="108"/>
      <c r="Q56" s="108"/>
      <c r="R56" s="108"/>
      <c r="S56" s="108"/>
      <c r="T56" s="108"/>
      <c r="U56" s="178">
        <f t="shared" si="18"/>
        <v>1.7361111111111105E-2</v>
      </c>
      <c r="V56" s="178">
        <f t="shared" si="17"/>
        <v>2.6388888888888906E-2</v>
      </c>
      <c r="W56" s="178">
        <f t="shared" si="17"/>
        <v>1.8055555555555519E-2</v>
      </c>
      <c r="X56" s="178">
        <f t="shared" si="17"/>
        <v>1.2500000000000039E-2</v>
      </c>
      <c r="Y56" s="178">
        <f t="shared" si="17"/>
        <v>1.2499999999999983E-2</v>
      </c>
      <c r="Z56" s="178">
        <f t="shared" si="17"/>
        <v>1.6666666666666663E-2</v>
      </c>
      <c r="AA56" s="178">
        <f t="shared" si="17"/>
        <v>2.1527777777777757E-2</v>
      </c>
      <c r="AB56" s="178">
        <f t="shared" si="17"/>
        <v>2.0833333333333398E-2</v>
      </c>
      <c r="AC56" s="178"/>
      <c r="AD56" s="178">
        <f t="shared" si="21"/>
        <v>1.6666666666666663E-2</v>
      </c>
      <c r="AE56" s="178">
        <f t="shared" si="19"/>
        <v>1.6666666666666663E-2</v>
      </c>
      <c r="AF56" s="178">
        <f t="shared" si="19"/>
        <v>1.6666666666666691E-2</v>
      </c>
      <c r="AG56" s="178">
        <f t="shared" si="19"/>
        <v>1.6666666666666635E-2</v>
      </c>
      <c r="AH56" s="178">
        <f t="shared" si="19"/>
        <v>1.6666666666666691E-2</v>
      </c>
      <c r="AI56" s="178">
        <f t="shared" si="19"/>
        <v>1.6666666666666663E-2</v>
      </c>
      <c r="AJ56" s="178">
        <f t="shared" si="19"/>
        <v>1.6666666666666663E-2</v>
      </c>
      <c r="AK56" s="178">
        <f t="shared" si="19"/>
        <v>1.6666666666666635E-2</v>
      </c>
      <c r="AL56" s="178">
        <f t="shared" si="19"/>
        <v>1.6666666666666691E-2</v>
      </c>
    </row>
    <row r="57" spans="1:38" ht="30" customHeight="1">
      <c r="A57" s="203" t="s">
        <v>361</v>
      </c>
      <c r="B57" s="175">
        <v>0.27777777777777779</v>
      </c>
      <c r="C57" s="175">
        <f t="shared" si="20"/>
        <v>0.2951388888888889</v>
      </c>
      <c r="D57" s="175">
        <v>0.3215277777777778</v>
      </c>
      <c r="E57" s="175">
        <v>0.33958333333333335</v>
      </c>
      <c r="F57" s="175">
        <v>0.3520833333333333</v>
      </c>
      <c r="G57" s="175">
        <v>0.36458333333333331</v>
      </c>
      <c r="H57" s="175">
        <v>0.38125000000000003</v>
      </c>
      <c r="I57" s="175">
        <v>0.40277777777777773</v>
      </c>
      <c r="J57" s="176">
        <v>0.42222222222222222</v>
      </c>
      <c r="K57" s="184" t="s">
        <v>357</v>
      </c>
      <c r="M57" s="108"/>
      <c r="N57" s="108"/>
      <c r="P57" s="108"/>
      <c r="Q57" s="108"/>
      <c r="R57" s="108"/>
      <c r="S57" s="108"/>
      <c r="T57" s="108"/>
      <c r="U57" s="178">
        <f t="shared" si="18"/>
        <v>1.7361111111111105E-2</v>
      </c>
      <c r="V57" s="178">
        <f>D57-C57</f>
        <v>2.6388888888888906E-2</v>
      </c>
      <c r="W57" s="178">
        <f t="shared" si="17"/>
        <v>1.8055555555555547E-2</v>
      </c>
      <c r="X57" s="178">
        <f t="shared" si="17"/>
        <v>1.2499999999999956E-2</v>
      </c>
      <c r="Y57" s="178">
        <f t="shared" si="17"/>
        <v>1.2500000000000011E-2</v>
      </c>
      <c r="Z57" s="178">
        <f t="shared" si="17"/>
        <v>1.6666666666666718E-2</v>
      </c>
      <c r="AA57" s="178">
        <f t="shared" si="17"/>
        <v>2.1527777777777701E-2</v>
      </c>
      <c r="AB57" s="178">
        <f t="shared" si="17"/>
        <v>1.9444444444444486E-2</v>
      </c>
      <c r="AC57" s="178"/>
      <c r="AD57" s="178">
        <f t="shared" si="21"/>
        <v>1.7361111111111105E-2</v>
      </c>
      <c r="AE57" s="178">
        <f t="shared" si="19"/>
        <v>1.7361111111111105E-2</v>
      </c>
      <c r="AF57" s="178">
        <f t="shared" si="19"/>
        <v>1.736111111111116E-2</v>
      </c>
      <c r="AG57" s="178">
        <f t="shared" si="19"/>
        <v>1.7361111111111105E-2</v>
      </c>
      <c r="AH57" s="178">
        <f t="shared" si="19"/>
        <v>1.7361111111111105E-2</v>
      </c>
      <c r="AI57" s="178">
        <f t="shared" si="19"/>
        <v>1.7361111111111049E-2</v>
      </c>
      <c r="AJ57" s="178">
        <f t="shared" si="19"/>
        <v>1.736111111111116E-2</v>
      </c>
      <c r="AK57" s="178">
        <f t="shared" si="19"/>
        <v>1.7361111111111049E-2</v>
      </c>
      <c r="AL57" s="178">
        <f t="shared" si="19"/>
        <v>1.5972222222222221E-2</v>
      </c>
    </row>
    <row r="58" spans="1:38" ht="30" customHeight="1" thickBot="1">
      <c r="A58" s="203" t="s">
        <v>385</v>
      </c>
      <c r="B58" s="219">
        <v>0.4513888888888889</v>
      </c>
      <c r="C58" s="220"/>
      <c r="D58" s="220">
        <v>0.4826388888888889</v>
      </c>
      <c r="E58" s="220"/>
      <c r="F58" s="220">
        <v>6.9444444444444441E-3</v>
      </c>
      <c r="G58" s="221"/>
      <c r="H58" s="221"/>
      <c r="I58" s="221"/>
      <c r="J58" s="222"/>
      <c r="K58" s="184" t="s">
        <v>357</v>
      </c>
      <c r="U58" s="178">
        <f>C58-B58</f>
        <v>-0.4513888888888889</v>
      </c>
      <c r="V58" s="178">
        <f>D58-B58</f>
        <v>3.125E-2</v>
      </c>
      <c r="W58" s="178">
        <f t="shared" si="17"/>
        <v>-0.4826388888888889</v>
      </c>
      <c r="X58" s="178">
        <f>F58-D58</f>
        <v>-0.47569444444444448</v>
      </c>
      <c r="Y58" s="178">
        <f t="shared" si="17"/>
        <v>-6.9444444444444441E-3</v>
      </c>
      <c r="Z58" s="178">
        <f t="shared" si="17"/>
        <v>0</v>
      </c>
      <c r="AA58" s="178">
        <f t="shared" si="17"/>
        <v>0</v>
      </c>
      <c r="AB58" s="178">
        <f t="shared" si="17"/>
        <v>0</v>
      </c>
      <c r="AD58" s="178">
        <f t="shared" si="21"/>
        <v>1.8750000000000044E-2</v>
      </c>
      <c r="AE58" s="178">
        <f t="shared" si="19"/>
        <v>-0.44791666666666663</v>
      </c>
      <c r="AF58" s="178">
        <f>D58-D41</f>
        <v>1.736111111111116E-2</v>
      </c>
      <c r="AG58" s="178">
        <f t="shared" si="19"/>
        <v>0</v>
      </c>
      <c r="AH58" s="178">
        <f t="shared" si="19"/>
        <v>-0.4861111111111111</v>
      </c>
      <c r="AI58" s="178">
        <f t="shared" si="19"/>
        <v>0</v>
      </c>
      <c r="AJ58" s="178">
        <f t="shared" si="19"/>
        <v>0</v>
      </c>
      <c r="AK58" s="178">
        <f t="shared" si="19"/>
        <v>0</v>
      </c>
      <c r="AL58" s="178">
        <f t="shared" si="19"/>
        <v>0</v>
      </c>
    </row>
    <row r="59" spans="1:38" ht="30" customHeight="1" thickBot="1">
      <c r="A59" s="207">
        <v>4</v>
      </c>
      <c r="B59" s="216" t="s">
        <v>386</v>
      </c>
      <c r="C59" s="191"/>
      <c r="D59" s="191"/>
      <c r="E59" s="191"/>
      <c r="F59" s="192"/>
      <c r="G59" s="192"/>
      <c r="H59" s="192"/>
      <c r="I59" s="223"/>
      <c r="J59" s="208"/>
      <c r="K59" s="380" t="s">
        <v>362</v>
      </c>
    </row>
    <row r="60" spans="1:38" ht="30" customHeight="1" thickTop="1" thickBot="1">
      <c r="A60" s="383" t="s">
        <v>363</v>
      </c>
      <c r="B60" s="384"/>
      <c r="C60" s="384"/>
      <c r="D60" s="384"/>
      <c r="E60" s="384"/>
      <c r="F60" s="384"/>
      <c r="G60" s="384"/>
      <c r="H60" s="384"/>
      <c r="I60" s="384"/>
      <c r="J60" s="385"/>
      <c r="K60" s="381"/>
    </row>
    <row r="61" spans="1:38" ht="30" customHeight="1" thickTop="1">
      <c r="A61" s="386" t="s">
        <v>364</v>
      </c>
      <c r="B61" s="387"/>
      <c r="C61" s="388"/>
      <c r="D61" s="387"/>
      <c r="E61" s="389" t="s">
        <v>365</v>
      </c>
      <c r="F61" s="390"/>
      <c r="G61" s="391"/>
      <c r="H61" s="389" t="s">
        <v>366</v>
      </c>
      <c r="I61" s="390"/>
      <c r="J61" s="392"/>
      <c r="K61" s="381"/>
    </row>
    <row r="62" spans="1:38" ht="30" customHeight="1">
      <c r="A62" s="393" t="s">
        <v>367</v>
      </c>
      <c r="B62" s="394"/>
      <c r="C62" s="395" t="s">
        <v>368</v>
      </c>
      <c r="D62" s="395"/>
      <c r="E62" s="396"/>
      <c r="F62" s="365" t="s">
        <v>369</v>
      </c>
      <c r="G62" s="365"/>
      <c r="H62" s="365"/>
      <c r="I62" s="365"/>
      <c r="J62" s="366"/>
      <c r="K62" s="381"/>
    </row>
    <row r="63" spans="1:38" ht="30" customHeight="1">
      <c r="A63" s="397" t="s">
        <v>370</v>
      </c>
      <c r="B63" s="398"/>
      <c r="C63" s="196" t="s">
        <v>371</v>
      </c>
      <c r="D63" s="194" t="s">
        <v>372</v>
      </c>
      <c r="E63" s="195"/>
      <c r="F63" s="365" t="s">
        <v>373</v>
      </c>
      <c r="G63" s="365"/>
      <c r="H63" s="365"/>
      <c r="I63" s="365"/>
      <c r="J63" s="366"/>
      <c r="K63" s="381"/>
    </row>
    <row r="64" spans="1:38" ht="30" customHeight="1" thickBot="1">
      <c r="A64" s="367" t="s">
        <v>374</v>
      </c>
      <c r="B64" s="368"/>
      <c r="C64" s="197" t="s">
        <v>375</v>
      </c>
      <c r="D64" s="369" t="s">
        <v>376</v>
      </c>
      <c r="E64" s="370"/>
      <c r="F64" s="371" t="s">
        <v>377</v>
      </c>
      <c r="G64" s="371"/>
      <c r="H64" s="371"/>
      <c r="I64" s="371"/>
      <c r="J64" s="372"/>
      <c r="K64" s="382"/>
    </row>
    <row r="65" spans="1:38" ht="30" customHeight="1" thickTop="1">
      <c r="A65" s="373" t="s">
        <v>429</v>
      </c>
      <c r="B65" s="373"/>
      <c r="C65" s="373"/>
      <c r="D65" s="373"/>
      <c r="E65" s="373"/>
      <c r="F65" s="373"/>
      <c r="G65" s="373"/>
      <c r="H65" s="373"/>
      <c r="I65" s="378" t="s">
        <v>342</v>
      </c>
      <c r="J65" s="379"/>
    </row>
    <row r="66" spans="1:38" ht="30" customHeight="1">
      <c r="A66" s="373"/>
      <c r="B66" s="373"/>
      <c r="C66" s="373"/>
      <c r="D66" s="373"/>
      <c r="E66" s="373"/>
      <c r="F66" s="373"/>
      <c r="G66" s="373"/>
      <c r="H66" s="373"/>
      <c r="I66" s="376">
        <f>H71</f>
        <v>6.3194444444444442E-2</v>
      </c>
      <c r="J66" s="375"/>
    </row>
    <row r="67" spans="1:38" ht="30" customHeight="1" thickBot="1">
      <c r="A67" s="377">
        <f>$A$3</f>
        <v>45094</v>
      </c>
      <c r="B67" s="377"/>
      <c r="C67" s="377"/>
      <c r="D67" s="94" t="s">
        <v>343</v>
      </c>
      <c r="E67" s="274">
        <f>_xlfn.XLOOKUP(H67,'월간 계획'!C:C,'월간 계획'!B:B,"")</f>
        <v>3631</v>
      </c>
      <c r="F67" s="296">
        <f>_xlfn.XLOOKUP(J67,'월간 계획'!C:C,'월간 계획'!B:B,"")</f>
        <v>3631</v>
      </c>
      <c r="G67" s="95" t="s">
        <v>344</v>
      </c>
      <c r="H67" s="95" t="str">
        <f>_xlfn.XLOOKUP(M67,'월간 계획'!AI:AI,'월간 계획'!C:C,"")</f>
        <v>장남균</v>
      </c>
      <c r="I67" s="95" t="s">
        <v>345</v>
      </c>
      <c r="J67" s="96" t="str">
        <f>_xlfn.XLOOKUP(N67,'월간 계획'!AI:AI,'월간 계획'!C:C,"")</f>
        <v>이영화</v>
      </c>
      <c r="K67" s="93"/>
      <c r="L67" s="93" t="str">
        <f>IF(E67=F67,"ok","확인")</f>
        <v>ok</v>
      </c>
      <c r="M67" s="93" t="s">
        <v>393</v>
      </c>
      <c r="N67" s="93" t="s">
        <v>394</v>
      </c>
    </row>
    <row r="68" spans="1:38" ht="30" customHeight="1" thickTop="1" thickBot="1">
      <c r="A68" s="198" t="s">
        <v>348</v>
      </c>
      <c r="B68" s="168" t="s">
        <v>349</v>
      </c>
      <c r="C68" s="169" t="s">
        <v>350</v>
      </c>
      <c r="D68" s="169" t="s">
        <v>351</v>
      </c>
      <c r="E68" s="169" t="s">
        <v>352</v>
      </c>
      <c r="F68" s="169" t="s">
        <v>353</v>
      </c>
      <c r="G68" s="169" t="s">
        <v>352</v>
      </c>
      <c r="H68" s="169" t="s">
        <v>351</v>
      </c>
      <c r="I68" s="168" t="s">
        <v>350</v>
      </c>
      <c r="J68" s="199" t="s">
        <v>354</v>
      </c>
      <c r="K68" s="171" t="s">
        <v>355</v>
      </c>
    </row>
    <row r="69" spans="1:38" ht="30" customHeight="1" thickTop="1">
      <c r="A69" s="200" t="s">
        <v>356</v>
      </c>
      <c r="B69" s="217"/>
      <c r="C69" s="217"/>
      <c r="D69" s="217"/>
      <c r="E69" s="217"/>
      <c r="F69" s="217"/>
      <c r="G69" s="217"/>
      <c r="H69" s="218" t="s">
        <v>430</v>
      </c>
      <c r="I69" s="201">
        <v>0.25833333333333336</v>
      </c>
      <c r="J69" s="202">
        <v>0.2722222222222222</v>
      </c>
      <c r="K69" s="177" t="s">
        <v>357</v>
      </c>
      <c r="M69" s="108"/>
      <c r="N69" s="108"/>
      <c r="P69" s="108"/>
      <c r="Q69" s="108"/>
      <c r="R69" s="108"/>
      <c r="S69" s="108"/>
      <c r="T69" s="108"/>
      <c r="U69" s="178">
        <f>C69-B69</f>
        <v>0</v>
      </c>
      <c r="V69" s="178">
        <f t="shared" ref="V69:AB73" si="22">D69-C69</f>
        <v>0</v>
      </c>
      <c r="W69" s="178">
        <f t="shared" si="22"/>
        <v>0</v>
      </c>
      <c r="X69" s="178">
        <f t="shared" si="22"/>
        <v>0</v>
      </c>
      <c r="Y69" s="178">
        <f t="shared" si="22"/>
        <v>0</v>
      </c>
      <c r="Z69" s="178" t="e">
        <f t="shared" si="22"/>
        <v>#VALUE!</v>
      </c>
      <c r="AA69" s="178" t="e">
        <f t="shared" si="22"/>
        <v>#VALUE!</v>
      </c>
      <c r="AB69" s="178">
        <f>J69-I69</f>
        <v>1.388888888888884E-2</v>
      </c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</row>
    <row r="70" spans="1:38" ht="30" customHeight="1">
      <c r="A70" s="203" t="s">
        <v>358</v>
      </c>
      <c r="B70" s="175">
        <v>0.29305555555555557</v>
      </c>
      <c r="C70" s="175">
        <f>B70+"00:25"</f>
        <v>0.31041666666666667</v>
      </c>
      <c r="D70" s="175">
        <v>0.33680555555555558</v>
      </c>
      <c r="E70" s="175">
        <v>0.35486111111111113</v>
      </c>
      <c r="F70" s="175">
        <v>0.36736111111111108</v>
      </c>
      <c r="G70" s="175">
        <v>0.37986111111111115</v>
      </c>
      <c r="H70" s="175">
        <v>0.39652777777777781</v>
      </c>
      <c r="I70" s="175">
        <v>0.41805555555555557</v>
      </c>
      <c r="J70" s="176">
        <v>0.43888888888888888</v>
      </c>
      <c r="K70" s="180" t="s">
        <v>357</v>
      </c>
      <c r="M70" s="108"/>
      <c r="N70" s="108"/>
      <c r="P70" s="108"/>
      <c r="Q70" s="108"/>
      <c r="R70" s="108"/>
      <c r="S70" s="108"/>
      <c r="T70" s="108"/>
      <c r="U70" s="178">
        <f t="shared" ref="U70:U73" si="23">C70-B70</f>
        <v>1.7361111111111105E-2</v>
      </c>
      <c r="V70" s="178">
        <f t="shared" si="22"/>
        <v>2.6388888888888906E-2</v>
      </c>
      <c r="W70" s="178">
        <f t="shared" si="22"/>
        <v>1.8055555555555547E-2</v>
      </c>
      <c r="X70" s="178">
        <f t="shared" si="22"/>
        <v>1.2499999999999956E-2</v>
      </c>
      <c r="Y70" s="178">
        <f t="shared" si="22"/>
        <v>1.2500000000000067E-2</v>
      </c>
      <c r="Z70" s="178">
        <f t="shared" si="22"/>
        <v>1.6666666666666663E-2</v>
      </c>
      <c r="AA70" s="178">
        <f t="shared" si="22"/>
        <v>2.1527777777777757E-2</v>
      </c>
      <c r="AB70" s="178">
        <f t="shared" si="22"/>
        <v>2.0833333333333315E-2</v>
      </c>
      <c r="AC70" s="178"/>
      <c r="AD70" s="178">
        <f>B70-B54</f>
        <v>1.6666666666666718E-2</v>
      </c>
      <c r="AE70" s="178">
        <f t="shared" ref="AE70:AL73" si="24">C70-C54</f>
        <v>1.6666666666666718E-2</v>
      </c>
      <c r="AF70" s="178">
        <f t="shared" si="24"/>
        <v>1.6666666666666663E-2</v>
      </c>
      <c r="AG70" s="178">
        <f t="shared" si="24"/>
        <v>1.6666666666666663E-2</v>
      </c>
      <c r="AH70" s="178">
        <f t="shared" si="24"/>
        <v>1.6666666666666663E-2</v>
      </c>
      <c r="AI70" s="178">
        <f t="shared" si="24"/>
        <v>1.6666666666666718E-2</v>
      </c>
      <c r="AJ70" s="178">
        <f t="shared" si="24"/>
        <v>1.6666666666666663E-2</v>
      </c>
      <c r="AK70" s="178">
        <f t="shared" si="24"/>
        <v>1.6666666666666718E-2</v>
      </c>
      <c r="AL70" s="178">
        <f t="shared" si="24"/>
        <v>1.6666666666666663E-2</v>
      </c>
    </row>
    <row r="71" spans="1:38" ht="30" customHeight="1">
      <c r="A71" s="203" t="s">
        <v>359</v>
      </c>
      <c r="B71" s="175">
        <v>0.4597222222222222</v>
      </c>
      <c r="C71" s="175">
        <f t="shared" ref="C71:C73" si="25">B71+"00:25"</f>
        <v>0.4770833333333333</v>
      </c>
      <c r="D71" s="175">
        <v>0.50347222222222221</v>
      </c>
      <c r="E71" s="175">
        <v>0.52152777777777781</v>
      </c>
      <c r="F71" s="175">
        <v>0.53402777777777777</v>
      </c>
      <c r="G71" s="175">
        <v>4.6527777777777779E-2</v>
      </c>
      <c r="H71" s="181">
        <v>6.3194444444444442E-2</v>
      </c>
      <c r="I71" s="175">
        <v>8.4722222222222213E-2</v>
      </c>
      <c r="J71" s="176">
        <v>0.10555555555555556</v>
      </c>
      <c r="K71" s="180" t="s">
        <v>357</v>
      </c>
      <c r="M71" s="108"/>
      <c r="N71" s="108"/>
      <c r="P71" s="108"/>
      <c r="Q71" s="108"/>
      <c r="R71" s="108"/>
      <c r="S71" s="108"/>
      <c r="T71" s="108"/>
      <c r="U71" s="178">
        <f t="shared" si="23"/>
        <v>1.7361111111111105E-2</v>
      </c>
      <c r="V71" s="178">
        <f t="shared" si="22"/>
        <v>2.6388888888888906E-2</v>
      </c>
      <c r="W71" s="178">
        <f t="shared" si="22"/>
        <v>1.8055555555555602E-2</v>
      </c>
      <c r="X71" s="178">
        <f t="shared" si="22"/>
        <v>1.2499999999999956E-2</v>
      </c>
      <c r="Y71" s="178">
        <f t="shared" si="22"/>
        <v>-0.48749999999999999</v>
      </c>
      <c r="Z71" s="178">
        <f t="shared" si="22"/>
        <v>1.6666666666666663E-2</v>
      </c>
      <c r="AA71" s="178">
        <f t="shared" si="22"/>
        <v>2.1527777777777771E-2</v>
      </c>
      <c r="AB71" s="178">
        <f t="shared" si="22"/>
        <v>2.0833333333333343E-2</v>
      </c>
      <c r="AC71" s="178"/>
      <c r="AD71" s="178">
        <f t="shared" ref="AD71:AD73" si="26">B71-B55</f>
        <v>1.6666666666666663E-2</v>
      </c>
      <c r="AE71" s="178">
        <f t="shared" si="24"/>
        <v>1.6666666666666663E-2</v>
      </c>
      <c r="AF71" s="178">
        <f t="shared" si="24"/>
        <v>1.6666666666666663E-2</v>
      </c>
      <c r="AG71" s="178">
        <f t="shared" si="24"/>
        <v>1.6666666666666718E-2</v>
      </c>
      <c r="AH71" s="178">
        <f t="shared" si="24"/>
        <v>1.6666666666666718E-2</v>
      </c>
      <c r="AI71" s="178">
        <f t="shared" si="24"/>
        <v>-0.48333333333333334</v>
      </c>
      <c r="AJ71" s="178">
        <f t="shared" si="24"/>
        <v>1.6666666666666663E-2</v>
      </c>
      <c r="AK71" s="178">
        <f t="shared" si="24"/>
        <v>1.6666666666666663E-2</v>
      </c>
      <c r="AL71" s="178">
        <f t="shared" si="24"/>
        <v>1.6666666666666663E-2</v>
      </c>
    </row>
    <row r="72" spans="1:38" ht="30" customHeight="1">
      <c r="A72" s="203" t="s">
        <v>360</v>
      </c>
      <c r="B72" s="175">
        <v>0.12638888888888888</v>
      </c>
      <c r="C72" s="175">
        <f t="shared" si="25"/>
        <v>0.14374999999999999</v>
      </c>
      <c r="D72" s="175">
        <v>0.17013888888888887</v>
      </c>
      <c r="E72" s="175">
        <v>0.18819444444444444</v>
      </c>
      <c r="F72" s="175">
        <v>0.20069444444444443</v>
      </c>
      <c r="G72" s="175">
        <v>0.21319444444444444</v>
      </c>
      <c r="H72" s="175">
        <v>0.2298611111111111</v>
      </c>
      <c r="I72" s="175">
        <v>0.25138888888888888</v>
      </c>
      <c r="J72" s="176">
        <v>0.2722222222222222</v>
      </c>
      <c r="K72" s="180" t="s">
        <v>357</v>
      </c>
      <c r="M72" s="108"/>
      <c r="N72" s="108"/>
      <c r="P72" s="108"/>
      <c r="Q72" s="108"/>
      <c r="R72" s="108"/>
      <c r="S72" s="108"/>
      <c r="T72" s="108"/>
      <c r="U72" s="178">
        <f t="shared" si="23"/>
        <v>1.7361111111111105E-2</v>
      </c>
      <c r="V72" s="178">
        <f t="shared" si="22"/>
        <v>2.6388888888888878E-2</v>
      </c>
      <c r="W72" s="178">
        <f t="shared" si="22"/>
        <v>1.8055555555555575E-2</v>
      </c>
      <c r="X72" s="178">
        <f t="shared" si="22"/>
        <v>1.2499999999999983E-2</v>
      </c>
      <c r="Y72" s="178">
        <f t="shared" si="22"/>
        <v>1.2500000000000011E-2</v>
      </c>
      <c r="Z72" s="178">
        <f t="shared" si="22"/>
        <v>1.6666666666666663E-2</v>
      </c>
      <c r="AA72" s="178">
        <f t="shared" si="22"/>
        <v>2.1527777777777785E-2</v>
      </c>
      <c r="AB72" s="178">
        <f t="shared" si="22"/>
        <v>2.0833333333333315E-2</v>
      </c>
      <c r="AC72" s="178"/>
      <c r="AD72" s="178">
        <f t="shared" si="26"/>
        <v>1.6666666666666663E-2</v>
      </c>
      <c r="AE72" s="178">
        <f t="shared" si="24"/>
        <v>1.6666666666666663E-2</v>
      </c>
      <c r="AF72" s="178">
        <f t="shared" si="24"/>
        <v>1.6666666666666635E-2</v>
      </c>
      <c r="AG72" s="178">
        <f t="shared" si="24"/>
        <v>1.6666666666666691E-2</v>
      </c>
      <c r="AH72" s="178">
        <f t="shared" si="24"/>
        <v>1.6666666666666635E-2</v>
      </c>
      <c r="AI72" s="178">
        <f t="shared" si="24"/>
        <v>1.6666666666666663E-2</v>
      </c>
      <c r="AJ72" s="178">
        <f t="shared" si="24"/>
        <v>1.6666666666666663E-2</v>
      </c>
      <c r="AK72" s="178">
        <f t="shared" si="24"/>
        <v>1.6666666666666691E-2</v>
      </c>
      <c r="AL72" s="178">
        <f t="shared" si="24"/>
        <v>1.6666666666666607E-2</v>
      </c>
    </row>
    <row r="73" spans="1:38" ht="30" customHeight="1" thickBot="1">
      <c r="A73" s="203" t="s">
        <v>361</v>
      </c>
      <c r="B73" s="224">
        <v>0.2951388888888889</v>
      </c>
      <c r="C73" s="224">
        <f t="shared" si="25"/>
        <v>0.3125</v>
      </c>
      <c r="D73" s="224">
        <v>0.33888888888888885</v>
      </c>
      <c r="E73" s="224">
        <v>0.35694444444444445</v>
      </c>
      <c r="F73" s="224">
        <v>0.36944444444444446</v>
      </c>
      <c r="G73" s="224">
        <v>0.38194444444444442</v>
      </c>
      <c r="H73" s="224">
        <v>0.39861111111111108</v>
      </c>
      <c r="I73" s="224">
        <v>0.4201388888888889</v>
      </c>
      <c r="J73" s="225">
        <v>0.4375</v>
      </c>
      <c r="K73" s="184" t="s">
        <v>357</v>
      </c>
      <c r="M73" s="108"/>
      <c r="N73" s="108"/>
      <c r="P73" s="108"/>
      <c r="Q73" s="108"/>
      <c r="R73" s="108"/>
      <c r="S73" s="108"/>
      <c r="T73" s="108"/>
      <c r="U73" s="178">
        <f t="shared" si="23"/>
        <v>1.7361111111111105E-2</v>
      </c>
      <c r="V73" s="178">
        <f t="shared" si="22"/>
        <v>2.6388888888888851E-2</v>
      </c>
      <c r="W73" s="178">
        <f t="shared" si="22"/>
        <v>1.8055555555555602E-2</v>
      </c>
      <c r="X73" s="178">
        <f t="shared" si="22"/>
        <v>1.2500000000000011E-2</v>
      </c>
      <c r="Y73" s="178">
        <f t="shared" si="22"/>
        <v>1.2499999999999956E-2</v>
      </c>
      <c r="Z73" s="178">
        <f t="shared" si="22"/>
        <v>1.6666666666666663E-2</v>
      </c>
      <c r="AA73" s="178">
        <f t="shared" si="22"/>
        <v>2.1527777777777812E-2</v>
      </c>
      <c r="AB73" s="178">
        <f t="shared" si="22"/>
        <v>1.7361111111111105E-2</v>
      </c>
      <c r="AC73" s="178"/>
      <c r="AD73" s="178">
        <f t="shared" si="26"/>
        <v>1.7361111111111105E-2</v>
      </c>
      <c r="AE73" s="178">
        <f t="shared" si="24"/>
        <v>1.7361111111111105E-2</v>
      </c>
      <c r="AF73" s="178">
        <f t="shared" si="24"/>
        <v>1.7361111111111049E-2</v>
      </c>
      <c r="AG73" s="178">
        <f t="shared" si="24"/>
        <v>1.7361111111111105E-2</v>
      </c>
      <c r="AH73" s="178">
        <f t="shared" si="24"/>
        <v>1.736111111111116E-2</v>
      </c>
      <c r="AI73" s="178">
        <f t="shared" si="24"/>
        <v>1.7361111111111105E-2</v>
      </c>
      <c r="AJ73" s="178">
        <f t="shared" si="24"/>
        <v>1.7361111111111049E-2</v>
      </c>
      <c r="AK73" s="178">
        <f t="shared" si="24"/>
        <v>1.736111111111116E-2</v>
      </c>
      <c r="AL73" s="178">
        <f t="shared" si="24"/>
        <v>1.5277777777777779E-2</v>
      </c>
    </row>
    <row r="74" spans="1:38" ht="30" customHeight="1">
      <c r="A74" s="203" t="s">
        <v>385</v>
      </c>
      <c r="B74" s="206"/>
      <c r="C74" s="206"/>
      <c r="D74" s="206"/>
      <c r="E74" s="206"/>
      <c r="F74" s="206"/>
      <c r="G74" s="206"/>
      <c r="H74" s="206"/>
      <c r="I74" s="206"/>
      <c r="J74" s="226"/>
      <c r="K74" s="184" t="s">
        <v>357</v>
      </c>
      <c r="AD74" s="178"/>
      <c r="AE74" s="178"/>
      <c r="AF74" s="178"/>
      <c r="AG74" s="178"/>
      <c r="AH74" s="178"/>
      <c r="AI74" s="178"/>
      <c r="AJ74" s="178"/>
      <c r="AK74" s="178"/>
      <c r="AL74" s="178"/>
    </row>
    <row r="75" spans="1:38" ht="30" customHeight="1" thickBot="1">
      <c r="A75" s="207">
        <v>5</v>
      </c>
      <c r="C75" s="191"/>
      <c r="D75" s="191"/>
      <c r="E75" s="191"/>
      <c r="F75" s="192"/>
      <c r="G75" s="192"/>
      <c r="H75" s="192"/>
      <c r="I75" s="192"/>
      <c r="J75" s="208"/>
      <c r="K75" s="380" t="s">
        <v>362</v>
      </c>
    </row>
    <row r="76" spans="1:38" ht="30" customHeight="1" thickTop="1" thickBot="1">
      <c r="A76" s="383" t="s">
        <v>363</v>
      </c>
      <c r="B76" s="384"/>
      <c r="C76" s="384"/>
      <c r="D76" s="384"/>
      <c r="E76" s="384"/>
      <c r="F76" s="384"/>
      <c r="G76" s="384"/>
      <c r="H76" s="384"/>
      <c r="I76" s="384"/>
      <c r="J76" s="385"/>
      <c r="K76" s="381"/>
    </row>
    <row r="77" spans="1:38" ht="30" customHeight="1" thickTop="1">
      <c r="A77" s="386" t="s">
        <v>364</v>
      </c>
      <c r="B77" s="387"/>
      <c r="C77" s="388"/>
      <c r="D77" s="387"/>
      <c r="E77" s="389" t="s">
        <v>365</v>
      </c>
      <c r="F77" s="390"/>
      <c r="G77" s="391"/>
      <c r="H77" s="389" t="s">
        <v>387</v>
      </c>
      <c r="I77" s="390"/>
      <c r="J77" s="392"/>
      <c r="K77" s="381"/>
    </row>
    <row r="78" spans="1:38" ht="30" customHeight="1">
      <c r="A78" s="393" t="s">
        <v>367</v>
      </c>
      <c r="B78" s="394"/>
      <c r="C78" s="395" t="s">
        <v>368</v>
      </c>
      <c r="D78" s="395"/>
      <c r="E78" s="396"/>
      <c r="F78" s="365" t="s">
        <v>369</v>
      </c>
      <c r="G78" s="365"/>
      <c r="H78" s="365"/>
      <c r="I78" s="365"/>
      <c r="J78" s="366"/>
      <c r="K78" s="381"/>
    </row>
    <row r="79" spans="1:38" ht="30" customHeight="1">
      <c r="A79" s="397" t="s">
        <v>370</v>
      </c>
      <c r="B79" s="398"/>
      <c r="C79" s="196" t="s">
        <v>371</v>
      </c>
      <c r="D79" s="194" t="s">
        <v>372</v>
      </c>
      <c r="E79" s="195"/>
      <c r="F79" s="365" t="s">
        <v>373</v>
      </c>
      <c r="G79" s="365"/>
      <c r="H79" s="365"/>
      <c r="I79" s="365"/>
      <c r="J79" s="366"/>
      <c r="K79" s="381"/>
    </row>
    <row r="80" spans="1:38" ht="30" customHeight="1" thickBot="1">
      <c r="A80" s="367" t="s">
        <v>374</v>
      </c>
      <c r="B80" s="368"/>
      <c r="C80" s="197" t="s">
        <v>375</v>
      </c>
      <c r="D80" s="369" t="s">
        <v>376</v>
      </c>
      <c r="E80" s="370"/>
      <c r="F80" s="371" t="s">
        <v>377</v>
      </c>
      <c r="G80" s="371"/>
      <c r="H80" s="371"/>
      <c r="I80" s="371"/>
      <c r="J80" s="372"/>
      <c r="K80" s="382"/>
    </row>
    <row r="81" spans="1:38" ht="30" customHeight="1" thickTop="1">
      <c r="A81" s="373" t="s">
        <v>431</v>
      </c>
      <c r="B81" s="373"/>
      <c r="C81" s="373"/>
      <c r="D81" s="373"/>
      <c r="E81" s="373"/>
      <c r="F81" s="373"/>
      <c r="G81" s="373"/>
      <c r="H81" s="373"/>
      <c r="I81" s="378" t="s">
        <v>342</v>
      </c>
      <c r="J81" s="379"/>
    </row>
    <row r="82" spans="1:38" ht="30" customHeight="1">
      <c r="A82" s="373"/>
      <c r="B82" s="373"/>
      <c r="C82" s="373"/>
      <c r="D82" s="373"/>
      <c r="E82" s="373"/>
      <c r="F82" s="373"/>
      <c r="G82" s="373"/>
      <c r="H82" s="373"/>
      <c r="I82" s="376">
        <f>H87</f>
        <v>7.9861111111111105E-2</v>
      </c>
      <c r="J82" s="375"/>
    </row>
    <row r="83" spans="1:38" ht="30" customHeight="1" thickBot="1">
      <c r="A83" s="377">
        <f>$A$3</f>
        <v>45094</v>
      </c>
      <c r="B83" s="377"/>
      <c r="C83" s="377"/>
      <c r="D83" s="94" t="s">
        <v>343</v>
      </c>
      <c r="E83" s="274">
        <v>3632</v>
      </c>
      <c r="F83" s="296">
        <f>_xlfn.XLOOKUP(J83,'월간 계획'!C:C,'월간 계획'!B:B,"")</f>
        <v>3632</v>
      </c>
      <c r="G83" s="95" t="s">
        <v>344</v>
      </c>
      <c r="H83" s="95" t="str">
        <f>_xlfn.XLOOKUP(M83,'월간 계획'!AI:AI,'월간 계획'!C:C,"")</f>
        <v>심기섭</v>
      </c>
      <c r="I83" s="95" t="s">
        <v>345</v>
      </c>
      <c r="J83" s="96" t="str">
        <f>_xlfn.XLOOKUP(N83,'월간 계획'!AI:AI,'월간 계획'!C:C,"")</f>
        <v>임충환</v>
      </c>
      <c r="K83" s="93"/>
      <c r="L83" s="93" t="str">
        <f>IF(E83=F83,"ok","확인")</f>
        <v>ok</v>
      </c>
      <c r="M83" s="93" t="s">
        <v>397</v>
      </c>
      <c r="N83" s="93" t="s">
        <v>398</v>
      </c>
    </row>
    <row r="84" spans="1:38" ht="30" customHeight="1" thickTop="1" thickBot="1">
      <c r="A84" s="198" t="s">
        <v>348</v>
      </c>
      <c r="B84" s="168" t="s">
        <v>349</v>
      </c>
      <c r="C84" s="169" t="s">
        <v>350</v>
      </c>
      <c r="D84" s="169" t="s">
        <v>351</v>
      </c>
      <c r="E84" s="169" t="s">
        <v>352</v>
      </c>
      <c r="F84" s="169" t="s">
        <v>353</v>
      </c>
      <c r="G84" s="169" t="s">
        <v>352</v>
      </c>
      <c r="H84" s="169" t="s">
        <v>351</v>
      </c>
      <c r="I84" s="168" t="s">
        <v>350</v>
      </c>
      <c r="J84" s="199" t="s">
        <v>354</v>
      </c>
      <c r="K84" s="171" t="s">
        <v>355</v>
      </c>
    </row>
    <row r="85" spans="1:38" ht="30" customHeight="1" thickTop="1">
      <c r="A85" s="200" t="s">
        <v>356</v>
      </c>
      <c r="B85" s="217"/>
      <c r="C85" s="217"/>
      <c r="D85" s="217"/>
      <c r="E85" s="217"/>
      <c r="F85" s="201">
        <v>0.22916666666666666</v>
      </c>
      <c r="G85" s="201">
        <v>0.24166666666666667</v>
      </c>
      <c r="H85" s="201">
        <v>0.25833333333333336</v>
      </c>
      <c r="I85" s="201">
        <v>0.28194444444444444</v>
      </c>
      <c r="J85" s="202">
        <v>0.29583333333333334</v>
      </c>
      <c r="K85" s="177" t="s">
        <v>357</v>
      </c>
      <c r="M85" s="108"/>
      <c r="N85" s="108"/>
      <c r="P85" s="108"/>
      <c r="Q85" s="108"/>
      <c r="R85" s="108"/>
      <c r="S85" s="108"/>
      <c r="T85" s="108"/>
      <c r="U85" s="178">
        <f>C85-B85</f>
        <v>0</v>
      </c>
      <c r="V85" s="178">
        <f t="shared" ref="V85:AB89" si="27">D85-C85</f>
        <v>0</v>
      </c>
      <c r="W85" s="178">
        <f t="shared" si="27"/>
        <v>0</v>
      </c>
      <c r="X85" s="178">
        <f t="shared" si="27"/>
        <v>0.22916666666666666</v>
      </c>
      <c r="Y85" s="178">
        <f t="shared" si="27"/>
        <v>1.2500000000000011E-2</v>
      </c>
      <c r="Z85" s="178">
        <f t="shared" si="27"/>
        <v>1.6666666666666691E-2</v>
      </c>
      <c r="AA85" s="178">
        <f t="shared" si="27"/>
        <v>2.3611111111111083E-2</v>
      </c>
      <c r="AB85" s="178">
        <f>J85-I85</f>
        <v>1.3888888888888895E-2</v>
      </c>
      <c r="AC85" s="178"/>
      <c r="AD85" s="178"/>
      <c r="AE85" s="178"/>
      <c r="AF85" s="178"/>
      <c r="AG85" s="178"/>
      <c r="AH85" s="178"/>
      <c r="AI85" s="178"/>
      <c r="AJ85" s="178"/>
      <c r="AK85" s="178"/>
      <c r="AL85" s="178"/>
    </row>
    <row r="86" spans="1:38" ht="30" customHeight="1">
      <c r="A86" s="203" t="s">
        <v>358</v>
      </c>
      <c r="B86" s="175">
        <v>0.30972222222222223</v>
      </c>
      <c r="C86" s="175">
        <f>B86+"00:25"</f>
        <v>0.32708333333333334</v>
      </c>
      <c r="D86" s="175">
        <v>0.35347222222222219</v>
      </c>
      <c r="E86" s="175">
        <v>0.37152777777777773</v>
      </c>
      <c r="F86" s="175">
        <v>0.3840277777777778</v>
      </c>
      <c r="G86" s="175">
        <v>0.39652777777777781</v>
      </c>
      <c r="H86" s="175">
        <v>0.41319444444444442</v>
      </c>
      <c r="I86" s="175">
        <v>0.43472222222222223</v>
      </c>
      <c r="J86" s="176">
        <v>0.45555555555555555</v>
      </c>
      <c r="K86" s="180" t="s">
        <v>357</v>
      </c>
      <c r="M86" s="108"/>
      <c r="N86" s="108"/>
      <c r="P86" s="108"/>
      <c r="Q86" s="108"/>
      <c r="R86" s="108"/>
      <c r="S86" s="108"/>
      <c r="T86" s="108"/>
      <c r="U86" s="178">
        <f t="shared" ref="U86:U89" si="28">C86-B86</f>
        <v>1.7361111111111105E-2</v>
      </c>
      <c r="V86" s="178">
        <f t="shared" si="27"/>
        <v>2.6388888888888851E-2</v>
      </c>
      <c r="W86" s="178">
        <f t="shared" si="27"/>
        <v>1.8055555555555547E-2</v>
      </c>
      <c r="X86" s="178">
        <f t="shared" si="27"/>
        <v>1.2500000000000067E-2</v>
      </c>
      <c r="Y86" s="178">
        <f t="shared" si="27"/>
        <v>1.2500000000000011E-2</v>
      </c>
      <c r="Z86" s="178">
        <f t="shared" si="27"/>
        <v>1.6666666666666607E-2</v>
      </c>
      <c r="AA86" s="178">
        <f t="shared" si="27"/>
        <v>2.1527777777777812E-2</v>
      </c>
      <c r="AB86" s="178">
        <f t="shared" si="27"/>
        <v>2.0833333333333315E-2</v>
      </c>
      <c r="AC86" s="178"/>
      <c r="AD86" s="178">
        <f>B86-B70</f>
        <v>1.6666666666666663E-2</v>
      </c>
      <c r="AE86" s="178">
        <f t="shared" ref="AE86:AL89" si="29">C86-C70</f>
        <v>1.6666666666666663E-2</v>
      </c>
      <c r="AF86" s="178">
        <f t="shared" si="29"/>
        <v>1.6666666666666607E-2</v>
      </c>
      <c r="AG86" s="178">
        <f t="shared" si="29"/>
        <v>1.6666666666666607E-2</v>
      </c>
      <c r="AH86" s="178">
        <f t="shared" si="29"/>
        <v>1.6666666666666718E-2</v>
      </c>
      <c r="AI86" s="178">
        <f t="shared" si="29"/>
        <v>1.6666666666666663E-2</v>
      </c>
      <c r="AJ86" s="178">
        <f t="shared" si="29"/>
        <v>1.6666666666666607E-2</v>
      </c>
      <c r="AK86" s="178">
        <f t="shared" si="29"/>
        <v>1.6666666666666663E-2</v>
      </c>
      <c r="AL86" s="178">
        <f t="shared" si="29"/>
        <v>1.6666666666666663E-2</v>
      </c>
    </row>
    <row r="87" spans="1:38" ht="30" customHeight="1">
      <c r="A87" s="203" t="s">
        <v>359</v>
      </c>
      <c r="B87" s="175">
        <v>0.47638888888888892</v>
      </c>
      <c r="C87" s="175">
        <f t="shared" ref="C87:C89" si="30">B87+"00:25"</f>
        <v>0.49375000000000002</v>
      </c>
      <c r="D87" s="175">
        <v>0.52013888888888882</v>
      </c>
      <c r="E87" s="175">
        <v>0.53819444444444442</v>
      </c>
      <c r="F87" s="175">
        <v>5.0694444444444452E-2</v>
      </c>
      <c r="G87" s="175">
        <v>6.3194444444444442E-2</v>
      </c>
      <c r="H87" s="181">
        <v>7.9861111111111105E-2</v>
      </c>
      <c r="I87" s="175">
        <v>0.1013888888888889</v>
      </c>
      <c r="J87" s="176">
        <v>0.12222222222222223</v>
      </c>
      <c r="K87" s="180" t="s">
        <v>357</v>
      </c>
      <c r="M87" s="108"/>
      <c r="N87" s="108"/>
      <c r="P87" s="108"/>
      <c r="Q87" s="108"/>
      <c r="R87" s="108"/>
      <c r="S87" s="108"/>
      <c r="T87" s="108"/>
      <c r="U87" s="178">
        <f t="shared" si="28"/>
        <v>1.7361111111111105E-2</v>
      </c>
      <c r="V87" s="178">
        <f t="shared" si="27"/>
        <v>2.6388888888888795E-2</v>
      </c>
      <c r="W87" s="178">
        <f t="shared" si="27"/>
        <v>1.8055555555555602E-2</v>
      </c>
      <c r="X87" s="178">
        <f t="shared" si="27"/>
        <v>-0.48749999999999999</v>
      </c>
      <c r="Y87" s="178">
        <f t="shared" si="27"/>
        <v>1.249999999999999E-2</v>
      </c>
      <c r="Z87" s="178">
        <f t="shared" si="27"/>
        <v>1.6666666666666663E-2</v>
      </c>
      <c r="AA87" s="178">
        <f t="shared" si="27"/>
        <v>2.1527777777777798E-2</v>
      </c>
      <c r="AB87" s="178">
        <f t="shared" si="27"/>
        <v>2.0833333333333329E-2</v>
      </c>
      <c r="AC87" s="178"/>
      <c r="AD87" s="178">
        <f t="shared" ref="AD87:AD89" si="31">B87-B71</f>
        <v>1.6666666666666718E-2</v>
      </c>
      <c r="AE87" s="178">
        <f t="shared" si="29"/>
        <v>1.6666666666666718E-2</v>
      </c>
      <c r="AF87" s="178">
        <f t="shared" si="29"/>
        <v>1.6666666666666607E-2</v>
      </c>
      <c r="AG87" s="178">
        <f t="shared" si="29"/>
        <v>1.6666666666666607E-2</v>
      </c>
      <c r="AH87" s="178">
        <f t="shared" si="29"/>
        <v>-0.48333333333333334</v>
      </c>
      <c r="AI87" s="178">
        <f t="shared" si="29"/>
        <v>1.6666666666666663E-2</v>
      </c>
      <c r="AJ87" s="178">
        <f t="shared" si="29"/>
        <v>1.6666666666666663E-2</v>
      </c>
      <c r="AK87" s="178">
        <f t="shared" si="29"/>
        <v>1.6666666666666691E-2</v>
      </c>
      <c r="AL87" s="178">
        <f t="shared" si="29"/>
        <v>1.6666666666666677E-2</v>
      </c>
    </row>
    <row r="88" spans="1:38" ht="30" customHeight="1">
      <c r="A88" s="203" t="s">
        <v>360</v>
      </c>
      <c r="B88" s="175">
        <v>0.14305555555555557</v>
      </c>
      <c r="C88" s="175">
        <f t="shared" si="30"/>
        <v>0.16041666666666668</v>
      </c>
      <c r="D88" s="175">
        <v>0.18680555555555556</v>
      </c>
      <c r="E88" s="175">
        <v>0.20486111111111113</v>
      </c>
      <c r="F88" s="175">
        <v>0.21736111111111112</v>
      </c>
      <c r="G88" s="175">
        <v>0.2298611111111111</v>
      </c>
      <c r="H88" s="175">
        <v>0.24652777777777779</v>
      </c>
      <c r="I88" s="175">
        <v>0.26805555555555555</v>
      </c>
      <c r="J88" s="176">
        <v>0.28888888888888892</v>
      </c>
      <c r="K88" s="180" t="s">
        <v>357</v>
      </c>
      <c r="M88" s="108"/>
      <c r="N88" s="108"/>
      <c r="P88" s="108"/>
      <c r="Q88" s="108"/>
      <c r="R88" s="108"/>
      <c r="S88" s="108"/>
      <c r="T88" s="108"/>
      <c r="U88" s="178">
        <f t="shared" si="28"/>
        <v>1.7361111111111105E-2</v>
      </c>
      <c r="V88" s="178">
        <f t="shared" si="27"/>
        <v>2.6388888888888878E-2</v>
      </c>
      <c r="W88" s="178">
        <f t="shared" si="27"/>
        <v>1.8055555555555575E-2</v>
      </c>
      <c r="X88" s="178">
        <f t="shared" si="27"/>
        <v>1.2499999999999983E-2</v>
      </c>
      <c r="Y88" s="178">
        <f t="shared" si="27"/>
        <v>1.2499999999999983E-2</v>
      </c>
      <c r="Z88" s="178">
        <f t="shared" si="27"/>
        <v>1.6666666666666691E-2</v>
      </c>
      <c r="AA88" s="178">
        <f t="shared" si="27"/>
        <v>2.1527777777777757E-2</v>
      </c>
      <c r="AB88" s="178">
        <f t="shared" si="27"/>
        <v>2.083333333333337E-2</v>
      </c>
      <c r="AC88" s="178"/>
      <c r="AD88" s="178">
        <f t="shared" si="31"/>
        <v>1.6666666666666691E-2</v>
      </c>
      <c r="AE88" s="178">
        <f t="shared" si="29"/>
        <v>1.6666666666666691E-2</v>
      </c>
      <c r="AF88" s="178">
        <f t="shared" si="29"/>
        <v>1.6666666666666691E-2</v>
      </c>
      <c r="AG88" s="178">
        <f t="shared" si="29"/>
        <v>1.6666666666666691E-2</v>
      </c>
      <c r="AH88" s="178">
        <f t="shared" si="29"/>
        <v>1.6666666666666691E-2</v>
      </c>
      <c r="AI88" s="178">
        <f t="shared" si="29"/>
        <v>1.6666666666666663E-2</v>
      </c>
      <c r="AJ88" s="178">
        <f t="shared" si="29"/>
        <v>1.6666666666666691E-2</v>
      </c>
      <c r="AK88" s="178">
        <f t="shared" si="29"/>
        <v>1.6666666666666663E-2</v>
      </c>
      <c r="AL88" s="178">
        <f t="shared" si="29"/>
        <v>1.6666666666666718E-2</v>
      </c>
    </row>
    <row r="89" spans="1:38" ht="30" customHeight="1" thickBot="1">
      <c r="A89" s="203" t="s">
        <v>361</v>
      </c>
      <c r="B89" s="224">
        <v>0.3125</v>
      </c>
      <c r="C89" s="224">
        <f t="shared" si="30"/>
        <v>0.3298611111111111</v>
      </c>
      <c r="D89" s="224">
        <v>0.35625000000000001</v>
      </c>
      <c r="E89" s="224">
        <v>0.3743055555555555</v>
      </c>
      <c r="F89" s="224">
        <v>0.38680555555555557</v>
      </c>
      <c r="G89" s="224">
        <v>0.39930555555555558</v>
      </c>
      <c r="H89" s="224">
        <v>0.41597222222222219</v>
      </c>
      <c r="I89" s="224">
        <v>0.4375</v>
      </c>
      <c r="J89" s="225">
        <v>0.4513888888888889</v>
      </c>
      <c r="K89" s="184" t="s">
        <v>357</v>
      </c>
      <c r="M89" s="108"/>
      <c r="N89" s="108"/>
      <c r="P89" s="108"/>
      <c r="Q89" s="108"/>
      <c r="R89" s="108"/>
      <c r="S89" s="108"/>
      <c r="T89" s="108"/>
      <c r="U89" s="178">
        <f t="shared" si="28"/>
        <v>1.7361111111111105E-2</v>
      </c>
      <c r="V89" s="178">
        <f t="shared" si="27"/>
        <v>2.6388888888888906E-2</v>
      </c>
      <c r="W89" s="178">
        <f t="shared" si="27"/>
        <v>1.8055555555555491E-2</v>
      </c>
      <c r="X89" s="178">
        <f t="shared" si="27"/>
        <v>1.2500000000000067E-2</v>
      </c>
      <c r="Y89" s="178">
        <f t="shared" si="27"/>
        <v>1.2500000000000011E-2</v>
      </c>
      <c r="Z89" s="178">
        <f t="shared" si="27"/>
        <v>1.6666666666666607E-2</v>
      </c>
      <c r="AA89" s="178">
        <f t="shared" si="27"/>
        <v>2.1527777777777812E-2</v>
      </c>
      <c r="AB89" s="178">
        <f t="shared" si="27"/>
        <v>1.3888888888888895E-2</v>
      </c>
      <c r="AC89" s="178"/>
      <c r="AD89" s="178">
        <f t="shared" si="31"/>
        <v>1.7361111111111105E-2</v>
      </c>
      <c r="AE89" s="178">
        <f t="shared" si="29"/>
        <v>1.7361111111111105E-2</v>
      </c>
      <c r="AF89" s="178">
        <f t="shared" si="29"/>
        <v>1.736111111111116E-2</v>
      </c>
      <c r="AG89" s="178">
        <f t="shared" si="29"/>
        <v>1.7361111111111049E-2</v>
      </c>
      <c r="AH89" s="178">
        <f t="shared" si="29"/>
        <v>1.7361111111111105E-2</v>
      </c>
      <c r="AI89" s="178">
        <f t="shared" si="29"/>
        <v>1.736111111111116E-2</v>
      </c>
      <c r="AJ89" s="178">
        <f t="shared" si="29"/>
        <v>1.7361111111111105E-2</v>
      </c>
      <c r="AK89" s="178">
        <f t="shared" si="29"/>
        <v>1.7361111111111105E-2</v>
      </c>
      <c r="AL89" s="178">
        <f t="shared" si="29"/>
        <v>1.3888888888888895E-2</v>
      </c>
    </row>
    <row r="90" spans="1:38" ht="30" customHeight="1">
      <c r="A90" s="203"/>
      <c r="B90" s="227"/>
      <c r="C90" s="227"/>
      <c r="D90" s="227"/>
      <c r="E90" s="227"/>
      <c r="F90" s="228"/>
      <c r="G90" s="228"/>
      <c r="H90" s="228"/>
      <c r="I90" s="228"/>
      <c r="J90" s="229"/>
      <c r="K90" s="189"/>
    </row>
    <row r="91" spans="1:38" ht="30" customHeight="1" thickBot="1">
      <c r="A91" s="207">
        <v>6</v>
      </c>
      <c r="B91" s="191"/>
      <c r="C91" s="191"/>
      <c r="D91" s="191"/>
      <c r="E91" s="191"/>
      <c r="F91" s="192"/>
      <c r="G91" s="192"/>
      <c r="H91" s="192"/>
      <c r="I91" s="192"/>
      <c r="J91" s="208"/>
      <c r="K91" s="380" t="s">
        <v>362</v>
      </c>
    </row>
    <row r="92" spans="1:38" ht="30" customHeight="1" thickTop="1" thickBot="1">
      <c r="A92" s="383" t="s">
        <v>363</v>
      </c>
      <c r="B92" s="384"/>
      <c r="C92" s="384"/>
      <c r="D92" s="384"/>
      <c r="E92" s="384"/>
      <c r="F92" s="384"/>
      <c r="G92" s="384"/>
      <c r="H92" s="384"/>
      <c r="I92" s="384"/>
      <c r="J92" s="385"/>
      <c r="K92" s="381"/>
    </row>
    <row r="93" spans="1:38" ht="30" customHeight="1" thickTop="1">
      <c r="A93" s="386" t="s">
        <v>364</v>
      </c>
      <c r="B93" s="387"/>
      <c r="C93" s="388"/>
      <c r="D93" s="387"/>
      <c r="E93" s="389" t="s">
        <v>365</v>
      </c>
      <c r="F93" s="390"/>
      <c r="G93" s="391"/>
      <c r="H93" s="389" t="s">
        <v>366</v>
      </c>
      <c r="I93" s="390"/>
      <c r="J93" s="392"/>
      <c r="K93" s="381"/>
    </row>
    <row r="94" spans="1:38" ht="30" customHeight="1">
      <c r="A94" s="393" t="s">
        <v>367</v>
      </c>
      <c r="B94" s="394"/>
      <c r="C94" s="395" t="s">
        <v>368</v>
      </c>
      <c r="D94" s="395"/>
      <c r="E94" s="396"/>
      <c r="F94" s="365" t="s">
        <v>369</v>
      </c>
      <c r="G94" s="365"/>
      <c r="H94" s="365"/>
      <c r="I94" s="365"/>
      <c r="J94" s="366"/>
      <c r="K94" s="381"/>
    </row>
    <row r="95" spans="1:38" ht="30" customHeight="1">
      <c r="A95" s="397" t="s">
        <v>370</v>
      </c>
      <c r="B95" s="398"/>
      <c r="C95" s="196" t="s">
        <v>371</v>
      </c>
      <c r="D95" s="194" t="s">
        <v>372</v>
      </c>
      <c r="E95" s="195"/>
      <c r="F95" s="365" t="s">
        <v>373</v>
      </c>
      <c r="G95" s="365"/>
      <c r="H95" s="365"/>
      <c r="I95" s="365"/>
      <c r="J95" s="366"/>
      <c r="K95" s="381"/>
    </row>
    <row r="96" spans="1:38" ht="30" customHeight="1" thickBot="1">
      <c r="A96" s="367" t="s">
        <v>374</v>
      </c>
      <c r="B96" s="368"/>
      <c r="C96" s="197" t="s">
        <v>375</v>
      </c>
      <c r="D96" s="369" t="s">
        <v>376</v>
      </c>
      <c r="E96" s="370"/>
      <c r="F96" s="371" t="s">
        <v>377</v>
      </c>
      <c r="G96" s="371"/>
      <c r="H96" s="371"/>
      <c r="I96" s="371"/>
      <c r="J96" s="372"/>
      <c r="K96" s="382"/>
    </row>
    <row r="97" spans="1:38" ht="30" customHeight="1" thickTop="1">
      <c r="A97" s="373" t="s">
        <v>432</v>
      </c>
      <c r="B97" s="373"/>
      <c r="C97" s="373"/>
      <c r="D97" s="373"/>
      <c r="E97" s="373"/>
      <c r="F97" s="373"/>
      <c r="G97" s="373"/>
      <c r="H97" s="373"/>
      <c r="I97" s="378" t="s">
        <v>342</v>
      </c>
      <c r="J97" s="379"/>
    </row>
    <row r="98" spans="1:38" ht="30" customHeight="1">
      <c r="A98" s="373"/>
      <c r="B98" s="373"/>
      <c r="C98" s="373"/>
      <c r="D98" s="373"/>
      <c r="E98" s="373"/>
      <c r="F98" s="373"/>
      <c r="G98" s="373"/>
      <c r="H98" s="373"/>
      <c r="I98" s="376">
        <f>H103</f>
        <v>9.6527777777777768E-2</v>
      </c>
      <c r="J98" s="375"/>
    </row>
    <row r="99" spans="1:38" ht="30" customHeight="1" thickBot="1">
      <c r="A99" s="377">
        <f>$A$3</f>
        <v>45094</v>
      </c>
      <c r="B99" s="377"/>
      <c r="C99" s="377"/>
      <c r="D99" s="94" t="s">
        <v>343</v>
      </c>
      <c r="E99" s="274">
        <v>3661</v>
      </c>
      <c r="F99" s="296">
        <f>_xlfn.XLOOKUP(J99,'월간 계획'!C:C,'월간 계획'!B:B,"")</f>
        <v>0</v>
      </c>
      <c r="G99" s="95" t="s">
        <v>344</v>
      </c>
      <c r="H99" s="95" t="str">
        <f>_xlfn.XLOOKUP(M99,'월간 계획'!AI:AI,'월간 계획'!C:C,"")</f>
        <v>김대수</v>
      </c>
      <c r="I99" s="95" t="s">
        <v>345</v>
      </c>
      <c r="J99" s="96" t="str">
        <f>_xlfn.XLOOKUP(N99,'월간 계획'!AI:AI,'월간 계획'!C:C,"")</f>
        <v>장진호</v>
      </c>
      <c r="K99" s="93"/>
      <c r="L99" s="93" t="str">
        <f>IF(E99=F99,"ok","확인")</f>
        <v>확인</v>
      </c>
      <c r="M99" s="93" t="s">
        <v>400</v>
      </c>
      <c r="N99" s="93" t="s">
        <v>401</v>
      </c>
    </row>
    <row r="100" spans="1:38" ht="30" customHeight="1" thickTop="1" thickBot="1">
      <c r="A100" s="198" t="s">
        <v>348</v>
      </c>
      <c r="B100" s="168" t="s">
        <v>349</v>
      </c>
      <c r="C100" s="169" t="s">
        <v>350</v>
      </c>
      <c r="D100" s="169" t="s">
        <v>351</v>
      </c>
      <c r="E100" s="169" t="s">
        <v>352</v>
      </c>
      <c r="F100" s="169" t="s">
        <v>353</v>
      </c>
      <c r="G100" s="169" t="s">
        <v>352</v>
      </c>
      <c r="H100" s="169" t="s">
        <v>351</v>
      </c>
      <c r="I100" s="168" t="s">
        <v>350</v>
      </c>
      <c r="J100" s="199" t="s">
        <v>354</v>
      </c>
      <c r="K100" s="171" t="s">
        <v>355</v>
      </c>
    </row>
    <row r="101" spans="1:38" ht="30" customHeight="1" thickTop="1">
      <c r="A101" s="200" t="s">
        <v>356</v>
      </c>
      <c r="B101" s="230"/>
      <c r="C101" s="230"/>
      <c r="D101" s="230"/>
      <c r="E101" s="230"/>
      <c r="F101" s="231">
        <v>0.24305555555555555</v>
      </c>
      <c r="G101" s="231">
        <v>0.25555555555555559</v>
      </c>
      <c r="H101" s="231">
        <v>0.2722222222222222</v>
      </c>
      <c r="I101" s="231">
        <v>0.2951388888888889</v>
      </c>
      <c r="J101" s="231">
        <v>0.30902777777777779</v>
      </c>
      <c r="K101" s="177" t="s">
        <v>357</v>
      </c>
      <c r="M101" s="108"/>
      <c r="N101" s="108"/>
      <c r="P101" s="108"/>
      <c r="Q101" s="108"/>
      <c r="R101" s="108"/>
      <c r="S101" s="108"/>
      <c r="T101" s="108"/>
      <c r="U101" s="178">
        <f>C101-B101</f>
        <v>0</v>
      </c>
      <c r="V101" s="178">
        <f t="shared" ref="V101:AB105" si="32">D101-C101</f>
        <v>0</v>
      </c>
      <c r="W101" s="178">
        <f t="shared" si="32"/>
        <v>0</v>
      </c>
      <c r="X101" s="178">
        <f t="shared" si="32"/>
        <v>0.24305555555555555</v>
      </c>
      <c r="Y101" s="178">
        <f t="shared" si="32"/>
        <v>1.2500000000000039E-2</v>
      </c>
      <c r="Z101" s="178">
        <f t="shared" si="32"/>
        <v>1.6666666666666607E-2</v>
      </c>
      <c r="AA101" s="178">
        <f t="shared" si="32"/>
        <v>2.2916666666666696E-2</v>
      </c>
      <c r="AB101" s="178">
        <f>J101-I101</f>
        <v>1.3888888888888895E-2</v>
      </c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</row>
    <row r="102" spans="1:38" ht="30" customHeight="1">
      <c r="A102" s="203" t="s">
        <v>358</v>
      </c>
      <c r="B102" s="175">
        <v>0.3263888888888889</v>
      </c>
      <c r="C102" s="175">
        <f>B102+"00:25"</f>
        <v>0.34375</v>
      </c>
      <c r="D102" s="175">
        <v>0.37013888888888885</v>
      </c>
      <c r="E102" s="175">
        <v>0.38819444444444445</v>
      </c>
      <c r="F102" s="175">
        <v>0.40069444444444446</v>
      </c>
      <c r="G102" s="175">
        <v>0.41319444444444442</v>
      </c>
      <c r="H102" s="175">
        <v>0.42986111111111108</v>
      </c>
      <c r="I102" s="175">
        <v>0.4513888888888889</v>
      </c>
      <c r="J102" s="175">
        <v>0.47222222222222227</v>
      </c>
      <c r="K102" s="180" t="s">
        <v>357</v>
      </c>
      <c r="M102" s="108"/>
      <c r="N102" s="108"/>
      <c r="P102" s="108"/>
      <c r="Q102" s="108"/>
      <c r="R102" s="108"/>
      <c r="S102" s="108"/>
      <c r="T102" s="108"/>
      <c r="U102" s="178">
        <f t="shared" ref="U102:U105" si="33">C102-B102</f>
        <v>1.7361111111111105E-2</v>
      </c>
      <c r="V102" s="178">
        <f t="shared" si="32"/>
        <v>2.6388888888888851E-2</v>
      </c>
      <c r="W102" s="178">
        <f t="shared" si="32"/>
        <v>1.8055555555555602E-2</v>
      </c>
      <c r="X102" s="178">
        <f t="shared" si="32"/>
        <v>1.2500000000000011E-2</v>
      </c>
      <c r="Y102" s="178">
        <f t="shared" si="32"/>
        <v>1.2499999999999956E-2</v>
      </c>
      <c r="Z102" s="178">
        <f t="shared" si="32"/>
        <v>1.6666666666666663E-2</v>
      </c>
      <c r="AA102" s="178">
        <f t="shared" si="32"/>
        <v>2.1527777777777812E-2</v>
      </c>
      <c r="AB102" s="178">
        <f t="shared" si="32"/>
        <v>2.083333333333337E-2</v>
      </c>
      <c r="AC102" s="178"/>
      <c r="AD102" s="178">
        <f>B102-B86</f>
        <v>1.6666666666666663E-2</v>
      </c>
      <c r="AE102" s="178">
        <f t="shared" ref="AE102:AL105" si="34">C102-C86</f>
        <v>1.6666666666666663E-2</v>
      </c>
      <c r="AF102" s="178">
        <f t="shared" si="34"/>
        <v>1.6666666666666663E-2</v>
      </c>
      <c r="AG102" s="178">
        <f t="shared" si="34"/>
        <v>1.6666666666666718E-2</v>
      </c>
      <c r="AH102" s="178">
        <f t="shared" si="34"/>
        <v>1.6666666666666663E-2</v>
      </c>
      <c r="AI102" s="178">
        <f t="shared" si="34"/>
        <v>1.6666666666666607E-2</v>
      </c>
      <c r="AJ102" s="178">
        <f t="shared" si="34"/>
        <v>1.6666666666666663E-2</v>
      </c>
      <c r="AK102" s="178">
        <f t="shared" si="34"/>
        <v>1.6666666666666663E-2</v>
      </c>
      <c r="AL102" s="178">
        <f t="shared" si="34"/>
        <v>1.6666666666666718E-2</v>
      </c>
    </row>
    <row r="103" spans="1:38" ht="30" customHeight="1">
      <c r="A103" s="203" t="s">
        <v>359</v>
      </c>
      <c r="B103" s="175">
        <v>0.49305555555555558</v>
      </c>
      <c r="C103" s="175">
        <f t="shared" ref="C103:C105" si="35">B103+"00:25"</f>
        <v>0.51041666666666674</v>
      </c>
      <c r="D103" s="175">
        <v>0.53680555555555554</v>
      </c>
      <c r="E103" s="175">
        <v>5.486111111111111E-2</v>
      </c>
      <c r="F103" s="175">
        <v>6.7361111111111108E-2</v>
      </c>
      <c r="G103" s="175">
        <v>7.9861111111111105E-2</v>
      </c>
      <c r="H103" s="181">
        <v>9.6527777777777768E-2</v>
      </c>
      <c r="I103" s="175">
        <v>0.11805555555555557</v>
      </c>
      <c r="J103" s="175">
        <v>0.1388888888888889</v>
      </c>
      <c r="K103" s="180" t="s">
        <v>357</v>
      </c>
      <c r="M103" s="108"/>
      <c r="N103" s="108"/>
      <c r="P103" s="108"/>
      <c r="Q103" s="108"/>
      <c r="R103" s="108"/>
      <c r="S103" s="108"/>
      <c r="T103" s="108"/>
      <c r="U103" s="178">
        <f t="shared" si="33"/>
        <v>1.736111111111116E-2</v>
      </c>
      <c r="V103" s="178">
        <f t="shared" si="32"/>
        <v>2.6388888888888795E-2</v>
      </c>
      <c r="W103" s="178">
        <f t="shared" si="32"/>
        <v>-0.4819444444444444</v>
      </c>
      <c r="X103" s="178">
        <f t="shared" si="32"/>
        <v>1.2499999999999997E-2</v>
      </c>
      <c r="Y103" s="178">
        <f t="shared" si="32"/>
        <v>1.2499999999999997E-2</v>
      </c>
      <c r="Z103" s="178">
        <f t="shared" si="32"/>
        <v>1.6666666666666663E-2</v>
      </c>
      <c r="AA103" s="178">
        <f t="shared" si="32"/>
        <v>2.1527777777777798E-2</v>
      </c>
      <c r="AB103" s="178">
        <f t="shared" si="32"/>
        <v>2.0833333333333329E-2</v>
      </c>
      <c r="AC103" s="178"/>
      <c r="AD103" s="178">
        <f t="shared" ref="AD103:AD105" si="36">B103-B87</f>
        <v>1.6666666666666663E-2</v>
      </c>
      <c r="AE103" s="178">
        <f t="shared" si="34"/>
        <v>1.6666666666666718E-2</v>
      </c>
      <c r="AF103" s="178">
        <f t="shared" si="34"/>
        <v>1.6666666666666718E-2</v>
      </c>
      <c r="AG103" s="178">
        <f t="shared" si="34"/>
        <v>-0.48333333333333328</v>
      </c>
      <c r="AH103" s="178">
        <f t="shared" si="34"/>
        <v>1.6666666666666656E-2</v>
      </c>
      <c r="AI103" s="178">
        <f t="shared" si="34"/>
        <v>1.6666666666666663E-2</v>
      </c>
      <c r="AJ103" s="178">
        <f t="shared" si="34"/>
        <v>1.6666666666666663E-2</v>
      </c>
      <c r="AK103" s="178">
        <f t="shared" si="34"/>
        <v>1.6666666666666663E-2</v>
      </c>
      <c r="AL103" s="178">
        <f t="shared" si="34"/>
        <v>1.6666666666666663E-2</v>
      </c>
    </row>
    <row r="104" spans="1:38" ht="30" customHeight="1">
      <c r="A104" s="203" t="s">
        <v>360</v>
      </c>
      <c r="B104" s="175">
        <v>0.15972222222222224</v>
      </c>
      <c r="C104" s="175">
        <f t="shared" si="35"/>
        <v>0.17708333333333334</v>
      </c>
      <c r="D104" s="175">
        <v>0.20347222222222219</v>
      </c>
      <c r="E104" s="175">
        <v>0.22152777777777777</v>
      </c>
      <c r="F104" s="175">
        <v>0.23402777777777781</v>
      </c>
      <c r="G104" s="175">
        <v>0.24652777777777779</v>
      </c>
      <c r="H104" s="175">
        <v>0.26319444444444445</v>
      </c>
      <c r="I104" s="175">
        <v>0.28472222222222221</v>
      </c>
      <c r="J104" s="175">
        <v>0.30555555555555552</v>
      </c>
      <c r="K104" s="180" t="s">
        <v>357</v>
      </c>
      <c r="M104" s="108"/>
      <c r="N104" s="108"/>
      <c r="P104" s="108"/>
      <c r="Q104" s="108"/>
      <c r="R104" s="108"/>
      <c r="S104" s="108"/>
      <c r="T104" s="108"/>
      <c r="U104" s="178">
        <f t="shared" si="33"/>
        <v>1.7361111111111105E-2</v>
      </c>
      <c r="V104" s="178">
        <f t="shared" si="32"/>
        <v>2.6388888888888851E-2</v>
      </c>
      <c r="W104" s="178">
        <f t="shared" si="32"/>
        <v>1.8055555555555575E-2</v>
      </c>
      <c r="X104" s="178">
        <f t="shared" si="32"/>
        <v>1.2500000000000039E-2</v>
      </c>
      <c r="Y104" s="178">
        <f t="shared" si="32"/>
        <v>1.2499999999999983E-2</v>
      </c>
      <c r="Z104" s="178">
        <f t="shared" si="32"/>
        <v>1.6666666666666663E-2</v>
      </c>
      <c r="AA104" s="178">
        <f t="shared" si="32"/>
        <v>2.1527777777777757E-2</v>
      </c>
      <c r="AB104" s="178">
        <f t="shared" si="32"/>
        <v>2.0833333333333315E-2</v>
      </c>
      <c r="AC104" s="178"/>
      <c r="AD104" s="178">
        <f t="shared" si="36"/>
        <v>1.6666666666666663E-2</v>
      </c>
      <c r="AE104" s="178">
        <f t="shared" si="34"/>
        <v>1.6666666666666663E-2</v>
      </c>
      <c r="AF104" s="178">
        <f t="shared" si="34"/>
        <v>1.6666666666666635E-2</v>
      </c>
      <c r="AG104" s="178">
        <f t="shared" si="34"/>
        <v>1.6666666666666635E-2</v>
      </c>
      <c r="AH104" s="178">
        <f t="shared" si="34"/>
        <v>1.6666666666666691E-2</v>
      </c>
      <c r="AI104" s="178">
        <f t="shared" si="34"/>
        <v>1.6666666666666691E-2</v>
      </c>
      <c r="AJ104" s="178">
        <f t="shared" si="34"/>
        <v>1.6666666666666663E-2</v>
      </c>
      <c r="AK104" s="178">
        <f t="shared" si="34"/>
        <v>1.6666666666666663E-2</v>
      </c>
      <c r="AL104" s="178">
        <f t="shared" si="34"/>
        <v>1.6666666666666607E-2</v>
      </c>
    </row>
    <row r="105" spans="1:38" ht="30" customHeight="1">
      <c r="A105" s="203" t="s">
        <v>361</v>
      </c>
      <c r="B105" s="232">
        <v>0.32847222222222222</v>
      </c>
      <c r="C105" s="175">
        <f t="shared" si="35"/>
        <v>0.34583333333333333</v>
      </c>
      <c r="D105" s="232">
        <v>0.3666666666666667</v>
      </c>
      <c r="E105" s="232">
        <v>0.38194444444444442</v>
      </c>
      <c r="F105" s="232">
        <v>0.40486111111111112</v>
      </c>
      <c r="G105" s="232">
        <v>0.41666666666666669</v>
      </c>
      <c r="H105" s="232">
        <v>0.43333333333333335</v>
      </c>
      <c r="I105" s="232">
        <v>0.4548611111111111</v>
      </c>
      <c r="J105" s="232">
        <v>0.46875</v>
      </c>
      <c r="K105" s="184" t="s">
        <v>357</v>
      </c>
      <c r="M105" s="108"/>
      <c r="N105" s="108"/>
      <c r="P105" s="108"/>
      <c r="Q105" s="108"/>
      <c r="R105" s="108"/>
      <c r="S105" s="108"/>
      <c r="T105" s="108"/>
      <c r="U105" s="178">
        <f t="shared" si="33"/>
        <v>1.7361111111111105E-2</v>
      </c>
      <c r="V105" s="185">
        <f t="shared" si="32"/>
        <v>2.083333333333337E-2</v>
      </c>
      <c r="W105" s="185">
        <f t="shared" si="32"/>
        <v>1.5277777777777724E-2</v>
      </c>
      <c r="X105" s="178">
        <f t="shared" si="32"/>
        <v>2.2916666666666696E-2</v>
      </c>
      <c r="Y105" s="178">
        <f t="shared" si="32"/>
        <v>1.1805555555555569E-2</v>
      </c>
      <c r="Z105" s="178">
        <f t="shared" si="32"/>
        <v>1.6666666666666663E-2</v>
      </c>
      <c r="AA105" s="178">
        <f t="shared" si="32"/>
        <v>2.1527777777777757E-2</v>
      </c>
      <c r="AB105" s="178">
        <f t="shared" si="32"/>
        <v>1.3888888888888895E-2</v>
      </c>
      <c r="AC105" s="178"/>
      <c r="AD105" s="178">
        <f t="shared" si="36"/>
        <v>1.5972222222222221E-2</v>
      </c>
      <c r="AE105" s="178">
        <f t="shared" si="34"/>
        <v>1.5972222222222221E-2</v>
      </c>
      <c r="AF105" s="185">
        <f t="shared" si="34"/>
        <v>1.0416666666666685E-2</v>
      </c>
      <c r="AG105" s="185">
        <f t="shared" si="34"/>
        <v>7.6388888888889173E-3</v>
      </c>
      <c r="AH105" s="178">
        <f t="shared" si="34"/>
        <v>1.8055555555555547E-2</v>
      </c>
      <c r="AI105" s="178">
        <f t="shared" si="34"/>
        <v>1.7361111111111105E-2</v>
      </c>
      <c r="AJ105" s="178">
        <f t="shared" si="34"/>
        <v>1.736111111111116E-2</v>
      </c>
      <c r="AK105" s="178">
        <f t="shared" si="34"/>
        <v>1.7361111111111105E-2</v>
      </c>
      <c r="AL105" s="178">
        <f t="shared" si="34"/>
        <v>1.7361111111111105E-2</v>
      </c>
    </row>
    <row r="106" spans="1:38" ht="30" customHeight="1">
      <c r="A106" s="203"/>
      <c r="B106" s="227"/>
      <c r="C106" s="227"/>
      <c r="D106" s="227"/>
      <c r="E106" s="227"/>
      <c r="F106" s="228"/>
      <c r="G106" s="228"/>
      <c r="H106" s="228"/>
      <c r="I106" s="228"/>
      <c r="J106" s="229"/>
      <c r="K106" s="189"/>
    </row>
    <row r="107" spans="1:38" ht="30" customHeight="1" thickBot="1">
      <c r="A107" s="207">
        <v>7</v>
      </c>
      <c r="B107" s="191"/>
      <c r="C107" s="191"/>
      <c r="D107" s="191"/>
      <c r="E107" s="191"/>
      <c r="F107" s="192"/>
      <c r="G107" s="192"/>
      <c r="H107" s="192"/>
      <c r="I107" s="192"/>
      <c r="J107" s="208"/>
      <c r="K107" s="380" t="s">
        <v>362</v>
      </c>
    </row>
    <row r="108" spans="1:38" ht="30" customHeight="1" thickTop="1" thickBot="1">
      <c r="A108" s="383" t="s">
        <v>363</v>
      </c>
      <c r="B108" s="384"/>
      <c r="C108" s="384"/>
      <c r="D108" s="384"/>
      <c r="E108" s="384"/>
      <c r="F108" s="384"/>
      <c r="G108" s="384"/>
      <c r="H108" s="384"/>
      <c r="I108" s="384"/>
      <c r="J108" s="385"/>
      <c r="K108" s="381"/>
    </row>
    <row r="109" spans="1:38" ht="30" customHeight="1" thickTop="1">
      <c r="A109" s="386" t="s">
        <v>364</v>
      </c>
      <c r="B109" s="387"/>
      <c r="C109" s="388"/>
      <c r="D109" s="387"/>
      <c r="E109" s="389" t="s">
        <v>365</v>
      </c>
      <c r="F109" s="390"/>
      <c r="G109" s="391"/>
      <c r="H109" s="389" t="s">
        <v>402</v>
      </c>
      <c r="I109" s="390"/>
      <c r="J109" s="392"/>
      <c r="K109" s="381"/>
    </row>
    <row r="110" spans="1:38" ht="30" customHeight="1">
      <c r="A110" s="393" t="s">
        <v>367</v>
      </c>
      <c r="B110" s="394"/>
      <c r="C110" s="395" t="s">
        <v>368</v>
      </c>
      <c r="D110" s="395"/>
      <c r="E110" s="396"/>
      <c r="F110" s="365" t="s">
        <v>369</v>
      </c>
      <c r="G110" s="365"/>
      <c r="H110" s="365"/>
      <c r="I110" s="365"/>
      <c r="J110" s="366"/>
      <c r="K110" s="381"/>
    </row>
    <row r="111" spans="1:38" ht="30" customHeight="1">
      <c r="A111" s="397" t="s">
        <v>370</v>
      </c>
      <c r="B111" s="398"/>
      <c r="C111" s="196" t="s">
        <v>371</v>
      </c>
      <c r="D111" s="194" t="s">
        <v>372</v>
      </c>
      <c r="E111" s="195"/>
      <c r="F111" s="365" t="s">
        <v>373</v>
      </c>
      <c r="G111" s="365"/>
      <c r="H111" s="365"/>
      <c r="I111" s="365"/>
      <c r="J111" s="366"/>
      <c r="K111" s="381"/>
    </row>
    <row r="112" spans="1:38" ht="30" customHeight="1" thickBot="1">
      <c r="A112" s="367" t="s">
        <v>374</v>
      </c>
      <c r="B112" s="368"/>
      <c r="C112" s="197" t="s">
        <v>375</v>
      </c>
      <c r="D112" s="369" t="s">
        <v>376</v>
      </c>
      <c r="E112" s="370"/>
      <c r="F112" s="371" t="s">
        <v>377</v>
      </c>
      <c r="G112" s="371"/>
      <c r="H112" s="371"/>
      <c r="I112" s="371"/>
      <c r="J112" s="372"/>
      <c r="K112" s="382"/>
    </row>
    <row r="113" spans="1:38" ht="30" customHeight="1" thickTop="1">
      <c r="A113" s="373" t="s">
        <v>433</v>
      </c>
      <c r="B113" s="373"/>
      <c r="C113" s="373"/>
      <c r="D113" s="373"/>
      <c r="E113" s="373"/>
      <c r="F113" s="373"/>
      <c r="G113" s="373"/>
      <c r="H113" s="373"/>
      <c r="I113" s="378" t="s">
        <v>342</v>
      </c>
      <c r="J113" s="379"/>
    </row>
    <row r="114" spans="1:38" ht="30" customHeight="1">
      <c r="A114" s="373"/>
      <c r="B114" s="373"/>
      <c r="C114" s="373"/>
      <c r="D114" s="373"/>
      <c r="E114" s="373"/>
      <c r="F114" s="373"/>
      <c r="G114" s="373"/>
      <c r="H114" s="373"/>
      <c r="I114" s="376">
        <f>H119</f>
        <v>0.11319444444444444</v>
      </c>
      <c r="J114" s="375"/>
    </row>
    <row r="115" spans="1:38" ht="30" customHeight="1" thickBot="1">
      <c r="A115" s="377">
        <f>$A$3</f>
        <v>45094</v>
      </c>
      <c r="B115" s="377"/>
      <c r="C115" s="377"/>
      <c r="D115" s="94" t="s">
        <v>343</v>
      </c>
      <c r="E115" s="274">
        <f>_xlfn.XLOOKUP(H115,'월간 계획'!C:C,'월간 계획'!B:B,"")</f>
        <v>3662</v>
      </c>
      <c r="F115" s="296">
        <f>_xlfn.XLOOKUP(J115,'월간 계획'!C:C,'월간 계획'!B:B,"")</f>
        <v>3662</v>
      </c>
      <c r="G115" s="95" t="s">
        <v>344</v>
      </c>
      <c r="H115" s="95" t="str">
        <f>_xlfn.XLOOKUP(M115,'월간 계획'!AI:AI,'월간 계획'!C:C,"")</f>
        <v>최용선</v>
      </c>
      <c r="I115" s="95" t="s">
        <v>345</v>
      </c>
      <c r="J115" s="96" t="str">
        <f>_xlfn.XLOOKUP(N115,'월간 계획'!AI:AI,'월간 계획'!C:C,"")</f>
        <v>김학희</v>
      </c>
      <c r="K115" s="93"/>
      <c r="L115" s="93" t="str">
        <f>IF(E115=F115,"ok","확인")</f>
        <v>ok</v>
      </c>
      <c r="M115" s="93" t="s">
        <v>404</v>
      </c>
      <c r="N115" s="93" t="s">
        <v>405</v>
      </c>
    </row>
    <row r="116" spans="1:38" ht="30" customHeight="1" thickTop="1" thickBot="1">
      <c r="A116" s="198" t="s">
        <v>348</v>
      </c>
      <c r="B116" s="168" t="s">
        <v>349</v>
      </c>
      <c r="C116" s="169" t="s">
        <v>350</v>
      </c>
      <c r="D116" s="169" t="s">
        <v>351</v>
      </c>
      <c r="E116" s="169" t="s">
        <v>352</v>
      </c>
      <c r="F116" s="169" t="s">
        <v>353</v>
      </c>
      <c r="G116" s="169" t="s">
        <v>352</v>
      </c>
      <c r="H116" s="169" t="s">
        <v>351</v>
      </c>
      <c r="I116" s="168" t="s">
        <v>350</v>
      </c>
      <c r="J116" s="199" t="s">
        <v>354</v>
      </c>
      <c r="K116" s="171" t="s">
        <v>355</v>
      </c>
    </row>
    <row r="117" spans="1:38" ht="30" customHeight="1" thickTop="1">
      <c r="A117" s="200" t="s">
        <v>356</v>
      </c>
      <c r="B117" s="217"/>
      <c r="C117" s="399" t="s">
        <v>434</v>
      </c>
      <c r="D117" s="400"/>
      <c r="E117" s="201">
        <v>0.24444444444444446</v>
      </c>
      <c r="F117" s="201">
        <v>0.25694444444444448</v>
      </c>
      <c r="G117" s="201">
        <v>0.26944444444444443</v>
      </c>
      <c r="H117" s="201">
        <v>0.28611111111111115</v>
      </c>
      <c r="I117" s="201">
        <v>0.3125</v>
      </c>
      <c r="J117" s="202">
        <v>0.3263888888888889</v>
      </c>
      <c r="K117" s="177" t="s">
        <v>357</v>
      </c>
      <c r="M117" s="108"/>
      <c r="N117" s="108"/>
      <c r="P117" s="108"/>
      <c r="Q117" s="108"/>
      <c r="R117" s="108"/>
      <c r="S117" s="108"/>
      <c r="T117" s="108"/>
      <c r="U117" s="178" t="e">
        <f>C117-B117</f>
        <v>#VALUE!</v>
      </c>
      <c r="V117" s="178" t="e">
        <f t="shared" ref="V117:AB121" si="37">D117-C117</f>
        <v>#VALUE!</v>
      </c>
      <c r="W117" s="178">
        <f t="shared" si="37"/>
        <v>0.24444444444444446</v>
      </c>
      <c r="X117" s="178">
        <f t="shared" si="37"/>
        <v>1.2500000000000011E-2</v>
      </c>
      <c r="Y117" s="178">
        <f t="shared" si="37"/>
        <v>1.2499999999999956E-2</v>
      </c>
      <c r="Z117" s="178">
        <f t="shared" si="37"/>
        <v>1.6666666666666718E-2</v>
      </c>
      <c r="AA117" s="178">
        <f t="shared" si="37"/>
        <v>2.6388888888888851E-2</v>
      </c>
      <c r="AB117" s="178">
        <f>J117-I117</f>
        <v>1.3888888888888895E-2</v>
      </c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</row>
    <row r="118" spans="1:38" ht="30" customHeight="1">
      <c r="A118" s="203" t="s">
        <v>358</v>
      </c>
      <c r="B118" s="175">
        <v>0.3430555555555555</v>
      </c>
      <c r="C118" s="175">
        <f>B118+"00:25"</f>
        <v>0.36041666666666661</v>
      </c>
      <c r="D118" s="175">
        <v>0.38680555555555557</v>
      </c>
      <c r="E118" s="175">
        <v>0.40486111111111112</v>
      </c>
      <c r="F118" s="175">
        <v>0.41736111111111113</v>
      </c>
      <c r="G118" s="175">
        <v>0.42986111111111108</v>
      </c>
      <c r="H118" s="175">
        <v>0.4465277777777778</v>
      </c>
      <c r="I118" s="175">
        <v>0.4680555555555555</v>
      </c>
      <c r="J118" s="176">
        <v>0.48888888888888887</v>
      </c>
      <c r="K118" s="180" t="s">
        <v>357</v>
      </c>
      <c r="M118" s="108"/>
      <c r="N118" s="108"/>
      <c r="P118" s="108"/>
      <c r="Q118" s="108"/>
      <c r="R118" s="108"/>
      <c r="S118" s="108"/>
      <c r="T118" s="108"/>
      <c r="U118" s="178">
        <f t="shared" ref="U118:U121" si="38">C118-B118</f>
        <v>1.7361111111111105E-2</v>
      </c>
      <c r="V118" s="178">
        <f t="shared" si="37"/>
        <v>2.6388888888888962E-2</v>
      </c>
      <c r="W118" s="178">
        <f t="shared" si="37"/>
        <v>1.8055555555555547E-2</v>
      </c>
      <c r="X118" s="178">
        <f t="shared" si="37"/>
        <v>1.2500000000000011E-2</v>
      </c>
      <c r="Y118" s="178">
        <f t="shared" si="37"/>
        <v>1.2499999999999956E-2</v>
      </c>
      <c r="Z118" s="178">
        <f t="shared" si="37"/>
        <v>1.6666666666666718E-2</v>
      </c>
      <c r="AA118" s="178">
        <f t="shared" si="37"/>
        <v>2.1527777777777701E-2</v>
      </c>
      <c r="AB118" s="178">
        <f t="shared" si="37"/>
        <v>2.083333333333337E-2</v>
      </c>
      <c r="AC118" s="178"/>
      <c r="AD118" s="178">
        <f>B118-B102</f>
        <v>1.6666666666666607E-2</v>
      </c>
      <c r="AE118" s="178">
        <f t="shared" ref="AE118:AL121" si="39">C118-C102</f>
        <v>1.6666666666666607E-2</v>
      </c>
      <c r="AF118" s="178">
        <f t="shared" si="39"/>
        <v>1.6666666666666718E-2</v>
      </c>
      <c r="AG118" s="178">
        <f t="shared" si="39"/>
        <v>1.6666666666666663E-2</v>
      </c>
      <c r="AH118" s="178">
        <f t="shared" si="39"/>
        <v>1.6666666666666663E-2</v>
      </c>
      <c r="AI118" s="178">
        <f t="shared" si="39"/>
        <v>1.6666666666666663E-2</v>
      </c>
      <c r="AJ118" s="178">
        <f t="shared" si="39"/>
        <v>1.6666666666666718E-2</v>
      </c>
      <c r="AK118" s="178">
        <f t="shared" si="39"/>
        <v>1.6666666666666607E-2</v>
      </c>
      <c r="AL118" s="178">
        <f t="shared" si="39"/>
        <v>1.6666666666666607E-2</v>
      </c>
    </row>
    <row r="119" spans="1:38" ht="30" customHeight="1">
      <c r="A119" s="203" t="s">
        <v>359</v>
      </c>
      <c r="B119" s="175">
        <v>0.50972222222222219</v>
      </c>
      <c r="C119" s="175">
        <f t="shared" ref="C119:C120" si="40">B119+"00:25"</f>
        <v>0.52708333333333335</v>
      </c>
      <c r="D119" s="175">
        <v>5.347222222222222E-2</v>
      </c>
      <c r="E119" s="175">
        <v>7.1527777777777787E-2</v>
      </c>
      <c r="F119" s="175">
        <v>8.4027777777777771E-2</v>
      </c>
      <c r="G119" s="175">
        <v>9.6527777777777768E-2</v>
      </c>
      <c r="H119" s="181">
        <v>0.11319444444444444</v>
      </c>
      <c r="I119" s="175">
        <v>0.13472222222222222</v>
      </c>
      <c r="J119" s="176">
        <v>0.15555555555555556</v>
      </c>
      <c r="K119" s="180" t="s">
        <v>357</v>
      </c>
      <c r="M119" s="108"/>
      <c r="N119" s="108"/>
      <c r="P119" s="108"/>
      <c r="Q119" s="108"/>
      <c r="R119" s="108"/>
      <c r="S119" s="108"/>
      <c r="T119" s="108"/>
      <c r="U119" s="178">
        <f t="shared" si="38"/>
        <v>1.736111111111116E-2</v>
      </c>
      <c r="V119" s="178">
        <f t="shared" si="37"/>
        <v>-0.47361111111111115</v>
      </c>
      <c r="W119" s="178">
        <f t="shared" si="37"/>
        <v>1.8055555555555568E-2</v>
      </c>
      <c r="X119" s="178">
        <f t="shared" si="37"/>
        <v>1.2499999999999983E-2</v>
      </c>
      <c r="Y119" s="178">
        <f t="shared" si="37"/>
        <v>1.2499999999999997E-2</v>
      </c>
      <c r="Z119" s="178">
        <f t="shared" si="37"/>
        <v>1.6666666666666677E-2</v>
      </c>
      <c r="AA119" s="178">
        <f t="shared" si="37"/>
        <v>2.1527777777777771E-2</v>
      </c>
      <c r="AB119" s="178">
        <f t="shared" si="37"/>
        <v>2.0833333333333343E-2</v>
      </c>
      <c r="AC119" s="178"/>
      <c r="AD119" s="178">
        <f t="shared" ref="AD119:AD121" si="41">B119-B103</f>
        <v>1.6666666666666607E-2</v>
      </c>
      <c r="AE119" s="178">
        <f t="shared" si="39"/>
        <v>1.6666666666666607E-2</v>
      </c>
      <c r="AF119" s="178">
        <f t="shared" si="39"/>
        <v>-0.48333333333333334</v>
      </c>
      <c r="AG119" s="178">
        <f t="shared" si="39"/>
        <v>1.6666666666666677E-2</v>
      </c>
      <c r="AH119" s="178">
        <f t="shared" si="39"/>
        <v>1.6666666666666663E-2</v>
      </c>
      <c r="AI119" s="178">
        <f t="shared" si="39"/>
        <v>1.6666666666666663E-2</v>
      </c>
      <c r="AJ119" s="178">
        <f t="shared" si="39"/>
        <v>1.6666666666666677E-2</v>
      </c>
      <c r="AK119" s="178">
        <f t="shared" si="39"/>
        <v>1.6666666666666649E-2</v>
      </c>
      <c r="AL119" s="178">
        <f t="shared" si="39"/>
        <v>1.6666666666666663E-2</v>
      </c>
    </row>
    <row r="120" spans="1:38" ht="30" customHeight="1">
      <c r="A120" s="203" t="s">
        <v>360</v>
      </c>
      <c r="B120" s="175">
        <v>0.1763888888888889</v>
      </c>
      <c r="C120" s="175">
        <f t="shared" si="40"/>
        <v>0.19375000000000001</v>
      </c>
      <c r="D120" s="175">
        <v>0.22013888888888888</v>
      </c>
      <c r="E120" s="175">
        <v>0.23819444444444446</v>
      </c>
      <c r="F120" s="175">
        <v>0.25069444444444444</v>
      </c>
      <c r="G120" s="175">
        <v>0.26319444444444445</v>
      </c>
      <c r="H120" s="175">
        <v>0.27986111111111112</v>
      </c>
      <c r="I120" s="175">
        <v>0.30138888888888887</v>
      </c>
      <c r="J120" s="176">
        <v>0.32222222222222224</v>
      </c>
      <c r="K120" s="180" t="s">
        <v>357</v>
      </c>
      <c r="M120" s="108"/>
      <c r="N120" s="108"/>
      <c r="P120" s="108"/>
      <c r="Q120" s="108"/>
      <c r="R120" s="108"/>
      <c r="S120" s="108"/>
      <c r="T120" s="108"/>
      <c r="U120" s="178">
        <f t="shared" si="38"/>
        <v>1.7361111111111105E-2</v>
      </c>
      <c r="V120" s="178">
        <f t="shared" si="37"/>
        <v>2.6388888888888878E-2</v>
      </c>
      <c r="W120" s="178">
        <f t="shared" si="37"/>
        <v>1.8055555555555575E-2</v>
      </c>
      <c r="X120" s="178">
        <f t="shared" si="37"/>
        <v>1.2499999999999983E-2</v>
      </c>
      <c r="Y120" s="178">
        <f t="shared" si="37"/>
        <v>1.2500000000000011E-2</v>
      </c>
      <c r="Z120" s="178">
        <f t="shared" si="37"/>
        <v>1.6666666666666663E-2</v>
      </c>
      <c r="AA120" s="178">
        <f t="shared" si="37"/>
        <v>2.1527777777777757E-2</v>
      </c>
      <c r="AB120" s="178">
        <f t="shared" si="37"/>
        <v>2.083333333333337E-2</v>
      </c>
      <c r="AC120" s="178"/>
      <c r="AD120" s="178">
        <f t="shared" si="41"/>
        <v>1.6666666666666663E-2</v>
      </c>
      <c r="AE120" s="178">
        <f t="shared" si="39"/>
        <v>1.6666666666666663E-2</v>
      </c>
      <c r="AF120" s="178">
        <f t="shared" si="39"/>
        <v>1.6666666666666691E-2</v>
      </c>
      <c r="AG120" s="178">
        <f t="shared" si="39"/>
        <v>1.6666666666666691E-2</v>
      </c>
      <c r="AH120" s="178">
        <f t="shared" si="39"/>
        <v>1.6666666666666635E-2</v>
      </c>
      <c r="AI120" s="178">
        <f t="shared" si="39"/>
        <v>1.6666666666666663E-2</v>
      </c>
      <c r="AJ120" s="178">
        <f t="shared" si="39"/>
        <v>1.6666666666666663E-2</v>
      </c>
      <c r="AK120" s="178">
        <f t="shared" si="39"/>
        <v>1.6666666666666663E-2</v>
      </c>
      <c r="AL120" s="178">
        <f t="shared" si="39"/>
        <v>1.6666666666666718E-2</v>
      </c>
    </row>
    <row r="121" spans="1:38" ht="30" customHeight="1" thickBot="1">
      <c r="A121" s="203" t="s">
        <v>361</v>
      </c>
      <c r="B121" s="233">
        <v>0.3444444444444445</v>
      </c>
      <c r="C121" s="224">
        <f>B121+"00:20"</f>
        <v>0.35833333333333339</v>
      </c>
      <c r="D121" s="224">
        <f>C121+"00:25"</f>
        <v>0.3756944444444445</v>
      </c>
      <c r="E121" s="224">
        <f>D121+"00:20"</f>
        <v>0.38958333333333339</v>
      </c>
      <c r="F121" s="224">
        <v>0.4236111111111111</v>
      </c>
      <c r="G121" s="224">
        <v>0.43402777777777773</v>
      </c>
      <c r="H121" s="224">
        <v>0.45069444444444445</v>
      </c>
      <c r="I121" s="224">
        <v>0.47222222222222227</v>
      </c>
      <c r="J121" s="225">
        <v>0.4861111111111111</v>
      </c>
      <c r="K121" s="184" t="s">
        <v>357</v>
      </c>
      <c r="M121" s="108"/>
      <c r="N121" s="108"/>
      <c r="P121" s="108"/>
      <c r="Q121" s="108"/>
      <c r="R121" s="108"/>
      <c r="S121" s="108"/>
      <c r="T121" s="108"/>
      <c r="U121" s="178">
        <f t="shared" si="38"/>
        <v>1.3888888888888895E-2</v>
      </c>
      <c r="V121" s="178">
        <f t="shared" si="37"/>
        <v>1.7361111111111105E-2</v>
      </c>
      <c r="W121" s="178">
        <f t="shared" si="37"/>
        <v>1.3888888888888895E-2</v>
      </c>
      <c r="X121" s="178">
        <f t="shared" si="37"/>
        <v>3.4027777777777712E-2</v>
      </c>
      <c r="Y121" s="178">
        <f t="shared" si="37"/>
        <v>1.041666666666663E-2</v>
      </c>
      <c r="Z121" s="178">
        <f t="shared" si="37"/>
        <v>1.6666666666666718E-2</v>
      </c>
      <c r="AA121" s="178">
        <f t="shared" si="37"/>
        <v>2.1527777777777812E-2</v>
      </c>
      <c r="AB121" s="178">
        <f t="shared" si="37"/>
        <v>1.388888888888884E-2</v>
      </c>
      <c r="AC121" s="178"/>
      <c r="AD121" s="178">
        <f t="shared" si="41"/>
        <v>1.5972222222222276E-2</v>
      </c>
      <c r="AE121" s="185">
        <f t="shared" si="39"/>
        <v>1.2500000000000067E-2</v>
      </c>
      <c r="AF121" s="185">
        <f t="shared" si="39"/>
        <v>9.0277777777778012E-3</v>
      </c>
      <c r="AG121" s="185">
        <f t="shared" si="39"/>
        <v>7.6388888888889728E-3</v>
      </c>
      <c r="AH121" s="178">
        <f t="shared" si="39"/>
        <v>1.8749999999999989E-2</v>
      </c>
      <c r="AI121" s="178">
        <f t="shared" si="39"/>
        <v>1.7361111111111049E-2</v>
      </c>
      <c r="AJ121" s="178">
        <f t="shared" si="39"/>
        <v>1.7361111111111105E-2</v>
      </c>
      <c r="AK121" s="178">
        <f t="shared" si="39"/>
        <v>1.736111111111116E-2</v>
      </c>
      <c r="AL121" s="178">
        <f t="shared" si="39"/>
        <v>1.7361111111111105E-2</v>
      </c>
    </row>
    <row r="122" spans="1:38" ht="30" customHeight="1">
      <c r="A122" s="203"/>
      <c r="B122" s="186"/>
      <c r="C122" s="186"/>
      <c r="D122" s="186"/>
      <c r="E122" s="186"/>
      <c r="F122" s="187"/>
      <c r="G122" s="187"/>
      <c r="H122" s="187"/>
      <c r="I122" s="187"/>
      <c r="J122" s="234"/>
      <c r="K122" s="189"/>
    </row>
    <row r="123" spans="1:38" ht="30" customHeight="1" thickBot="1">
      <c r="A123" s="207">
        <v>8</v>
      </c>
      <c r="B123" s="191"/>
      <c r="C123" s="191"/>
      <c r="D123" s="191"/>
      <c r="E123" s="191"/>
      <c r="F123" s="192"/>
      <c r="G123" s="192"/>
      <c r="H123" s="192"/>
      <c r="I123" s="192"/>
      <c r="J123" s="208"/>
      <c r="K123" s="380" t="s">
        <v>362</v>
      </c>
    </row>
    <row r="124" spans="1:38" ht="30" customHeight="1" thickTop="1" thickBot="1">
      <c r="A124" s="383" t="s">
        <v>363</v>
      </c>
      <c r="B124" s="384"/>
      <c r="C124" s="384"/>
      <c r="D124" s="384"/>
      <c r="E124" s="384"/>
      <c r="F124" s="384"/>
      <c r="G124" s="384"/>
      <c r="H124" s="384"/>
      <c r="I124" s="384"/>
      <c r="J124" s="385"/>
      <c r="K124" s="381"/>
    </row>
    <row r="125" spans="1:38" ht="30" customHeight="1" thickTop="1">
      <c r="A125" s="386" t="s">
        <v>364</v>
      </c>
      <c r="B125" s="387"/>
      <c r="C125" s="388"/>
      <c r="D125" s="387"/>
      <c r="E125" s="389" t="s">
        <v>365</v>
      </c>
      <c r="F125" s="390"/>
      <c r="G125" s="391"/>
      <c r="H125" s="389" t="s">
        <v>387</v>
      </c>
      <c r="I125" s="390"/>
      <c r="J125" s="392"/>
      <c r="K125" s="381"/>
    </row>
    <row r="126" spans="1:38" ht="30" customHeight="1">
      <c r="A126" s="393" t="s">
        <v>367</v>
      </c>
      <c r="B126" s="394"/>
      <c r="C126" s="395" t="s">
        <v>368</v>
      </c>
      <c r="D126" s="395"/>
      <c r="E126" s="396"/>
      <c r="F126" s="365" t="s">
        <v>369</v>
      </c>
      <c r="G126" s="365"/>
      <c r="H126" s="365"/>
      <c r="I126" s="365"/>
      <c r="J126" s="366"/>
      <c r="K126" s="381"/>
    </row>
    <row r="127" spans="1:38" ht="30" customHeight="1">
      <c r="A127" s="397" t="s">
        <v>370</v>
      </c>
      <c r="B127" s="398"/>
      <c r="C127" s="196" t="s">
        <v>371</v>
      </c>
      <c r="D127" s="194" t="s">
        <v>372</v>
      </c>
      <c r="E127" s="195"/>
      <c r="F127" s="365" t="s">
        <v>373</v>
      </c>
      <c r="G127" s="365"/>
      <c r="H127" s="365"/>
      <c r="I127" s="365"/>
      <c r="J127" s="366"/>
      <c r="K127" s="381"/>
    </row>
    <row r="128" spans="1:38" ht="30" customHeight="1" thickBot="1">
      <c r="A128" s="367" t="s">
        <v>374</v>
      </c>
      <c r="B128" s="368"/>
      <c r="C128" s="197" t="s">
        <v>375</v>
      </c>
      <c r="D128" s="369" t="s">
        <v>376</v>
      </c>
      <c r="E128" s="370"/>
      <c r="F128" s="371" t="s">
        <v>377</v>
      </c>
      <c r="G128" s="371"/>
      <c r="H128" s="371"/>
      <c r="I128" s="371"/>
      <c r="J128" s="372"/>
      <c r="K128" s="382"/>
    </row>
    <row r="129" spans="1:38" ht="30" customHeight="1" thickTop="1">
      <c r="A129" s="373" t="s">
        <v>435</v>
      </c>
      <c r="B129" s="373"/>
      <c r="C129" s="373"/>
      <c r="D129" s="373"/>
      <c r="E129" s="373"/>
      <c r="F129" s="373"/>
      <c r="G129" s="373"/>
      <c r="H129" s="373"/>
      <c r="I129" s="378" t="s">
        <v>342</v>
      </c>
      <c r="J129" s="379"/>
    </row>
    <row r="130" spans="1:38" ht="30" customHeight="1">
      <c r="A130" s="373"/>
      <c r="B130" s="373"/>
      <c r="C130" s="373"/>
      <c r="D130" s="373"/>
      <c r="E130" s="373"/>
      <c r="F130" s="373"/>
      <c r="G130" s="373"/>
      <c r="H130" s="373"/>
      <c r="I130" s="376">
        <f>H135</f>
        <v>0.12986111111111112</v>
      </c>
      <c r="J130" s="375"/>
    </row>
    <row r="131" spans="1:38" ht="30" customHeight="1" thickBot="1">
      <c r="A131" s="377">
        <f>$A$3</f>
        <v>45094</v>
      </c>
      <c r="B131" s="377"/>
      <c r="C131" s="377"/>
      <c r="D131" s="94" t="s">
        <v>343</v>
      </c>
      <c r="E131" s="274">
        <f>_xlfn.XLOOKUP(H131,'월간 계획'!C:C,'월간 계획'!B:B,"")</f>
        <v>3508</v>
      </c>
      <c r="F131" s="296">
        <f>_xlfn.XLOOKUP(J131,'월간 계획'!C:C,'월간 계획'!B:B,"")</f>
        <v>3508</v>
      </c>
      <c r="G131" s="95" t="s">
        <v>344</v>
      </c>
      <c r="H131" s="95" t="str">
        <f>_xlfn.XLOOKUP(M131,'월간 계획'!AI:AI,'월간 계획'!C:C,"")</f>
        <v>박선웅</v>
      </c>
      <c r="I131" s="95" t="s">
        <v>345</v>
      </c>
      <c r="J131" s="96" t="str">
        <f>_xlfn.XLOOKUP(N131,'월간 계획'!AI:AI,'월간 계획'!C:C,"")</f>
        <v>이수환</v>
      </c>
      <c r="K131" s="93"/>
      <c r="L131" s="93" t="str">
        <f>IF(E131=F131,"ok","확인")</f>
        <v>ok</v>
      </c>
      <c r="M131" s="93" t="s">
        <v>408</v>
      </c>
      <c r="N131" s="93" t="s">
        <v>409</v>
      </c>
    </row>
    <row r="132" spans="1:38" ht="30" customHeight="1" thickTop="1" thickBot="1">
      <c r="A132" s="198" t="s">
        <v>348</v>
      </c>
      <c r="B132" s="168" t="s">
        <v>349</v>
      </c>
      <c r="C132" s="169" t="s">
        <v>350</v>
      </c>
      <c r="D132" s="169" t="s">
        <v>351</v>
      </c>
      <c r="E132" s="169" t="s">
        <v>352</v>
      </c>
      <c r="F132" s="169" t="s">
        <v>353</v>
      </c>
      <c r="G132" s="169" t="s">
        <v>352</v>
      </c>
      <c r="H132" s="169" t="s">
        <v>351</v>
      </c>
      <c r="I132" s="168" t="s">
        <v>350</v>
      </c>
      <c r="J132" s="199" t="s">
        <v>354</v>
      </c>
      <c r="K132" s="171" t="s">
        <v>355</v>
      </c>
    </row>
    <row r="133" spans="1:38" ht="30" customHeight="1" thickTop="1">
      <c r="A133" s="200" t="s">
        <v>356</v>
      </c>
      <c r="B133" s="230"/>
      <c r="C133" s="235" t="s">
        <v>436</v>
      </c>
      <c r="D133" s="231">
        <v>0.24305555555555555</v>
      </c>
      <c r="E133" s="231">
        <v>0.26041666666666669</v>
      </c>
      <c r="F133" s="231">
        <v>0.27083333333333331</v>
      </c>
      <c r="G133" s="231">
        <v>0.28333333333333333</v>
      </c>
      <c r="H133" s="231">
        <v>0.3</v>
      </c>
      <c r="I133" s="231">
        <v>0.3215277777777778</v>
      </c>
      <c r="J133" s="231">
        <v>0.34236111111111112</v>
      </c>
      <c r="K133" s="177" t="s">
        <v>357</v>
      </c>
      <c r="M133" s="108"/>
      <c r="N133" s="108"/>
      <c r="P133" s="108"/>
      <c r="Q133" s="108"/>
      <c r="R133" s="108"/>
      <c r="S133" s="108"/>
      <c r="T133" s="108"/>
      <c r="U133" s="178" t="e">
        <f>C133-B133</f>
        <v>#VALUE!</v>
      </c>
      <c r="V133" s="178" t="e">
        <f t="shared" ref="V133:AB137" si="42">D133-C133</f>
        <v>#VALUE!</v>
      </c>
      <c r="W133" s="178">
        <f t="shared" si="42"/>
        <v>1.7361111111111133E-2</v>
      </c>
      <c r="X133" s="178">
        <f t="shared" si="42"/>
        <v>1.041666666666663E-2</v>
      </c>
      <c r="Y133" s="178">
        <f t="shared" si="42"/>
        <v>1.2500000000000011E-2</v>
      </c>
      <c r="Z133" s="178">
        <f t="shared" si="42"/>
        <v>1.6666666666666663E-2</v>
      </c>
      <c r="AA133" s="178">
        <f t="shared" si="42"/>
        <v>2.1527777777777812E-2</v>
      </c>
      <c r="AB133" s="178">
        <f>J133-I133</f>
        <v>2.0833333333333315E-2</v>
      </c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</row>
    <row r="134" spans="1:38" ht="30" customHeight="1">
      <c r="A134" s="203" t="s">
        <v>358</v>
      </c>
      <c r="B134" s="175">
        <v>0.35972222222222222</v>
      </c>
      <c r="C134" s="175">
        <f>B134+"00:25"</f>
        <v>0.37708333333333333</v>
      </c>
      <c r="D134" s="175">
        <v>0.40347222222222223</v>
      </c>
      <c r="E134" s="175">
        <v>0.42152777777777778</v>
      </c>
      <c r="F134" s="175">
        <v>0.43402777777777773</v>
      </c>
      <c r="G134" s="175">
        <v>0.4465277777777778</v>
      </c>
      <c r="H134" s="175">
        <v>0.46319444444444446</v>
      </c>
      <c r="I134" s="175">
        <v>0.48472222222222222</v>
      </c>
      <c r="J134" s="175">
        <v>0.50555555555555554</v>
      </c>
      <c r="K134" s="180" t="s">
        <v>357</v>
      </c>
      <c r="M134" s="108"/>
      <c r="N134" s="108"/>
      <c r="P134" s="108"/>
      <c r="Q134" s="108"/>
      <c r="R134" s="108"/>
      <c r="S134" s="108"/>
      <c r="T134" s="108"/>
      <c r="U134" s="178">
        <f t="shared" ref="U134:U137" si="43">C134-B134</f>
        <v>1.7361111111111105E-2</v>
      </c>
      <c r="V134" s="178">
        <f t="shared" si="42"/>
        <v>2.6388888888888906E-2</v>
      </c>
      <c r="W134" s="178">
        <f t="shared" si="42"/>
        <v>1.8055555555555547E-2</v>
      </c>
      <c r="X134" s="178">
        <f t="shared" si="42"/>
        <v>1.2499999999999956E-2</v>
      </c>
      <c r="Y134" s="178">
        <f t="shared" si="42"/>
        <v>1.2500000000000067E-2</v>
      </c>
      <c r="Z134" s="178">
        <f t="shared" si="42"/>
        <v>1.6666666666666663E-2</v>
      </c>
      <c r="AA134" s="178">
        <f t="shared" si="42"/>
        <v>2.1527777777777757E-2</v>
      </c>
      <c r="AB134" s="178">
        <f t="shared" si="42"/>
        <v>2.0833333333333315E-2</v>
      </c>
      <c r="AC134" s="178"/>
      <c r="AD134" s="178">
        <f>B134-B118</f>
        <v>1.6666666666666718E-2</v>
      </c>
      <c r="AE134" s="178">
        <f t="shared" ref="AE134:AL137" si="44">C134-C118</f>
        <v>1.6666666666666718E-2</v>
      </c>
      <c r="AF134" s="178">
        <f t="shared" si="44"/>
        <v>1.6666666666666663E-2</v>
      </c>
      <c r="AG134" s="178">
        <f t="shared" si="44"/>
        <v>1.6666666666666663E-2</v>
      </c>
      <c r="AH134" s="178">
        <f t="shared" si="44"/>
        <v>1.6666666666666607E-2</v>
      </c>
      <c r="AI134" s="178">
        <f t="shared" si="44"/>
        <v>1.6666666666666718E-2</v>
      </c>
      <c r="AJ134" s="178">
        <f t="shared" si="44"/>
        <v>1.6666666666666663E-2</v>
      </c>
      <c r="AK134" s="178">
        <f t="shared" si="44"/>
        <v>1.6666666666666718E-2</v>
      </c>
      <c r="AL134" s="178">
        <f t="shared" si="44"/>
        <v>1.6666666666666663E-2</v>
      </c>
    </row>
    <row r="135" spans="1:38" ht="30" customHeight="1">
      <c r="A135" s="203" t="s">
        <v>359</v>
      </c>
      <c r="B135" s="175">
        <v>0.52638888888888891</v>
      </c>
      <c r="C135" s="175">
        <f t="shared" ref="C135:C136" si="45">B135+"00:25"</f>
        <v>0.54375000000000007</v>
      </c>
      <c r="D135" s="175">
        <v>7.013888888888889E-2</v>
      </c>
      <c r="E135" s="175">
        <v>8.819444444444445E-2</v>
      </c>
      <c r="F135" s="175">
        <v>0.10069444444444443</v>
      </c>
      <c r="G135" s="175">
        <v>0.11319444444444444</v>
      </c>
      <c r="H135" s="181">
        <v>0.12986111111111112</v>
      </c>
      <c r="I135" s="175">
        <v>0.15138888888888888</v>
      </c>
      <c r="J135" s="175">
        <v>0.17222222222222225</v>
      </c>
      <c r="K135" s="180" t="s">
        <v>357</v>
      </c>
      <c r="M135" s="108"/>
      <c r="N135" s="108"/>
      <c r="P135" s="108"/>
      <c r="Q135" s="108"/>
      <c r="R135" s="108"/>
      <c r="S135" s="108"/>
      <c r="T135" s="108"/>
      <c r="U135" s="178">
        <f t="shared" si="43"/>
        <v>1.736111111111116E-2</v>
      </c>
      <c r="V135" s="178">
        <f t="shared" si="42"/>
        <v>-0.4736111111111112</v>
      </c>
      <c r="W135" s="178">
        <f t="shared" si="42"/>
        <v>1.8055555555555561E-2</v>
      </c>
      <c r="X135" s="178">
        <f t="shared" si="42"/>
        <v>1.2499999999999983E-2</v>
      </c>
      <c r="Y135" s="178">
        <f t="shared" si="42"/>
        <v>1.2500000000000011E-2</v>
      </c>
      <c r="Z135" s="178">
        <f t="shared" si="42"/>
        <v>1.6666666666666677E-2</v>
      </c>
      <c r="AA135" s="178">
        <f t="shared" si="42"/>
        <v>2.1527777777777757E-2</v>
      </c>
      <c r="AB135" s="178">
        <f t="shared" si="42"/>
        <v>2.083333333333337E-2</v>
      </c>
      <c r="AC135" s="178"/>
      <c r="AD135" s="178">
        <f t="shared" ref="AD135:AD137" si="46">B135-B119</f>
        <v>1.6666666666666718E-2</v>
      </c>
      <c r="AE135" s="178">
        <f t="shared" si="44"/>
        <v>1.6666666666666718E-2</v>
      </c>
      <c r="AF135" s="178">
        <f t="shared" si="44"/>
        <v>1.666666666666667E-2</v>
      </c>
      <c r="AG135" s="178">
        <f t="shared" si="44"/>
        <v>1.6666666666666663E-2</v>
      </c>
      <c r="AH135" s="178">
        <f t="shared" si="44"/>
        <v>1.6666666666666663E-2</v>
      </c>
      <c r="AI135" s="178">
        <f t="shared" si="44"/>
        <v>1.6666666666666677E-2</v>
      </c>
      <c r="AJ135" s="178">
        <f t="shared" si="44"/>
        <v>1.6666666666666677E-2</v>
      </c>
      <c r="AK135" s="178">
        <f t="shared" si="44"/>
        <v>1.6666666666666663E-2</v>
      </c>
      <c r="AL135" s="178">
        <f t="shared" si="44"/>
        <v>1.6666666666666691E-2</v>
      </c>
    </row>
    <row r="136" spans="1:38" ht="30" customHeight="1">
      <c r="A136" s="203" t="s">
        <v>360</v>
      </c>
      <c r="B136" s="175">
        <v>0.19305555555555554</v>
      </c>
      <c r="C136" s="175">
        <f t="shared" si="45"/>
        <v>0.21041666666666664</v>
      </c>
      <c r="D136" s="175">
        <v>0.23680555555555557</v>
      </c>
      <c r="E136" s="175">
        <v>0.25486111111111109</v>
      </c>
      <c r="F136" s="175">
        <v>0.2673611111111111</v>
      </c>
      <c r="G136" s="175">
        <v>0.27986111111111112</v>
      </c>
      <c r="H136" s="175">
        <v>0.29652777777777778</v>
      </c>
      <c r="I136" s="175">
        <v>0.31805555555555554</v>
      </c>
      <c r="J136" s="175">
        <v>0.33888888888888885</v>
      </c>
      <c r="K136" s="180" t="s">
        <v>357</v>
      </c>
      <c r="M136" s="108"/>
      <c r="N136" s="108"/>
      <c r="P136" s="108"/>
      <c r="Q136" s="108"/>
      <c r="R136" s="108"/>
      <c r="S136" s="108"/>
      <c r="T136" s="108"/>
      <c r="U136" s="178">
        <f t="shared" si="43"/>
        <v>1.7361111111111105E-2</v>
      </c>
      <c r="V136" s="178">
        <f t="shared" si="42"/>
        <v>2.6388888888888934E-2</v>
      </c>
      <c r="W136" s="178">
        <f t="shared" si="42"/>
        <v>1.8055555555555519E-2</v>
      </c>
      <c r="X136" s="178">
        <f t="shared" si="42"/>
        <v>1.2500000000000011E-2</v>
      </c>
      <c r="Y136" s="178">
        <f t="shared" si="42"/>
        <v>1.2500000000000011E-2</v>
      </c>
      <c r="Z136" s="178">
        <f t="shared" si="42"/>
        <v>1.6666666666666663E-2</v>
      </c>
      <c r="AA136" s="178">
        <f t="shared" si="42"/>
        <v>2.1527777777777757E-2</v>
      </c>
      <c r="AB136" s="178">
        <f t="shared" si="42"/>
        <v>2.0833333333333315E-2</v>
      </c>
      <c r="AC136" s="178"/>
      <c r="AD136" s="178">
        <f t="shared" si="46"/>
        <v>1.6666666666666635E-2</v>
      </c>
      <c r="AE136" s="178">
        <f t="shared" si="44"/>
        <v>1.6666666666666635E-2</v>
      </c>
      <c r="AF136" s="178">
        <f t="shared" si="44"/>
        <v>1.6666666666666691E-2</v>
      </c>
      <c r="AG136" s="178">
        <f t="shared" si="44"/>
        <v>1.6666666666666635E-2</v>
      </c>
      <c r="AH136" s="178">
        <f t="shared" si="44"/>
        <v>1.6666666666666663E-2</v>
      </c>
      <c r="AI136" s="178">
        <f t="shared" si="44"/>
        <v>1.6666666666666663E-2</v>
      </c>
      <c r="AJ136" s="178">
        <f t="shared" si="44"/>
        <v>1.6666666666666663E-2</v>
      </c>
      <c r="AK136" s="178">
        <f t="shared" si="44"/>
        <v>1.6666666666666663E-2</v>
      </c>
      <c r="AL136" s="178">
        <f t="shared" si="44"/>
        <v>1.6666666666666607E-2</v>
      </c>
    </row>
    <row r="137" spans="1:38" ht="30" customHeight="1">
      <c r="A137" s="203" t="s">
        <v>361</v>
      </c>
      <c r="B137" s="232">
        <v>0.3611111111111111</v>
      </c>
      <c r="C137" s="175">
        <f>B137+"00:20"</f>
        <v>0.375</v>
      </c>
      <c r="D137" s="175">
        <f>C137+"00:25"</f>
        <v>0.3923611111111111</v>
      </c>
      <c r="E137" s="175">
        <f>D137+"00:20"</f>
        <v>0.40625</v>
      </c>
      <c r="F137" s="232">
        <v>0.44097222222222227</v>
      </c>
      <c r="G137" s="232"/>
      <c r="H137" s="232">
        <v>0.46527777777777773</v>
      </c>
      <c r="I137" s="232"/>
      <c r="J137" s="232">
        <v>0.49722222222222223</v>
      </c>
      <c r="K137" s="184" t="s">
        <v>357</v>
      </c>
      <c r="M137" s="108"/>
      <c r="N137" s="108"/>
      <c r="P137" s="108"/>
      <c r="Q137" s="108"/>
      <c r="R137" s="108"/>
      <c r="S137" s="108"/>
      <c r="T137" s="108"/>
      <c r="U137" s="178">
        <f t="shared" si="43"/>
        <v>1.3888888888888895E-2</v>
      </c>
      <c r="V137" s="178">
        <f t="shared" si="42"/>
        <v>1.7361111111111105E-2</v>
      </c>
      <c r="W137" s="178">
        <f t="shared" si="42"/>
        <v>1.3888888888888895E-2</v>
      </c>
      <c r="X137" s="178">
        <f t="shared" si="42"/>
        <v>3.4722222222222265E-2</v>
      </c>
      <c r="Y137" s="178">
        <f t="shared" si="42"/>
        <v>-0.44097222222222227</v>
      </c>
      <c r="Z137" s="178">
        <f>H137-F137</f>
        <v>2.4305555555555469E-2</v>
      </c>
      <c r="AA137" s="178">
        <f t="shared" si="42"/>
        <v>-0.46527777777777773</v>
      </c>
      <c r="AB137" s="178">
        <f>J137-H137</f>
        <v>3.1944444444444497E-2</v>
      </c>
      <c r="AC137" s="178"/>
      <c r="AD137" s="178">
        <f t="shared" si="46"/>
        <v>1.6666666666666607E-2</v>
      </c>
      <c r="AE137" s="178">
        <f t="shared" si="44"/>
        <v>1.6666666666666607E-2</v>
      </c>
      <c r="AF137" s="178">
        <f t="shared" si="44"/>
        <v>1.6666666666666607E-2</v>
      </c>
      <c r="AG137" s="178">
        <f t="shared" si="44"/>
        <v>1.6666666666666607E-2</v>
      </c>
      <c r="AH137" s="178">
        <f t="shared" si="44"/>
        <v>1.736111111111116E-2</v>
      </c>
      <c r="AI137" s="178">
        <f t="shared" si="44"/>
        <v>-0.43402777777777773</v>
      </c>
      <c r="AJ137" s="178">
        <f t="shared" si="44"/>
        <v>1.4583333333333282E-2</v>
      </c>
      <c r="AK137" s="178">
        <f t="shared" si="44"/>
        <v>-0.47222222222222227</v>
      </c>
      <c r="AL137" s="178">
        <f t="shared" si="44"/>
        <v>1.1111111111111127E-2</v>
      </c>
    </row>
    <row r="138" spans="1:38" ht="30" customHeight="1">
      <c r="A138" s="203"/>
      <c r="B138" s="227"/>
      <c r="C138" s="227"/>
      <c r="D138" s="227"/>
      <c r="E138" s="227"/>
      <c r="F138" s="228"/>
      <c r="G138" s="228"/>
      <c r="H138" s="228"/>
      <c r="I138" s="228"/>
      <c r="J138" s="236"/>
      <c r="K138" s="189"/>
    </row>
    <row r="139" spans="1:38" ht="30" customHeight="1" thickBot="1">
      <c r="A139" s="207">
        <v>9</v>
      </c>
      <c r="B139" s="191"/>
      <c r="C139" s="191"/>
      <c r="D139" s="191"/>
      <c r="E139" s="191"/>
      <c r="F139" s="192"/>
      <c r="G139" s="192"/>
      <c r="H139" s="192"/>
      <c r="I139" s="192"/>
      <c r="J139" s="208"/>
      <c r="K139" s="380" t="s">
        <v>362</v>
      </c>
    </row>
    <row r="140" spans="1:38" ht="30" customHeight="1" thickTop="1" thickBot="1">
      <c r="A140" s="383" t="s">
        <v>363</v>
      </c>
      <c r="B140" s="384"/>
      <c r="C140" s="384"/>
      <c r="D140" s="384"/>
      <c r="E140" s="384"/>
      <c r="F140" s="384"/>
      <c r="G140" s="384"/>
      <c r="H140" s="384"/>
      <c r="I140" s="384"/>
      <c r="J140" s="385"/>
      <c r="K140" s="381"/>
    </row>
    <row r="141" spans="1:38" ht="30" customHeight="1" thickTop="1">
      <c r="A141" s="386" t="s">
        <v>364</v>
      </c>
      <c r="B141" s="387"/>
      <c r="C141" s="388"/>
      <c r="D141" s="387"/>
      <c r="E141" s="389" t="s">
        <v>365</v>
      </c>
      <c r="F141" s="390"/>
      <c r="G141" s="391"/>
      <c r="H141" s="389" t="s">
        <v>366</v>
      </c>
      <c r="I141" s="390"/>
      <c r="J141" s="392"/>
      <c r="K141" s="381"/>
    </row>
    <row r="142" spans="1:38" ht="30" customHeight="1">
      <c r="A142" s="393" t="s">
        <v>367</v>
      </c>
      <c r="B142" s="394"/>
      <c r="C142" s="395" t="s">
        <v>368</v>
      </c>
      <c r="D142" s="395"/>
      <c r="E142" s="396"/>
      <c r="F142" s="365" t="s">
        <v>369</v>
      </c>
      <c r="G142" s="365"/>
      <c r="H142" s="365"/>
      <c r="I142" s="365"/>
      <c r="J142" s="366"/>
      <c r="K142" s="381"/>
    </row>
    <row r="143" spans="1:38" ht="30" customHeight="1">
      <c r="A143" s="397" t="s">
        <v>370</v>
      </c>
      <c r="B143" s="398"/>
      <c r="C143" s="196" t="s">
        <v>371</v>
      </c>
      <c r="D143" s="194" t="s">
        <v>372</v>
      </c>
      <c r="E143" s="195"/>
      <c r="F143" s="365" t="s">
        <v>373</v>
      </c>
      <c r="G143" s="365"/>
      <c r="H143" s="365"/>
      <c r="I143" s="365"/>
      <c r="J143" s="366"/>
      <c r="K143" s="381"/>
    </row>
    <row r="144" spans="1:38" ht="30" customHeight="1" thickBot="1">
      <c r="A144" s="367" t="s">
        <v>374</v>
      </c>
      <c r="B144" s="368"/>
      <c r="C144" s="197" t="s">
        <v>375</v>
      </c>
      <c r="D144" s="369" t="s">
        <v>376</v>
      </c>
      <c r="E144" s="370"/>
      <c r="F144" s="371" t="s">
        <v>377</v>
      </c>
      <c r="G144" s="371"/>
      <c r="H144" s="371"/>
      <c r="I144" s="371"/>
      <c r="J144" s="372"/>
      <c r="K144" s="382"/>
    </row>
    <row r="145" spans="1:38" ht="30" customHeight="1" thickTop="1">
      <c r="A145" s="373" t="s">
        <v>437</v>
      </c>
      <c r="B145" s="373"/>
      <c r="C145" s="373"/>
      <c r="D145" s="373"/>
      <c r="E145" s="373"/>
      <c r="F145" s="373"/>
      <c r="G145" s="373"/>
      <c r="H145" s="373"/>
      <c r="I145" s="378" t="s">
        <v>342</v>
      </c>
      <c r="J145" s="379"/>
    </row>
    <row r="146" spans="1:38" ht="30" customHeight="1">
      <c r="A146" s="373"/>
      <c r="B146" s="373"/>
      <c r="C146" s="373"/>
      <c r="D146" s="373"/>
      <c r="E146" s="373"/>
      <c r="F146" s="373"/>
      <c r="G146" s="373"/>
      <c r="H146" s="373"/>
      <c r="I146" s="376">
        <f>H151</f>
        <v>0.14652777777777778</v>
      </c>
      <c r="J146" s="375"/>
    </row>
    <row r="147" spans="1:38" ht="30" customHeight="1" thickBot="1">
      <c r="A147" s="377">
        <f>$A$3</f>
        <v>45094</v>
      </c>
      <c r="B147" s="377"/>
      <c r="C147" s="377"/>
      <c r="D147" s="94" t="s">
        <v>343</v>
      </c>
      <c r="E147" s="274">
        <f>_xlfn.XLOOKUP(H147,'월간 계획'!C:C,'월간 계획'!B:B,"")</f>
        <v>3509</v>
      </c>
      <c r="F147" s="296">
        <f>_xlfn.XLOOKUP(J147,'월간 계획'!C:C,'월간 계획'!B:B,"")</f>
        <v>3509</v>
      </c>
      <c r="G147" s="95" t="s">
        <v>344</v>
      </c>
      <c r="H147" s="95" t="str">
        <f>_xlfn.XLOOKUP(M147,'월간 계획'!AI:AI,'월간 계획'!C:C,"")</f>
        <v>박종길</v>
      </c>
      <c r="I147" s="95" t="s">
        <v>345</v>
      </c>
      <c r="J147" s="96" t="str">
        <f>_xlfn.XLOOKUP(N147,'월간 계획'!AI:AI,'월간 계획'!C:C,"")</f>
        <v>김상신</v>
      </c>
      <c r="K147" s="93"/>
      <c r="L147" s="93" t="str">
        <f>IF(E147=F147,"ok","확인")</f>
        <v>ok</v>
      </c>
      <c r="M147" s="93" t="s">
        <v>412</v>
      </c>
      <c r="N147" s="93" t="s">
        <v>413</v>
      </c>
    </row>
    <row r="148" spans="1:38" ht="30" customHeight="1" thickTop="1" thickBot="1">
      <c r="A148" s="198" t="s">
        <v>348</v>
      </c>
      <c r="B148" s="168" t="s">
        <v>349</v>
      </c>
      <c r="C148" s="169" t="s">
        <v>350</v>
      </c>
      <c r="D148" s="169" t="s">
        <v>351</v>
      </c>
      <c r="E148" s="169" t="s">
        <v>352</v>
      </c>
      <c r="F148" s="169" t="s">
        <v>353</v>
      </c>
      <c r="G148" s="169" t="s">
        <v>352</v>
      </c>
      <c r="H148" s="169" t="s">
        <v>351</v>
      </c>
      <c r="I148" s="168" t="s">
        <v>350</v>
      </c>
      <c r="J148" s="199" t="s">
        <v>354</v>
      </c>
      <c r="K148" s="171" t="s">
        <v>355</v>
      </c>
    </row>
    <row r="149" spans="1:38" ht="30" customHeight="1" thickTop="1">
      <c r="A149" s="200" t="s">
        <v>356</v>
      </c>
      <c r="B149" s="217"/>
      <c r="C149" s="237">
        <v>0.23263888888888887</v>
      </c>
      <c r="D149" s="201">
        <v>0.25486111111111109</v>
      </c>
      <c r="E149" s="201">
        <v>0.2722222222222222</v>
      </c>
      <c r="F149" s="201">
        <v>0.28472222222222221</v>
      </c>
      <c r="G149" s="201">
        <v>0.29722222222222222</v>
      </c>
      <c r="H149" s="201">
        <v>0.31388888888888888</v>
      </c>
      <c r="I149" s="201">
        <v>0.3354166666666667</v>
      </c>
      <c r="J149" s="202">
        <v>0.35625000000000001</v>
      </c>
      <c r="K149" s="177" t="s">
        <v>357</v>
      </c>
      <c r="M149" s="108"/>
      <c r="N149" s="108"/>
      <c r="P149" s="108"/>
      <c r="Q149" s="108"/>
      <c r="R149" s="108"/>
      <c r="S149" s="108"/>
      <c r="T149" s="108"/>
      <c r="U149" s="178">
        <f>C149-B149</f>
        <v>0.23263888888888887</v>
      </c>
      <c r="V149" s="178">
        <f t="shared" ref="V149:AB153" si="47">D149-C149</f>
        <v>2.2222222222222227E-2</v>
      </c>
      <c r="W149" s="178">
        <f t="shared" si="47"/>
        <v>1.7361111111111105E-2</v>
      </c>
      <c r="X149" s="178">
        <f t="shared" si="47"/>
        <v>1.2500000000000011E-2</v>
      </c>
      <c r="Y149" s="178">
        <f t="shared" si="47"/>
        <v>1.2500000000000011E-2</v>
      </c>
      <c r="Z149" s="178">
        <f t="shared" si="47"/>
        <v>1.6666666666666663E-2</v>
      </c>
      <c r="AA149" s="178">
        <f t="shared" si="47"/>
        <v>2.1527777777777812E-2</v>
      </c>
      <c r="AB149" s="178">
        <f>J149-I149</f>
        <v>2.0833333333333315E-2</v>
      </c>
      <c r="AC149" s="178"/>
      <c r="AD149" s="178"/>
      <c r="AE149" s="178"/>
      <c r="AF149" s="178"/>
      <c r="AG149" s="178"/>
      <c r="AH149" s="178"/>
      <c r="AI149" s="178"/>
      <c r="AJ149" s="178"/>
      <c r="AK149" s="178"/>
      <c r="AL149" s="178"/>
    </row>
    <row r="150" spans="1:38" ht="30" customHeight="1">
      <c r="A150" s="203" t="s">
        <v>358</v>
      </c>
      <c r="B150" s="175">
        <v>0.37638888888888888</v>
      </c>
      <c r="C150" s="175">
        <f>B150+"00:25"</f>
        <v>0.39374999999999999</v>
      </c>
      <c r="D150" s="175">
        <v>0.4201388888888889</v>
      </c>
      <c r="E150" s="175">
        <v>0.4381944444444445</v>
      </c>
      <c r="F150" s="175">
        <v>0.45069444444444445</v>
      </c>
      <c r="G150" s="175">
        <v>0.46319444444444446</v>
      </c>
      <c r="H150" s="175">
        <v>0.47986111111111113</v>
      </c>
      <c r="I150" s="175">
        <v>0.50138888888888888</v>
      </c>
      <c r="J150" s="176">
        <v>0.52222222222222225</v>
      </c>
      <c r="K150" s="180" t="s">
        <v>357</v>
      </c>
      <c r="M150" s="108"/>
      <c r="N150" s="108"/>
      <c r="P150" s="108"/>
      <c r="Q150" s="108"/>
      <c r="R150" s="108"/>
      <c r="S150" s="108"/>
      <c r="T150" s="108"/>
      <c r="U150" s="178">
        <f t="shared" ref="U150:U153" si="48">C150-B150</f>
        <v>1.7361111111111105E-2</v>
      </c>
      <c r="V150" s="178">
        <f t="shared" si="47"/>
        <v>2.6388888888888906E-2</v>
      </c>
      <c r="W150" s="178">
        <f t="shared" si="47"/>
        <v>1.8055555555555602E-2</v>
      </c>
      <c r="X150" s="178">
        <f t="shared" si="47"/>
        <v>1.2499999999999956E-2</v>
      </c>
      <c r="Y150" s="178">
        <f t="shared" si="47"/>
        <v>1.2500000000000011E-2</v>
      </c>
      <c r="Z150" s="178">
        <f t="shared" si="47"/>
        <v>1.6666666666666663E-2</v>
      </c>
      <c r="AA150" s="178">
        <f t="shared" si="47"/>
        <v>2.1527777777777757E-2</v>
      </c>
      <c r="AB150" s="178">
        <f t="shared" si="47"/>
        <v>2.083333333333337E-2</v>
      </c>
      <c r="AC150" s="178"/>
      <c r="AD150" s="178">
        <f>B150-B134</f>
        <v>1.6666666666666663E-2</v>
      </c>
      <c r="AE150" s="178">
        <f t="shared" ref="AE150:AL153" si="49">C150-C134</f>
        <v>1.6666666666666663E-2</v>
      </c>
      <c r="AF150" s="178">
        <f t="shared" si="49"/>
        <v>1.6666666666666663E-2</v>
      </c>
      <c r="AG150" s="178">
        <f t="shared" si="49"/>
        <v>1.6666666666666718E-2</v>
      </c>
      <c r="AH150" s="178">
        <f t="shared" si="49"/>
        <v>1.6666666666666718E-2</v>
      </c>
      <c r="AI150" s="178">
        <f t="shared" si="49"/>
        <v>1.6666666666666663E-2</v>
      </c>
      <c r="AJ150" s="178">
        <f t="shared" si="49"/>
        <v>1.6666666666666663E-2</v>
      </c>
      <c r="AK150" s="178">
        <f t="shared" si="49"/>
        <v>1.6666666666666663E-2</v>
      </c>
      <c r="AL150" s="178">
        <f t="shared" si="49"/>
        <v>1.6666666666666718E-2</v>
      </c>
    </row>
    <row r="151" spans="1:38" ht="30" customHeight="1">
      <c r="A151" s="203" t="s">
        <v>359</v>
      </c>
      <c r="B151" s="175">
        <v>4.3055555555555562E-2</v>
      </c>
      <c r="C151" s="175">
        <f t="shared" ref="C151:C152" si="50">B151+"00:25"</f>
        <v>6.0416666666666674E-2</v>
      </c>
      <c r="D151" s="175">
        <v>8.6805555555555566E-2</v>
      </c>
      <c r="E151" s="175">
        <v>0.10486111111111111</v>
      </c>
      <c r="F151" s="175">
        <v>0.1173611111111111</v>
      </c>
      <c r="G151" s="175">
        <v>0.12986111111111112</v>
      </c>
      <c r="H151" s="181">
        <v>0.14652777777777778</v>
      </c>
      <c r="I151" s="175">
        <v>0.16805555555555554</v>
      </c>
      <c r="J151" s="176">
        <v>0.18888888888888888</v>
      </c>
      <c r="K151" s="180" t="s">
        <v>357</v>
      </c>
      <c r="M151" s="108"/>
      <c r="N151" s="108"/>
      <c r="P151" s="108"/>
      <c r="Q151" s="108"/>
      <c r="R151" s="108"/>
      <c r="S151" s="108"/>
      <c r="T151" s="108"/>
      <c r="U151" s="178">
        <f t="shared" si="48"/>
        <v>1.7361111111111112E-2</v>
      </c>
      <c r="V151" s="178">
        <f t="shared" si="47"/>
        <v>2.6388888888888892E-2</v>
      </c>
      <c r="W151" s="178">
        <f t="shared" si="47"/>
        <v>1.8055555555555547E-2</v>
      </c>
      <c r="X151" s="178">
        <f t="shared" si="47"/>
        <v>1.2499999999999983E-2</v>
      </c>
      <c r="Y151" s="178">
        <f t="shared" si="47"/>
        <v>1.2500000000000025E-2</v>
      </c>
      <c r="Z151" s="178">
        <f t="shared" si="47"/>
        <v>1.6666666666666663E-2</v>
      </c>
      <c r="AA151" s="178">
        <f t="shared" si="47"/>
        <v>2.1527777777777757E-2</v>
      </c>
      <c r="AB151" s="178">
        <f t="shared" si="47"/>
        <v>2.0833333333333343E-2</v>
      </c>
      <c r="AC151" s="178"/>
      <c r="AD151" s="178">
        <f t="shared" ref="AD151:AD153" si="51">B151-B135</f>
        <v>-0.48333333333333334</v>
      </c>
      <c r="AE151" s="178">
        <f t="shared" si="49"/>
        <v>-0.48333333333333339</v>
      </c>
      <c r="AF151" s="178">
        <f t="shared" si="49"/>
        <v>1.6666666666666677E-2</v>
      </c>
      <c r="AG151" s="178">
        <f t="shared" si="49"/>
        <v>1.6666666666666663E-2</v>
      </c>
      <c r="AH151" s="178">
        <f t="shared" si="49"/>
        <v>1.6666666666666663E-2</v>
      </c>
      <c r="AI151" s="178">
        <f t="shared" si="49"/>
        <v>1.6666666666666677E-2</v>
      </c>
      <c r="AJ151" s="178">
        <f t="shared" si="49"/>
        <v>1.6666666666666663E-2</v>
      </c>
      <c r="AK151" s="178">
        <f t="shared" si="49"/>
        <v>1.6666666666666663E-2</v>
      </c>
      <c r="AL151" s="178">
        <f t="shared" si="49"/>
        <v>1.6666666666666635E-2</v>
      </c>
    </row>
    <row r="152" spans="1:38" ht="30" customHeight="1">
      <c r="A152" s="203" t="s">
        <v>360</v>
      </c>
      <c r="B152" s="175">
        <v>0.20972222222222223</v>
      </c>
      <c r="C152" s="175">
        <f t="shared" si="50"/>
        <v>0.22708333333333333</v>
      </c>
      <c r="D152" s="175">
        <v>0.25347222222222221</v>
      </c>
      <c r="E152" s="175">
        <v>0.27152777777777776</v>
      </c>
      <c r="F152" s="175">
        <v>0.28402777777777777</v>
      </c>
      <c r="G152" s="175">
        <v>0.29652777777777778</v>
      </c>
      <c r="H152" s="175">
        <v>0.31319444444444444</v>
      </c>
      <c r="I152" s="175">
        <v>0.3347222222222222</v>
      </c>
      <c r="J152" s="176">
        <v>0.35555555555555557</v>
      </c>
      <c r="K152" s="180" t="s">
        <v>357</v>
      </c>
      <c r="M152" s="108"/>
      <c r="N152" s="108"/>
      <c r="P152" s="108"/>
      <c r="Q152" s="108"/>
      <c r="R152" s="108"/>
      <c r="S152" s="108"/>
      <c r="T152" s="108"/>
      <c r="U152" s="178">
        <f t="shared" si="48"/>
        <v>1.7361111111111105E-2</v>
      </c>
      <c r="V152" s="178">
        <f t="shared" si="47"/>
        <v>2.6388888888888878E-2</v>
      </c>
      <c r="W152" s="178">
        <f t="shared" si="47"/>
        <v>1.8055555555555547E-2</v>
      </c>
      <c r="X152" s="178">
        <f t="shared" si="47"/>
        <v>1.2500000000000011E-2</v>
      </c>
      <c r="Y152" s="178">
        <f t="shared" si="47"/>
        <v>1.2500000000000011E-2</v>
      </c>
      <c r="Z152" s="178">
        <f t="shared" si="47"/>
        <v>1.6666666666666663E-2</v>
      </c>
      <c r="AA152" s="178">
        <f t="shared" si="47"/>
        <v>2.1527777777777757E-2</v>
      </c>
      <c r="AB152" s="178">
        <f t="shared" si="47"/>
        <v>2.083333333333337E-2</v>
      </c>
      <c r="AC152" s="178"/>
      <c r="AD152" s="178">
        <f t="shared" si="51"/>
        <v>1.6666666666666691E-2</v>
      </c>
      <c r="AE152" s="178">
        <f t="shared" si="49"/>
        <v>1.6666666666666691E-2</v>
      </c>
      <c r="AF152" s="178">
        <f t="shared" si="49"/>
        <v>1.6666666666666635E-2</v>
      </c>
      <c r="AG152" s="178">
        <f t="shared" si="49"/>
        <v>1.6666666666666663E-2</v>
      </c>
      <c r="AH152" s="178">
        <f t="shared" si="49"/>
        <v>1.6666666666666663E-2</v>
      </c>
      <c r="AI152" s="178">
        <f t="shared" si="49"/>
        <v>1.6666666666666663E-2</v>
      </c>
      <c r="AJ152" s="178">
        <f t="shared" si="49"/>
        <v>1.6666666666666663E-2</v>
      </c>
      <c r="AK152" s="178">
        <f t="shared" si="49"/>
        <v>1.6666666666666663E-2</v>
      </c>
      <c r="AL152" s="178">
        <f t="shared" si="49"/>
        <v>1.6666666666666718E-2</v>
      </c>
    </row>
    <row r="153" spans="1:38" ht="30" customHeight="1" thickBot="1">
      <c r="A153" s="203" t="s">
        <v>361</v>
      </c>
      <c r="B153" s="233">
        <v>0.37777777777777777</v>
      </c>
      <c r="C153" s="224">
        <f>B153+"00:20"</f>
        <v>0.39166666666666666</v>
      </c>
      <c r="D153" s="224">
        <f>C153+"00:25"</f>
        <v>0.40902777777777777</v>
      </c>
      <c r="E153" s="224">
        <f>D153+"00:20"</f>
        <v>0.42291666666666666</v>
      </c>
      <c r="F153" s="219">
        <v>0.45833333333333331</v>
      </c>
      <c r="G153" s="220"/>
      <c r="H153" s="220">
        <v>0.4826388888888889</v>
      </c>
      <c r="I153" s="220"/>
      <c r="J153" s="238">
        <v>0.51388888888888895</v>
      </c>
      <c r="K153" s="184" t="s">
        <v>357</v>
      </c>
      <c r="M153" s="108"/>
      <c r="N153" s="108"/>
      <c r="P153" s="108"/>
      <c r="Q153" s="108"/>
      <c r="R153" s="108"/>
      <c r="S153" s="108"/>
      <c r="T153" s="108"/>
      <c r="U153" s="178">
        <f t="shared" si="48"/>
        <v>1.3888888888888895E-2</v>
      </c>
      <c r="V153" s="178">
        <f t="shared" si="47"/>
        <v>1.7361111111111105E-2</v>
      </c>
      <c r="W153" s="178">
        <f t="shared" si="47"/>
        <v>1.3888888888888895E-2</v>
      </c>
      <c r="X153" s="178">
        <f t="shared" si="47"/>
        <v>3.5416666666666652E-2</v>
      </c>
      <c r="Y153" s="178">
        <f t="shared" si="47"/>
        <v>-0.45833333333333331</v>
      </c>
      <c r="Z153" s="178">
        <f t="shared" si="47"/>
        <v>0.4826388888888889</v>
      </c>
      <c r="AA153" s="178">
        <f t="shared" si="47"/>
        <v>-0.4826388888888889</v>
      </c>
      <c r="AB153" s="178">
        <f t="shared" si="47"/>
        <v>0.51388888888888895</v>
      </c>
      <c r="AC153" s="178"/>
      <c r="AD153" s="178">
        <f t="shared" si="51"/>
        <v>1.6666666666666663E-2</v>
      </c>
      <c r="AE153" s="178">
        <f t="shared" si="49"/>
        <v>1.6666666666666663E-2</v>
      </c>
      <c r="AF153" s="178">
        <f t="shared" si="49"/>
        <v>1.6666666666666663E-2</v>
      </c>
      <c r="AG153" s="178">
        <f t="shared" si="49"/>
        <v>1.6666666666666663E-2</v>
      </c>
      <c r="AH153" s="178">
        <f t="shared" si="49"/>
        <v>1.7361111111111049E-2</v>
      </c>
      <c r="AI153" s="178">
        <f t="shared" si="49"/>
        <v>0</v>
      </c>
      <c r="AJ153" s="178">
        <f t="shared" si="49"/>
        <v>1.736111111111116E-2</v>
      </c>
      <c r="AK153" s="178">
        <f t="shared" si="49"/>
        <v>0</v>
      </c>
      <c r="AL153" s="178">
        <f t="shared" si="49"/>
        <v>1.6666666666666718E-2</v>
      </c>
    </row>
    <row r="154" spans="1:38" ht="30" customHeight="1">
      <c r="A154" s="203"/>
      <c r="B154" s="186"/>
      <c r="C154" s="186"/>
      <c r="D154" s="186"/>
      <c r="E154" s="186"/>
      <c r="F154" s="239" t="s">
        <v>386</v>
      </c>
      <c r="G154" s="187"/>
      <c r="H154" s="187"/>
      <c r="I154" s="187"/>
      <c r="J154" s="234"/>
      <c r="K154" s="189"/>
    </row>
    <row r="155" spans="1:38" ht="30" customHeight="1" thickBot="1">
      <c r="A155" s="207">
        <v>10</v>
      </c>
      <c r="B155" s="191"/>
      <c r="C155" s="191"/>
      <c r="D155" s="191"/>
      <c r="E155" s="191"/>
      <c r="F155" s="192"/>
      <c r="G155" s="192"/>
      <c r="H155" s="192"/>
      <c r="I155" s="192"/>
      <c r="J155" s="208"/>
      <c r="K155" s="380" t="s">
        <v>362</v>
      </c>
    </row>
    <row r="156" spans="1:38" ht="30" customHeight="1" thickTop="1" thickBot="1">
      <c r="A156" s="383" t="s">
        <v>363</v>
      </c>
      <c r="B156" s="384"/>
      <c r="C156" s="384"/>
      <c r="D156" s="384"/>
      <c r="E156" s="384"/>
      <c r="F156" s="384"/>
      <c r="G156" s="384"/>
      <c r="H156" s="384"/>
      <c r="I156" s="384"/>
      <c r="J156" s="385"/>
      <c r="K156" s="381"/>
    </row>
    <row r="157" spans="1:38" ht="30" customHeight="1" thickTop="1">
      <c r="A157" s="386" t="s">
        <v>364</v>
      </c>
      <c r="B157" s="387"/>
      <c r="C157" s="388"/>
      <c r="D157" s="387"/>
      <c r="E157" s="389" t="s">
        <v>365</v>
      </c>
      <c r="F157" s="390"/>
      <c r="G157" s="391"/>
      <c r="H157" s="389" t="s">
        <v>366</v>
      </c>
      <c r="I157" s="390"/>
      <c r="J157" s="392"/>
      <c r="K157" s="381"/>
    </row>
    <row r="158" spans="1:38" ht="30" customHeight="1">
      <c r="A158" s="393" t="s">
        <v>367</v>
      </c>
      <c r="B158" s="394"/>
      <c r="C158" s="395" t="s">
        <v>368</v>
      </c>
      <c r="D158" s="395"/>
      <c r="E158" s="396"/>
      <c r="F158" s="365" t="s">
        <v>369</v>
      </c>
      <c r="G158" s="365"/>
      <c r="H158" s="365"/>
      <c r="I158" s="365"/>
      <c r="J158" s="366"/>
      <c r="K158" s="381"/>
    </row>
    <row r="159" spans="1:38" ht="30" customHeight="1">
      <c r="A159" s="397" t="s">
        <v>370</v>
      </c>
      <c r="B159" s="398"/>
      <c r="C159" s="196" t="s">
        <v>371</v>
      </c>
      <c r="D159" s="194" t="s">
        <v>372</v>
      </c>
      <c r="E159" s="195"/>
      <c r="F159" s="365" t="s">
        <v>373</v>
      </c>
      <c r="G159" s="365"/>
      <c r="H159" s="365"/>
      <c r="I159" s="365"/>
      <c r="J159" s="366"/>
      <c r="K159" s="381"/>
    </row>
    <row r="160" spans="1:38" ht="30" customHeight="1" thickBot="1">
      <c r="A160" s="367" t="s">
        <v>374</v>
      </c>
      <c r="B160" s="368"/>
      <c r="C160" s="197" t="s">
        <v>375</v>
      </c>
      <c r="D160" s="369" t="s">
        <v>376</v>
      </c>
      <c r="E160" s="370"/>
      <c r="F160" s="371" t="s">
        <v>377</v>
      </c>
      <c r="G160" s="371"/>
      <c r="H160" s="371"/>
      <c r="I160" s="371"/>
      <c r="J160" s="372"/>
      <c r="K160" s="382"/>
    </row>
    <row r="161" spans="13:20" ht="30" customHeight="1" thickTop="1"/>
    <row r="162" spans="13:20" ht="20.100000000000001" customHeight="1"/>
    <row r="163" spans="13:20" ht="20.100000000000001" customHeight="1">
      <c r="M163" s="93" t="s">
        <v>416</v>
      </c>
      <c r="N163" s="93" t="s">
        <v>417</v>
      </c>
    </row>
    <row r="164" spans="13:20" ht="20.100000000000001" customHeight="1"/>
    <row r="165" spans="13:20" ht="20.100000000000001" customHeight="1">
      <c r="M165" s="108"/>
      <c r="N165" s="108"/>
      <c r="P165" s="108"/>
      <c r="Q165" s="108"/>
      <c r="R165" s="108"/>
      <c r="S165" s="108"/>
      <c r="T165" s="108"/>
    </row>
    <row r="166" spans="13:20" ht="20.100000000000001" customHeight="1">
      <c r="M166" s="108"/>
      <c r="N166" s="108"/>
      <c r="P166" s="108"/>
      <c r="Q166" s="108"/>
      <c r="R166" s="108"/>
      <c r="S166" s="108"/>
      <c r="T166" s="108"/>
    </row>
    <row r="167" spans="13:20">
      <c r="M167" s="108"/>
      <c r="N167" s="108"/>
      <c r="P167" s="108"/>
      <c r="Q167" s="108"/>
      <c r="R167" s="108"/>
      <c r="S167" s="108"/>
      <c r="T167" s="108"/>
    </row>
    <row r="168" spans="13:20">
      <c r="M168" s="108"/>
      <c r="N168" s="108"/>
      <c r="P168" s="108"/>
      <c r="Q168" s="108"/>
      <c r="R168" s="108"/>
      <c r="S168" s="108"/>
      <c r="T168" s="108"/>
    </row>
    <row r="169" spans="13:20">
      <c r="M169" s="108"/>
      <c r="N169" s="108"/>
      <c r="P169" s="108"/>
      <c r="Q169" s="108"/>
      <c r="R169" s="108"/>
      <c r="S169" s="108"/>
      <c r="T169" s="108"/>
    </row>
    <row r="179" spans="13:20">
      <c r="M179" s="93" t="s">
        <v>420</v>
      </c>
      <c r="N179" s="93" t="s">
        <v>421</v>
      </c>
    </row>
    <row r="181" spans="13:20">
      <c r="M181" s="108"/>
      <c r="N181" s="108"/>
      <c r="P181" s="108"/>
      <c r="Q181" s="108"/>
      <c r="R181" s="108"/>
      <c r="S181" s="108"/>
      <c r="T181" s="108"/>
    </row>
    <row r="182" spans="13:20">
      <c r="M182" s="108"/>
      <c r="N182" s="108"/>
      <c r="P182" s="108"/>
      <c r="Q182" s="108"/>
      <c r="R182" s="108"/>
      <c r="S182" s="108"/>
      <c r="T182" s="108"/>
    </row>
    <row r="183" spans="13:20">
      <c r="M183" s="108"/>
      <c r="N183" s="108"/>
      <c r="P183" s="108"/>
      <c r="Q183" s="108"/>
      <c r="R183" s="108"/>
      <c r="S183" s="108"/>
      <c r="T183" s="108"/>
    </row>
    <row r="184" spans="13:20">
      <c r="M184" s="108"/>
      <c r="N184" s="108"/>
      <c r="P184" s="108"/>
      <c r="Q184" s="108"/>
      <c r="R184" s="108"/>
      <c r="S184" s="108"/>
      <c r="T184" s="108"/>
    </row>
    <row r="185" spans="13:20">
      <c r="M185" s="108"/>
      <c r="N185" s="108"/>
      <c r="P185" s="108"/>
      <c r="Q185" s="108"/>
      <c r="R185" s="108"/>
      <c r="S185" s="108"/>
      <c r="T185" s="108"/>
    </row>
    <row r="186" spans="13:20">
      <c r="M186" s="108"/>
      <c r="N186" s="108"/>
      <c r="R186" s="108"/>
      <c r="S186" s="108"/>
      <c r="T186" s="108"/>
    </row>
  </sheetData>
  <mergeCells count="181"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F158:J158"/>
    <mergeCell ref="A145:H146"/>
    <mergeCell ref="I145:J145"/>
    <mergeCell ref="I146:J146"/>
    <mergeCell ref="A131:C131"/>
    <mergeCell ref="A159:B159"/>
    <mergeCell ref="F159:J159"/>
    <mergeCell ref="A160:B160"/>
    <mergeCell ref="D160:E160"/>
    <mergeCell ref="F160:J160"/>
    <mergeCell ref="A147:C147"/>
    <mergeCell ref="K139:K144"/>
    <mergeCell ref="A140:J140"/>
    <mergeCell ref="A141:B141"/>
    <mergeCell ref="C141:D141"/>
    <mergeCell ref="E141:G141"/>
    <mergeCell ref="H141:J141"/>
    <mergeCell ref="A142:B142"/>
    <mergeCell ref="C142:E142"/>
    <mergeCell ref="F142:J142"/>
    <mergeCell ref="A143:B143"/>
    <mergeCell ref="F143:J143"/>
    <mergeCell ref="A144:B144"/>
    <mergeCell ref="D144:E144"/>
    <mergeCell ref="F144:J144"/>
    <mergeCell ref="A129:H130"/>
    <mergeCell ref="I129:J129"/>
    <mergeCell ref="I130:J130"/>
    <mergeCell ref="H125:J125"/>
    <mergeCell ref="A126:B126"/>
    <mergeCell ref="C126:E126"/>
    <mergeCell ref="F126:J126"/>
    <mergeCell ref="A127:B127"/>
    <mergeCell ref="F127:J127"/>
    <mergeCell ref="K107:K112"/>
    <mergeCell ref="A108:J108"/>
    <mergeCell ref="A109:B109"/>
    <mergeCell ref="C109:D109"/>
    <mergeCell ref="E109:G109"/>
    <mergeCell ref="H109:J109"/>
    <mergeCell ref="A111:B111"/>
    <mergeCell ref="F111:J111"/>
    <mergeCell ref="A112:B112"/>
    <mergeCell ref="A113:H114"/>
    <mergeCell ref="I113:J113"/>
    <mergeCell ref="I114:J114"/>
    <mergeCell ref="A115:C115"/>
    <mergeCell ref="C117:D117"/>
    <mergeCell ref="K123:K128"/>
    <mergeCell ref="A124:J124"/>
    <mergeCell ref="A125:B125"/>
    <mergeCell ref="C125:D125"/>
    <mergeCell ref="E125:G125"/>
    <mergeCell ref="A128:B128"/>
    <mergeCell ref="D128:E128"/>
    <mergeCell ref="F128:J128"/>
    <mergeCell ref="D112:E112"/>
    <mergeCell ref="F112:J112"/>
    <mergeCell ref="A97:H98"/>
    <mergeCell ref="I97:J97"/>
    <mergeCell ref="I66:J66"/>
    <mergeCell ref="A67:C67"/>
    <mergeCell ref="A81:H82"/>
    <mergeCell ref="I81:J81"/>
    <mergeCell ref="I82:J82"/>
    <mergeCell ref="A83:C83"/>
    <mergeCell ref="A94:B94"/>
    <mergeCell ref="C94:E94"/>
    <mergeCell ref="F94:J94"/>
    <mergeCell ref="A95:B95"/>
    <mergeCell ref="F95:J95"/>
    <mergeCell ref="A96:B96"/>
    <mergeCell ref="D96:E96"/>
    <mergeCell ref="F96:J96"/>
    <mergeCell ref="A110:B110"/>
    <mergeCell ref="C110:E110"/>
    <mergeCell ref="F110:J110"/>
    <mergeCell ref="I98:J98"/>
    <mergeCell ref="A99:C99"/>
    <mergeCell ref="D64:E64"/>
    <mergeCell ref="F64:J64"/>
    <mergeCell ref="A78:B78"/>
    <mergeCell ref="C78:E78"/>
    <mergeCell ref="F78:J78"/>
    <mergeCell ref="A65:H66"/>
    <mergeCell ref="I65:J65"/>
    <mergeCell ref="K91:K96"/>
    <mergeCell ref="A92:J92"/>
    <mergeCell ref="A93:B93"/>
    <mergeCell ref="C93:D93"/>
    <mergeCell ref="E93:G93"/>
    <mergeCell ref="H93:J93"/>
    <mergeCell ref="K75:K80"/>
    <mergeCell ref="A76:J76"/>
    <mergeCell ref="A77:B77"/>
    <mergeCell ref="C77:D77"/>
    <mergeCell ref="E77:G77"/>
    <mergeCell ref="H77:J77"/>
    <mergeCell ref="A79:B79"/>
    <mergeCell ref="F79:J79"/>
    <mergeCell ref="A80:B80"/>
    <mergeCell ref="D80:E80"/>
    <mergeCell ref="F80:J80"/>
    <mergeCell ref="A51:C51"/>
    <mergeCell ref="K59:K64"/>
    <mergeCell ref="A60:J60"/>
    <mergeCell ref="A61:B61"/>
    <mergeCell ref="C61:D61"/>
    <mergeCell ref="E61:G61"/>
    <mergeCell ref="H61:J61"/>
    <mergeCell ref="K43:K48"/>
    <mergeCell ref="A44:J44"/>
    <mergeCell ref="A45:B45"/>
    <mergeCell ref="C45:D45"/>
    <mergeCell ref="E45:G45"/>
    <mergeCell ref="H45:J45"/>
    <mergeCell ref="A47:B47"/>
    <mergeCell ref="F47:J47"/>
    <mergeCell ref="A48:B48"/>
    <mergeCell ref="D48:E48"/>
    <mergeCell ref="F48:J48"/>
    <mergeCell ref="A62:B62"/>
    <mergeCell ref="C62:E62"/>
    <mergeCell ref="F62:J62"/>
    <mergeCell ref="A63:B63"/>
    <mergeCell ref="F63:J63"/>
    <mergeCell ref="A64:B64"/>
    <mergeCell ref="F32:J32"/>
    <mergeCell ref="A46:B46"/>
    <mergeCell ref="C46:E46"/>
    <mergeCell ref="F46:J46"/>
    <mergeCell ref="A33:H34"/>
    <mergeCell ref="I33:J33"/>
    <mergeCell ref="I34:J34"/>
    <mergeCell ref="A35:C35"/>
    <mergeCell ref="A49:H50"/>
    <mergeCell ref="I49:J49"/>
    <mergeCell ref="I50:J50"/>
    <mergeCell ref="A19:C19"/>
    <mergeCell ref="K27:K32"/>
    <mergeCell ref="A28:J28"/>
    <mergeCell ref="A29:B29"/>
    <mergeCell ref="C29:D29"/>
    <mergeCell ref="E29:G29"/>
    <mergeCell ref="H29:J29"/>
    <mergeCell ref="K11:K16"/>
    <mergeCell ref="A12:J12"/>
    <mergeCell ref="A13:B13"/>
    <mergeCell ref="C13:D13"/>
    <mergeCell ref="E13:G13"/>
    <mergeCell ref="H13:J13"/>
    <mergeCell ref="A14:B14"/>
    <mergeCell ref="C14:E14"/>
    <mergeCell ref="F14:J14"/>
    <mergeCell ref="A15:B15"/>
    <mergeCell ref="A30:B30"/>
    <mergeCell ref="C30:E30"/>
    <mergeCell ref="F30:J30"/>
    <mergeCell ref="A31:B31"/>
    <mergeCell ref="F31:J31"/>
    <mergeCell ref="A32:B32"/>
    <mergeCell ref="D32:E32"/>
    <mergeCell ref="F15:J15"/>
    <mergeCell ref="A16:B16"/>
    <mergeCell ref="D16:E16"/>
    <mergeCell ref="F16:J16"/>
    <mergeCell ref="A1:H2"/>
    <mergeCell ref="I1:J1"/>
    <mergeCell ref="I2:J2"/>
    <mergeCell ref="A3:C3"/>
    <mergeCell ref="A17:H18"/>
    <mergeCell ref="I17:J17"/>
    <mergeCell ref="I18:J18"/>
  </mergeCells>
  <phoneticPr fontId="4" type="noConversion"/>
  <conditionalFormatting sqref="L3">
    <cfRule type="containsText" dxfId="197" priority="19" operator="containsText" text="확인">
      <formula>NOT(ISERROR(SEARCH("확인",L3)))</formula>
    </cfRule>
  </conditionalFormatting>
  <conditionalFormatting sqref="L19">
    <cfRule type="containsText" dxfId="196" priority="9" operator="containsText" text="확인">
      <formula>NOT(ISERROR(SEARCH("확인",L19)))</formula>
    </cfRule>
  </conditionalFormatting>
  <conditionalFormatting sqref="L35">
    <cfRule type="containsText" dxfId="195" priority="8" operator="containsText" text="확인">
      <formula>NOT(ISERROR(SEARCH("확인",L35)))</formula>
    </cfRule>
  </conditionalFormatting>
  <conditionalFormatting sqref="L51">
    <cfRule type="containsText" dxfId="194" priority="7" operator="containsText" text="확인">
      <formula>NOT(ISERROR(SEARCH("확인",L51)))</formula>
    </cfRule>
  </conditionalFormatting>
  <conditionalFormatting sqref="L67">
    <cfRule type="containsText" dxfId="193" priority="6" operator="containsText" text="확인">
      <formula>NOT(ISERROR(SEARCH("확인",L67)))</formula>
    </cfRule>
  </conditionalFormatting>
  <conditionalFormatting sqref="L83">
    <cfRule type="containsText" dxfId="192" priority="5" operator="containsText" text="확인">
      <formula>NOT(ISERROR(SEARCH("확인",L83)))</formula>
    </cfRule>
  </conditionalFormatting>
  <conditionalFormatting sqref="L99">
    <cfRule type="containsText" dxfId="191" priority="4" operator="containsText" text="확인">
      <formula>NOT(ISERROR(SEARCH("확인",L99)))</formula>
    </cfRule>
  </conditionalFormatting>
  <conditionalFormatting sqref="L115">
    <cfRule type="containsText" dxfId="190" priority="3" operator="containsText" text="확인">
      <formula>NOT(ISERROR(SEARCH("확인",L115)))</formula>
    </cfRule>
  </conditionalFormatting>
  <conditionalFormatting sqref="L131">
    <cfRule type="containsText" dxfId="189" priority="2" operator="containsText" text="확인">
      <formula>NOT(ISERROR(SEARCH("확인",L131)))</formula>
    </cfRule>
  </conditionalFormatting>
  <conditionalFormatting sqref="L147">
    <cfRule type="containsText" dxfId="188" priority="1" operator="containsText" text="확인">
      <formula>NOT(ISERROR(SEARCH("확인",L147)))</formula>
    </cfRule>
  </conditionalFormatting>
  <conditionalFormatting sqref="AD1:AM1048576">
    <cfRule type="cellIs" dxfId="187" priority="20" operator="greaterThan">
      <formula>0.01875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9" manualBreakCount="9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2C6E-7A86-4A54-A560-0B29C92D67D8}">
  <sheetPr>
    <tabColor rgb="FF92D050"/>
  </sheetPr>
  <dimension ref="A1:AN198"/>
  <sheetViews>
    <sheetView view="pageBreakPreview" zoomScale="70" zoomScaleNormal="85" zoomScaleSheetLayoutView="70" workbookViewId="0">
      <selection activeCell="AA13" sqref="AA13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계획'!AH3</f>
        <v>45093</v>
      </c>
      <c r="B3" s="309"/>
      <c r="C3" s="309"/>
      <c r="D3" s="94" t="s">
        <v>343</v>
      </c>
      <c r="E3" s="274">
        <f>_xlfn.XLOOKUP(H3,'월간 계획'!C:C,'월간 계획'!B:B,"")</f>
        <v>3629</v>
      </c>
      <c r="F3" s="296">
        <f>_xlfn.XLOOKUP(J3,'월간 계획'!C:C,'월간 계획'!B:B,"")</f>
        <v>3629</v>
      </c>
      <c r="G3" s="95" t="s">
        <v>344</v>
      </c>
      <c r="H3" s="95" t="str">
        <f>_xlfn.XLOOKUP(M3,'월간 계획'!AH:AH,'월간 계획'!C:C,"")</f>
        <v>김권호</v>
      </c>
      <c r="I3" s="95" t="s">
        <v>345</v>
      </c>
      <c r="J3" s="96" t="str">
        <f>_xlfn.XLOOKUP(N3,'월간 계획'!AH:AH,'월간 계획'!C:C,"")</f>
        <v>김민규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45093</v>
      </c>
      <c r="B19" s="309"/>
      <c r="C19" s="309"/>
      <c r="D19" s="94" t="s">
        <v>343</v>
      </c>
      <c r="E19" s="274">
        <v>3630</v>
      </c>
      <c r="F19" s="296" t="str">
        <f>_xlfn.XLOOKUP(J19,'월간 계획'!C:C,'월간 계획'!B:B,"")</f>
        <v>SP</v>
      </c>
      <c r="G19" s="95" t="s">
        <v>344</v>
      </c>
      <c r="H19" s="95" t="str">
        <f>_xlfn.XLOOKUP(M19,'월간 계획'!AH:AH,'월간 계획'!C:C,"")</f>
        <v>김대수</v>
      </c>
      <c r="I19" s="95" t="s">
        <v>345</v>
      </c>
      <c r="J19" s="96" t="str">
        <f>_xlfn.XLOOKUP(N19,'월간 계획'!AH:AH,'월간 계획'!C:C,"")</f>
        <v>한태전</v>
      </c>
      <c r="L19" s="93" t="str">
        <f>IF(E19=F19,"ok","확인")</f>
        <v>확인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45093</v>
      </c>
      <c r="B35" s="309"/>
      <c r="C35" s="309"/>
      <c r="D35" s="94" t="s">
        <v>343</v>
      </c>
      <c r="E35" s="274">
        <f>_xlfn.XLOOKUP(H35,'월간 계획'!C:C,'월간 계획'!B:B,"")</f>
        <v>3631</v>
      </c>
      <c r="F35" s="296">
        <f>_xlfn.XLOOKUP(J35,'월간 계획'!C:C,'월간 계획'!B:B,"")</f>
        <v>3631</v>
      </c>
      <c r="G35" s="95" t="s">
        <v>344</v>
      </c>
      <c r="H35" s="95" t="str">
        <f>_xlfn.XLOOKUP(M35,'월간 계획'!AH:AH,'월간 계획'!C:C,"")</f>
        <v>장남균</v>
      </c>
      <c r="I35" s="95" t="s">
        <v>345</v>
      </c>
      <c r="J35" s="96" t="str">
        <f>_xlfn.XLOOKUP(N35,'월간 계획'!AH:AH,'월간 계획'!C:C,"")</f>
        <v>이영화</v>
      </c>
      <c r="L35" s="93" t="str">
        <f>IF(E35=F35,"ok","확인")</f>
        <v>ok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45093</v>
      </c>
      <c r="B51" s="309"/>
      <c r="C51" s="309"/>
      <c r="D51" s="94" t="s">
        <v>343</v>
      </c>
      <c r="E51" s="274">
        <f>_xlfn.XLOOKUP(H51,'월간 계획'!C:C,'월간 계획'!B:B,"")</f>
        <v>3632</v>
      </c>
      <c r="F51" s="296">
        <f>_xlfn.XLOOKUP(J51,'월간 계획'!C:C,'월간 계획'!B:B,"")</f>
        <v>3632</v>
      </c>
      <c r="G51" s="95" t="s">
        <v>344</v>
      </c>
      <c r="H51" s="95" t="str">
        <f>_xlfn.XLOOKUP(M51,'월간 계획'!AH:AH,'월간 계획'!C:C,"")</f>
        <v>김요섭</v>
      </c>
      <c r="I51" s="95" t="s">
        <v>345</v>
      </c>
      <c r="J51" s="96" t="str">
        <f>_xlfn.XLOOKUP(N51,'월간 계획'!AH:AH,'월간 계획'!C:C,"")</f>
        <v>임충환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45093</v>
      </c>
      <c r="B67" s="309"/>
      <c r="C67" s="309"/>
      <c r="D67" s="94" t="s">
        <v>343</v>
      </c>
      <c r="E67" s="274">
        <f>_xlfn.XLOOKUP(H67,'월간 계획'!C:C,'월간 계획'!B:B,"")</f>
        <v>3661</v>
      </c>
      <c r="F67" s="296">
        <f>_xlfn.XLOOKUP(J67,'월간 계획'!C:C,'월간 계획'!B:B,"")</f>
        <v>3661</v>
      </c>
      <c r="G67" s="95" t="s">
        <v>344</v>
      </c>
      <c r="H67" s="95" t="str">
        <f>_xlfn.XLOOKUP(M67,'월간 계획'!AH:AH,'월간 계획'!C:C,"")</f>
        <v>이인섭</v>
      </c>
      <c r="I67" s="95" t="s">
        <v>345</v>
      </c>
      <c r="J67" s="96" t="str">
        <f>_xlfn.XLOOKUP(N67,'월간 계획'!AH:AH,'월간 계획'!C:C,"")</f>
        <v>김익수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45093</v>
      </c>
      <c r="B83" s="309"/>
      <c r="C83" s="309"/>
      <c r="D83" s="94" t="s">
        <v>343</v>
      </c>
      <c r="E83" s="274">
        <v>3662</v>
      </c>
      <c r="F83" s="296" t="str">
        <f>_xlfn.XLOOKUP(J83,'월간 계획'!C:C,'월간 계획'!B:B,"")</f>
        <v>SP</v>
      </c>
      <c r="G83" s="95" t="s">
        <v>344</v>
      </c>
      <c r="H83" s="95" t="str">
        <f>_xlfn.XLOOKUP(M83,'월간 계획'!AH:AH,'월간 계획'!C:C,"")</f>
        <v>양광일</v>
      </c>
      <c r="I83" s="95" t="s">
        <v>345</v>
      </c>
      <c r="J83" s="96" t="str">
        <f>_xlfn.XLOOKUP(N83,'월간 계획'!AH:AH,'월간 계획'!C:C,"")</f>
        <v>김성취</v>
      </c>
      <c r="L83" s="93" t="str">
        <f>IF(E83=F83,"ok","확인")</f>
        <v>확인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45093</v>
      </c>
      <c r="B99" s="309"/>
      <c r="C99" s="309"/>
      <c r="D99" s="94" t="s">
        <v>343</v>
      </c>
      <c r="E99" s="274">
        <f>_xlfn.XLOOKUP(H99,'월간 계획'!C:C,'월간 계획'!B:B,"")</f>
        <v>3508</v>
      </c>
      <c r="F99" s="296">
        <f>_xlfn.XLOOKUP(J99,'월간 계획'!C:C,'월간 계획'!B:B,"")</f>
        <v>3508</v>
      </c>
      <c r="G99" s="95" t="s">
        <v>344</v>
      </c>
      <c r="H99" s="95" t="str">
        <f>_xlfn.XLOOKUP(M99,'월간 계획'!AH:AH,'월간 계획'!C:C,"")</f>
        <v>박선웅</v>
      </c>
      <c r="I99" s="95" t="s">
        <v>345</v>
      </c>
      <c r="J99" s="96" t="str">
        <f>_xlfn.XLOOKUP(N99,'월간 계획'!AH:AH,'월간 계획'!C:C,"")</f>
        <v>이수환</v>
      </c>
      <c r="L99" s="93" t="str">
        <f>IF(E99=F99,"ok","확인")</f>
        <v>ok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45093</v>
      </c>
      <c r="B115" s="309"/>
      <c r="C115" s="309"/>
      <c r="D115" s="94" t="s">
        <v>343</v>
      </c>
      <c r="E115" s="274">
        <f>_xlfn.XLOOKUP(H115,'월간 계획'!C:C,'월간 계획'!B:B,"")</f>
        <v>3509</v>
      </c>
      <c r="F115" s="296">
        <f>_xlfn.XLOOKUP(J115,'월간 계획'!C:C,'월간 계획'!B:B,"")</f>
        <v>3509</v>
      </c>
      <c r="G115" s="95" t="s">
        <v>344</v>
      </c>
      <c r="H115" s="95" t="str">
        <f>_xlfn.XLOOKUP(M115,'월간 계획'!AH:AH,'월간 계획'!C:C,"")</f>
        <v>박종길</v>
      </c>
      <c r="I115" s="95" t="s">
        <v>345</v>
      </c>
      <c r="J115" s="96" t="str">
        <f>_xlfn.XLOOKUP(N115,'월간 계획'!AH:AH,'월간 계획'!C:C,"")</f>
        <v>김상신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45093</v>
      </c>
      <c r="B131" s="309"/>
      <c r="C131" s="309"/>
      <c r="D131" s="94" t="s">
        <v>343</v>
      </c>
      <c r="E131" s="274">
        <f>_xlfn.XLOOKUP(H131,'월간 계획'!C:C,'월간 계획'!B:B,"")</f>
        <v>3619</v>
      </c>
      <c r="F131" s="296">
        <f>_xlfn.XLOOKUP(J131,'월간 계획'!C:C,'월간 계획'!B:B,"")</f>
        <v>3619</v>
      </c>
      <c r="G131" s="95" t="s">
        <v>344</v>
      </c>
      <c r="H131" s="95" t="str">
        <f>_xlfn.XLOOKUP(M131,'월간 계획'!AH:AH,'월간 계획'!C:C,"")</f>
        <v>최정수</v>
      </c>
      <c r="I131" s="95" t="s">
        <v>345</v>
      </c>
      <c r="J131" s="96" t="str">
        <f>_xlfn.XLOOKUP(N131,'월간 계획'!AH:AH,'월간 계획'!C:C,"")</f>
        <v>심상만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45093</v>
      </c>
      <c r="B147" s="309"/>
      <c r="C147" s="309"/>
      <c r="D147" s="94" t="s">
        <v>343</v>
      </c>
      <c r="E147" s="274">
        <v>3620</v>
      </c>
      <c r="F147" s="296" t="str">
        <f>_xlfn.XLOOKUP(J147,'월간 계획'!C:C,'월간 계획'!B:B,"")</f>
        <v>SP</v>
      </c>
      <c r="G147" s="95" t="s">
        <v>344</v>
      </c>
      <c r="H147" s="95" t="str">
        <f>_xlfn.XLOOKUP(M147,'월간 계획'!AH:AH,'월간 계획'!C:C,"")</f>
        <v>김정일</v>
      </c>
      <c r="I147" s="95" t="s">
        <v>345</v>
      </c>
      <c r="J147" s="96" t="str">
        <f>_xlfn.XLOOKUP(N147,'월간 계획'!AH:AH,'월간 계획'!C:C,"")</f>
        <v>김용진</v>
      </c>
      <c r="L147" s="93" t="str">
        <f>IF(E147=F147,"ok","확인")</f>
        <v>확인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45093</v>
      </c>
      <c r="B163" s="309"/>
      <c r="C163" s="309"/>
      <c r="D163" s="94" t="s">
        <v>343</v>
      </c>
      <c r="E163" s="274">
        <f>_xlfn.XLOOKUP(H163,'월간 계획'!C:C,'월간 계획'!B:B,"")</f>
        <v>3621</v>
      </c>
      <c r="F163" s="296">
        <f>_xlfn.XLOOKUP(J163,'월간 계획'!C:C,'월간 계획'!B:B,"")</f>
        <v>3621</v>
      </c>
      <c r="G163" s="95" t="s">
        <v>344</v>
      </c>
      <c r="H163" s="95" t="str">
        <f>_xlfn.XLOOKUP(M163,'월간 계획'!AH:AH,'월간 계획'!C:C,"")</f>
        <v>김학열</v>
      </c>
      <c r="I163" s="95" t="s">
        <v>345</v>
      </c>
      <c r="J163" s="96" t="str">
        <f>_xlfn.XLOOKUP(N163,'월간 계획'!AH:AH,'월간 계획'!C:C,"")</f>
        <v>김도근</v>
      </c>
      <c r="L163" s="93" t="str">
        <f>IF(E163=F163,"ok","확인")</f>
        <v>ok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45093</v>
      </c>
      <c r="B179" s="309"/>
      <c r="C179" s="309"/>
      <c r="D179" s="94" t="s">
        <v>343</v>
      </c>
      <c r="E179" s="274">
        <f>_xlfn.XLOOKUP(H179,'월간 계획'!C:C,'월간 계획'!B:B,"")</f>
        <v>3622</v>
      </c>
      <c r="F179" s="296">
        <f>_xlfn.XLOOKUP(J179,'월간 계획'!C:C,'월간 계획'!B:B,"")</f>
        <v>3622</v>
      </c>
      <c r="G179" s="95" t="s">
        <v>344</v>
      </c>
      <c r="H179" s="95" t="str">
        <f>_xlfn.XLOOKUP(M179,'월간 계획'!AH:AH,'월간 계획'!C:C,"")</f>
        <v>자선호</v>
      </c>
      <c r="I179" s="95" t="s">
        <v>345</v>
      </c>
      <c r="J179" s="96" t="str">
        <f>_xlfn.XLOOKUP(N179,'월간 계획'!AH:AH,'월간 계획'!C:C,"")</f>
        <v>김만철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</mergeCells>
  <phoneticPr fontId="4" type="noConversion"/>
  <conditionalFormatting sqref="L3">
    <cfRule type="containsText" dxfId="186" priority="23" operator="containsText" text="확인">
      <formula>NOT(ISERROR(SEARCH("확인",L3)))</formula>
    </cfRule>
  </conditionalFormatting>
  <conditionalFormatting sqref="L19">
    <cfRule type="containsText" dxfId="185" priority="11" operator="containsText" text="확인">
      <formula>NOT(ISERROR(SEARCH("확인",L19)))</formula>
    </cfRule>
  </conditionalFormatting>
  <conditionalFormatting sqref="L35">
    <cfRule type="containsText" dxfId="184" priority="10" operator="containsText" text="확인">
      <formula>NOT(ISERROR(SEARCH("확인",L35)))</formula>
    </cfRule>
  </conditionalFormatting>
  <conditionalFormatting sqref="L51">
    <cfRule type="containsText" dxfId="183" priority="9" operator="containsText" text="확인">
      <formula>NOT(ISERROR(SEARCH("확인",L51)))</formula>
    </cfRule>
  </conditionalFormatting>
  <conditionalFormatting sqref="L67">
    <cfRule type="containsText" dxfId="182" priority="8" operator="containsText" text="확인">
      <formula>NOT(ISERROR(SEARCH("확인",L67)))</formula>
    </cfRule>
  </conditionalFormatting>
  <conditionalFormatting sqref="L83">
    <cfRule type="containsText" dxfId="181" priority="7" operator="containsText" text="확인">
      <formula>NOT(ISERROR(SEARCH("확인",L83)))</formula>
    </cfRule>
  </conditionalFormatting>
  <conditionalFormatting sqref="L99">
    <cfRule type="containsText" dxfId="180" priority="6" operator="containsText" text="확인">
      <formula>NOT(ISERROR(SEARCH("확인",L99)))</formula>
    </cfRule>
  </conditionalFormatting>
  <conditionalFormatting sqref="L115">
    <cfRule type="containsText" dxfId="179" priority="5" operator="containsText" text="확인">
      <formula>NOT(ISERROR(SEARCH("확인",L115)))</formula>
    </cfRule>
  </conditionalFormatting>
  <conditionalFormatting sqref="L131">
    <cfRule type="containsText" dxfId="178" priority="4" operator="containsText" text="확인">
      <formula>NOT(ISERROR(SEARCH("확인",L131)))</formula>
    </cfRule>
  </conditionalFormatting>
  <conditionalFormatting sqref="L147">
    <cfRule type="containsText" dxfId="177" priority="3" operator="containsText" text="확인">
      <formula>NOT(ISERROR(SEARCH("확인",L147)))</formula>
    </cfRule>
  </conditionalFormatting>
  <conditionalFormatting sqref="L163">
    <cfRule type="containsText" dxfId="176" priority="2" operator="containsText" text="확인">
      <formula>NOT(ISERROR(SEARCH("확인",L163)))</formula>
    </cfRule>
  </conditionalFormatting>
  <conditionalFormatting sqref="L179">
    <cfRule type="containsText" dxfId="175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10EE-A621-4BA2-B563-60F1BFF3713A}">
  <sheetPr>
    <tabColor rgb="FF92D050"/>
  </sheetPr>
  <dimension ref="A1:AN198"/>
  <sheetViews>
    <sheetView view="pageBreakPreview" topLeftCell="A14" zoomScale="70" zoomScaleNormal="85" zoomScaleSheetLayoutView="70" workbookViewId="0">
      <selection activeCell="E20" sqref="E20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계획'!AG3</f>
        <v>45092</v>
      </c>
      <c r="B3" s="309"/>
      <c r="C3" s="309"/>
      <c r="D3" s="94" t="s">
        <v>343</v>
      </c>
      <c r="E3" s="274">
        <f>_xlfn.XLOOKUP(H3,'월간 계획'!C:C,'월간 계획'!B:B,"")</f>
        <v>3630</v>
      </c>
      <c r="F3" s="296">
        <f>_xlfn.XLOOKUP(J3,'월간 계획'!C:C,'월간 계획'!B:B,"")</f>
        <v>3630</v>
      </c>
      <c r="G3" s="95" t="s">
        <v>344</v>
      </c>
      <c r="H3" s="95" t="str">
        <f>_xlfn.XLOOKUP(M3,'월간 계획'!AG:AG,'월간 계획'!C:C,"")</f>
        <v>변일용</v>
      </c>
      <c r="I3" s="95" t="s">
        <v>345</v>
      </c>
      <c r="J3" s="96" t="str">
        <f>_xlfn.XLOOKUP(N3,'월간 계획'!AG:AG,'월간 계획'!C:C,"")</f>
        <v>우제욱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45092</v>
      </c>
      <c r="B19" s="309"/>
      <c r="C19" s="309"/>
      <c r="D19" s="94" t="s">
        <v>343</v>
      </c>
      <c r="E19" s="274">
        <v>3631</v>
      </c>
      <c r="F19" s="296" t="str">
        <f>_xlfn.XLOOKUP(J19,'월간 계획'!C:C,'월간 계획'!B:B,"")</f>
        <v>SP</v>
      </c>
      <c r="G19" s="95" t="s">
        <v>344</v>
      </c>
      <c r="H19" s="95" t="str">
        <f>_xlfn.XLOOKUP(M19,'월간 계획'!AG:AG,'월간 계획'!C:C,"")</f>
        <v>양광일</v>
      </c>
      <c r="I19" s="95" t="s">
        <v>345</v>
      </c>
      <c r="J19" s="96" t="str">
        <f>_xlfn.XLOOKUP(N19,'월간 계획'!AG:AG,'월간 계획'!C:C,"")</f>
        <v>김성취</v>
      </c>
      <c r="L19" s="93" t="str">
        <f>IF(E19=F19,"ok","확인")</f>
        <v>확인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45092</v>
      </c>
      <c r="B35" s="309"/>
      <c r="C35" s="309"/>
      <c r="D35" s="94" t="s">
        <v>343</v>
      </c>
      <c r="E35" s="274">
        <f>_xlfn.XLOOKUP(H35,'월간 계획'!C:C,'월간 계획'!B:B,"")</f>
        <v>3632</v>
      </c>
      <c r="F35" s="296">
        <f>_xlfn.XLOOKUP(J35,'월간 계획'!C:C,'월간 계획'!B:B,"")</f>
        <v>3632</v>
      </c>
      <c r="G35" s="95" t="s">
        <v>344</v>
      </c>
      <c r="H35" s="95" t="str">
        <f>_xlfn.XLOOKUP(M35,'월간 계획'!AG:AG,'월간 계획'!C:C,"")</f>
        <v>김요섭</v>
      </c>
      <c r="I35" s="95" t="s">
        <v>345</v>
      </c>
      <c r="J35" s="96" t="str">
        <f>_xlfn.XLOOKUP(N35,'월간 계획'!AG:AG,'월간 계획'!C:C,"")</f>
        <v>임충환</v>
      </c>
      <c r="L35" s="93" t="str">
        <f>IF(E35=F35,"ok","확인")</f>
        <v>ok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45092</v>
      </c>
      <c r="B51" s="309"/>
      <c r="C51" s="309"/>
      <c r="D51" s="94" t="s">
        <v>343</v>
      </c>
      <c r="E51" s="274">
        <f>_xlfn.XLOOKUP(H51,'월간 계획'!C:C,'월간 계획'!B:B,"")</f>
        <v>3661</v>
      </c>
      <c r="F51" s="296">
        <f>_xlfn.XLOOKUP(J51,'월간 계획'!C:C,'월간 계획'!B:B,"")</f>
        <v>3661</v>
      </c>
      <c r="G51" s="95" t="s">
        <v>344</v>
      </c>
      <c r="H51" s="95" t="str">
        <f>_xlfn.XLOOKUP(M51,'월간 계획'!AG:AG,'월간 계획'!C:C,"")</f>
        <v>이인섭</v>
      </c>
      <c r="I51" s="95" t="s">
        <v>345</v>
      </c>
      <c r="J51" s="96" t="str">
        <f>_xlfn.XLOOKUP(N51,'월간 계획'!AG:AG,'월간 계획'!C:C,"")</f>
        <v>김익수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45092</v>
      </c>
      <c r="B67" s="309"/>
      <c r="C67" s="309"/>
      <c r="D67" s="94" t="s">
        <v>343</v>
      </c>
      <c r="E67" s="274">
        <f>_xlfn.XLOOKUP(H67,'월간 계획'!C:C,'월간 계획'!B:B,"")</f>
        <v>3662</v>
      </c>
      <c r="F67" s="296">
        <f>_xlfn.XLOOKUP(J67,'월간 계획'!C:C,'월간 계획'!B:B,"")</f>
        <v>3662</v>
      </c>
      <c r="G67" s="95" t="s">
        <v>344</v>
      </c>
      <c r="H67" s="95" t="str">
        <f>_xlfn.XLOOKUP(M67,'월간 계획'!AG:AG,'월간 계획'!C:C,"")</f>
        <v>김학희</v>
      </c>
      <c r="I67" s="95" t="s">
        <v>345</v>
      </c>
      <c r="J67" s="96" t="str">
        <f>_xlfn.XLOOKUP(N67,'월간 계획'!AG:AG,'월간 계획'!C:C,"")</f>
        <v>최용선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45092</v>
      </c>
      <c r="B83" s="309"/>
      <c r="C83" s="309"/>
      <c r="D83" s="94" t="s">
        <v>343</v>
      </c>
      <c r="E83" s="274">
        <v>3508</v>
      </c>
      <c r="F83" s="296">
        <f>_xlfn.XLOOKUP(J83,'월간 계획'!C:C,'월간 계획'!B:B,"")</f>
        <v>0</v>
      </c>
      <c r="G83" s="95" t="s">
        <v>344</v>
      </c>
      <c r="H83" s="95" t="str">
        <f>_xlfn.XLOOKUP(M83,'월간 계획'!AG:AG,'월간 계획'!C:C,"")</f>
        <v>김정일</v>
      </c>
      <c r="I83" s="95" t="s">
        <v>345</v>
      </c>
      <c r="J83" s="96" t="str">
        <f>_xlfn.XLOOKUP(N83,'월간 계획'!AG:AG,'월간 계획'!C:C,"")</f>
        <v>박희재</v>
      </c>
      <c r="L83" s="93" t="str">
        <f>IF(E83=F83,"ok","확인")</f>
        <v>확인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45092</v>
      </c>
      <c r="B99" s="309"/>
      <c r="C99" s="309"/>
      <c r="D99" s="94" t="s">
        <v>343</v>
      </c>
      <c r="E99" s="274">
        <f>_xlfn.XLOOKUP(H99,'월간 계획'!C:C,'월간 계획'!B:B,"")</f>
        <v>3509</v>
      </c>
      <c r="F99" s="296">
        <f>_xlfn.XLOOKUP(J99,'월간 계획'!C:C,'월간 계획'!B:B,"")</f>
        <v>3509</v>
      </c>
      <c r="G99" s="95" t="s">
        <v>344</v>
      </c>
      <c r="H99" s="95" t="str">
        <f>_xlfn.XLOOKUP(M99,'월간 계획'!AG:AG,'월간 계획'!C:C,"")</f>
        <v>박종길</v>
      </c>
      <c r="I99" s="95" t="s">
        <v>345</v>
      </c>
      <c r="J99" s="96" t="str">
        <f>_xlfn.XLOOKUP(N99,'월간 계획'!AG:AG,'월간 계획'!C:C,"")</f>
        <v>김상신</v>
      </c>
      <c r="L99" s="93" t="str">
        <f>IF(E99=F99,"ok","확인")</f>
        <v>ok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45092</v>
      </c>
      <c r="B115" s="309"/>
      <c r="C115" s="309"/>
      <c r="D115" s="94" t="s">
        <v>343</v>
      </c>
      <c r="E115" s="274">
        <f>_xlfn.XLOOKUP(H115,'월간 계획'!C:C,'월간 계획'!B:B,"")</f>
        <v>3619</v>
      </c>
      <c r="F115" s="296">
        <f>_xlfn.XLOOKUP(J115,'월간 계획'!C:C,'월간 계획'!B:B,"")</f>
        <v>3619</v>
      </c>
      <c r="G115" s="95" t="s">
        <v>344</v>
      </c>
      <c r="H115" s="95" t="str">
        <f>_xlfn.XLOOKUP(M115,'월간 계획'!AG:AG,'월간 계획'!C:C,"")</f>
        <v>최정수</v>
      </c>
      <c r="I115" s="95" t="s">
        <v>345</v>
      </c>
      <c r="J115" s="96" t="str">
        <f>_xlfn.XLOOKUP(N115,'월간 계획'!AG:AG,'월간 계획'!C:C,"")</f>
        <v>심상만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45092</v>
      </c>
      <c r="B131" s="309"/>
      <c r="C131" s="309"/>
      <c r="D131" s="94" t="s">
        <v>343</v>
      </c>
      <c r="E131" s="274">
        <f>_xlfn.XLOOKUP(H131,'월간 계획'!C:C,'월간 계획'!B:B,"")</f>
        <v>3620</v>
      </c>
      <c r="F131" s="296">
        <f>_xlfn.XLOOKUP(J131,'월간 계획'!C:C,'월간 계획'!B:B,"")</f>
        <v>3620</v>
      </c>
      <c r="G131" s="95" t="s">
        <v>344</v>
      </c>
      <c r="H131" s="95" t="str">
        <f>_xlfn.XLOOKUP(M131,'월간 계획'!AG:AG,'월간 계획'!C:C,"")</f>
        <v>장시혁</v>
      </c>
      <c r="I131" s="95" t="s">
        <v>345</v>
      </c>
      <c r="J131" s="96" t="str">
        <f>_xlfn.XLOOKUP(N131,'월간 계획'!AG:AG,'월간 계획'!C:C,"")</f>
        <v>최중문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45092</v>
      </c>
      <c r="B147" s="309"/>
      <c r="C147" s="309"/>
      <c r="D147" s="94" t="s">
        <v>343</v>
      </c>
      <c r="E147" s="274">
        <v>3621</v>
      </c>
      <c r="F147" s="296" t="str">
        <f>_xlfn.XLOOKUP(J147,'월간 계획'!C:C,'월간 계획'!B:B,"")</f>
        <v>SP</v>
      </c>
      <c r="G147" s="95" t="s">
        <v>344</v>
      </c>
      <c r="H147" s="95" t="str">
        <f>_xlfn.XLOOKUP(M147,'월간 계획'!AG:AG,'월간 계획'!C:C,"")</f>
        <v>김대수</v>
      </c>
      <c r="I147" s="95" t="s">
        <v>345</v>
      </c>
      <c r="J147" s="96" t="str">
        <f>_xlfn.XLOOKUP(N147,'월간 계획'!AG:AG,'월간 계획'!C:C,"")</f>
        <v>한태전</v>
      </c>
      <c r="L147" s="93" t="str">
        <f>IF(E147=F147,"ok","확인")</f>
        <v>확인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45092</v>
      </c>
      <c r="B163" s="309"/>
      <c r="C163" s="309"/>
      <c r="D163" s="94" t="s">
        <v>343</v>
      </c>
      <c r="E163" s="274">
        <f>_xlfn.XLOOKUP(H163,'월간 계획'!C:C,'월간 계획'!B:B,"")</f>
        <v>3622</v>
      </c>
      <c r="F163" s="296">
        <f>_xlfn.XLOOKUP(J163,'월간 계획'!C:C,'월간 계획'!B:B,"")</f>
        <v>3622</v>
      </c>
      <c r="G163" s="95" t="s">
        <v>344</v>
      </c>
      <c r="H163" s="95" t="str">
        <f>_xlfn.XLOOKUP(M163,'월간 계획'!AG:AG,'월간 계획'!C:C,"")</f>
        <v>자선호</v>
      </c>
      <c r="I163" s="95" t="s">
        <v>345</v>
      </c>
      <c r="J163" s="96" t="str">
        <f>_xlfn.XLOOKUP(N163,'월간 계획'!AG:AG,'월간 계획'!C:C,"")</f>
        <v>김만철</v>
      </c>
      <c r="L163" s="93" t="str">
        <f>IF(E163=F163,"ok","확인")</f>
        <v>ok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45092</v>
      </c>
      <c r="B179" s="309"/>
      <c r="C179" s="309"/>
      <c r="D179" s="94" t="s">
        <v>343</v>
      </c>
      <c r="E179" s="274">
        <f>_xlfn.XLOOKUP(H179,'월간 계획'!C:C,'월간 계획'!B:B,"")</f>
        <v>3629</v>
      </c>
      <c r="F179" s="296">
        <f>_xlfn.XLOOKUP(J179,'월간 계획'!C:C,'월간 계획'!B:B,"")</f>
        <v>3629</v>
      </c>
      <c r="G179" s="95" t="s">
        <v>344</v>
      </c>
      <c r="H179" s="95" t="str">
        <f>_xlfn.XLOOKUP(M179,'월간 계획'!AG:AG,'월간 계획'!C:C,"")</f>
        <v>김권호</v>
      </c>
      <c r="I179" s="95" t="s">
        <v>345</v>
      </c>
      <c r="J179" s="96" t="str">
        <f>_xlfn.XLOOKUP(N179,'월간 계획'!AG:AG,'월간 계획'!C:C,"")</f>
        <v>김민규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</mergeCells>
  <phoneticPr fontId="4" type="noConversion"/>
  <conditionalFormatting sqref="L3">
    <cfRule type="containsText" dxfId="174" priority="23" operator="containsText" text="확인">
      <formula>NOT(ISERROR(SEARCH("확인",L3)))</formula>
    </cfRule>
  </conditionalFormatting>
  <conditionalFormatting sqref="L19">
    <cfRule type="containsText" dxfId="173" priority="11" operator="containsText" text="확인">
      <formula>NOT(ISERROR(SEARCH("확인",L19)))</formula>
    </cfRule>
  </conditionalFormatting>
  <conditionalFormatting sqref="L35">
    <cfRule type="containsText" dxfId="172" priority="10" operator="containsText" text="확인">
      <formula>NOT(ISERROR(SEARCH("확인",L35)))</formula>
    </cfRule>
  </conditionalFormatting>
  <conditionalFormatting sqref="L51">
    <cfRule type="containsText" dxfId="171" priority="9" operator="containsText" text="확인">
      <formula>NOT(ISERROR(SEARCH("확인",L51)))</formula>
    </cfRule>
  </conditionalFormatting>
  <conditionalFormatting sqref="L67">
    <cfRule type="containsText" dxfId="170" priority="8" operator="containsText" text="확인">
      <formula>NOT(ISERROR(SEARCH("확인",L67)))</formula>
    </cfRule>
  </conditionalFormatting>
  <conditionalFormatting sqref="L83">
    <cfRule type="containsText" dxfId="169" priority="7" operator="containsText" text="확인">
      <formula>NOT(ISERROR(SEARCH("확인",L83)))</formula>
    </cfRule>
  </conditionalFormatting>
  <conditionalFormatting sqref="L99">
    <cfRule type="containsText" dxfId="168" priority="6" operator="containsText" text="확인">
      <formula>NOT(ISERROR(SEARCH("확인",L99)))</formula>
    </cfRule>
  </conditionalFormatting>
  <conditionalFormatting sqref="L115">
    <cfRule type="containsText" dxfId="167" priority="5" operator="containsText" text="확인">
      <formula>NOT(ISERROR(SEARCH("확인",L115)))</formula>
    </cfRule>
  </conditionalFormatting>
  <conditionalFormatting sqref="L131">
    <cfRule type="containsText" dxfId="166" priority="4" operator="containsText" text="확인">
      <formula>NOT(ISERROR(SEARCH("확인",L131)))</formula>
    </cfRule>
  </conditionalFormatting>
  <conditionalFormatting sqref="L147">
    <cfRule type="containsText" dxfId="165" priority="3" operator="containsText" text="확인">
      <formula>NOT(ISERROR(SEARCH("확인",L147)))</formula>
    </cfRule>
  </conditionalFormatting>
  <conditionalFormatting sqref="L163">
    <cfRule type="containsText" dxfId="164" priority="2" operator="containsText" text="확인">
      <formula>NOT(ISERROR(SEARCH("확인",L163)))</formula>
    </cfRule>
  </conditionalFormatting>
  <conditionalFormatting sqref="L179">
    <cfRule type="containsText" dxfId="163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F66B-162B-4927-999B-CCD002C497AC}">
  <sheetPr>
    <tabColor rgb="FF92D050"/>
  </sheetPr>
  <dimension ref="A1:AN198"/>
  <sheetViews>
    <sheetView view="pageBreakPreview" zoomScale="70" zoomScaleNormal="85" zoomScaleSheetLayoutView="70" workbookViewId="0">
      <selection activeCell="E84" sqref="E84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계획'!AF3</f>
        <v>45091</v>
      </c>
      <c r="B3" s="309"/>
      <c r="C3" s="309"/>
      <c r="D3" s="94" t="s">
        <v>343</v>
      </c>
      <c r="E3" s="274">
        <f>_xlfn.XLOOKUP(H3,'월간 계획'!C:C,'월간 계획'!B:B,"")</f>
        <v>3631</v>
      </c>
      <c r="F3" s="296">
        <f>_xlfn.XLOOKUP(J3,'월간 계획'!C:C,'월간 계획'!B:B,"")</f>
        <v>3631</v>
      </c>
      <c r="G3" s="95" t="s">
        <v>344</v>
      </c>
      <c r="H3" s="95" t="str">
        <f>_xlfn.XLOOKUP(M3,'월간 계획'!AF:AF,'월간 계획'!C:C,"")</f>
        <v>이영화</v>
      </c>
      <c r="I3" s="95" t="s">
        <v>345</v>
      </c>
      <c r="J3" s="96" t="str">
        <f>_xlfn.XLOOKUP(N3,'월간 계획'!AF:AF,'월간 계획'!C:C,"")</f>
        <v>장남균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45091</v>
      </c>
      <c r="B19" s="309"/>
      <c r="C19" s="309"/>
      <c r="D19" s="94" t="s">
        <v>343</v>
      </c>
      <c r="E19" s="274">
        <v>3632</v>
      </c>
      <c r="F19" s="296" t="str">
        <f>_xlfn.XLOOKUP(J19,'월간 계획'!C:C,'월간 계획'!B:B,"")</f>
        <v>SP</v>
      </c>
      <c r="G19" s="95" t="s">
        <v>344</v>
      </c>
      <c r="H19" s="95" t="str">
        <f>_xlfn.XLOOKUP(M19,'월간 계획'!AF:AF,'월간 계획'!C:C,"")</f>
        <v>김정일</v>
      </c>
      <c r="I19" s="95" t="s">
        <v>345</v>
      </c>
      <c r="J19" s="96" t="str">
        <f>_xlfn.XLOOKUP(N19,'월간 계획'!AF:AF,'월간 계획'!C:C,"")</f>
        <v>김용진</v>
      </c>
      <c r="L19" s="93" t="str">
        <f>IF(E19=F19,"ok","확인")</f>
        <v>확인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45091</v>
      </c>
      <c r="B35" s="309"/>
      <c r="C35" s="309"/>
      <c r="D35" s="94" t="s">
        <v>343</v>
      </c>
      <c r="E35" s="274">
        <f>_xlfn.XLOOKUP(H35,'월간 계획'!C:C,'월간 계획'!B:B,"")</f>
        <v>3661</v>
      </c>
      <c r="F35" s="296">
        <f>_xlfn.XLOOKUP(J35,'월간 계획'!C:C,'월간 계획'!B:B,"")</f>
        <v>3661</v>
      </c>
      <c r="G35" s="95" t="s">
        <v>344</v>
      </c>
      <c r="H35" s="95" t="str">
        <f>_xlfn.XLOOKUP(M35,'월간 계획'!AF:AF,'월간 계획'!C:C,"")</f>
        <v>이인섭</v>
      </c>
      <c r="I35" s="95" t="s">
        <v>345</v>
      </c>
      <c r="J35" s="96" t="str">
        <f>_xlfn.XLOOKUP(N35,'월간 계획'!AF:AF,'월간 계획'!C:C,"")</f>
        <v>김익수</v>
      </c>
      <c r="L35" s="93" t="str">
        <f>IF(E35=F35,"ok","확인")</f>
        <v>ok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45091</v>
      </c>
      <c r="B51" s="309"/>
      <c r="C51" s="309"/>
      <c r="D51" s="94" t="s">
        <v>343</v>
      </c>
      <c r="E51" s="274">
        <f>_xlfn.XLOOKUP(H51,'월간 계획'!C:C,'월간 계획'!B:B,"")</f>
        <v>3662</v>
      </c>
      <c r="F51" s="296">
        <f>_xlfn.XLOOKUP(J51,'월간 계획'!C:C,'월간 계획'!B:B,"")</f>
        <v>3662</v>
      </c>
      <c r="G51" s="95" t="s">
        <v>344</v>
      </c>
      <c r="H51" s="95" t="str">
        <f>_xlfn.XLOOKUP(M51,'월간 계획'!AF:AF,'월간 계획'!C:C,"")</f>
        <v>김학희</v>
      </c>
      <c r="I51" s="95" t="s">
        <v>345</v>
      </c>
      <c r="J51" s="96" t="str">
        <f>_xlfn.XLOOKUP(N51,'월간 계획'!AF:AF,'월간 계획'!C:C,"")</f>
        <v>최용선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45091</v>
      </c>
      <c r="B67" s="309"/>
      <c r="C67" s="309"/>
      <c r="D67" s="94" t="s">
        <v>343</v>
      </c>
      <c r="E67" s="274">
        <f>_xlfn.XLOOKUP(H67,'월간 계획'!C:C,'월간 계획'!B:B,"")</f>
        <v>3508</v>
      </c>
      <c r="F67" s="296">
        <f>_xlfn.XLOOKUP(J67,'월간 계획'!C:C,'월간 계획'!B:B,"")</f>
        <v>3508</v>
      </c>
      <c r="G67" s="95" t="s">
        <v>344</v>
      </c>
      <c r="H67" s="95" t="str">
        <f>_xlfn.XLOOKUP(M67,'월간 계획'!AF:AF,'월간 계획'!C:C,"")</f>
        <v>박선웅</v>
      </c>
      <c r="I67" s="95" t="s">
        <v>345</v>
      </c>
      <c r="J67" s="96" t="str">
        <f>_xlfn.XLOOKUP(N67,'월간 계획'!AF:AF,'월간 계획'!C:C,"")</f>
        <v>이수환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45091</v>
      </c>
      <c r="B83" s="309"/>
      <c r="C83" s="309"/>
      <c r="D83" s="94" t="s">
        <v>343</v>
      </c>
      <c r="E83" s="274">
        <v>3509</v>
      </c>
      <c r="F83" s="296" t="str">
        <f>_xlfn.XLOOKUP(J83,'월간 계획'!C:C,'월간 계획'!B:B,"")</f>
        <v>SP</v>
      </c>
      <c r="G83" s="95" t="s">
        <v>344</v>
      </c>
      <c r="H83" s="95" t="str">
        <f>_xlfn.XLOOKUP(M83,'월간 계획'!AF:AF,'월간 계획'!C:C,"")</f>
        <v>김선호</v>
      </c>
      <c r="I83" s="95" t="s">
        <v>345</v>
      </c>
      <c r="J83" s="96" t="str">
        <f>_xlfn.XLOOKUP(N83,'월간 계획'!AF:AF,'월간 계획'!C:C,"")</f>
        <v>한태전</v>
      </c>
      <c r="L83" s="93" t="str">
        <f>IF(E83=F83,"ok","확인")</f>
        <v>확인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45091</v>
      </c>
      <c r="B99" s="309"/>
      <c r="C99" s="309"/>
      <c r="D99" s="94" t="s">
        <v>343</v>
      </c>
      <c r="E99" s="274">
        <f>_xlfn.XLOOKUP(H99,'월간 계획'!C:C,'월간 계획'!B:B,"")</f>
        <v>3619</v>
      </c>
      <c r="F99" s="296">
        <f>_xlfn.XLOOKUP(J99,'월간 계획'!C:C,'월간 계획'!B:B,"")</f>
        <v>3619</v>
      </c>
      <c r="G99" s="95" t="s">
        <v>344</v>
      </c>
      <c r="H99" s="95" t="str">
        <f>_xlfn.XLOOKUP(M99,'월간 계획'!AF:AF,'월간 계획'!C:C,"")</f>
        <v>최정수</v>
      </c>
      <c r="I99" s="95" t="s">
        <v>345</v>
      </c>
      <c r="J99" s="96" t="str">
        <f>_xlfn.XLOOKUP(N99,'월간 계획'!AF:AF,'월간 계획'!C:C,"")</f>
        <v>심상만</v>
      </c>
      <c r="L99" s="93" t="str">
        <f>IF(E99=F99,"ok","확인")</f>
        <v>ok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45091</v>
      </c>
      <c r="B115" s="309"/>
      <c r="C115" s="309"/>
      <c r="D115" s="94" t="s">
        <v>343</v>
      </c>
      <c r="E115" s="274">
        <f>_xlfn.XLOOKUP(H115,'월간 계획'!C:C,'월간 계획'!B:B,"")</f>
        <v>3620</v>
      </c>
      <c r="F115" s="296">
        <f>_xlfn.XLOOKUP(J115,'월간 계획'!C:C,'월간 계획'!B:B,"")</f>
        <v>3620</v>
      </c>
      <c r="G115" s="95" t="s">
        <v>344</v>
      </c>
      <c r="H115" s="95" t="str">
        <f>_xlfn.XLOOKUP(M115,'월간 계획'!AF:AF,'월간 계획'!C:C,"")</f>
        <v>장시혁</v>
      </c>
      <c r="I115" s="95" t="s">
        <v>345</v>
      </c>
      <c r="J115" s="96" t="str">
        <f>_xlfn.XLOOKUP(N115,'월간 계획'!AF:AF,'월간 계획'!C:C,"")</f>
        <v>최중문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45091</v>
      </c>
      <c r="B131" s="309"/>
      <c r="C131" s="309"/>
      <c r="D131" s="94" t="s">
        <v>343</v>
      </c>
      <c r="E131" s="274">
        <f>_xlfn.XLOOKUP(H131,'월간 계획'!C:C,'월간 계획'!B:B,"")</f>
        <v>3621</v>
      </c>
      <c r="F131" s="296">
        <f>_xlfn.XLOOKUP(J131,'월간 계획'!C:C,'월간 계획'!B:B,"")</f>
        <v>3621</v>
      </c>
      <c r="G131" s="95" t="s">
        <v>344</v>
      </c>
      <c r="H131" s="95" t="str">
        <f>_xlfn.XLOOKUP(M131,'월간 계획'!AF:AF,'월간 계획'!C:C,"")</f>
        <v>김학열</v>
      </c>
      <c r="I131" s="95" t="s">
        <v>345</v>
      </c>
      <c r="J131" s="96" t="str">
        <f>_xlfn.XLOOKUP(N131,'월간 계획'!AF:AF,'월간 계획'!C:C,"")</f>
        <v>김도근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45091</v>
      </c>
      <c r="B147" s="309"/>
      <c r="C147" s="309"/>
      <c r="D147" s="94" t="s">
        <v>343</v>
      </c>
      <c r="E147" s="274">
        <v>3622</v>
      </c>
      <c r="F147" s="296" t="str">
        <f>_xlfn.XLOOKUP(J147,'월간 계획'!C:C,'월간 계획'!B:B,"")</f>
        <v>SP</v>
      </c>
      <c r="G147" s="95" t="s">
        <v>344</v>
      </c>
      <c r="H147" s="95" t="str">
        <f>_xlfn.XLOOKUP(M147,'월간 계획'!AF:AF,'월간 계획'!C:C,"")</f>
        <v>심기섭</v>
      </c>
      <c r="I147" s="95" t="s">
        <v>345</v>
      </c>
      <c r="J147" s="96" t="str">
        <f>_xlfn.XLOOKUP(N147,'월간 계획'!AF:AF,'월간 계획'!C:C,"")</f>
        <v>김성취</v>
      </c>
      <c r="L147" s="93" t="str">
        <f>IF(E147=F147,"ok","확인")</f>
        <v>확인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45091</v>
      </c>
      <c r="B163" s="309"/>
      <c r="C163" s="309"/>
      <c r="D163" s="94" t="s">
        <v>343</v>
      </c>
      <c r="E163" s="274">
        <f>_xlfn.XLOOKUP(H163,'월간 계획'!C:C,'월간 계획'!B:B,"")</f>
        <v>3629</v>
      </c>
      <c r="F163" s="296">
        <f>_xlfn.XLOOKUP(J163,'월간 계획'!C:C,'월간 계획'!B:B,"")</f>
        <v>3629</v>
      </c>
      <c r="G163" s="95" t="s">
        <v>344</v>
      </c>
      <c r="H163" s="95" t="str">
        <f>_xlfn.XLOOKUP(M163,'월간 계획'!AF:AF,'월간 계획'!C:C,"")</f>
        <v>김권호</v>
      </c>
      <c r="I163" s="95" t="s">
        <v>345</v>
      </c>
      <c r="J163" s="96" t="str">
        <f>_xlfn.XLOOKUP(N163,'월간 계획'!AF:AF,'월간 계획'!C:C,"")</f>
        <v>김민규</v>
      </c>
      <c r="L163" s="93" t="str">
        <f>IF(E163=F163,"ok","확인")</f>
        <v>ok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45091</v>
      </c>
      <c r="B179" s="309"/>
      <c r="C179" s="309"/>
      <c r="D179" s="94" t="s">
        <v>343</v>
      </c>
      <c r="E179" s="274">
        <f>_xlfn.XLOOKUP(H179,'월간 계획'!C:C,'월간 계획'!B:B,"")</f>
        <v>3630</v>
      </c>
      <c r="F179" s="296">
        <f>_xlfn.XLOOKUP(J179,'월간 계획'!C:C,'월간 계획'!B:B,"")</f>
        <v>3630</v>
      </c>
      <c r="G179" s="95" t="s">
        <v>344</v>
      </c>
      <c r="H179" s="95" t="str">
        <f>_xlfn.XLOOKUP(M179,'월간 계획'!AF:AF,'월간 계획'!C:C,"")</f>
        <v>변일용</v>
      </c>
      <c r="I179" s="95" t="s">
        <v>345</v>
      </c>
      <c r="J179" s="96" t="str">
        <f>_xlfn.XLOOKUP(N179,'월간 계획'!AF:AF,'월간 계획'!C:C,"")</f>
        <v>우제욱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</mergeCells>
  <phoneticPr fontId="4" type="noConversion"/>
  <conditionalFormatting sqref="L3">
    <cfRule type="containsText" dxfId="162" priority="23" operator="containsText" text="확인">
      <formula>NOT(ISERROR(SEARCH("확인",L3)))</formula>
    </cfRule>
  </conditionalFormatting>
  <conditionalFormatting sqref="L19">
    <cfRule type="containsText" dxfId="161" priority="11" operator="containsText" text="확인">
      <formula>NOT(ISERROR(SEARCH("확인",L19)))</formula>
    </cfRule>
  </conditionalFormatting>
  <conditionalFormatting sqref="L35">
    <cfRule type="containsText" dxfId="160" priority="10" operator="containsText" text="확인">
      <formula>NOT(ISERROR(SEARCH("확인",L35)))</formula>
    </cfRule>
  </conditionalFormatting>
  <conditionalFormatting sqref="L51">
    <cfRule type="containsText" dxfId="159" priority="9" operator="containsText" text="확인">
      <formula>NOT(ISERROR(SEARCH("확인",L51)))</formula>
    </cfRule>
  </conditionalFormatting>
  <conditionalFormatting sqref="L67">
    <cfRule type="containsText" dxfId="158" priority="8" operator="containsText" text="확인">
      <formula>NOT(ISERROR(SEARCH("확인",L67)))</formula>
    </cfRule>
  </conditionalFormatting>
  <conditionalFormatting sqref="L83">
    <cfRule type="containsText" dxfId="157" priority="7" operator="containsText" text="확인">
      <formula>NOT(ISERROR(SEARCH("확인",L83)))</formula>
    </cfRule>
  </conditionalFormatting>
  <conditionalFormatting sqref="L99">
    <cfRule type="containsText" dxfId="156" priority="6" operator="containsText" text="확인">
      <formula>NOT(ISERROR(SEARCH("확인",L99)))</formula>
    </cfRule>
  </conditionalFormatting>
  <conditionalFormatting sqref="L115">
    <cfRule type="containsText" dxfId="155" priority="5" operator="containsText" text="확인">
      <formula>NOT(ISERROR(SEARCH("확인",L115)))</formula>
    </cfRule>
  </conditionalFormatting>
  <conditionalFormatting sqref="L131">
    <cfRule type="containsText" dxfId="154" priority="4" operator="containsText" text="확인">
      <formula>NOT(ISERROR(SEARCH("확인",L131)))</formula>
    </cfRule>
  </conditionalFormatting>
  <conditionalFormatting sqref="L147">
    <cfRule type="containsText" dxfId="153" priority="3" operator="containsText" text="확인">
      <formula>NOT(ISERROR(SEARCH("확인",L147)))</formula>
    </cfRule>
  </conditionalFormatting>
  <conditionalFormatting sqref="L163">
    <cfRule type="containsText" dxfId="152" priority="2" operator="containsText" text="확인">
      <formula>NOT(ISERROR(SEARCH("확인",L163)))</formula>
    </cfRule>
  </conditionalFormatting>
  <conditionalFormatting sqref="L179">
    <cfRule type="containsText" dxfId="151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E6AE-9F2A-473E-9B42-C3C0BAFBEA02}">
  <sheetPr>
    <tabColor rgb="FF92D050"/>
  </sheetPr>
  <dimension ref="A1:AN198"/>
  <sheetViews>
    <sheetView view="pageBreakPreview" zoomScale="70" zoomScaleNormal="85" zoomScaleSheetLayoutView="70" workbookViewId="0">
      <selection activeCell="N24" sqref="N24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계획'!AE3</f>
        <v>45090</v>
      </c>
      <c r="B3" s="309"/>
      <c r="C3" s="309"/>
      <c r="D3" s="94" t="s">
        <v>343</v>
      </c>
      <c r="E3" s="274">
        <v>3632</v>
      </c>
      <c r="F3" s="296">
        <f>_xlfn.XLOOKUP(J3,'월간 계획'!C:C,'월간 계획'!B:B,"")</f>
        <v>3632</v>
      </c>
      <c r="G3" s="95" t="s">
        <v>344</v>
      </c>
      <c r="H3" s="95" t="str">
        <f>_xlfn.XLOOKUP(M3,'월간 계획'!AE:AE,'월간 계획'!C:C,"")</f>
        <v>김대수</v>
      </c>
      <c r="I3" s="95" t="s">
        <v>345</v>
      </c>
      <c r="J3" s="96" t="str">
        <f>_xlfn.XLOOKUP(N3,'월간 계획'!AE:AE,'월간 계획'!C:C,"")</f>
        <v>김요섭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45090</v>
      </c>
      <c r="B19" s="309"/>
      <c r="C19" s="309"/>
      <c r="D19" s="94" t="s">
        <v>343</v>
      </c>
      <c r="E19" s="274">
        <v>3661</v>
      </c>
      <c r="F19" s="296" t="str">
        <f>_xlfn.XLOOKUP(J19,'월간 계획'!C:C,'월간 계획'!B:B,"")</f>
        <v>SP</v>
      </c>
      <c r="G19" s="95" t="s">
        <v>344</v>
      </c>
      <c r="H19" s="95" t="str">
        <f>_xlfn.XLOOKUP(M19,'월간 계획'!AE:AE,'월간 계획'!C:C,"")</f>
        <v>김선호</v>
      </c>
      <c r="I19" s="95" t="s">
        <v>345</v>
      </c>
      <c r="J19" s="96" t="str">
        <f>_xlfn.XLOOKUP(N19,'월간 계획'!AE:AE,'월간 계획'!C:C,"")</f>
        <v>한태전</v>
      </c>
      <c r="L19" s="93" t="str">
        <f>IF(E19=F19,"ok","확인")</f>
        <v>확인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45090</v>
      </c>
      <c r="B35" s="309"/>
      <c r="C35" s="309"/>
      <c r="D35" s="94" t="s">
        <v>343</v>
      </c>
      <c r="E35" s="274">
        <f>_xlfn.XLOOKUP(H35,'월간 계획'!C:C,'월간 계획'!B:B,"")</f>
        <v>3662</v>
      </c>
      <c r="F35" s="296">
        <f>_xlfn.XLOOKUP(J35,'월간 계획'!C:C,'월간 계획'!B:B,"")</f>
        <v>3662</v>
      </c>
      <c r="G35" s="95" t="s">
        <v>344</v>
      </c>
      <c r="H35" s="95" t="str">
        <f>_xlfn.XLOOKUP(M35,'월간 계획'!AE:AE,'월간 계획'!C:C,"")</f>
        <v>김학희</v>
      </c>
      <c r="I35" s="95" t="s">
        <v>345</v>
      </c>
      <c r="J35" s="96" t="str">
        <f>_xlfn.XLOOKUP(N35,'월간 계획'!AE:AE,'월간 계획'!C:C,"")</f>
        <v>최용선</v>
      </c>
      <c r="L35" s="93" t="str">
        <f>IF(E35=F35,"ok","확인")</f>
        <v>ok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45090</v>
      </c>
      <c r="B51" s="309"/>
      <c r="C51" s="309"/>
      <c r="D51" s="94" t="s">
        <v>343</v>
      </c>
      <c r="E51" s="274">
        <f>_xlfn.XLOOKUP(H51,'월간 계획'!C:C,'월간 계획'!B:B,"")</f>
        <v>3508</v>
      </c>
      <c r="F51" s="296">
        <f>_xlfn.XLOOKUP(J51,'월간 계획'!C:C,'월간 계획'!B:B,"")</f>
        <v>3508</v>
      </c>
      <c r="G51" s="95" t="s">
        <v>344</v>
      </c>
      <c r="H51" s="95" t="str">
        <f>_xlfn.XLOOKUP(M51,'월간 계획'!AE:AE,'월간 계획'!C:C,"")</f>
        <v>박선웅</v>
      </c>
      <c r="I51" s="95" t="s">
        <v>345</v>
      </c>
      <c r="J51" s="96" t="str">
        <f>_xlfn.XLOOKUP(N51,'월간 계획'!AE:AE,'월간 계획'!C:C,"")</f>
        <v>이수환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45090</v>
      </c>
      <c r="B67" s="309"/>
      <c r="C67" s="309"/>
      <c r="D67" s="94" t="s">
        <v>343</v>
      </c>
      <c r="E67" s="274">
        <f>_xlfn.XLOOKUP(H67,'월간 계획'!C:C,'월간 계획'!B:B,"")</f>
        <v>3509</v>
      </c>
      <c r="F67" s="296">
        <f>_xlfn.XLOOKUP(J67,'월간 계획'!C:C,'월간 계획'!B:B,"")</f>
        <v>3509</v>
      </c>
      <c r="G67" s="95" t="s">
        <v>344</v>
      </c>
      <c r="H67" s="95" t="str">
        <f>_xlfn.XLOOKUP(M67,'월간 계획'!AE:AE,'월간 계획'!C:C,"")</f>
        <v>박종길</v>
      </c>
      <c r="I67" s="95" t="s">
        <v>345</v>
      </c>
      <c r="J67" s="96" t="str">
        <f>_xlfn.XLOOKUP(N67,'월간 계획'!AE:AE,'월간 계획'!C:C,"")</f>
        <v>김상신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45090</v>
      </c>
      <c r="B83" s="309"/>
      <c r="C83" s="309"/>
      <c r="D83" s="94" t="s">
        <v>343</v>
      </c>
      <c r="E83" s="274">
        <v>3619</v>
      </c>
      <c r="F83" s="296" t="str">
        <f>_xlfn.XLOOKUP(J83,'월간 계획'!C:C,'월간 계획'!B:B,"")</f>
        <v>SP</v>
      </c>
      <c r="G83" s="95" t="s">
        <v>344</v>
      </c>
      <c r="H83" s="95" t="str">
        <f>_xlfn.XLOOKUP(M83,'월간 계획'!AE:AE,'월간 계획'!C:C,"")</f>
        <v>양광일</v>
      </c>
      <c r="I83" s="95" t="s">
        <v>345</v>
      </c>
      <c r="J83" s="96" t="str">
        <f>_xlfn.XLOOKUP(N83,'월간 계획'!AE:AE,'월간 계획'!C:C,"")</f>
        <v>김성취</v>
      </c>
      <c r="L83" s="93" t="str">
        <f>IF(E83=F83,"ok","확인")</f>
        <v>확인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45090</v>
      </c>
      <c r="B99" s="309"/>
      <c r="C99" s="309"/>
      <c r="D99" s="94" t="s">
        <v>343</v>
      </c>
      <c r="E99" s="274">
        <f>_xlfn.XLOOKUP(H99,'월간 계획'!C:C,'월간 계획'!B:B,"")</f>
        <v>3620</v>
      </c>
      <c r="F99" s="296">
        <f>_xlfn.XLOOKUP(J99,'월간 계획'!C:C,'월간 계획'!B:B,"")</f>
        <v>3620</v>
      </c>
      <c r="G99" s="95" t="s">
        <v>344</v>
      </c>
      <c r="H99" s="95" t="str">
        <f>_xlfn.XLOOKUP(M99,'월간 계획'!AE:AE,'월간 계획'!C:C,"")</f>
        <v>장시혁</v>
      </c>
      <c r="I99" s="95" t="s">
        <v>345</v>
      </c>
      <c r="J99" s="96" t="str">
        <f>_xlfn.XLOOKUP(N99,'월간 계획'!AE:AE,'월간 계획'!C:C,"")</f>
        <v>최중문</v>
      </c>
      <c r="L99" s="93" t="str">
        <f>IF(E99=F99,"ok","확인")</f>
        <v>ok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45090</v>
      </c>
      <c r="B115" s="309"/>
      <c r="C115" s="309"/>
      <c r="D115" s="94" t="s">
        <v>343</v>
      </c>
      <c r="E115" s="274">
        <f>_xlfn.XLOOKUP(H115,'월간 계획'!C:C,'월간 계획'!B:B,"")</f>
        <v>3621</v>
      </c>
      <c r="F115" s="296">
        <f>_xlfn.XLOOKUP(J115,'월간 계획'!C:C,'월간 계획'!B:B,"")</f>
        <v>3621</v>
      </c>
      <c r="G115" s="95" t="s">
        <v>344</v>
      </c>
      <c r="H115" s="95" t="str">
        <f>_xlfn.XLOOKUP(M115,'월간 계획'!AE:AE,'월간 계획'!C:C,"")</f>
        <v>김학열</v>
      </c>
      <c r="I115" s="95" t="s">
        <v>345</v>
      </c>
      <c r="J115" s="96" t="str">
        <f>_xlfn.XLOOKUP(N115,'월간 계획'!AE:AE,'월간 계획'!C:C,"")</f>
        <v>김도근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45090</v>
      </c>
      <c r="B131" s="309"/>
      <c r="C131" s="309"/>
      <c r="D131" s="94" t="s">
        <v>343</v>
      </c>
      <c r="E131" s="274">
        <f>_xlfn.XLOOKUP(H131,'월간 계획'!C:C,'월간 계획'!B:B,"")</f>
        <v>3622</v>
      </c>
      <c r="F131" s="296">
        <f>_xlfn.XLOOKUP(J131,'월간 계획'!C:C,'월간 계획'!B:B,"")</f>
        <v>3622</v>
      </c>
      <c r="G131" s="95" t="s">
        <v>344</v>
      </c>
      <c r="H131" s="95" t="str">
        <f>_xlfn.XLOOKUP(M131,'월간 계획'!AE:AE,'월간 계획'!C:C,"")</f>
        <v>자선호</v>
      </c>
      <c r="I131" s="95" t="s">
        <v>345</v>
      </c>
      <c r="J131" s="96" t="str">
        <f>_xlfn.XLOOKUP(N131,'월간 계획'!AE:AE,'월간 계획'!C:C,"")</f>
        <v>김만철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45090</v>
      </c>
      <c r="B147" s="309"/>
      <c r="C147" s="309"/>
      <c r="D147" s="94" t="s">
        <v>343</v>
      </c>
      <c r="E147" s="274">
        <v>3629</v>
      </c>
      <c r="F147" s="296" t="str">
        <f>_xlfn.XLOOKUP(J147,'월간 계획'!C:C,'월간 계획'!B:B,"")</f>
        <v>SP</v>
      </c>
      <c r="G147" s="95" t="s">
        <v>344</v>
      </c>
      <c r="H147" s="95" t="str">
        <f>_xlfn.XLOOKUP(M147,'월간 계획'!AE:AE,'월간 계획'!C:C,"")</f>
        <v>김정일</v>
      </c>
      <c r="I147" s="95" t="s">
        <v>345</v>
      </c>
      <c r="J147" s="96" t="str">
        <f>_xlfn.XLOOKUP(N147,'월간 계획'!AE:AE,'월간 계획'!C:C,"")</f>
        <v>김용진</v>
      </c>
      <c r="L147" s="93" t="str">
        <f>IF(E147=F147,"ok","확인")</f>
        <v>확인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45090</v>
      </c>
      <c r="B163" s="309"/>
      <c r="C163" s="309"/>
      <c r="D163" s="94" t="s">
        <v>343</v>
      </c>
      <c r="E163" s="274">
        <f>_xlfn.XLOOKUP(H163,'월간 계획'!C:C,'월간 계획'!B:B,"")</f>
        <v>3630</v>
      </c>
      <c r="F163" s="296">
        <f>_xlfn.XLOOKUP(J163,'월간 계획'!C:C,'월간 계획'!B:B,"")</f>
        <v>3630</v>
      </c>
      <c r="G163" s="95" t="s">
        <v>344</v>
      </c>
      <c r="H163" s="95" t="str">
        <f>_xlfn.XLOOKUP(M163,'월간 계획'!AE:AE,'월간 계획'!C:C,"")</f>
        <v>변일용</v>
      </c>
      <c r="I163" s="95" t="s">
        <v>345</v>
      </c>
      <c r="J163" s="96" t="str">
        <f>_xlfn.XLOOKUP(N163,'월간 계획'!AE:AE,'월간 계획'!C:C,"")</f>
        <v>우제욱</v>
      </c>
      <c r="L163" s="93" t="str">
        <f>IF(E163=F163,"ok","확인")</f>
        <v>ok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45090</v>
      </c>
      <c r="B179" s="309"/>
      <c r="C179" s="309"/>
      <c r="D179" s="94" t="s">
        <v>343</v>
      </c>
      <c r="E179" s="274">
        <f>_xlfn.XLOOKUP(H179,'월간 계획'!C:C,'월간 계획'!B:B,"")</f>
        <v>3631</v>
      </c>
      <c r="F179" s="296">
        <f>_xlfn.XLOOKUP(J179,'월간 계획'!C:C,'월간 계획'!B:B,"")</f>
        <v>3631</v>
      </c>
      <c r="G179" s="95" t="s">
        <v>344</v>
      </c>
      <c r="H179" s="95" t="str">
        <f>_xlfn.XLOOKUP(M179,'월간 계획'!AE:AE,'월간 계획'!C:C,"")</f>
        <v>이영화</v>
      </c>
      <c r="I179" s="95" t="s">
        <v>345</v>
      </c>
      <c r="J179" s="96" t="str">
        <f>_xlfn.XLOOKUP(N179,'월간 계획'!AE:AE,'월간 계획'!C:C,"")</f>
        <v>장남균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</mergeCells>
  <phoneticPr fontId="4" type="noConversion"/>
  <conditionalFormatting sqref="L3">
    <cfRule type="containsText" dxfId="150" priority="23" operator="containsText" text="확인">
      <formula>NOT(ISERROR(SEARCH("확인",L3)))</formula>
    </cfRule>
  </conditionalFormatting>
  <conditionalFormatting sqref="L19">
    <cfRule type="containsText" dxfId="149" priority="11" operator="containsText" text="확인">
      <formula>NOT(ISERROR(SEARCH("확인",L19)))</formula>
    </cfRule>
  </conditionalFormatting>
  <conditionalFormatting sqref="L35">
    <cfRule type="containsText" dxfId="148" priority="10" operator="containsText" text="확인">
      <formula>NOT(ISERROR(SEARCH("확인",L35)))</formula>
    </cfRule>
  </conditionalFormatting>
  <conditionalFormatting sqref="L51">
    <cfRule type="containsText" dxfId="147" priority="9" operator="containsText" text="확인">
      <formula>NOT(ISERROR(SEARCH("확인",L51)))</formula>
    </cfRule>
  </conditionalFormatting>
  <conditionalFormatting sqref="L67">
    <cfRule type="containsText" dxfId="146" priority="8" operator="containsText" text="확인">
      <formula>NOT(ISERROR(SEARCH("확인",L67)))</formula>
    </cfRule>
  </conditionalFormatting>
  <conditionalFormatting sqref="L83">
    <cfRule type="containsText" dxfId="145" priority="7" operator="containsText" text="확인">
      <formula>NOT(ISERROR(SEARCH("확인",L83)))</formula>
    </cfRule>
  </conditionalFormatting>
  <conditionalFormatting sqref="L99">
    <cfRule type="containsText" dxfId="144" priority="6" operator="containsText" text="확인">
      <formula>NOT(ISERROR(SEARCH("확인",L99)))</formula>
    </cfRule>
  </conditionalFormatting>
  <conditionalFormatting sqref="L115">
    <cfRule type="containsText" dxfId="143" priority="5" operator="containsText" text="확인">
      <formula>NOT(ISERROR(SEARCH("확인",L115)))</formula>
    </cfRule>
  </conditionalFormatting>
  <conditionalFormatting sqref="L131">
    <cfRule type="containsText" dxfId="142" priority="4" operator="containsText" text="확인">
      <formula>NOT(ISERROR(SEARCH("확인",L131)))</formula>
    </cfRule>
  </conditionalFormatting>
  <conditionalFormatting sqref="L147">
    <cfRule type="containsText" dxfId="141" priority="3" operator="containsText" text="확인">
      <formula>NOT(ISERROR(SEARCH("확인",L147)))</formula>
    </cfRule>
  </conditionalFormatting>
  <conditionalFormatting sqref="L163">
    <cfRule type="containsText" dxfId="140" priority="2" operator="containsText" text="확인">
      <formula>NOT(ISERROR(SEARCH("확인",L163)))</formula>
    </cfRule>
  </conditionalFormatting>
  <conditionalFormatting sqref="L179">
    <cfRule type="containsText" dxfId="139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F2B8-B030-48D5-A508-F74DFCEF27F3}">
  <sheetPr>
    <tabColor rgb="FF92D050"/>
  </sheetPr>
  <dimension ref="A1:AN198"/>
  <sheetViews>
    <sheetView view="pageBreakPreview" zoomScale="70" zoomScaleNormal="85" zoomScaleSheetLayoutView="70" workbookViewId="0">
      <selection activeCell="E20" sqref="E20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계획'!AD3</f>
        <v>45089</v>
      </c>
      <c r="B3" s="309"/>
      <c r="C3" s="309"/>
      <c r="D3" s="94" t="s">
        <v>343</v>
      </c>
      <c r="E3" s="274">
        <f>_xlfn.XLOOKUP(H3,'월간 계획'!C:C,'월간 계획'!B:B,"")</f>
        <v>3661</v>
      </c>
      <c r="F3" s="296">
        <f>_xlfn.XLOOKUP(J3,'월간 계획'!C:C,'월간 계획'!B:B,"")</f>
        <v>3661</v>
      </c>
      <c r="G3" s="95" t="s">
        <v>344</v>
      </c>
      <c r="H3" s="95" t="str">
        <f>_xlfn.XLOOKUP(M3,'월간 계획'!AD:AD,'월간 계획'!C:C,"")</f>
        <v>김익수</v>
      </c>
      <c r="I3" s="95" t="s">
        <v>345</v>
      </c>
      <c r="J3" s="96" t="str">
        <f>_xlfn.XLOOKUP(N3,'월간 계획'!AD:AD,'월간 계획'!C:C,"")</f>
        <v>이인섭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45089</v>
      </c>
      <c r="B19" s="309"/>
      <c r="C19" s="309"/>
      <c r="D19" s="94" t="s">
        <v>343</v>
      </c>
      <c r="E19" s="274">
        <v>3662</v>
      </c>
      <c r="F19" s="296">
        <f>_xlfn.XLOOKUP(J19,'월간 계획'!C:C,'월간 계획'!B:B,"")</f>
        <v>0</v>
      </c>
      <c r="G19" s="95" t="s">
        <v>344</v>
      </c>
      <c r="H19" s="95" t="str">
        <f>_xlfn.XLOOKUP(M19,'월간 계획'!AD:AD,'월간 계획'!C:C,"")</f>
        <v>심기섭</v>
      </c>
      <c r="I19" s="95" t="s">
        <v>345</v>
      </c>
      <c r="J19" s="96" t="str">
        <f>_xlfn.XLOOKUP(N19,'월간 계획'!AD:AD,'월간 계획'!C:C,"")</f>
        <v>정윤수</v>
      </c>
      <c r="L19" s="93" t="str">
        <f>IF(E19=F19,"ok","확인")</f>
        <v>확인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45089</v>
      </c>
      <c r="B35" s="309"/>
      <c r="C35" s="309"/>
      <c r="D35" s="94" t="s">
        <v>343</v>
      </c>
      <c r="E35" s="274">
        <f>_xlfn.XLOOKUP(H35,'월간 계획'!C:C,'월간 계획'!B:B,"")</f>
        <v>3508</v>
      </c>
      <c r="F35" s="296">
        <f>_xlfn.XLOOKUP(J35,'월간 계획'!C:C,'월간 계획'!B:B,"")</f>
        <v>3508</v>
      </c>
      <c r="G35" s="95" t="s">
        <v>344</v>
      </c>
      <c r="H35" s="95" t="str">
        <f>_xlfn.XLOOKUP(M35,'월간 계획'!AD:AD,'월간 계획'!C:C,"")</f>
        <v>박선웅</v>
      </c>
      <c r="I35" s="95" t="s">
        <v>345</v>
      </c>
      <c r="J35" s="96" t="str">
        <f>_xlfn.XLOOKUP(N35,'월간 계획'!AD:AD,'월간 계획'!C:C,"")</f>
        <v>이수환</v>
      </c>
      <c r="L35" s="93" t="str">
        <f>IF(E35=F35,"ok","확인")</f>
        <v>ok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45089</v>
      </c>
      <c r="B51" s="309"/>
      <c r="C51" s="309"/>
      <c r="D51" s="94" t="s">
        <v>343</v>
      </c>
      <c r="E51" s="274">
        <f>_xlfn.XLOOKUP(H51,'월간 계획'!C:C,'월간 계획'!B:B,"")</f>
        <v>3509</v>
      </c>
      <c r="F51" s="296">
        <f>_xlfn.XLOOKUP(J51,'월간 계획'!C:C,'월간 계획'!B:B,"")</f>
        <v>3509</v>
      </c>
      <c r="G51" s="95" t="s">
        <v>344</v>
      </c>
      <c r="H51" s="95" t="str">
        <f>_xlfn.XLOOKUP(M51,'월간 계획'!AD:AD,'월간 계획'!C:C,"")</f>
        <v>박종길</v>
      </c>
      <c r="I51" s="95" t="s">
        <v>345</v>
      </c>
      <c r="J51" s="96" t="str">
        <f>_xlfn.XLOOKUP(N51,'월간 계획'!AD:AD,'월간 계획'!C:C,"")</f>
        <v>김상신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45089</v>
      </c>
      <c r="B67" s="309"/>
      <c r="C67" s="309"/>
      <c r="D67" s="94" t="s">
        <v>343</v>
      </c>
      <c r="E67" s="274">
        <f>_xlfn.XLOOKUP(H67,'월간 계획'!C:C,'월간 계획'!B:B,"")</f>
        <v>3619</v>
      </c>
      <c r="F67" s="296">
        <f>_xlfn.XLOOKUP(J67,'월간 계획'!C:C,'월간 계획'!B:B,"")</f>
        <v>3619</v>
      </c>
      <c r="G67" s="95" t="s">
        <v>344</v>
      </c>
      <c r="H67" s="95" t="str">
        <f>_xlfn.XLOOKUP(M67,'월간 계획'!AD:AD,'월간 계획'!C:C,"")</f>
        <v>심상만</v>
      </c>
      <c r="I67" s="95" t="s">
        <v>345</v>
      </c>
      <c r="J67" s="96" t="str">
        <f>_xlfn.XLOOKUP(N67,'월간 계획'!AD:AD,'월간 계획'!C:C,"")</f>
        <v>최정수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45089</v>
      </c>
      <c r="B83" s="309"/>
      <c r="C83" s="309"/>
      <c r="D83" s="94" t="s">
        <v>343</v>
      </c>
      <c r="E83" s="274">
        <v>3620</v>
      </c>
      <c r="F83" s="296" t="str">
        <f>_xlfn.XLOOKUP(J83,'월간 계획'!C:C,'월간 계획'!B:B,"")</f>
        <v>SP</v>
      </c>
      <c r="G83" s="95" t="s">
        <v>344</v>
      </c>
      <c r="H83" s="95" t="str">
        <f>_xlfn.XLOOKUP(M83,'월간 계획'!AD:AD,'월간 계획'!C:C,"")</f>
        <v>김정일</v>
      </c>
      <c r="I83" s="95" t="s">
        <v>345</v>
      </c>
      <c r="J83" s="96" t="str">
        <f>_xlfn.XLOOKUP(N83,'월간 계획'!AD:AD,'월간 계획'!C:C,"")</f>
        <v>김용진</v>
      </c>
      <c r="L83" s="93" t="str">
        <f>IF(E83=F83,"ok","확인")</f>
        <v>확인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45089</v>
      </c>
      <c r="B99" s="309"/>
      <c r="C99" s="309"/>
      <c r="D99" s="94" t="s">
        <v>343</v>
      </c>
      <c r="E99" s="274">
        <f>_xlfn.XLOOKUP(H99,'월간 계획'!C:C,'월간 계획'!B:B,"")</f>
        <v>3621</v>
      </c>
      <c r="F99" s="296">
        <f>_xlfn.XLOOKUP(J99,'월간 계획'!C:C,'월간 계획'!B:B,"")</f>
        <v>3621</v>
      </c>
      <c r="G99" s="95" t="s">
        <v>344</v>
      </c>
      <c r="H99" s="95" t="str">
        <f>_xlfn.XLOOKUP(M99,'월간 계획'!AD:AD,'월간 계획'!C:C,"")</f>
        <v>김학열</v>
      </c>
      <c r="I99" s="95" t="s">
        <v>345</v>
      </c>
      <c r="J99" s="96" t="str">
        <f>_xlfn.XLOOKUP(N99,'월간 계획'!AD:AD,'월간 계획'!C:C,"")</f>
        <v>김도근</v>
      </c>
      <c r="L99" s="93" t="str">
        <f>IF(E99=F99,"ok","확인")</f>
        <v>ok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45089</v>
      </c>
      <c r="B115" s="309"/>
      <c r="C115" s="309"/>
      <c r="D115" s="94" t="s">
        <v>343</v>
      </c>
      <c r="E115" s="274">
        <f>_xlfn.XLOOKUP(H115,'월간 계획'!C:C,'월간 계획'!B:B,"")</f>
        <v>3622</v>
      </c>
      <c r="F115" s="296">
        <f>_xlfn.XLOOKUP(J115,'월간 계획'!C:C,'월간 계획'!B:B,"")</f>
        <v>3622</v>
      </c>
      <c r="G115" s="95" t="s">
        <v>344</v>
      </c>
      <c r="H115" s="95" t="str">
        <f>_xlfn.XLOOKUP(M115,'월간 계획'!AD:AD,'월간 계획'!C:C,"")</f>
        <v>자선호</v>
      </c>
      <c r="I115" s="95" t="s">
        <v>345</v>
      </c>
      <c r="J115" s="96" t="str">
        <f>_xlfn.XLOOKUP(N115,'월간 계획'!AD:AD,'월간 계획'!C:C,"")</f>
        <v>김만철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45089</v>
      </c>
      <c r="B131" s="309"/>
      <c r="C131" s="309"/>
      <c r="D131" s="94" t="s">
        <v>343</v>
      </c>
      <c r="E131" s="274">
        <f>_xlfn.XLOOKUP(H131,'월간 계획'!C:C,'월간 계획'!B:B,"")</f>
        <v>3629</v>
      </c>
      <c r="F131" s="296">
        <f>_xlfn.XLOOKUP(J131,'월간 계획'!C:C,'월간 계획'!B:B,"")</f>
        <v>3629</v>
      </c>
      <c r="G131" s="95" t="s">
        <v>344</v>
      </c>
      <c r="H131" s="95" t="str">
        <f>_xlfn.XLOOKUP(M131,'월간 계획'!AD:AD,'월간 계획'!C:C,"")</f>
        <v>김권호</v>
      </c>
      <c r="I131" s="95" t="s">
        <v>345</v>
      </c>
      <c r="J131" s="96" t="str">
        <f>_xlfn.XLOOKUP(N131,'월간 계획'!AD:AD,'월간 계획'!C:C,"")</f>
        <v>김민규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45089</v>
      </c>
      <c r="B147" s="309"/>
      <c r="C147" s="309"/>
      <c r="D147" s="94" t="s">
        <v>343</v>
      </c>
      <c r="E147" s="274">
        <v>3630</v>
      </c>
      <c r="F147" s="296" t="str">
        <f>_xlfn.XLOOKUP(J147,'월간 계획'!C:C,'월간 계획'!B:B,"")</f>
        <v>SP</v>
      </c>
      <c r="G147" s="95" t="s">
        <v>344</v>
      </c>
      <c r="H147" s="95" t="str">
        <f>_xlfn.XLOOKUP(M147,'월간 계획'!AD:AD,'월간 계획'!C:C,"")</f>
        <v>김선호</v>
      </c>
      <c r="I147" s="95" t="s">
        <v>345</v>
      </c>
      <c r="J147" s="96" t="str">
        <f>_xlfn.XLOOKUP(N147,'월간 계획'!AD:AD,'월간 계획'!C:C,"")</f>
        <v>한태전</v>
      </c>
      <c r="L147" s="93" t="str">
        <f>IF(E147=F147,"ok","확인")</f>
        <v>확인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45089</v>
      </c>
      <c r="B163" s="309"/>
      <c r="C163" s="309"/>
      <c r="D163" s="94" t="s">
        <v>343</v>
      </c>
      <c r="E163" s="274">
        <f>_xlfn.XLOOKUP(H163,'월간 계획'!C:C,'월간 계획'!B:B,"")</f>
        <v>3631</v>
      </c>
      <c r="F163" s="296">
        <f>_xlfn.XLOOKUP(J163,'월간 계획'!C:C,'월간 계획'!B:B,"")</f>
        <v>3631</v>
      </c>
      <c r="G163" s="95" t="s">
        <v>344</v>
      </c>
      <c r="H163" s="95" t="str">
        <f>_xlfn.XLOOKUP(M163,'월간 계획'!AD:AD,'월간 계획'!C:C,"")</f>
        <v>이영화</v>
      </c>
      <c r="I163" s="95" t="s">
        <v>345</v>
      </c>
      <c r="J163" s="96" t="str">
        <f>_xlfn.XLOOKUP(N163,'월간 계획'!AD:AD,'월간 계획'!C:C,"")</f>
        <v>장남균</v>
      </c>
      <c r="L163" s="93" t="str">
        <f>IF(E163=F163,"ok","확인")</f>
        <v>ok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45089</v>
      </c>
      <c r="B179" s="309"/>
      <c r="C179" s="309"/>
      <c r="D179" s="94" t="s">
        <v>343</v>
      </c>
      <c r="E179" s="274">
        <v>3632</v>
      </c>
      <c r="F179" s="296">
        <f>_xlfn.XLOOKUP(J179,'월간 계획'!C:C,'월간 계획'!B:B,"")</f>
        <v>3632</v>
      </c>
      <c r="G179" s="95" t="s">
        <v>344</v>
      </c>
      <c r="H179" s="95" t="str">
        <f>_xlfn.XLOOKUP(M179,'월간 계획'!AD:AD,'월간 계획'!C:C,"")</f>
        <v>양광일</v>
      </c>
      <c r="I179" s="95" t="s">
        <v>345</v>
      </c>
      <c r="J179" s="96" t="str">
        <f>_xlfn.XLOOKUP(N179,'월간 계획'!AD:AD,'월간 계획'!C:C,"")</f>
        <v>김요섭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</mergeCells>
  <phoneticPr fontId="4" type="noConversion"/>
  <conditionalFormatting sqref="L3">
    <cfRule type="containsText" dxfId="138" priority="23" operator="containsText" text="확인">
      <formula>NOT(ISERROR(SEARCH("확인",L3)))</formula>
    </cfRule>
  </conditionalFormatting>
  <conditionalFormatting sqref="L19">
    <cfRule type="containsText" dxfId="137" priority="11" operator="containsText" text="확인">
      <formula>NOT(ISERROR(SEARCH("확인",L19)))</formula>
    </cfRule>
  </conditionalFormatting>
  <conditionalFormatting sqref="L35">
    <cfRule type="containsText" dxfId="136" priority="10" operator="containsText" text="확인">
      <formula>NOT(ISERROR(SEARCH("확인",L35)))</formula>
    </cfRule>
  </conditionalFormatting>
  <conditionalFormatting sqref="L51">
    <cfRule type="containsText" dxfId="135" priority="9" operator="containsText" text="확인">
      <formula>NOT(ISERROR(SEARCH("확인",L51)))</formula>
    </cfRule>
  </conditionalFormatting>
  <conditionalFormatting sqref="L67">
    <cfRule type="containsText" dxfId="134" priority="8" operator="containsText" text="확인">
      <formula>NOT(ISERROR(SEARCH("확인",L67)))</formula>
    </cfRule>
  </conditionalFormatting>
  <conditionalFormatting sqref="L83">
    <cfRule type="containsText" dxfId="133" priority="7" operator="containsText" text="확인">
      <formula>NOT(ISERROR(SEARCH("확인",L83)))</formula>
    </cfRule>
  </conditionalFormatting>
  <conditionalFormatting sqref="L99">
    <cfRule type="containsText" dxfId="132" priority="6" operator="containsText" text="확인">
      <formula>NOT(ISERROR(SEARCH("확인",L99)))</formula>
    </cfRule>
  </conditionalFormatting>
  <conditionalFormatting sqref="L115">
    <cfRule type="containsText" dxfId="131" priority="5" operator="containsText" text="확인">
      <formula>NOT(ISERROR(SEARCH("확인",L115)))</formula>
    </cfRule>
  </conditionalFormatting>
  <conditionalFormatting sqref="L131">
    <cfRule type="containsText" dxfId="130" priority="4" operator="containsText" text="확인">
      <formula>NOT(ISERROR(SEARCH("확인",L131)))</formula>
    </cfRule>
  </conditionalFormatting>
  <conditionalFormatting sqref="L147">
    <cfRule type="containsText" dxfId="129" priority="3" operator="containsText" text="확인">
      <formula>NOT(ISERROR(SEARCH("확인",L147)))</formula>
    </cfRule>
  </conditionalFormatting>
  <conditionalFormatting sqref="L163">
    <cfRule type="containsText" dxfId="128" priority="2" operator="containsText" text="확인">
      <formula>NOT(ISERROR(SEARCH("확인",L163)))</formula>
    </cfRule>
  </conditionalFormatting>
  <conditionalFormatting sqref="L179">
    <cfRule type="containsText" dxfId="127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C330-84FC-4E28-B563-FA936EEE53C6}">
  <sheetPr>
    <tabColor rgb="FF92D050"/>
  </sheetPr>
  <dimension ref="A1:AM186"/>
  <sheetViews>
    <sheetView view="pageBreakPreview" zoomScale="80" zoomScaleNormal="85" zoomScaleSheetLayoutView="80" workbookViewId="0">
      <selection activeCell="E20" sqref="E20"/>
    </sheetView>
  </sheetViews>
  <sheetFormatPr defaultColWidth="8.88671875" defaultRowHeight="13.5"/>
  <cols>
    <col min="1" max="1" width="7.6640625" style="165" customWidth="1"/>
    <col min="2" max="9" width="10.5546875" style="165" customWidth="1"/>
    <col min="10" max="10" width="13.77734375" style="165" customWidth="1"/>
    <col min="11" max="11" width="8.77734375" style="165" customWidth="1"/>
    <col min="12" max="12" width="8.88671875" style="166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39" width="5.77734375" style="165" customWidth="1"/>
    <col min="40" max="16384" width="8.88671875" style="165"/>
  </cols>
  <sheetData>
    <row r="1" spans="1:39" ht="30" customHeight="1">
      <c r="A1" s="373" t="s">
        <v>424</v>
      </c>
      <c r="B1" s="373"/>
      <c r="C1" s="373"/>
      <c r="D1" s="373"/>
      <c r="E1" s="373"/>
      <c r="F1" s="373"/>
      <c r="G1" s="373"/>
      <c r="H1" s="373"/>
      <c r="I1" s="374" t="s">
        <v>342</v>
      </c>
      <c r="J1" s="375"/>
    </row>
    <row r="2" spans="1:39" ht="30" customHeight="1">
      <c r="A2" s="373"/>
      <c r="B2" s="373"/>
      <c r="C2" s="373"/>
      <c r="D2" s="373"/>
      <c r="E2" s="373"/>
      <c r="F2" s="373"/>
      <c r="G2" s="373"/>
      <c r="H2" s="373"/>
      <c r="I2" s="376">
        <f>D7</f>
        <v>0.10347222222222223</v>
      </c>
      <c r="J2" s="375"/>
    </row>
    <row r="3" spans="1:39" ht="30" customHeight="1" thickBot="1">
      <c r="A3" s="377">
        <f>'월간 계획'!AC3</f>
        <v>45088</v>
      </c>
      <c r="B3" s="377"/>
      <c r="C3" s="377"/>
      <c r="D3" s="94" t="s">
        <v>343</v>
      </c>
      <c r="E3" s="274">
        <f>_xlfn.XLOOKUP(H3,'월간 계획'!C:C,'월간 계획'!B:B,"")</f>
        <v>3662</v>
      </c>
      <c r="F3" s="296">
        <f>_xlfn.XLOOKUP(J3,'월간 계획'!C:C,'월간 계획'!B:B,"")</f>
        <v>3662</v>
      </c>
      <c r="G3" s="95" t="s">
        <v>344</v>
      </c>
      <c r="H3" s="95" t="str">
        <f>_xlfn.XLOOKUP(M3,'월간 계획'!AC:AC,'월간 계획'!C:C,"")</f>
        <v>김학희</v>
      </c>
      <c r="I3" s="95" t="s">
        <v>345</v>
      </c>
      <c r="J3" s="96" t="str">
        <f>_xlfn.XLOOKUP(N3,'월간 계획'!AC:AC,'월간 계획'!C:C,"")</f>
        <v>최용선</v>
      </c>
      <c r="K3" s="93"/>
      <c r="L3" s="93" t="str">
        <f>IF(E3=F3,"ok","확인")</f>
        <v>ok</v>
      </c>
      <c r="M3" s="93" t="s">
        <v>346</v>
      </c>
      <c r="N3" s="93" t="s">
        <v>347</v>
      </c>
    </row>
    <row r="4" spans="1:39" ht="30" customHeight="1" thickTop="1" thickBot="1">
      <c r="A4" s="167" t="s">
        <v>348</v>
      </c>
      <c r="B4" s="168" t="s">
        <v>349</v>
      </c>
      <c r="C4" s="169" t="s">
        <v>350</v>
      </c>
      <c r="D4" s="169" t="s">
        <v>351</v>
      </c>
      <c r="E4" s="169" t="s">
        <v>352</v>
      </c>
      <c r="F4" s="169" t="s">
        <v>353</v>
      </c>
      <c r="G4" s="169" t="s">
        <v>352</v>
      </c>
      <c r="H4" s="169" t="s">
        <v>351</v>
      </c>
      <c r="I4" s="168" t="s">
        <v>350</v>
      </c>
      <c r="J4" s="170" t="s">
        <v>354</v>
      </c>
      <c r="K4" s="171" t="s">
        <v>355</v>
      </c>
      <c r="AD4" s="168" t="s">
        <v>349</v>
      </c>
      <c r="AE4" s="169" t="s">
        <v>350</v>
      </c>
      <c r="AF4" s="169" t="s">
        <v>351</v>
      </c>
      <c r="AG4" s="169" t="s">
        <v>352</v>
      </c>
      <c r="AH4" s="169" t="s">
        <v>353</v>
      </c>
      <c r="AI4" s="169" t="s">
        <v>352</v>
      </c>
      <c r="AJ4" s="169" t="s">
        <v>351</v>
      </c>
      <c r="AK4" s="168" t="s">
        <v>350</v>
      </c>
      <c r="AL4" s="170" t="s">
        <v>354</v>
      </c>
    </row>
    <row r="5" spans="1:39" ht="30" customHeight="1" thickTop="1">
      <c r="A5" s="172" t="s">
        <v>356</v>
      </c>
      <c r="B5" s="173"/>
      <c r="C5" s="174" t="s">
        <v>422</v>
      </c>
      <c r="D5" s="175">
        <v>0.27083333333333331</v>
      </c>
      <c r="E5" s="175">
        <v>0.28819444444444448</v>
      </c>
      <c r="F5" s="175">
        <v>0.30069444444444443</v>
      </c>
      <c r="G5" s="175">
        <v>0.31319444444444444</v>
      </c>
      <c r="H5" s="175">
        <v>0.3298611111111111</v>
      </c>
      <c r="I5" s="175">
        <v>0.35138888888888892</v>
      </c>
      <c r="J5" s="176">
        <v>0.37222222222222223</v>
      </c>
      <c r="K5" s="177" t="s">
        <v>357</v>
      </c>
      <c r="M5" s="108"/>
      <c r="N5" s="108"/>
      <c r="P5" s="108"/>
      <c r="Q5" s="108"/>
      <c r="R5" s="108"/>
      <c r="S5" s="108"/>
      <c r="T5" s="108"/>
      <c r="U5" s="178" t="e">
        <f>C5-B5</f>
        <v>#VALUE!</v>
      </c>
      <c r="V5" s="178" t="e">
        <f t="shared" ref="V5:AB9" si="0">D5-C5</f>
        <v>#VALUE!</v>
      </c>
      <c r="W5" s="178">
        <f t="shared" si="0"/>
        <v>1.736111111111116E-2</v>
      </c>
      <c r="X5" s="178">
        <f t="shared" si="0"/>
        <v>1.2499999999999956E-2</v>
      </c>
      <c r="Y5" s="178">
        <f t="shared" si="0"/>
        <v>1.2500000000000011E-2</v>
      </c>
      <c r="Z5" s="178">
        <f t="shared" si="0"/>
        <v>1.6666666666666663E-2</v>
      </c>
      <c r="AA5" s="178">
        <f t="shared" si="0"/>
        <v>2.1527777777777812E-2</v>
      </c>
      <c r="AB5" s="178">
        <f>J5-I5</f>
        <v>2.0833333333333315E-2</v>
      </c>
      <c r="AC5" s="178"/>
      <c r="AD5" s="178">
        <f>B5-B149</f>
        <v>0</v>
      </c>
      <c r="AE5" s="178" t="e">
        <f t="shared" ref="AE5:AJ9" si="1">C5-C149</f>
        <v>#VALUE!</v>
      </c>
      <c r="AF5" s="178">
        <f t="shared" si="1"/>
        <v>1.5972222222222221E-2</v>
      </c>
      <c r="AG5" s="178">
        <f t="shared" si="1"/>
        <v>1.5972222222222276E-2</v>
      </c>
      <c r="AH5" s="178">
        <f t="shared" si="1"/>
        <v>1.5972222222222221E-2</v>
      </c>
      <c r="AI5" s="178">
        <f t="shared" si="1"/>
        <v>1.5972222222222221E-2</v>
      </c>
      <c r="AJ5" s="178">
        <f>H5-H149</f>
        <v>1.5972222222222221E-2</v>
      </c>
      <c r="AK5" s="178">
        <f t="shared" ref="AK5:AL9" si="2">I5-I149</f>
        <v>1.5972222222222221E-2</v>
      </c>
      <c r="AL5" s="178">
        <f t="shared" si="2"/>
        <v>1.5972222222222221E-2</v>
      </c>
      <c r="AM5" s="178"/>
    </row>
    <row r="6" spans="1:39" ht="30" customHeight="1">
      <c r="A6" s="179" t="s">
        <v>358</v>
      </c>
      <c r="B6" s="175">
        <v>0.39305555555555555</v>
      </c>
      <c r="C6" s="175">
        <f>B6+"00:25"</f>
        <v>0.41041666666666665</v>
      </c>
      <c r="D6" s="175">
        <v>0.4368055555555555</v>
      </c>
      <c r="E6" s="175">
        <v>0.4548611111111111</v>
      </c>
      <c r="F6" s="175">
        <v>0.46736111111111112</v>
      </c>
      <c r="G6" s="175">
        <v>0.47986111111111113</v>
      </c>
      <c r="H6" s="175">
        <v>0.49652777777777773</v>
      </c>
      <c r="I6" s="175">
        <v>0.5180555555555556</v>
      </c>
      <c r="J6" s="176">
        <v>0.53888888888888886</v>
      </c>
      <c r="K6" s="180" t="s">
        <v>357</v>
      </c>
      <c r="M6" s="108"/>
      <c r="N6" s="108"/>
      <c r="P6" s="108"/>
      <c r="Q6" s="108"/>
      <c r="R6" s="108"/>
      <c r="S6" s="108"/>
      <c r="T6" s="108"/>
      <c r="U6" s="178">
        <f t="shared" ref="U6:U8" si="3">C6-B6</f>
        <v>1.7361111111111105E-2</v>
      </c>
      <c r="V6" s="178">
        <f t="shared" si="0"/>
        <v>2.6388888888888851E-2</v>
      </c>
      <c r="W6" s="178">
        <f t="shared" si="0"/>
        <v>1.8055555555555602E-2</v>
      </c>
      <c r="X6" s="178">
        <f t="shared" si="0"/>
        <v>1.2500000000000011E-2</v>
      </c>
      <c r="Y6" s="178">
        <f t="shared" si="0"/>
        <v>1.2500000000000011E-2</v>
      </c>
      <c r="Z6" s="178">
        <f t="shared" si="0"/>
        <v>1.6666666666666607E-2</v>
      </c>
      <c r="AA6" s="178">
        <f t="shared" si="0"/>
        <v>2.1527777777777868E-2</v>
      </c>
      <c r="AB6" s="178">
        <f t="shared" si="0"/>
        <v>2.0833333333333259E-2</v>
      </c>
      <c r="AC6" s="178"/>
      <c r="AD6" s="178">
        <f t="shared" ref="AD6:AD9" si="4">B6-B150</f>
        <v>1.6666666666666663E-2</v>
      </c>
      <c r="AE6" s="178">
        <f t="shared" si="1"/>
        <v>1.6666666666666663E-2</v>
      </c>
      <c r="AF6" s="178">
        <f t="shared" si="1"/>
        <v>1.6666666666666607E-2</v>
      </c>
      <c r="AG6" s="178">
        <f t="shared" si="1"/>
        <v>1.6666666666666607E-2</v>
      </c>
      <c r="AH6" s="178">
        <f t="shared" si="1"/>
        <v>1.6666666666666663E-2</v>
      </c>
      <c r="AI6" s="178">
        <f t="shared" si="1"/>
        <v>1.6666666666666663E-2</v>
      </c>
      <c r="AJ6" s="178">
        <f t="shared" si="1"/>
        <v>1.6666666666666607E-2</v>
      </c>
      <c r="AK6" s="178">
        <f t="shared" si="2"/>
        <v>1.6666666666666718E-2</v>
      </c>
      <c r="AL6" s="178">
        <f t="shared" si="2"/>
        <v>1.6666666666666607E-2</v>
      </c>
    </row>
    <row r="7" spans="1:39" ht="30" customHeight="1">
      <c r="A7" s="179" t="s">
        <v>359</v>
      </c>
      <c r="B7" s="175">
        <v>5.9722222222222225E-2</v>
      </c>
      <c r="C7" s="175">
        <f t="shared" ref="C7:C8" si="5">B7+"00:25"</f>
        <v>7.7083333333333337E-2</v>
      </c>
      <c r="D7" s="181">
        <v>0.10347222222222223</v>
      </c>
      <c r="E7" s="175">
        <v>0.12152777777777778</v>
      </c>
      <c r="F7" s="175">
        <v>0.13402777777777777</v>
      </c>
      <c r="G7" s="175">
        <v>0.14652777777777778</v>
      </c>
      <c r="H7" s="175">
        <v>0.16319444444444445</v>
      </c>
      <c r="I7" s="175">
        <v>0.18472222222222223</v>
      </c>
      <c r="J7" s="176">
        <v>0.20555555555555557</v>
      </c>
      <c r="K7" s="180" t="s">
        <v>357</v>
      </c>
      <c r="M7" s="108"/>
      <c r="N7" s="108"/>
      <c r="P7" s="108"/>
      <c r="Q7" s="108"/>
      <c r="R7" s="108"/>
      <c r="S7" s="108"/>
      <c r="T7" s="108"/>
      <c r="U7" s="178">
        <f t="shared" si="3"/>
        <v>1.7361111111111112E-2</v>
      </c>
      <c r="V7" s="178">
        <f t="shared" si="0"/>
        <v>2.6388888888888892E-2</v>
      </c>
      <c r="W7" s="178">
        <f t="shared" si="0"/>
        <v>1.8055555555555547E-2</v>
      </c>
      <c r="X7" s="178">
        <f t="shared" si="0"/>
        <v>1.2499999999999997E-2</v>
      </c>
      <c r="Y7" s="178">
        <f t="shared" si="0"/>
        <v>1.2500000000000011E-2</v>
      </c>
      <c r="Z7" s="178">
        <f t="shared" si="0"/>
        <v>1.6666666666666663E-2</v>
      </c>
      <c r="AA7" s="178">
        <f t="shared" si="0"/>
        <v>2.1527777777777785E-2</v>
      </c>
      <c r="AB7" s="178">
        <f t="shared" si="0"/>
        <v>2.0833333333333343E-2</v>
      </c>
      <c r="AC7" s="178"/>
      <c r="AD7" s="178">
        <f t="shared" si="4"/>
        <v>1.6666666666666663E-2</v>
      </c>
      <c r="AE7" s="178">
        <f t="shared" si="1"/>
        <v>1.6666666666666663E-2</v>
      </c>
      <c r="AF7" s="178">
        <f t="shared" si="1"/>
        <v>1.6666666666666663E-2</v>
      </c>
      <c r="AG7" s="178">
        <f t="shared" si="1"/>
        <v>1.6666666666666663E-2</v>
      </c>
      <c r="AH7" s="178">
        <f t="shared" si="1"/>
        <v>1.6666666666666677E-2</v>
      </c>
      <c r="AI7" s="178">
        <f t="shared" si="1"/>
        <v>1.6666666666666663E-2</v>
      </c>
      <c r="AJ7" s="178">
        <f t="shared" si="1"/>
        <v>1.6666666666666663E-2</v>
      </c>
      <c r="AK7" s="178">
        <f t="shared" si="2"/>
        <v>1.6666666666666691E-2</v>
      </c>
      <c r="AL7" s="178">
        <f t="shared" si="2"/>
        <v>1.6666666666666691E-2</v>
      </c>
    </row>
    <row r="8" spans="1:39" ht="30" customHeight="1">
      <c r="A8" s="179" t="s">
        <v>360</v>
      </c>
      <c r="B8" s="175">
        <v>0.22638888888888889</v>
      </c>
      <c r="C8" s="175">
        <f t="shared" si="5"/>
        <v>0.24374999999999999</v>
      </c>
      <c r="D8" s="175">
        <v>0.27013888888888887</v>
      </c>
      <c r="E8" s="175">
        <v>0.28819444444444448</v>
      </c>
      <c r="F8" s="175">
        <v>0.30069444444444443</v>
      </c>
      <c r="G8" s="175">
        <v>0.31319444444444444</v>
      </c>
      <c r="H8" s="175">
        <v>0.3298611111111111</v>
      </c>
      <c r="I8" s="175">
        <v>0.35138888888888892</v>
      </c>
      <c r="J8" s="176">
        <v>0.37222222222222223</v>
      </c>
      <c r="K8" s="180" t="s">
        <v>357</v>
      </c>
      <c r="M8" s="108"/>
      <c r="N8" s="108"/>
      <c r="P8" s="108"/>
      <c r="Q8" s="108"/>
      <c r="R8" s="108"/>
      <c r="S8" s="108"/>
      <c r="T8" s="108"/>
      <c r="U8" s="178">
        <f t="shared" si="3"/>
        <v>1.7361111111111105E-2</v>
      </c>
      <c r="V8" s="178">
        <f t="shared" si="0"/>
        <v>2.6388888888888878E-2</v>
      </c>
      <c r="W8" s="178">
        <f t="shared" si="0"/>
        <v>1.8055555555555602E-2</v>
      </c>
      <c r="X8" s="178">
        <f t="shared" si="0"/>
        <v>1.2499999999999956E-2</v>
      </c>
      <c r="Y8" s="178">
        <f t="shared" si="0"/>
        <v>1.2500000000000011E-2</v>
      </c>
      <c r="Z8" s="178">
        <f t="shared" si="0"/>
        <v>1.6666666666666663E-2</v>
      </c>
      <c r="AA8" s="178">
        <f t="shared" si="0"/>
        <v>2.1527777777777812E-2</v>
      </c>
      <c r="AB8" s="178">
        <f t="shared" si="0"/>
        <v>2.0833333333333315E-2</v>
      </c>
      <c r="AC8" s="178"/>
      <c r="AD8" s="178">
        <f t="shared" si="4"/>
        <v>1.6666666666666663E-2</v>
      </c>
      <c r="AE8" s="178">
        <f t="shared" si="1"/>
        <v>1.6666666666666663E-2</v>
      </c>
      <c r="AF8" s="178">
        <f t="shared" si="1"/>
        <v>1.6666666666666663E-2</v>
      </c>
      <c r="AG8" s="178">
        <f t="shared" si="1"/>
        <v>1.6666666666666718E-2</v>
      </c>
      <c r="AH8" s="178">
        <f t="shared" si="1"/>
        <v>1.6666666666666663E-2</v>
      </c>
      <c r="AI8" s="178">
        <f t="shared" si="1"/>
        <v>1.6666666666666663E-2</v>
      </c>
      <c r="AJ8" s="178">
        <f t="shared" si="1"/>
        <v>1.6666666666666663E-2</v>
      </c>
      <c r="AK8" s="178">
        <f t="shared" si="2"/>
        <v>1.6666666666666718E-2</v>
      </c>
      <c r="AL8" s="178">
        <f t="shared" si="2"/>
        <v>1.6666666666666663E-2</v>
      </c>
    </row>
    <row r="9" spans="1:39" ht="30" customHeight="1">
      <c r="A9" s="179" t="s">
        <v>361</v>
      </c>
      <c r="B9" s="182">
        <v>0.39583333333333331</v>
      </c>
      <c r="C9" s="175">
        <f>B9+"00:22"</f>
        <v>0.41111111111111109</v>
      </c>
      <c r="D9" s="175">
        <f>C9+"00:26"</f>
        <v>0.42916666666666664</v>
      </c>
      <c r="E9" s="175"/>
      <c r="F9" s="175">
        <f>D9+"00:44"</f>
        <v>0.4597222222222222</v>
      </c>
      <c r="G9" s="173"/>
      <c r="H9" s="173"/>
      <c r="I9" s="173"/>
      <c r="J9" s="183"/>
      <c r="K9" s="184" t="s">
        <v>357</v>
      </c>
      <c r="M9" s="108"/>
      <c r="N9" s="108"/>
      <c r="P9" s="108"/>
      <c r="Q9" s="108"/>
      <c r="R9" s="108"/>
      <c r="S9" s="108"/>
      <c r="T9" s="108"/>
      <c r="U9" s="178">
        <f>C9-B9</f>
        <v>1.5277777777777779E-2</v>
      </c>
      <c r="V9" s="185">
        <f>D9-C9</f>
        <v>1.8055555555555547E-2</v>
      </c>
      <c r="W9" s="178">
        <f t="shared" si="0"/>
        <v>-0.42916666666666664</v>
      </c>
      <c r="X9" s="178">
        <f>F9-D9</f>
        <v>3.0555555555555558E-2</v>
      </c>
      <c r="Y9" s="178">
        <f t="shared" si="0"/>
        <v>-0.4597222222222222</v>
      </c>
      <c r="Z9" s="178">
        <f t="shared" si="0"/>
        <v>0</v>
      </c>
      <c r="AA9" s="178">
        <f t="shared" si="0"/>
        <v>0</v>
      </c>
      <c r="AB9" s="178">
        <f t="shared" si="0"/>
        <v>0</v>
      </c>
      <c r="AC9" s="178"/>
      <c r="AD9" s="178">
        <f t="shared" si="4"/>
        <v>1.8055555555555547E-2</v>
      </c>
      <c r="AE9" s="185">
        <f>C9-C153</f>
        <v>1.9444444444444431E-2</v>
      </c>
      <c r="AF9" s="178">
        <f>D9-D153</f>
        <v>2.0138888888888873E-2</v>
      </c>
      <c r="AG9" s="178">
        <f t="shared" si="1"/>
        <v>-0.42291666666666666</v>
      </c>
      <c r="AH9" s="178">
        <f t="shared" si="1"/>
        <v>1.388888888888884E-3</v>
      </c>
      <c r="AI9" s="178">
        <f>G9-G153</f>
        <v>0</v>
      </c>
      <c r="AJ9" s="178">
        <f t="shared" si="1"/>
        <v>-0.4826388888888889</v>
      </c>
      <c r="AK9" s="178">
        <f t="shared" si="2"/>
        <v>0</v>
      </c>
      <c r="AL9" s="178">
        <f t="shared" si="2"/>
        <v>-0.51388888888888895</v>
      </c>
    </row>
    <row r="10" spans="1:39" ht="30" customHeight="1">
      <c r="A10" s="179"/>
      <c r="B10" s="186"/>
      <c r="C10" s="186"/>
      <c r="D10" s="186"/>
      <c r="E10" s="186"/>
      <c r="F10" s="187"/>
      <c r="G10" s="187"/>
      <c r="H10" s="187"/>
      <c r="I10" s="187"/>
      <c r="J10" s="188"/>
      <c r="K10" s="189"/>
    </row>
    <row r="11" spans="1:39" ht="30" customHeight="1" thickBot="1">
      <c r="A11" s="190">
        <v>1</v>
      </c>
      <c r="B11" s="191"/>
      <c r="C11" s="191"/>
      <c r="D11" s="191"/>
      <c r="E11" s="191"/>
      <c r="F11" s="192"/>
      <c r="G11" s="192"/>
      <c r="H11" s="192"/>
      <c r="I11" s="192"/>
      <c r="J11" s="193"/>
      <c r="K11" s="380" t="s">
        <v>362</v>
      </c>
    </row>
    <row r="12" spans="1:39" ht="30" customHeight="1" thickTop="1" thickBot="1">
      <c r="A12" s="383" t="s">
        <v>363</v>
      </c>
      <c r="B12" s="384"/>
      <c r="C12" s="384"/>
      <c r="D12" s="384"/>
      <c r="E12" s="384"/>
      <c r="F12" s="384"/>
      <c r="G12" s="384"/>
      <c r="H12" s="384"/>
      <c r="I12" s="384"/>
      <c r="J12" s="384"/>
      <c r="K12" s="381"/>
    </row>
    <row r="13" spans="1:39" ht="30" customHeight="1" thickTop="1">
      <c r="A13" s="386" t="s">
        <v>364</v>
      </c>
      <c r="B13" s="387"/>
      <c r="C13" s="388"/>
      <c r="D13" s="387"/>
      <c r="E13" s="389" t="s">
        <v>365</v>
      </c>
      <c r="F13" s="390"/>
      <c r="G13" s="391"/>
      <c r="H13" s="389" t="s">
        <v>366</v>
      </c>
      <c r="I13" s="390"/>
      <c r="J13" s="390"/>
      <c r="K13" s="381"/>
    </row>
    <row r="14" spans="1:39" ht="30" customHeight="1">
      <c r="A14" s="393" t="s">
        <v>367</v>
      </c>
      <c r="B14" s="394"/>
      <c r="C14" s="395" t="s">
        <v>368</v>
      </c>
      <c r="D14" s="395"/>
      <c r="E14" s="396"/>
      <c r="F14" s="365" t="s">
        <v>369</v>
      </c>
      <c r="G14" s="365"/>
      <c r="H14" s="365"/>
      <c r="I14" s="365"/>
      <c r="J14" s="366"/>
      <c r="K14" s="381"/>
    </row>
    <row r="15" spans="1:39" ht="30" customHeight="1">
      <c r="A15" s="397" t="s">
        <v>370</v>
      </c>
      <c r="B15" s="398"/>
      <c r="C15" s="196" t="s">
        <v>371</v>
      </c>
      <c r="D15" s="194" t="s">
        <v>372</v>
      </c>
      <c r="E15" s="195"/>
      <c r="F15" s="365" t="s">
        <v>373</v>
      </c>
      <c r="G15" s="365"/>
      <c r="H15" s="365"/>
      <c r="I15" s="365"/>
      <c r="J15" s="366"/>
      <c r="K15" s="381"/>
    </row>
    <row r="16" spans="1:39" ht="30" customHeight="1" thickBot="1">
      <c r="A16" s="367" t="s">
        <v>374</v>
      </c>
      <c r="B16" s="368"/>
      <c r="C16" s="197" t="s">
        <v>375</v>
      </c>
      <c r="D16" s="369" t="s">
        <v>376</v>
      </c>
      <c r="E16" s="370"/>
      <c r="F16" s="371" t="s">
        <v>377</v>
      </c>
      <c r="G16" s="371"/>
      <c r="H16" s="371"/>
      <c r="I16" s="371"/>
      <c r="J16" s="372"/>
      <c r="K16" s="382"/>
    </row>
    <row r="17" spans="1:38" ht="30" customHeight="1" thickTop="1">
      <c r="A17" s="373" t="s">
        <v>425</v>
      </c>
      <c r="B17" s="373"/>
      <c r="C17" s="373"/>
      <c r="D17" s="373"/>
      <c r="E17" s="373"/>
      <c r="F17" s="373"/>
      <c r="G17" s="373"/>
      <c r="H17" s="373"/>
      <c r="I17" s="378" t="s">
        <v>342</v>
      </c>
      <c r="J17" s="379"/>
    </row>
    <row r="18" spans="1:38" ht="30" customHeight="1">
      <c r="A18" s="373"/>
      <c r="B18" s="373"/>
      <c r="C18" s="373"/>
      <c r="D18" s="373"/>
      <c r="E18" s="373"/>
      <c r="F18" s="373"/>
      <c r="G18" s="373"/>
      <c r="H18" s="373"/>
      <c r="I18" s="376">
        <f>D23</f>
        <v>0.12013888888888889</v>
      </c>
      <c r="J18" s="375"/>
    </row>
    <row r="19" spans="1:38" ht="30" customHeight="1" thickBot="1">
      <c r="A19" s="377">
        <f>$A$3</f>
        <v>45088</v>
      </c>
      <c r="B19" s="377"/>
      <c r="C19" s="377"/>
      <c r="D19" s="94" t="s">
        <v>343</v>
      </c>
      <c r="E19" s="274">
        <v>3632</v>
      </c>
      <c r="F19" s="296">
        <f>_xlfn.XLOOKUP(J19,'월간 계획'!C:C,'월간 계획'!B:B,"")</f>
        <v>3632</v>
      </c>
      <c r="G19" s="95" t="s">
        <v>344</v>
      </c>
      <c r="H19" s="95" t="str">
        <f>_xlfn.XLOOKUP(M19,'월간 계획'!AC:AC,'월간 계획'!C:C,"")</f>
        <v>김선호</v>
      </c>
      <c r="I19" s="95" t="s">
        <v>345</v>
      </c>
      <c r="J19" s="96" t="str">
        <f>_xlfn.XLOOKUP(N19,'월간 계획'!AC:AC,'월간 계획'!C:C,"")</f>
        <v>김요섭</v>
      </c>
      <c r="K19" s="93"/>
      <c r="L19" s="93" t="str">
        <f>IF(E19=F19,"ok","확인")</f>
        <v>ok</v>
      </c>
      <c r="M19" s="93" t="s">
        <v>379</v>
      </c>
      <c r="N19" s="93" t="s">
        <v>380</v>
      </c>
    </row>
    <row r="20" spans="1:38" ht="30" customHeight="1" thickTop="1" thickBot="1">
      <c r="A20" s="198" t="s">
        <v>348</v>
      </c>
      <c r="B20" s="168" t="s">
        <v>349</v>
      </c>
      <c r="C20" s="169" t="s">
        <v>350</v>
      </c>
      <c r="D20" s="169" t="s">
        <v>351</v>
      </c>
      <c r="E20" s="169" t="s">
        <v>352</v>
      </c>
      <c r="F20" s="169" t="s">
        <v>353</v>
      </c>
      <c r="G20" s="169" t="s">
        <v>352</v>
      </c>
      <c r="H20" s="169" t="s">
        <v>351</v>
      </c>
      <c r="I20" s="168" t="s">
        <v>350</v>
      </c>
      <c r="J20" s="199" t="s">
        <v>354</v>
      </c>
      <c r="K20" s="171" t="s">
        <v>355</v>
      </c>
    </row>
    <row r="21" spans="1:38" ht="30" customHeight="1" thickTop="1">
      <c r="A21" s="200" t="s">
        <v>356</v>
      </c>
      <c r="B21" s="201">
        <v>0.24305555555555555</v>
      </c>
      <c r="C21" s="175">
        <f>B21+"00:25"</f>
        <v>0.26041666666666669</v>
      </c>
      <c r="D21" s="201">
        <v>0.28680555555555554</v>
      </c>
      <c r="E21" s="201">
        <v>0.30486111111111108</v>
      </c>
      <c r="F21" s="201">
        <v>0.31736111111111115</v>
      </c>
      <c r="G21" s="201">
        <v>0.3298611111111111</v>
      </c>
      <c r="H21" s="201">
        <v>0.34652777777777777</v>
      </c>
      <c r="I21" s="201">
        <v>0.36805555555555558</v>
      </c>
      <c r="J21" s="202">
        <v>0.3888888888888889</v>
      </c>
      <c r="K21" s="177" t="s">
        <v>357</v>
      </c>
      <c r="M21" s="108"/>
      <c r="N21" s="108"/>
      <c r="P21" s="108"/>
      <c r="Q21" s="108"/>
      <c r="R21" s="108"/>
      <c r="S21" s="108"/>
      <c r="T21" s="108"/>
      <c r="U21" s="178">
        <f>C21-B21</f>
        <v>1.7361111111111133E-2</v>
      </c>
      <c r="V21" s="178">
        <f t="shared" ref="V21:AB25" si="6">D21-C21</f>
        <v>2.6388888888888851E-2</v>
      </c>
      <c r="W21" s="178">
        <f t="shared" si="6"/>
        <v>1.8055555555555547E-2</v>
      </c>
      <c r="X21" s="178">
        <f t="shared" si="6"/>
        <v>1.2500000000000067E-2</v>
      </c>
      <c r="Y21" s="178">
        <f t="shared" si="6"/>
        <v>1.2499999999999956E-2</v>
      </c>
      <c r="Z21" s="178">
        <f t="shared" si="6"/>
        <v>1.6666666666666663E-2</v>
      </c>
      <c r="AA21" s="178">
        <f t="shared" si="6"/>
        <v>2.1527777777777812E-2</v>
      </c>
      <c r="AB21" s="178">
        <f>J21-I21</f>
        <v>2.0833333333333315E-2</v>
      </c>
      <c r="AC21" s="178"/>
      <c r="AD21" s="178">
        <f>B21-B5</f>
        <v>0.24305555555555555</v>
      </c>
      <c r="AE21" s="178" t="e">
        <f t="shared" ref="AE21:AL25" si="7">C21-C5</f>
        <v>#VALUE!</v>
      </c>
      <c r="AF21" s="178">
        <f t="shared" si="7"/>
        <v>1.5972222222222221E-2</v>
      </c>
      <c r="AG21" s="178">
        <f t="shared" si="7"/>
        <v>1.6666666666666607E-2</v>
      </c>
      <c r="AH21" s="178">
        <f t="shared" si="7"/>
        <v>1.6666666666666718E-2</v>
      </c>
      <c r="AI21" s="178">
        <f t="shared" si="7"/>
        <v>1.6666666666666663E-2</v>
      </c>
      <c r="AJ21" s="178">
        <f t="shared" si="7"/>
        <v>1.6666666666666663E-2</v>
      </c>
      <c r="AK21" s="178">
        <f t="shared" si="7"/>
        <v>1.6666666666666663E-2</v>
      </c>
      <c r="AL21" s="178">
        <f t="shared" si="7"/>
        <v>1.6666666666666663E-2</v>
      </c>
    </row>
    <row r="22" spans="1:38" ht="30" customHeight="1">
      <c r="A22" s="203" t="s">
        <v>358</v>
      </c>
      <c r="B22" s="175">
        <v>0.40972222222222227</v>
      </c>
      <c r="C22" s="175">
        <f t="shared" ref="C22:C24" si="8">B22+"00:25"</f>
        <v>0.42708333333333337</v>
      </c>
      <c r="D22" s="175">
        <v>0.45347222222222222</v>
      </c>
      <c r="E22" s="175">
        <v>0.47152777777777777</v>
      </c>
      <c r="F22" s="175">
        <v>0.48402777777777778</v>
      </c>
      <c r="G22" s="175">
        <v>0.49652777777777773</v>
      </c>
      <c r="H22" s="175">
        <v>0.5131944444444444</v>
      </c>
      <c r="I22" s="175">
        <v>0.53472222222222221</v>
      </c>
      <c r="J22" s="176">
        <v>5.5555555555555552E-2</v>
      </c>
      <c r="K22" s="180" t="s">
        <v>357</v>
      </c>
      <c r="M22" s="108"/>
      <c r="N22" s="108"/>
      <c r="P22" s="108"/>
      <c r="Q22" s="108"/>
      <c r="R22" s="108"/>
      <c r="S22" s="108"/>
      <c r="T22" s="108"/>
      <c r="U22" s="178">
        <f t="shared" ref="U22:U25" si="9">C22-B22</f>
        <v>1.7361111111111105E-2</v>
      </c>
      <c r="V22" s="178">
        <f t="shared" si="6"/>
        <v>2.6388888888888851E-2</v>
      </c>
      <c r="W22" s="178">
        <f t="shared" si="6"/>
        <v>1.8055555555555547E-2</v>
      </c>
      <c r="X22" s="178">
        <f t="shared" si="6"/>
        <v>1.2500000000000011E-2</v>
      </c>
      <c r="Y22" s="178">
        <f t="shared" si="6"/>
        <v>1.2499999999999956E-2</v>
      </c>
      <c r="Z22" s="178">
        <f t="shared" si="6"/>
        <v>1.6666666666666663E-2</v>
      </c>
      <c r="AA22" s="178">
        <f t="shared" si="6"/>
        <v>2.1527777777777812E-2</v>
      </c>
      <c r="AB22" s="178">
        <f t="shared" si="6"/>
        <v>-0.47916666666666663</v>
      </c>
      <c r="AC22" s="178"/>
      <c r="AD22" s="178">
        <f t="shared" ref="AD22:AD25" si="10">B22-B6</f>
        <v>1.6666666666666718E-2</v>
      </c>
      <c r="AE22" s="178">
        <f t="shared" si="7"/>
        <v>1.6666666666666718E-2</v>
      </c>
      <c r="AF22" s="178">
        <f t="shared" si="7"/>
        <v>1.6666666666666718E-2</v>
      </c>
      <c r="AG22" s="178">
        <f t="shared" si="7"/>
        <v>1.6666666666666663E-2</v>
      </c>
      <c r="AH22" s="178">
        <f t="shared" si="7"/>
        <v>1.6666666666666663E-2</v>
      </c>
      <c r="AI22" s="178">
        <f t="shared" si="7"/>
        <v>1.6666666666666607E-2</v>
      </c>
      <c r="AJ22" s="178">
        <f t="shared" si="7"/>
        <v>1.6666666666666663E-2</v>
      </c>
      <c r="AK22" s="178">
        <f t="shared" si="7"/>
        <v>1.6666666666666607E-2</v>
      </c>
      <c r="AL22" s="178">
        <f t="shared" si="7"/>
        <v>-0.48333333333333328</v>
      </c>
    </row>
    <row r="23" spans="1:38" ht="30" customHeight="1">
      <c r="A23" s="203" t="s">
        <v>359</v>
      </c>
      <c r="B23" s="175">
        <v>7.6388888888888895E-2</v>
      </c>
      <c r="C23" s="175">
        <f t="shared" si="8"/>
        <v>9.375E-2</v>
      </c>
      <c r="D23" s="181">
        <v>0.12013888888888889</v>
      </c>
      <c r="E23" s="175">
        <v>0.13819444444444443</v>
      </c>
      <c r="F23" s="175">
        <v>0.15069444444444444</v>
      </c>
      <c r="G23" s="175">
        <v>0.16319444444444445</v>
      </c>
      <c r="H23" s="175">
        <v>0.17986111111111111</v>
      </c>
      <c r="I23" s="175">
        <v>0.20138888888888887</v>
      </c>
      <c r="J23" s="176">
        <v>0.22222222222222221</v>
      </c>
      <c r="K23" s="180" t="s">
        <v>357</v>
      </c>
      <c r="M23" s="108"/>
      <c r="N23" s="108"/>
      <c r="P23" s="108"/>
      <c r="Q23" s="108"/>
      <c r="R23" s="108"/>
      <c r="S23" s="108"/>
      <c r="T23" s="108"/>
      <c r="U23" s="178">
        <f t="shared" si="9"/>
        <v>1.7361111111111105E-2</v>
      </c>
      <c r="V23" s="178">
        <f t="shared" si="6"/>
        <v>2.6388888888888892E-2</v>
      </c>
      <c r="W23" s="178">
        <f t="shared" si="6"/>
        <v>1.8055555555555533E-2</v>
      </c>
      <c r="X23" s="178">
        <f t="shared" si="6"/>
        <v>1.2500000000000011E-2</v>
      </c>
      <c r="Y23" s="178">
        <f t="shared" si="6"/>
        <v>1.2500000000000011E-2</v>
      </c>
      <c r="Z23" s="178">
        <f t="shared" si="6"/>
        <v>1.6666666666666663E-2</v>
      </c>
      <c r="AA23" s="178">
        <f t="shared" si="6"/>
        <v>2.1527777777777757E-2</v>
      </c>
      <c r="AB23" s="178">
        <f t="shared" si="6"/>
        <v>2.0833333333333343E-2</v>
      </c>
      <c r="AC23" s="178"/>
      <c r="AD23" s="178">
        <f t="shared" si="10"/>
        <v>1.666666666666667E-2</v>
      </c>
      <c r="AE23" s="178">
        <f t="shared" si="7"/>
        <v>1.6666666666666663E-2</v>
      </c>
      <c r="AF23" s="178">
        <f t="shared" si="7"/>
        <v>1.6666666666666663E-2</v>
      </c>
      <c r="AG23" s="178">
        <f t="shared" si="7"/>
        <v>1.6666666666666649E-2</v>
      </c>
      <c r="AH23" s="178">
        <f t="shared" si="7"/>
        <v>1.6666666666666663E-2</v>
      </c>
      <c r="AI23" s="178">
        <f t="shared" si="7"/>
        <v>1.6666666666666663E-2</v>
      </c>
      <c r="AJ23" s="178">
        <f t="shared" si="7"/>
        <v>1.6666666666666663E-2</v>
      </c>
      <c r="AK23" s="178">
        <f t="shared" si="7"/>
        <v>1.6666666666666635E-2</v>
      </c>
      <c r="AL23" s="178">
        <f t="shared" si="7"/>
        <v>1.6666666666666635E-2</v>
      </c>
    </row>
    <row r="24" spans="1:38" ht="30" customHeight="1">
      <c r="A24" s="203" t="s">
        <v>360</v>
      </c>
      <c r="B24" s="175">
        <v>0.24305555555555555</v>
      </c>
      <c r="C24" s="175">
        <f t="shared" si="8"/>
        <v>0.26041666666666669</v>
      </c>
      <c r="D24" s="175">
        <v>0.28680555555555554</v>
      </c>
      <c r="E24" s="175">
        <v>0.30486111111111108</v>
      </c>
      <c r="F24" s="175">
        <v>0.31736111111111115</v>
      </c>
      <c r="G24" s="175">
        <v>0.3298611111111111</v>
      </c>
      <c r="H24" s="175">
        <v>0.34652777777777777</v>
      </c>
      <c r="I24" s="175">
        <v>0.36805555555555558</v>
      </c>
      <c r="J24" s="176">
        <v>0.3888888888888889</v>
      </c>
      <c r="K24" s="180" t="s">
        <v>357</v>
      </c>
      <c r="M24" s="108"/>
      <c r="N24" s="108"/>
      <c r="P24" s="108"/>
      <c r="Q24" s="108"/>
      <c r="R24" s="108"/>
      <c r="S24" s="108"/>
      <c r="T24" s="108"/>
      <c r="U24" s="178">
        <f t="shared" si="9"/>
        <v>1.7361111111111133E-2</v>
      </c>
      <c r="V24" s="178">
        <f t="shared" si="6"/>
        <v>2.6388888888888851E-2</v>
      </c>
      <c r="W24" s="178">
        <f>E24-D24</f>
        <v>1.8055555555555547E-2</v>
      </c>
      <c r="X24" s="178">
        <f t="shared" si="6"/>
        <v>1.2500000000000067E-2</v>
      </c>
      <c r="Y24" s="178">
        <f t="shared" si="6"/>
        <v>1.2499999999999956E-2</v>
      </c>
      <c r="Z24" s="178">
        <f t="shared" si="6"/>
        <v>1.6666666666666663E-2</v>
      </c>
      <c r="AA24" s="178">
        <f t="shared" si="6"/>
        <v>2.1527777777777812E-2</v>
      </c>
      <c r="AB24" s="178">
        <f t="shared" si="6"/>
        <v>2.0833333333333315E-2</v>
      </c>
      <c r="AC24" s="178"/>
      <c r="AD24" s="178">
        <f t="shared" si="10"/>
        <v>1.6666666666666663E-2</v>
      </c>
      <c r="AE24" s="178">
        <f t="shared" si="7"/>
        <v>1.6666666666666691E-2</v>
      </c>
      <c r="AF24" s="178">
        <f t="shared" si="7"/>
        <v>1.6666666666666663E-2</v>
      </c>
      <c r="AG24" s="178">
        <f t="shared" si="7"/>
        <v>1.6666666666666607E-2</v>
      </c>
      <c r="AH24" s="178">
        <f t="shared" si="7"/>
        <v>1.6666666666666718E-2</v>
      </c>
      <c r="AI24" s="178">
        <f t="shared" si="7"/>
        <v>1.6666666666666663E-2</v>
      </c>
      <c r="AJ24" s="178">
        <f t="shared" si="7"/>
        <v>1.6666666666666663E-2</v>
      </c>
      <c r="AK24" s="178">
        <f t="shared" si="7"/>
        <v>1.6666666666666663E-2</v>
      </c>
      <c r="AL24" s="178">
        <f t="shared" si="7"/>
        <v>1.6666666666666663E-2</v>
      </c>
    </row>
    <row r="25" spans="1:38" ht="30" customHeight="1">
      <c r="A25" s="203" t="s">
        <v>361</v>
      </c>
      <c r="B25" s="182">
        <v>0.41388888888888892</v>
      </c>
      <c r="C25" s="175">
        <f>B25+"00:22"</f>
        <v>0.4291666666666667</v>
      </c>
      <c r="D25" s="175">
        <f>C25+"00:25"</f>
        <v>0.4465277777777778</v>
      </c>
      <c r="E25" s="175"/>
      <c r="F25" s="175">
        <f>D25+"00:40"</f>
        <v>0.47430555555555559</v>
      </c>
      <c r="G25" s="173"/>
      <c r="H25" s="173"/>
      <c r="I25" s="173"/>
      <c r="J25" s="183"/>
      <c r="K25" s="184" t="s">
        <v>357</v>
      </c>
      <c r="M25" s="108"/>
      <c r="N25" s="108"/>
      <c r="P25" s="108"/>
      <c r="Q25" s="108"/>
      <c r="R25" s="108"/>
      <c r="S25" s="108"/>
      <c r="T25" s="108"/>
      <c r="U25" s="178">
        <f t="shared" si="9"/>
        <v>1.5277777777777779E-2</v>
      </c>
      <c r="V25" s="185">
        <f>D25-C25</f>
        <v>1.7361111111111105E-2</v>
      </c>
      <c r="W25" s="178">
        <f t="shared" ref="W25" si="11">E25-D25</f>
        <v>-0.4465277777777778</v>
      </c>
      <c r="X25" s="178">
        <f>F25-D25</f>
        <v>2.777777777777779E-2</v>
      </c>
      <c r="Y25" s="178">
        <f t="shared" si="6"/>
        <v>-0.47430555555555559</v>
      </c>
      <c r="Z25" s="178">
        <f t="shared" si="6"/>
        <v>0</v>
      </c>
      <c r="AA25" s="178">
        <f t="shared" si="6"/>
        <v>0</v>
      </c>
      <c r="AB25" s="178">
        <f t="shared" si="6"/>
        <v>0</v>
      </c>
      <c r="AC25" s="178"/>
      <c r="AD25" s="178">
        <f t="shared" si="10"/>
        <v>1.8055555555555602E-2</v>
      </c>
      <c r="AE25" s="178">
        <f t="shared" si="7"/>
        <v>1.8055555555555602E-2</v>
      </c>
      <c r="AF25" s="178">
        <f t="shared" si="7"/>
        <v>1.736111111111116E-2</v>
      </c>
      <c r="AG25" s="178">
        <f>E25-E9</f>
        <v>0</v>
      </c>
      <c r="AH25" s="178">
        <f t="shared" si="7"/>
        <v>1.4583333333333393E-2</v>
      </c>
      <c r="AI25" s="178">
        <f t="shared" si="7"/>
        <v>0</v>
      </c>
      <c r="AJ25" s="178">
        <f t="shared" si="7"/>
        <v>0</v>
      </c>
      <c r="AK25" s="178">
        <f t="shared" si="7"/>
        <v>0</v>
      </c>
      <c r="AL25" s="178">
        <f t="shared" si="7"/>
        <v>0</v>
      </c>
    </row>
    <row r="26" spans="1:38" ht="30" customHeight="1">
      <c r="A26" s="203"/>
      <c r="B26" s="204"/>
      <c r="C26" s="205"/>
      <c r="D26" s="205"/>
      <c r="E26" s="205"/>
      <c r="F26" s="205"/>
      <c r="G26" s="206"/>
      <c r="H26" s="206"/>
      <c r="I26" s="206"/>
      <c r="J26" s="206"/>
      <c r="K26" s="189"/>
    </row>
    <row r="27" spans="1:38" ht="30" customHeight="1" thickBot="1">
      <c r="A27" s="207">
        <v>2</v>
      </c>
      <c r="B27" s="191"/>
      <c r="C27" s="191"/>
      <c r="D27" s="191"/>
      <c r="E27" s="191"/>
      <c r="F27" s="192"/>
      <c r="G27" s="192"/>
      <c r="H27" s="192"/>
      <c r="I27" s="192"/>
      <c r="J27" s="208"/>
      <c r="K27" s="380" t="s">
        <v>362</v>
      </c>
    </row>
    <row r="28" spans="1:38" ht="30" customHeight="1" thickTop="1" thickBot="1">
      <c r="A28" s="383" t="s">
        <v>363</v>
      </c>
      <c r="B28" s="384"/>
      <c r="C28" s="384"/>
      <c r="D28" s="384"/>
      <c r="E28" s="384"/>
      <c r="F28" s="384"/>
      <c r="G28" s="384"/>
      <c r="H28" s="384"/>
      <c r="I28" s="384"/>
      <c r="J28" s="385"/>
      <c r="K28" s="381"/>
    </row>
    <row r="29" spans="1:38" ht="30" customHeight="1" thickTop="1">
      <c r="A29" s="386" t="s">
        <v>364</v>
      </c>
      <c r="B29" s="387"/>
      <c r="C29" s="388"/>
      <c r="D29" s="387"/>
      <c r="E29" s="389" t="s">
        <v>365</v>
      </c>
      <c r="F29" s="390"/>
      <c r="G29" s="391"/>
      <c r="H29" s="389" t="s">
        <v>366</v>
      </c>
      <c r="I29" s="390"/>
      <c r="J29" s="392"/>
      <c r="K29" s="381"/>
    </row>
    <row r="30" spans="1:38" ht="30" customHeight="1">
      <c r="A30" s="393" t="s">
        <v>367</v>
      </c>
      <c r="B30" s="394"/>
      <c r="C30" s="395" t="s">
        <v>368</v>
      </c>
      <c r="D30" s="395"/>
      <c r="E30" s="396"/>
      <c r="F30" s="365" t="s">
        <v>369</v>
      </c>
      <c r="G30" s="365"/>
      <c r="H30" s="365"/>
      <c r="I30" s="365"/>
      <c r="J30" s="366"/>
      <c r="K30" s="381"/>
    </row>
    <row r="31" spans="1:38" ht="30" customHeight="1">
      <c r="A31" s="397" t="s">
        <v>370</v>
      </c>
      <c r="B31" s="398"/>
      <c r="C31" s="196" t="s">
        <v>371</v>
      </c>
      <c r="D31" s="194" t="s">
        <v>372</v>
      </c>
      <c r="E31" s="195"/>
      <c r="F31" s="365" t="s">
        <v>373</v>
      </c>
      <c r="G31" s="365"/>
      <c r="H31" s="365"/>
      <c r="I31" s="365"/>
      <c r="J31" s="366"/>
      <c r="K31" s="381"/>
    </row>
    <row r="32" spans="1:38" ht="30" customHeight="1" thickBot="1">
      <c r="A32" s="367" t="s">
        <v>374</v>
      </c>
      <c r="B32" s="368"/>
      <c r="C32" s="197" t="s">
        <v>375</v>
      </c>
      <c r="D32" s="369" t="s">
        <v>376</v>
      </c>
      <c r="E32" s="370"/>
      <c r="F32" s="371" t="s">
        <v>377</v>
      </c>
      <c r="G32" s="371"/>
      <c r="H32" s="371"/>
      <c r="I32" s="371"/>
      <c r="J32" s="372"/>
      <c r="K32" s="382"/>
    </row>
    <row r="33" spans="1:38" ht="30" customHeight="1" thickTop="1">
      <c r="A33" s="373" t="s">
        <v>426</v>
      </c>
      <c r="B33" s="373"/>
      <c r="C33" s="373"/>
      <c r="D33" s="373"/>
      <c r="E33" s="373"/>
      <c r="F33" s="373"/>
      <c r="G33" s="373"/>
      <c r="H33" s="373"/>
      <c r="I33" s="378" t="s">
        <v>342</v>
      </c>
      <c r="J33" s="379"/>
    </row>
    <row r="34" spans="1:38" ht="30" customHeight="1">
      <c r="A34" s="373"/>
      <c r="B34" s="373"/>
      <c r="C34" s="373"/>
      <c r="D34" s="373"/>
      <c r="E34" s="373"/>
      <c r="F34" s="373"/>
      <c r="G34" s="373"/>
      <c r="H34" s="373"/>
      <c r="I34" s="376">
        <f>D39</f>
        <v>0.13680555555555554</v>
      </c>
      <c r="J34" s="375"/>
    </row>
    <row r="35" spans="1:38" ht="30" customHeight="1" thickBot="1">
      <c r="A35" s="377">
        <f>$A$3</f>
        <v>45088</v>
      </c>
      <c r="B35" s="377"/>
      <c r="C35" s="377"/>
      <c r="D35" s="94" t="s">
        <v>343</v>
      </c>
      <c r="E35" s="274">
        <f>_xlfn.XLOOKUP(H35,'월간 계획'!C:C,'월간 계획'!B:B,"")</f>
        <v>3509</v>
      </c>
      <c r="F35" s="296">
        <f>_xlfn.XLOOKUP(J35,'월간 계획'!C:C,'월간 계획'!B:B,"")</f>
        <v>3509</v>
      </c>
      <c r="G35" s="95" t="s">
        <v>344</v>
      </c>
      <c r="H35" s="95" t="str">
        <f>_xlfn.XLOOKUP(M35,'월간 계획'!AC:AC,'월간 계획'!C:C,"")</f>
        <v>박종길</v>
      </c>
      <c r="I35" s="95" t="s">
        <v>345</v>
      </c>
      <c r="J35" s="96" t="str">
        <f>_xlfn.XLOOKUP(N35,'월간 계획'!AC:AC,'월간 계획'!C:C,"")</f>
        <v>김상신</v>
      </c>
      <c r="K35" s="93"/>
      <c r="L35" s="93" t="str">
        <f>IF(E35=F35,"ok","확인")</f>
        <v>ok</v>
      </c>
      <c r="M35" s="93" t="s">
        <v>382</v>
      </c>
      <c r="N35" s="93" t="s">
        <v>383</v>
      </c>
    </row>
    <row r="36" spans="1:38" ht="30" customHeight="1" thickTop="1" thickBot="1">
      <c r="A36" s="198" t="s">
        <v>348</v>
      </c>
      <c r="B36" s="168" t="s">
        <v>349</v>
      </c>
      <c r="C36" s="169" t="s">
        <v>350</v>
      </c>
      <c r="D36" s="169" t="s">
        <v>351</v>
      </c>
      <c r="E36" s="169" t="s">
        <v>352</v>
      </c>
      <c r="F36" s="169" t="s">
        <v>353</v>
      </c>
      <c r="G36" s="169" t="s">
        <v>352</v>
      </c>
      <c r="H36" s="169" t="s">
        <v>351</v>
      </c>
      <c r="I36" s="168" t="s">
        <v>350</v>
      </c>
      <c r="J36" s="199" t="s">
        <v>354</v>
      </c>
      <c r="K36" s="171" t="s">
        <v>355</v>
      </c>
    </row>
    <row r="37" spans="1:38" ht="30" customHeight="1" thickTop="1">
      <c r="A37" s="200" t="s">
        <v>356</v>
      </c>
      <c r="B37" s="175">
        <v>0.25972222222222224</v>
      </c>
      <c r="C37" s="175">
        <f>B37+"00:25"</f>
        <v>0.27708333333333335</v>
      </c>
      <c r="D37" s="175">
        <v>0.3034722222222222</v>
      </c>
      <c r="E37" s="175">
        <v>0.3215277777777778</v>
      </c>
      <c r="F37" s="175">
        <v>0.33402777777777781</v>
      </c>
      <c r="G37" s="175">
        <v>0.34652777777777777</v>
      </c>
      <c r="H37" s="175">
        <v>0.36319444444444443</v>
      </c>
      <c r="I37" s="175">
        <v>0.38472222222222219</v>
      </c>
      <c r="J37" s="175">
        <v>0.4055555555555555</v>
      </c>
      <c r="K37" s="177" t="s">
        <v>357</v>
      </c>
      <c r="M37" s="108"/>
      <c r="N37" s="108"/>
      <c r="P37" s="108"/>
      <c r="Q37" s="108"/>
      <c r="R37" s="108"/>
      <c r="S37" s="108"/>
      <c r="T37" s="108"/>
      <c r="U37" s="178">
        <f>C37-B37</f>
        <v>1.7361111111111105E-2</v>
      </c>
      <c r="V37" s="178">
        <f t="shared" ref="V37:AB41" si="12">D37-C37</f>
        <v>2.6388888888888851E-2</v>
      </c>
      <c r="W37" s="178">
        <f t="shared" si="12"/>
        <v>1.8055555555555602E-2</v>
      </c>
      <c r="X37" s="178">
        <f t="shared" si="12"/>
        <v>1.2500000000000011E-2</v>
      </c>
      <c r="Y37" s="178">
        <f t="shared" si="12"/>
        <v>1.2499999999999956E-2</v>
      </c>
      <c r="Z37" s="178">
        <f t="shared" si="12"/>
        <v>1.6666666666666663E-2</v>
      </c>
      <c r="AA37" s="178">
        <f t="shared" si="12"/>
        <v>2.1527777777777757E-2</v>
      </c>
      <c r="AB37" s="178">
        <f>J37-I37</f>
        <v>2.0833333333333315E-2</v>
      </c>
      <c r="AC37" s="178"/>
      <c r="AD37" s="178">
        <f>B37-B21</f>
        <v>1.6666666666666691E-2</v>
      </c>
      <c r="AE37" s="178">
        <f t="shared" ref="AE37:AL41" si="13">C37-C21</f>
        <v>1.6666666666666663E-2</v>
      </c>
      <c r="AF37" s="178">
        <f t="shared" si="13"/>
        <v>1.6666666666666663E-2</v>
      </c>
      <c r="AG37" s="178">
        <f t="shared" si="13"/>
        <v>1.6666666666666718E-2</v>
      </c>
      <c r="AH37" s="178">
        <f t="shared" si="13"/>
        <v>1.6666666666666663E-2</v>
      </c>
      <c r="AI37" s="178">
        <f t="shared" si="13"/>
        <v>1.6666666666666663E-2</v>
      </c>
      <c r="AJ37" s="178">
        <f t="shared" si="13"/>
        <v>1.6666666666666663E-2</v>
      </c>
      <c r="AK37" s="178">
        <f t="shared" si="13"/>
        <v>1.6666666666666607E-2</v>
      </c>
      <c r="AL37" s="178">
        <f t="shared" si="13"/>
        <v>1.6666666666666607E-2</v>
      </c>
    </row>
    <row r="38" spans="1:38" ht="30" customHeight="1">
      <c r="A38" s="203" t="s">
        <v>358</v>
      </c>
      <c r="B38" s="175">
        <v>0.42638888888888887</v>
      </c>
      <c r="C38" s="175">
        <f t="shared" ref="C38:C40" si="14">B38+"00:25"</f>
        <v>0.44374999999999998</v>
      </c>
      <c r="D38" s="175">
        <v>0.47013888888888888</v>
      </c>
      <c r="E38" s="175">
        <v>0.48819444444444443</v>
      </c>
      <c r="F38" s="175">
        <v>0.50069444444444444</v>
      </c>
      <c r="G38" s="175">
        <v>0.5131944444444444</v>
      </c>
      <c r="H38" s="175">
        <v>0.52986111111111112</v>
      </c>
      <c r="I38" s="175">
        <v>5.1388888888888894E-2</v>
      </c>
      <c r="J38" s="175">
        <v>7.2222222222222229E-2</v>
      </c>
      <c r="K38" s="180" t="s">
        <v>357</v>
      </c>
      <c r="M38" s="108"/>
      <c r="N38" s="108"/>
      <c r="P38" s="108"/>
      <c r="Q38" s="108"/>
      <c r="R38" s="108"/>
      <c r="S38" s="108"/>
      <c r="T38" s="108"/>
      <c r="U38" s="178">
        <f t="shared" ref="U38:U41" si="15">C38-B38</f>
        <v>1.7361111111111105E-2</v>
      </c>
      <c r="V38" s="178">
        <f t="shared" si="12"/>
        <v>2.6388888888888906E-2</v>
      </c>
      <c r="W38" s="178">
        <f t="shared" si="12"/>
        <v>1.8055555555555547E-2</v>
      </c>
      <c r="X38" s="178">
        <f t="shared" si="12"/>
        <v>1.2500000000000011E-2</v>
      </c>
      <c r="Y38" s="178">
        <f t="shared" si="12"/>
        <v>1.2499999999999956E-2</v>
      </c>
      <c r="Z38" s="178">
        <f t="shared" si="12"/>
        <v>1.6666666666666718E-2</v>
      </c>
      <c r="AA38" s="178">
        <f t="shared" si="12"/>
        <v>-0.47847222222222224</v>
      </c>
      <c r="AB38" s="178">
        <f t="shared" si="12"/>
        <v>2.0833333333333336E-2</v>
      </c>
      <c r="AC38" s="178"/>
      <c r="AD38" s="178">
        <f t="shared" ref="AD38:AD41" si="16">B38-B22</f>
        <v>1.6666666666666607E-2</v>
      </c>
      <c r="AE38" s="178">
        <f t="shared" si="13"/>
        <v>1.6666666666666607E-2</v>
      </c>
      <c r="AF38" s="178">
        <f t="shared" si="13"/>
        <v>1.6666666666666663E-2</v>
      </c>
      <c r="AG38" s="178">
        <f t="shared" si="13"/>
        <v>1.6666666666666663E-2</v>
      </c>
      <c r="AH38" s="178">
        <f t="shared" si="13"/>
        <v>1.6666666666666663E-2</v>
      </c>
      <c r="AI38" s="178">
        <f t="shared" si="13"/>
        <v>1.6666666666666663E-2</v>
      </c>
      <c r="AJ38" s="178">
        <f t="shared" si="13"/>
        <v>1.6666666666666718E-2</v>
      </c>
      <c r="AK38" s="178">
        <f t="shared" si="13"/>
        <v>-0.48333333333333334</v>
      </c>
      <c r="AL38" s="178">
        <f t="shared" si="13"/>
        <v>1.6666666666666677E-2</v>
      </c>
    </row>
    <row r="39" spans="1:38" ht="30" customHeight="1">
      <c r="A39" s="203" t="s">
        <v>359</v>
      </c>
      <c r="B39" s="175">
        <v>9.3055555555555558E-2</v>
      </c>
      <c r="C39" s="175">
        <f t="shared" si="14"/>
        <v>0.11041666666666666</v>
      </c>
      <c r="D39" s="181">
        <v>0.13680555555555554</v>
      </c>
      <c r="E39" s="175">
        <v>0.15486111111111112</v>
      </c>
      <c r="F39" s="175">
        <v>0.1673611111111111</v>
      </c>
      <c r="G39" s="175">
        <v>0.17986111111111111</v>
      </c>
      <c r="H39" s="175">
        <v>0.19652777777777777</v>
      </c>
      <c r="I39" s="175">
        <v>0.21805555555555556</v>
      </c>
      <c r="J39" s="175">
        <v>0.2388888888888889</v>
      </c>
      <c r="K39" s="180" t="s">
        <v>357</v>
      </c>
      <c r="M39" s="108"/>
      <c r="N39" s="108"/>
      <c r="P39" s="108"/>
      <c r="Q39" s="108"/>
      <c r="R39" s="108"/>
      <c r="S39" s="108"/>
      <c r="T39" s="108"/>
      <c r="U39" s="178">
        <f t="shared" si="15"/>
        <v>1.7361111111111105E-2</v>
      </c>
      <c r="V39" s="178">
        <f t="shared" si="12"/>
        <v>2.6388888888888878E-2</v>
      </c>
      <c r="W39" s="178">
        <f t="shared" si="12"/>
        <v>1.8055555555555575E-2</v>
      </c>
      <c r="X39" s="178">
        <f t="shared" si="12"/>
        <v>1.2499999999999983E-2</v>
      </c>
      <c r="Y39" s="178">
        <f t="shared" si="12"/>
        <v>1.2500000000000011E-2</v>
      </c>
      <c r="Z39" s="178">
        <f t="shared" si="12"/>
        <v>1.6666666666666663E-2</v>
      </c>
      <c r="AA39" s="178">
        <f t="shared" si="12"/>
        <v>2.1527777777777785E-2</v>
      </c>
      <c r="AB39" s="178">
        <f t="shared" si="12"/>
        <v>2.0833333333333343E-2</v>
      </c>
      <c r="AC39" s="178"/>
      <c r="AD39" s="178">
        <f t="shared" si="16"/>
        <v>1.6666666666666663E-2</v>
      </c>
      <c r="AE39" s="178">
        <f t="shared" si="13"/>
        <v>1.6666666666666663E-2</v>
      </c>
      <c r="AF39" s="178">
        <f t="shared" si="13"/>
        <v>1.6666666666666649E-2</v>
      </c>
      <c r="AG39" s="178">
        <f t="shared" si="13"/>
        <v>1.6666666666666691E-2</v>
      </c>
      <c r="AH39" s="178">
        <f t="shared" si="13"/>
        <v>1.6666666666666663E-2</v>
      </c>
      <c r="AI39" s="178">
        <f t="shared" si="13"/>
        <v>1.6666666666666663E-2</v>
      </c>
      <c r="AJ39" s="178">
        <f t="shared" si="13"/>
        <v>1.6666666666666663E-2</v>
      </c>
      <c r="AK39" s="178">
        <f t="shared" si="13"/>
        <v>1.6666666666666691E-2</v>
      </c>
      <c r="AL39" s="178">
        <f t="shared" si="13"/>
        <v>1.6666666666666691E-2</v>
      </c>
    </row>
    <row r="40" spans="1:38" ht="30" customHeight="1">
      <c r="A40" s="203" t="s">
        <v>360</v>
      </c>
      <c r="B40" s="175">
        <v>0.26041666666666669</v>
      </c>
      <c r="C40" s="175">
        <f t="shared" si="14"/>
        <v>0.27777777777777779</v>
      </c>
      <c r="D40" s="175">
        <v>0.30416666666666664</v>
      </c>
      <c r="E40" s="175">
        <v>0.32222222222222224</v>
      </c>
      <c r="F40" s="175">
        <v>0.3347222222222222</v>
      </c>
      <c r="G40" s="175">
        <v>0.34722222222222227</v>
      </c>
      <c r="H40" s="175">
        <v>0.36388888888888887</v>
      </c>
      <c r="I40" s="175">
        <v>0.38541666666666669</v>
      </c>
      <c r="J40" s="175">
        <v>0.40625</v>
      </c>
      <c r="K40" s="180" t="s">
        <v>357</v>
      </c>
      <c r="M40" s="108"/>
      <c r="N40" s="108"/>
      <c r="P40" s="108"/>
      <c r="Q40" s="108"/>
      <c r="R40" s="108"/>
      <c r="S40" s="108"/>
      <c r="T40" s="108"/>
      <c r="U40" s="178">
        <f t="shared" si="15"/>
        <v>1.7361111111111105E-2</v>
      </c>
      <c r="V40" s="178">
        <f t="shared" si="12"/>
        <v>2.6388888888888851E-2</v>
      </c>
      <c r="W40" s="178">
        <f t="shared" si="12"/>
        <v>1.8055555555555602E-2</v>
      </c>
      <c r="X40" s="178">
        <f t="shared" si="12"/>
        <v>1.2499999999999956E-2</v>
      </c>
      <c r="Y40" s="178">
        <f t="shared" si="12"/>
        <v>1.2500000000000067E-2</v>
      </c>
      <c r="Z40" s="178">
        <f t="shared" si="12"/>
        <v>1.6666666666666607E-2</v>
      </c>
      <c r="AA40" s="178">
        <f t="shared" si="12"/>
        <v>2.1527777777777812E-2</v>
      </c>
      <c r="AB40" s="178">
        <f t="shared" si="12"/>
        <v>2.0833333333333315E-2</v>
      </c>
      <c r="AC40" s="178"/>
      <c r="AD40" s="178">
        <f t="shared" si="16"/>
        <v>1.7361111111111133E-2</v>
      </c>
      <c r="AE40" s="178">
        <f t="shared" si="13"/>
        <v>1.7361111111111105E-2</v>
      </c>
      <c r="AF40" s="178">
        <f t="shared" si="13"/>
        <v>1.7361111111111105E-2</v>
      </c>
      <c r="AG40" s="178">
        <f t="shared" si="13"/>
        <v>1.736111111111116E-2</v>
      </c>
      <c r="AH40" s="178">
        <f t="shared" si="13"/>
        <v>1.7361111111111049E-2</v>
      </c>
      <c r="AI40" s="178">
        <f t="shared" si="13"/>
        <v>1.736111111111116E-2</v>
      </c>
      <c r="AJ40" s="178">
        <f t="shared" si="13"/>
        <v>1.7361111111111105E-2</v>
      </c>
      <c r="AK40" s="178">
        <f t="shared" si="13"/>
        <v>1.7361111111111105E-2</v>
      </c>
      <c r="AL40" s="178">
        <f t="shared" si="13"/>
        <v>1.7361111111111105E-2</v>
      </c>
    </row>
    <row r="41" spans="1:38" ht="30" customHeight="1">
      <c r="A41" s="203" t="s">
        <v>361</v>
      </c>
      <c r="B41" s="209">
        <v>0.43263888888888885</v>
      </c>
      <c r="C41" s="175">
        <f>B41+"00:22"</f>
        <v>0.44791666666666663</v>
      </c>
      <c r="D41" s="175">
        <f>C41+"00:25"</f>
        <v>0.46527777777777773</v>
      </c>
      <c r="E41" s="175"/>
      <c r="F41" s="175">
        <f>D41+"00:40"</f>
        <v>0.49305555555555552</v>
      </c>
      <c r="G41" s="210"/>
      <c r="H41" s="210"/>
      <c r="I41" s="210"/>
      <c r="J41" s="210"/>
      <c r="K41" s="184" t="s">
        <v>357</v>
      </c>
      <c r="M41" s="108"/>
      <c r="N41" s="108"/>
      <c r="P41" s="108"/>
      <c r="Q41" s="108"/>
      <c r="R41" s="108"/>
      <c r="S41" s="108"/>
      <c r="T41" s="108"/>
      <c r="U41" s="178">
        <f t="shared" si="15"/>
        <v>1.5277777777777779E-2</v>
      </c>
      <c r="V41" s="185">
        <f>D41-C41</f>
        <v>1.7361111111111105E-2</v>
      </c>
      <c r="W41" s="178">
        <f t="shared" si="12"/>
        <v>-0.46527777777777773</v>
      </c>
      <c r="X41" s="178">
        <f>F41-D41</f>
        <v>2.777777777777779E-2</v>
      </c>
      <c r="Y41" s="178">
        <f t="shared" si="12"/>
        <v>-0.49305555555555552</v>
      </c>
      <c r="Z41" s="178">
        <f t="shared" si="12"/>
        <v>0</v>
      </c>
      <c r="AA41" s="178">
        <f t="shared" si="12"/>
        <v>0</v>
      </c>
      <c r="AB41" s="178">
        <f t="shared" si="12"/>
        <v>0</v>
      </c>
      <c r="AC41" s="178"/>
      <c r="AD41" s="178">
        <f t="shared" si="16"/>
        <v>1.8749999999999933E-2</v>
      </c>
      <c r="AE41" s="178">
        <f t="shared" si="13"/>
        <v>1.8749999999999933E-2</v>
      </c>
      <c r="AF41" s="185">
        <f>D41-D25</f>
        <v>1.8749999999999933E-2</v>
      </c>
      <c r="AG41" s="178">
        <f t="shared" si="13"/>
        <v>0</v>
      </c>
      <c r="AH41" s="178">
        <f t="shared" si="13"/>
        <v>1.8749999999999933E-2</v>
      </c>
      <c r="AI41" s="178">
        <f t="shared" si="13"/>
        <v>0</v>
      </c>
      <c r="AJ41" s="178">
        <f t="shared" si="13"/>
        <v>0</v>
      </c>
      <c r="AK41" s="178">
        <f t="shared" si="13"/>
        <v>0</v>
      </c>
      <c r="AL41" s="178">
        <f t="shared" si="13"/>
        <v>0</v>
      </c>
    </row>
    <row r="42" spans="1:38" ht="30" customHeight="1">
      <c r="A42" s="203" t="s">
        <v>385</v>
      </c>
      <c r="B42" s="211"/>
      <c r="C42" s="212"/>
      <c r="D42" s="212"/>
      <c r="E42" s="213"/>
      <c r="F42" s="214"/>
      <c r="G42" s="214"/>
      <c r="H42" s="214"/>
      <c r="I42" s="214"/>
      <c r="J42" s="215"/>
      <c r="K42" s="184" t="s">
        <v>357</v>
      </c>
    </row>
    <row r="43" spans="1:38" ht="30" customHeight="1" thickBot="1">
      <c r="A43" s="207">
        <v>3</v>
      </c>
      <c r="B43" s="216"/>
      <c r="C43" s="191"/>
      <c r="D43" s="191"/>
      <c r="E43" s="191"/>
      <c r="F43" s="192"/>
      <c r="G43" s="192"/>
      <c r="H43" s="192"/>
      <c r="I43" s="192"/>
      <c r="J43" s="208"/>
      <c r="K43" s="380" t="s">
        <v>362</v>
      </c>
    </row>
    <row r="44" spans="1:38" ht="30" customHeight="1" thickTop="1" thickBot="1">
      <c r="A44" s="383" t="s">
        <v>363</v>
      </c>
      <c r="B44" s="384"/>
      <c r="C44" s="384"/>
      <c r="D44" s="384"/>
      <c r="E44" s="384"/>
      <c r="F44" s="384"/>
      <c r="G44" s="384"/>
      <c r="H44" s="384"/>
      <c r="I44" s="384"/>
      <c r="J44" s="385"/>
      <c r="K44" s="381"/>
    </row>
    <row r="45" spans="1:38" ht="30" customHeight="1" thickTop="1">
      <c r="A45" s="386" t="s">
        <v>364</v>
      </c>
      <c r="B45" s="387"/>
      <c r="C45" s="388"/>
      <c r="D45" s="387"/>
      <c r="E45" s="389" t="s">
        <v>365</v>
      </c>
      <c r="F45" s="390"/>
      <c r="G45" s="391"/>
      <c r="H45" s="389" t="s">
        <v>387</v>
      </c>
      <c r="I45" s="390"/>
      <c r="J45" s="392"/>
      <c r="K45" s="381"/>
    </row>
    <row r="46" spans="1:38" ht="30" customHeight="1">
      <c r="A46" s="393" t="s">
        <v>367</v>
      </c>
      <c r="B46" s="394"/>
      <c r="C46" s="395" t="s">
        <v>368</v>
      </c>
      <c r="D46" s="395"/>
      <c r="E46" s="396"/>
      <c r="F46" s="365" t="s">
        <v>369</v>
      </c>
      <c r="G46" s="365"/>
      <c r="H46" s="365"/>
      <c r="I46" s="365"/>
      <c r="J46" s="366"/>
      <c r="K46" s="381"/>
    </row>
    <row r="47" spans="1:38" ht="30" customHeight="1">
      <c r="A47" s="397" t="s">
        <v>370</v>
      </c>
      <c r="B47" s="398"/>
      <c r="C47" s="196" t="s">
        <v>371</v>
      </c>
      <c r="D47" s="194" t="s">
        <v>372</v>
      </c>
      <c r="E47" s="195"/>
      <c r="F47" s="365" t="s">
        <v>373</v>
      </c>
      <c r="G47" s="365"/>
      <c r="H47" s="365"/>
      <c r="I47" s="365"/>
      <c r="J47" s="366"/>
      <c r="K47" s="381"/>
    </row>
    <row r="48" spans="1:38" ht="30" customHeight="1" thickBot="1">
      <c r="A48" s="367" t="s">
        <v>374</v>
      </c>
      <c r="B48" s="368"/>
      <c r="C48" s="197" t="s">
        <v>375</v>
      </c>
      <c r="D48" s="369" t="s">
        <v>376</v>
      </c>
      <c r="E48" s="370"/>
      <c r="F48" s="371" t="s">
        <v>377</v>
      </c>
      <c r="G48" s="371"/>
      <c r="H48" s="371"/>
      <c r="I48" s="371"/>
      <c r="J48" s="372"/>
      <c r="K48" s="382"/>
    </row>
    <row r="49" spans="1:38" ht="30" customHeight="1" thickTop="1">
      <c r="A49" s="373" t="s">
        <v>427</v>
      </c>
      <c r="B49" s="373"/>
      <c r="C49" s="373"/>
      <c r="D49" s="373"/>
      <c r="E49" s="373"/>
      <c r="F49" s="373"/>
      <c r="G49" s="373"/>
      <c r="H49" s="373"/>
      <c r="I49" s="378" t="s">
        <v>342</v>
      </c>
      <c r="J49" s="379"/>
    </row>
    <row r="50" spans="1:38" ht="30" customHeight="1">
      <c r="A50" s="373"/>
      <c r="B50" s="373"/>
      <c r="C50" s="373"/>
      <c r="D50" s="373"/>
      <c r="E50" s="373"/>
      <c r="F50" s="373"/>
      <c r="G50" s="373"/>
      <c r="H50" s="373"/>
      <c r="I50" s="376">
        <f>D56</f>
        <v>0.15347222222222223</v>
      </c>
      <c r="J50" s="375"/>
    </row>
    <row r="51" spans="1:38" ht="30" customHeight="1" thickBot="1">
      <c r="A51" s="377">
        <f>$A$3</f>
        <v>45088</v>
      </c>
      <c r="B51" s="377"/>
      <c r="C51" s="377"/>
      <c r="D51" s="94" t="s">
        <v>343</v>
      </c>
      <c r="E51" s="274">
        <v>3619</v>
      </c>
      <c r="F51" s="296">
        <f>_xlfn.XLOOKUP(J51,'월간 계획'!C:C,'월간 계획'!B:B,"")</f>
        <v>3619</v>
      </c>
      <c r="G51" s="95" t="s">
        <v>344</v>
      </c>
      <c r="H51" s="95" t="str">
        <f>_xlfn.XLOOKUP(M51,'월간 계획'!AC:AC,'월간 계획'!C:C,"")</f>
        <v>양광일</v>
      </c>
      <c r="I51" s="95" t="s">
        <v>345</v>
      </c>
      <c r="J51" s="96" t="str">
        <f>_xlfn.XLOOKUP(N51,'월간 계획'!AC:AC,'월간 계획'!C:C,"")</f>
        <v>최정수</v>
      </c>
      <c r="K51" s="93"/>
      <c r="L51" s="93" t="str">
        <f>IF(E51=F51,"ok","확인")</f>
        <v>ok</v>
      </c>
      <c r="M51" s="93" t="s">
        <v>389</v>
      </c>
      <c r="N51" s="93" t="s">
        <v>390</v>
      </c>
    </row>
    <row r="52" spans="1:38" ht="30" customHeight="1" thickTop="1" thickBot="1">
      <c r="A52" s="198" t="s">
        <v>348</v>
      </c>
      <c r="B52" s="168" t="s">
        <v>349</v>
      </c>
      <c r="C52" s="169" t="s">
        <v>350</v>
      </c>
      <c r="D52" s="169" t="s">
        <v>351</v>
      </c>
      <c r="E52" s="169" t="s">
        <v>352</v>
      </c>
      <c r="F52" s="169" t="s">
        <v>353</v>
      </c>
      <c r="G52" s="169" t="s">
        <v>352</v>
      </c>
      <c r="H52" s="169" t="s">
        <v>351</v>
      </c>
      <c r="I52" s="168" t="s">
        <v>350</v>
      </c>
      <c r="J52" s="199" t="s">
        <v>354</v>
      </c>
      <c r="K52" s="171" t="s">
        <v>355</v>
      </c>
    </row>
    <row r="53" spans="1:38" ht="30" customHeight="1" thickTop="1">
      <c r="A53" s="200" t="s">
        <v>356</v>
      </c>
      <c r="B53" s="217"/>
      <c r="C53" s="217"/>
      <c r="D53" s="217"/>
      <c r="E53" s="217"/>
      <c r="F53" s="217"/>
      <c r="G53" s="217"/>
      <c r="H53" s="218" t="s">
        <v>428</v>
      </c>
      <c r="I53" s="201">
        <v>0.24305555555555555</v>
      </c>
      <c r="J53" s="202">
        <v>0.25555555555555559</v>
      </c>
      <c r="K53" s="177" t="s">
        <v>357</v>
      </c>
      <c r="M53" s="108"/>
      <c r="N53" s="108"/>
      <c r="P53" s="108"/>
      <c r="Q53" s="108"/>
      <c r="R53" s="108"/>
      <c r="S53" s="108"/>
      <c r="T53" s="108"/>
      <c r="U53" s="178">
        <f>C53-B53</f>
        <v>0</v>
      </c>
      <c r="V53" s="178">
        <f t="shared" ref="V53:AB58" si="17">D53-C53</f>
        <v>0</v>
      </c>
      <c r="W53" s="178">
        <f t="shared" si="17"/>
        <v>0</v>
      </c>
      <c r="X53" s="178">
        <f t="shared" si="17"/>
        <v>0</v>
      </c>
      <c r="Y53" s="178">
        <f t="shared" si="17"/>
        <v>0</v>
      </c>
      <c r="Z53" s="178" t="e">
        <f t="shared" si="17"/>
        <v>#VALUE!</v>
      </c>
      <c r="AA53" s="178" t="e">
        <f t="shared" si="17"/>
        <v>#VALUE!</v>
      </c>
      <c r="AB53" s="178">
        <f>J53-I53</f>
        <v>1.2500000000000039E-2</v>
      </c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</row>
    <row r="54" spans="1:38" ht="30" customHeight="1">
      <c r="A54" s="203" t="s">
        <v>358</v>
      </c>
      <c r="B54" s="175">
        <v>0.27638888888888885</v>
      </c>
      <c r="C54" s="175">
        <f>B54+"00:25"</f>
        <v>0.29374999999999996</v>
      </c>
      <c r="D54" s="175">
        <v>0.32013888888888892</v>
      </c>
      <c r="E54" s="175">
        <v>0.33819444444444446</v>
      </c>
      <c r="F54" s="175">
        <v>0.35069444444444442</v>
      </c>
      <c r="G54" s="175">
        <v>0.36319444444444443</v>
      </c>
      <c r="H54" s="175">
        <v>0.37986111111111115</v>
      </c>
      <c r="I54" s="175">
        <v>0.40138888888888885</v>
      </c>
      <c r="J54" s="176">
        <v>0.42222222222222222</v>
      </c>
      <c r="K54" s="180" t="s">
        <v>357</v>
      </c>
      <c r="M54" s="108"/>
      <c r="N54" s="108"/>
      <c r="P54" s="108"/>
      <c r="Q54" s="108"/>
      <c r="R54" s="108"/>
      <c r="S54" s="108"/>
      <c r="T54" s="108"/>
      <c r="U54" s="178">
        <f t="shared" ref="U54:U57" si="18">C54-B54</f>
        <v>1.7361111111111105E-2</v>
      </c>
      <c r="V54" s="178">
        <f t="shared" si="17"/>
        <v>2.6388888888888962E-2</v>
      </c>
      <c r="W54" s="178">
        <f t="shared" si="17"/>
        <v>1.8055555555555547E-2</v>
      </c>
      <c r="X54" s="178">
        <f t="shared" si="17"/>
        <v>1.2499999999999956E-2</v>
      </c>
      <c r="Y54" s="178">
        <f t="shared" si="17"/>
        <v>1.2500000000000011E-2</v>
      </c>
      <c r="Z54" s="178">
        <f t="shared" si="17"/>
        <v>1.6666666666666718E-2</v>
      </c>
      <c r="AA54" s="178">
        <f t="shared" si="17"/>
        <v>2.1527777777777701E-2</v>
      </c>
      <c r="AB54" s="178">
        <f t="shared" si="17"/>
        <v>2.083333333333337E-2</v>
      </c>
      <c r="AC54" s="178"/>
      <c r="AD54" s="178">
        <f>B54-B37</f>
        <v>1.6666666666666607E-2</v>
      </c>
      <c r="AE54" s="178">
        <f t="shared" ref="AE54:AL58" si="19">C54-C37</f>
        <v>1.6666666666666607E-2</v>
      </c>
      <c r="AF54" s="178">
        <f t="shared" si="19"/>
        <v>1.6666666666666718E-2</v>
      </c>
      <c r="AG54" s="178">
        <f t="shared" si="19"/>
        <v>1.6666666666666663E-2</v>
      </c>
      <c r="AH54" s="178">
        <f t="shared" si="19"/>
        <v>1.6666666666666607E-2</v>
      </c>
      <c r="AI54" s="178">
        <f t="shared" si="19"/>
        <v>1.6666666666666663E-2</v>
      </c>
      <c r="AJ54" s="178">
        <f t="shared" si="19"/>
        <v>1.6666666666666718E-2</v>
      </c>
      <c r="AK54" s="178">
        <f t="shared" si="19"/>
        <v>1.6666666666666663E-2</v>
      </c>
      <c r="AL54" s="178">
        <f t="shared" si="19"/>
        <v>1.6666666666666718E-2</v>
      </c>
    </row>
    <row r="55" spans="1:38" ht="30" customHeight="1">
      <c r="A55" s="203" t="s">
        <v>359</v>
      </c>
      <c r="B55" s="175">
        <v>0.44305555555555554</v>
      </c>
      <c r="C55" s="175">
        <f t="shared" ref="C55:C57" si="20">B55+"00:25"</f>
        <v>0.46041666666666664</v>
      </c>
      <c r="D55" s="175">
        <v>0.48680555555555555</v>
      </c>
      <c r="E55" s="175">
        <v>0.50486111111111109</v>
      </c>
      <c r="F55" s="175">
        <v>0.51736111111111105</v>
      </c>
      <c r="G55" s="175">
        <v>0.52986111111111112</v>
      </c>
      <c r="H55" s="175">
        <v>4.6527777777777779E-2</v>
      </c>
      <c r="I55" s="175">
        <v>6.805555555555555E-2</v>
      </c>
      <c r="J55" s="176">
        <v>8.8888888888888892E-2</v>
      </c>
      <c r="K55" s="180" t="s">
        <v>357</v>
      </c>
      <c r="M55" s="108"/>
      <c r="N55" s="108"/>
      <c r="P55" s="108"/>
      <c r="Q55" s="108"/>
      <c r="R55" s="108"/>
      <c r="S55" s="108"/>
      <c r="T55" s="108"/>
      <c r="U55" s="178">
        <f t="shared" si="18"/>
        <v>1.7361111111111105E-2</v>
      </c>
      <c r="V55" s="178">
        <f t="shared" si="17"/>
        <v>2.6388888888888906E-2</v>
      </c>
      <c r="W55" s="178">
        <f t="shared" si="17"/>
        <v>1.8055555555555547E-2</v>
      </c>
      <c r="X55" s="178">
        <f t="shared" si="17"/>
        <v>1.2499999999999956E-2</v>
      </c>
      <c r="Y55" s="178">
        <f t="shared" si="17"/>
        <v>1.2500000000000067E-2</v>
      </c>
      <c r="Z55" s="178">
        <f t="shared" si="17"/>
        <v>-0.48333333333333334</v>
      </c>
      <c r="AA55" s="178">
        <f t="shared" si="17"/>
        <v>2.1527777777777771E-2</v>
      </c>
      <c r="AB55" s="178">
        <f t="shared" si="17"/>
        <v>2.0833333333333343E-2</v>
      </c>
      <c r="AC55" s="178"/>
      <c r="AD55" s="178">
        <f t="shared" ref="AD55:AD58" si="21">B55-B38</f>
        <v>1.6666666666666663E-2</v>
      </c>
      <c r="AE55" s="178">
        <f t="shared" si="19"/>
        <v>1.6666666666666663E-2</v>
      </c>
      <c r="AF55" s="178">
        <f t="shared" si="19"/>
        <v>1.6666666666666663E-2</v>
      </c>
      <c r="AG55" s="178">
        <f t="shared" si="19"/>
        <v>1.6666666666666663E-2</v>
      </c>
      <c r="AH55" s="178">
        <f t="shared" si="19"/>
        <v>1.6666666666666607E-2</v>
      </c>
      <c r="AI55" s="178">
        <f t="shared" si="19"/>
        <v>1.6666666666666718E-2</v>
      </c>
      <c r="AJ55" s="178">
        <f t="shared" si="19"/>
        <v>-0.48333333333333334</v>
      </c>
      <c r="AK55" s="178">
        <f t="shared" si="19"/>
        <v>1.6666666666666656E-2</v>
      </c>
      <c r="AL55" s="178">
        <f t="shared" si="19"/>
        <v>1.6666666666666663E-2</v>
      </c>
    </row>
    <row r="56" spans="1:38" ht="30" customHeight="1">
      <c r="A56" s="203" t="s">
        <v>360</v>
      </c>
      <c r="B56" s="175">
        <v>0.10972222222222222</v>
      </c>
      <c r="C56" s="175">
        <f t="shared" si="20"/>
        <v>0.12708333333333333</v>
      </c>
      <c r="D56" s="181">
        <v>0.15347222222222223</v>
      </c>
      <c r="E56" s="175">
        <v>0.17152777777777775</v>
      </c>
      <c r="F56" s="175">
        <v>0.18402777777777779</v>
      </c>
      <c r="G56" s="175">
        <v>0.19652777777777777</v>
      </c>
      <c r="H56" s="175">
        <v>0.21319444444444444</v>
      </c>
      <c r="I56" s="175">
        <v>0.23472222222222219</v>
      </c>
      <c r="J56" s="176">
        <v>0.25555555555555559</v>
      </c>
      <c r="K56" s="180" t="s">
        <v>357</v>
      </c>
      <c r="M56" s="108"/>
      <c r="N56" s="108"/>
      <c r="P56" s="108"/>
      <c r="Q56" s="108"/>
      <c r="R56" s="108"/>
      <c r="S56" s="108"/>
      <c r="T56" s="108"/>
      <c r="U56" s="178">
        <f t="shared" si="18"/>
        <v>1.7361111111111105E-2</v>
      </c>
      <c r="V56" s="178">
        <f t="shared" si="17"/>
        <v>2.6388888888888906E-2</v>
      </c>
      <c r="W56" s="178">
        <f t="shared" si="17"/>
        <v>1.8055555555555519E-2</v>
      </c>
      <c r="X56" s="178">
        <f t="shared" si="17"/>
        <v>1.2500000000000039E-2</v>
      </c>
      <c r="Y56" s="178">
        <f t="shared" si="17"/>
        <v>1.2499999999999983E-2</v>
      </c>
      <c r="Z56" s="178">
        <f t="shared" si="17"/>
        <v>1.6666666666666663E-2</v>
      </c>
      <c r="AA56" s="178">
        <f t="shared" si="17"/>
        <v>2.1527777777777757E-2</v>
      </c>
      <c r="AB56" s="178">
        <f t="shared" si="17"/>
        <v>2.0833333333333398E-2</v>
      </c>
      <c r="AC56" s="178"/>
      <c r="AD56" s="178">
        <f t="shared" si="21"/>
        <v>1.6666666666666663E-2</v>
      </c>
      <c r="AE56" s="178">
        <f t="shared" si="19"/>
        <v>1.6666666666666663E-2</v>
      </c>
      <c r="AF56" s="178">
        <f t="shared" si="19"/>
        <v>1.6666666666666691E-2</v>
      </c>
      <c r="AG56" s="178">
        <f t="shared" si="19"/>
        <v>1.6666666666666635E-2</v>
      </c>
      <c r="AH56" s="178">
        <f t="shared" si="19"/>
        <v>1.6666666666666691E-2</v>
      </c>
      <c r="AI56" s="178">
        <f t="shared" si="19"/>
        <v>1.6666666666666663E-2</v>
      </c>
      <c r="AJ56" s="178">
        <f t="shared" si="19"/>
        <v>1.6666666666666663E-2</v>
      </c>
      <c r="AK56" s="178">
        <f t="shared" si="19"/>
        <v>1.6666666666666635E-2</v>
      </c>
      <c r="AL56" s="178">
        <f t="shared" si="19"/>
        <v>1.6666666666666691E-2</v>
      </c>
    </row>
    <row r="57" spans="1:38" ht="30" customHeight="1">
      <c r="A57" s="203" t="s">
        <v>361</v>
      </c>
      <c r="B57" s="175">
        <v>0.27777777777777779</v>
      </c>
      <c r="C57" s="175">
        <f t="shared" si="20"/>
        <v>0.2951388888888889</v>
      </c>
      <c r="D57" s="175">
        <v>0.3215277777777778</v>
      </c>
      <c r="E57" s="175">
        <v>0.33958333333333335</v>
      </c>
      <c r="F57" s="175">
        <v>0.3520833333333333</v>
      </c>
      <c r="G57" s="175">
        <v>0.36458333333333331</v>
      </c>
      <c r="H57" s="175">
        <v>0.38125000000000003</v>
      </c>
      <c r="I57" s="175">
        <v>0.40277777777777773</v>
      </c>
      <c r="J57" s="176">
        <v>0.42222222222222222</v>
      </c>
      <c r="K57" s="184" t="s">
        <v>357</v>
      </c>
      <c r="M57" s="108"/>
      <c r="N57" s="108"/>
      <c r="P57" s="108"/>
      <c r="Q57" s="108"/>
      <c r="R57" s="108"/>
      <c r="S57" s="108"/>
      <c r="T57" s="108"/>
      <c r="U57" s="178">
        <f t="shared" si="18"/>
        <v>1.7361111111111105E-2</v>
      </c>
      <c r="V57" s="178">
        <f>D57-C57</f>
        <v>2.6388888888888906E-2</v>
      </c>
      <c r="W57" s="178">
        <f t="shared" si="17"/>
        <v>1.8055555555555547E-2</v>
      </c>
      <c r="X57" s="178">
        <f t="shared" si="17"/>
        <v>1.2499999999999956E-2</v>
      </c>
      <c r="Y57" s="178">
        <f t="shared" si="17"/>
        <v>1.2500000000000011E-2</v>
      </c>
      <c r="Z57" s="178">
        <f t="shared" si="17"/>
        <v>1.6666666666666718E-2</v>
      </c>
      <c r="AA57" s="178">
        <f t="shared" si="17"/>
        <v>2.1527777777777701E-2</v>
      </c>
      <c r="AB57" s="178">
        <f t="shared" si="17"/>
        <v>1.9444444444444486E-2</v>
      </c>
      <c r="AC57" s="178"/>
      <c r="AD57" s="178">
        <f t="shared" si="21"/>
        <v>1.7361111111111105E-2</v>
      </c>
      <c r="AE57" s="178">
        <f t="shared" si="19"/>
        <v>1.7361111111111105E-2</v>
      </c>
      <c r="AF57" s="178">
        <f t="shared" si="19"/>
        <v>1.736111111111116E-2</v>
      </c>
      <c r="AG57" s="178">
        <f t="shared" si="19"/>
        <v>1.7361111111111105E-2</v>
      </c>
      <c r="AH57" s="178">
        <f t="shared" si="19"/>
        <v>1.7361111111111105E-2</v>
      </c>
      <c r="AI57" s="178">
        <f t="shared" si="19"/>
        <v>1.7361111111111049E-2</v>
      </c>
      <c r="AJ57" s="178">
        <f t="shared" si="19"/>
        <v>1.736111111111116E-2</v>
      </c>
      <c r="AK57" s="178">
        <f t="shared" si="19"/>
        <v>1.7361111111111049E-2</v>
      </c>
      <c r="AL57" s="178">
        <f t="shared" si="19"/>
        <v>1.5972222222222221E-2</v>
      </c>
    </row>
    <row r="58" spans="1:38" ht="30" customHeight="1" thickBot="1">
      <c r="A58" s="203" t="s">
        <v>385</v>
      </c>
      <c r="B58" s="219">
        <v>0.4513888888888889</v>
      </c>
      <c r="C58" s="220"/>
      <c r="D58" s="220">
        <v>0.4826388888888889</v>
      </c>
      <c r="E58" s="220"/>
      <c r="F58" s="220">
        <v>6.9444444444444441E-3</v>
      </c>
      <c r="G58" s="221"/>
      <c r="H58" s="221"/>
      <c r="I58" s="221"/>
      <c r="J58" s="222"/>
      <c r="K58" s="184" t="s">
        <v>357</v>
      </c>
      <c r="U58" s="178">
        <f>C58-B58</f>
        <v>-0.4513888888888889</v>
      </c>
      <c r="V58" s="178">
        <f>D58-B58</f>
        <v>3.125E-2</v>
      </c>
      <c r="W58" s="178">
        <f t="shared" si="17"/>
        <v>-0.4826388888888889</v>
      </c>
      <c r="X58" s="178">
        <f>F58-D58</f>
        <v>-0.47569444444444448</v>
      </c>
      <c r="Y58" s="178">
        <f t="shared" si="17"/>
        <v>-6.9444444444444441E-3</v>
      </c>
      <c r="Z58" s="178">
        <f t="shared" si="17"/>
        <v>0</v>
      </c>
      <c r="AA58" s="178">
        <f t="shared" si="17"/>
        <v>0</v>
      </c>
      <c r="AB58" s="178">
        <f t="shared" si="17"/>
        <v>0</v>
      </c>
      <c r="AD58" s="178">
        <f t="shared" si="21"/>
        <v>1.8750000000000044E-2</v>
      </c>
      <c r="AE58" s="178">
        <f t="shared" si="19"/>
        <v>-0.44791666666666663</v>
      </c>
      <c r="AF58" s="178">
        <f>D58-D41</f>
        <v>1.736111111111116E-2</v>
      </c>
      <c r="AG58" s="178">
        <f t="shared" si="19"/>
        <v>0</v>
      </c>
      <c r="AH58" s="178">
        <f t="shared" si="19"/>
        <v>-0.4861111111111111</v>
      </c>
      <c r="AI58" s="178">
        <f t="shared" si="19"/>
        <v>0</v>
      </c>
      <c r="AJ58" s="178">
        <f t="shared" si="19"/>
        <v>0</v>
      </c>
      <c r="AK58" s="178">
        <f t="shared" si="19"/>
        <v>0</v>
      </c>
      <c r="AL58" s="178">
        <f t="shared" si="19"/>
        <v>0</v>
      </c>
    </row>
    <row r="59" spans="1:38" ht="30" customHeight="1" thickBot="1">
      <c r="A59" s="207">
        <v>4</v>
      </c>
      <c r="B59" s="216" t="s">
        <v>386</v>
      </c>
      <c r="C59" s="191"/>
      <c r="D59" s="191"/>
      <c r="E59" s="191"/>
      <c r="F59" s="192"/>
      <c r="G59" s="192"/>
      <c r="H59" s="192"/>
      <c r="I59" s="223"/>
      <c r="J59" s="208"/>
      <c r="K59" s="380" t="s">
        <v>362</v>
      </c>
    </row>
    <row r="60" spans="1:38" ht="30" customHeight="1" thickTop="1" thickBot="1">
      <c r="A60" s="383" t="s">
        <v>363</v>
      </c>
      <c r="B60" s="384"/>
      <c r="C60" s="384"/>
      <c r="D60" s="384"/>
      <c r="E60" s="384"/>
      <c r="F60" s="384"/>
      <c r="G60" s="384"/>
      <c r="H60" s="384"/>
      <c r="I60" s="384"/>
      <c r="J60" s="385"/>
      <c r="K60" s="381"/>
    </row>
    <row r="61" spans="1:38" ht="30" customHeight="1" thickTop="1">
      <c r="A61" s="386" t="s">
        <v>364</v>
      </c>
      <c r="B61" s="387"/>
      <c r="C61" s="388"/>
      <c r="D61" s="387"/>
      <c r="E61" s="389" t="s">
        <v>365</v>
      </c>
      <c r="F61" s="390"/>
      <c r="G61" s="391"/>
      <c r="H61" s="389" t="s">
        <v>366</v>
      </c>
      <c r="I61" s="390"/>
      <c r="J61" s="392"/>
      <c r="K61" s="381"/>
    </row>
    <row r="62" spans="1:38" ht="30" customHeight="1">
      <c r="A62" s="393" t="s">
        <v>367</v>
      </c>
      <c r="B62" s="394"/>
      <c r="C62" s="395" t="s">
        <v>368</v>
      </c>
      <c r="D62" s="395"/>
      <c r="E62" s="396"/>
      <c r="F62" s="365" t="s">
        <v>369</v>
      </c>
      <c r="G62" s="365"/>
      <c r="H62" s="365"/>
      <c r="I62" s="365"/>
      <c r="J62" s="366"/>
      <c r="K62" s="381"/>
    </row>
    <row r="63" spans="1:38" ht="30" customHeight="1">
      <c r="A63" s="397" t="s">
        <v>370</v>
      </c>
      <c r="B63" s="398"/>
      <c r="C63" s="196" t="s">
        <v>371</v>
      </c>
      <c r="D63" s="194" t="s">
        <v>372</v>
      </c>
      <c r="E63" s="195"/>
      <c r="F63" s="365" t="s">
        <v>373</v>
      </c>
      <c r="G63" s="365"/>
      <c r="H63" s="365"/>
      <c r="I63" s="365"/>
      <c r="J63" s="366"/>
      <c r="K63" s="381"/>
    </row>
    <row r="64" spans="1:38" ht="30" customHeight="1" thickBot="1">
      <c r="A64" s="367" t="s">
        <v>374</v>
      </c>
      <c r="B64" s="368"/>
      <c r="C64" s="197" t="s">
        <v>375</v>
      </c>
      <c r="D64" s="369" t="s">
        <v>376</v>
      </c>
      <c r="E64" s="370"/>
      <c r="F64" s="371" t="s">
        <v>377</v>
      </c>
      <c r="G64" s="371"/>
      <c r="H64" s="371"/>
      <c r="I64" s="371"/>
      <c r="J64" s="372"/>
      <c r="K64" s="382"/>
    </row>
    <row r="65" spans="1:38" ht="30" customHeight="1" thickTop="1">
      <c r="A65" s="373" t="s">
        <v>429</v>
      </c>
      <c r="B65" s="373"/>
      <c r="C65" s="373"/>
      <c r="D65" s="373"/>
      <c r="E65" s="373"/>
      <c r="F65" s="373"/>
      <c r="G65" s="373"/>
      <c r="H65" s="373"/>
      <c r="I65" s="378" t="s">
        <v>342</v>
      </c>
      <c r="J65" s="379"/>
    </row>
    <row r="66" spans="1:38" ht="30" customHeight="1">
      <c r="A66" s="373"/>
      <c r="B66" s="373"/>
      <c r="C66" s="373"/>
      <c r="D66" s="373"/>
      <c r="E66" s="373"/>
      <c r="F66" s="373"/>
      <c r="G66" s="373"/>
      <c r="H66" s="373"/>
      <c r="I66" s="376">
        <f>H71</f>
        <v>6.3194444444444442E-2</v>
      </c>
      <c r="J66" s="375"/>
    </row>
    <row r="67" spans="1:38" ht="30" customHeight="1" thickBot="1">
      <c r="A67" s="377">
        <f>$A$3</f>
        <v>45088</v>
      </c>
      <c r="B67" s="377"/>
      <c r="C67" s="377"/>
      <c r="D67" s="94" t="s">
        <v>343</v>
      </c>
      <c r="E67" s="274">
        <f>_xlfn.XLOOKUP(H67,'월간 계획'!C:C,'월간 계획'!B:B,"")</f>
        <v>3620</v>
      </c>
      <c r="F67" s="296">
        <f>_xlfn.XLOOKUP(J67,'월간 계획'!C:C,'월간 계획'!B:B,"")</f>
        <v>3620</v>
      </c>
      <c r="G67" s="95" t="s">
        <v>344</v>
      </c>
      <c r="H67" s="95" t="str">
        <f>_xlfn.XLOOKUP(M67,'월간 계획'!AC:AC,'월간 계획'!C:C,"")</f>
        <v>최중문</v>
      </c>
      <c r="I67" s="95" t="s">
        <v>345</v>
      </c>
      <c r="J67" s="96" t="str">
        <f>_xlfn.XLOOKUP(N67,'월간 계획'!AC:AC,'월간 계획'!C:C,"")</f>
        <v>장시혁</v>
      </c>
      <c r="K67" s="93"/>
      <c r="L67" s="93" t="str">
        <f>IF(E67=F67,"ok","확인")</f>
        <v>ok</v>
      </c>
      <c r="M67" s="93" t="s">
        <v>393</v>
      </c>
      <c r="N67" s="93" t="s">
        <v>394</v>
      </c>
    </row>
    <row r="68" spans="1:38" ht="30" customHeight="1" thickTop="1" thickBot="1">
      <c r="A68" s="198" t="s">
        <v>348</v>
      </c>
      <c r="B68" s="168" t="s">
        <v>349</v>
      </c>
      <c r="C68" s="169" t="s">
        <v>350</v>
      </c>
      <c r="D68" s="169" t="s">
        <v>351</v>
      </c>
      <c r="E68" s="169" t="s">
        <v>352</v>
      </c>
      <c r="F68" s="169" t="s">
        <v>353</v>
      </c>
      <c r="G68" s="169" t="s">
        <v>352</v>
      </c>
      <c r="H68" s="169" t="s">
        <v>351</v>
      </c>
      <c r="I68" s="168" t="s">
        <v>350</v>
      </c>
      <c r="J68" s="199" t="s">
        <v>354</v>
      </c>
      <c r="K68" s="171" t="s">
        <v>355</v>
      </c>
    </row>
    <row r="69" spans="1:38" ht="30" customHeight="1" thickTop="1">
      <c r="A69" s="200" t="s">
        <v>356</v>
      </c>
      <c r="B69" s="217"/>
      <c r="C69" s="217"/>
      <c r="D69" s="217"/>
      <c r="E69" s="217"/>
      <c r="F69" s="217"/>
      <c r="G69" s="217"/>
      <c r="H69" s="218" t="s">
        <v>430</v>
      </c>
      <c r="I69" s="201">
        <v>0.25833333333333336</v>
      </c>
      <c r="J69" s="202">
        <v>0.2722222222222222</v>
      </c>
      <c r="K69" s="177" t="s">
        <v>357</v>
      </c>
      <c r="M69" s="108"/>
      <c r="N69" s="108"/>
      <c r="P69" s="108"/>
      <c r="Q69" s="108"/>
      <c r="R69" s="108"/>
      <c r="S69" s="108"/>
      <c r="T69" s="108"/>
      <c r="U69" s="178">
        <f>C69-B69</f>
        <v>0</v>
      </c>
      <c r="V69" s="178">
        <f t="shared" ref="V69:AB73" si="22">D69-C69</f>
        <v>0</v>
      </c>
      <c r="W69" s="178">
        <f t="shared" si="22"/>
        <v>0</v>
      </c>
      <c r="X69" s="178">
        <f t="shared" si="22"/>
        <v>0</v>
      </c>
      <c r="Y69" s="178">
        <f t="shared" si="22"/>
        <v>0</v>
      </c>
      <c r="Z69" s="178" t="e">
        <f t="shared" si="22"/>
        <v>#VALUE!</v>
      </c>
      <c r="AA69" s="178" t="e">
        <f t="shared" si="22"/>
        <v>#VALUE!</v>
      </c>
      <c r="AB69" s="178">
        <f>J69-I69</f>
        <v>1.388888888888884E-2</v>
      </c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</row>
    <row r="70" spans="1:38" ht="30" customHeight="1">
      <c r="A70" s="203" t="s">
        <v>358</v>
      </c>
      <c r="B70" s="175">
        <v>0.29305555555555557</v>
      </c>
      <c r="C70" s="175">
        <f>B70+"00:25"</f>
        <v>0.31041666666666667</v>
      </c>
      <c r="D70" s="175">
        <v>0.33680555555555558</v>
      </c>
      <c r="E70" s="175">
        <v>0.35486111111111113</v>
      </c>
      <c r="F70" s="175">
        <v>0.36736111111111108</v>
      </c>
      <c r="G70" s="175">
        <v>0.37986111111111115</v>
      </c>
      <c r="H70" s="175">
        <v>0.39652777777777781</v>
      </c>
      <c r="I70" s="175">
        <v>0.41805555555555557</v>
      </c>
      <c r="J70" s="176">
        <v>0.43888888888888888</v>
      </c>
      <c r="K70" s="180" t="s">
        <v>357</v>
      </c>
      <c r="M70" s="108"/>
      <c r="N70" s="108"/>
      <c r="P70" s="108"/>
      <c r="Q70" s="108"/>
      <c r="R70" s="108"/>
      <c r="S70" s="108"/>
      <c r="T70" s="108"/>
      <c r="U70" s="178">
        <f t="shared" ref="U70:U73" si="23">C70-B70</f>
        <v>1.7361111111111105E-2</v>
      </c>
      <c r="V70" s="178">
        <f t="shared" si="22"/>
        <v>2.6388888888888906E-2</v>
      </c>
      <c r="W70" s="178">
        <f t="shared" si="22"/>
        <v>1.8055555555555547E-2</v>
      </c>
      <c r="X70" s="178">
        <f t="shared" si="22"/>
        <v>1.2499999999999956E-2</v>
      </c>
      <c r="Y70" s="178">
        <f t="shared" si="22"/>
        <v>1.2500000000000067E-2</v>
      </c>
      <c r="Z70" s="178">
        <f t="shared" si="22"/>
        <v>1.6666666666666663E-2</v>
      </c>
      <c r="AA70" s="178">
        <f t="shared" si="22"/>
        <v>2.1527777777777757E-2</v>
      </c>
      <c r="AB70" s="178">
        <f t="shared" si="22"/>
        <v>2.0833333333333315E-2</v>
      </c>
      <c r="AC70" s="178"/>
      <c r="AD70" s="178">
        <f>B70-B54</f>
        <v>1.6666666666666718E-2</v>
      </c>
      <c r="AE70" s="178">
        <f t="shared" ref="AE70:AL73" si="24">C70-C54</f>
        <v>1.6666666666666718E-2</v>
      </c>
      <c r="AF70" s="178">
        <f t="shared" si="24"/>
        <v>1.6666666666666663E-2</v>
      </c>
      <c r="AG70" s="178">
        <f t="shared" si="24"/>
        <v>1.6666666666666663E-2</v>
      </c>
      <c r="AH70" s="178">
        <f t="shared" si="24"/>
        <v>1.6666666666666663E-2</v>
      </c>
      <c r="AI70" s="178">
        <f t="shared" si="24"/>
        <v>1.6666666666666718E-2</v>
      </c>
      <c r="AJ70" s="178">
        <f t="shared" si="24"/>
        <v>1.6666666666666663E-2</v>
      </c>
      <c r="AK70" s="178">
        <f t="shared" si="24"/>
        <v>1.6666666666666718E-2</v>
      </c>
      <c r="AL70" s="178">
        <f t="shared" si="24"/>
        <v>1.6666666666666663E-2</v>
      </c>
    </row>
    <row r="71" spans="1:38" ht="30" customHeight="1">
      <c r="A71" s="203" t="s">
        <v>359</v>
      </c>
      <c r="B71" s="175">
        <v>0.4597222222222222</v>
      </c>
      <c r="C71" s="175">
        <f t="shared" ref="C71:C73" si="25">B71+"00:25"</f>
        <v>0.4770833333333333</v>
      </c>
      <c r="D71" s="175">
        <v>0.50347222222222221</v>
      </c>
      <c r="E71" s="175">
        <v>0.52152777777777781</v>
      </c>
      <c r="F71" s="175">
        <v>0.53402777777777777</v>
      </c>
      <c r="G71" s="175">
        <v>4.6527777777777779E-2</v>
      </c>
      <c r="H71" s="181">
        <v>6.3194444444444442E-2</v>
      </c>
      <c r="I71" s="175">
        <v>8.4722222222222213E-2</v>
      </c>
      <c r="J71" s="176">
        <v>0.10555555555555556</v>
      </c>
      <c r="K71" s="180" t="s">
        <v>357</v>
      </c>
      <c r="M71" s="108"/>
      <c r="N71" s="108"/>
      <c r="P71" s="108"/>
      <c r="Q71" s="108"/>
      <c r="R71" s="108"/>
      <c r="S71" s="108"/>
      <c r="T71" s="108"/>
      <c r="U71" s="178">
        <f t="shared" si="23"/>
        <v>1.7361111111111105E-2</v>
      </c>
      <c r="V71" s="178">
        <f t="shared" si="22"/>
        <v>2.6388888888888906E-2</v>
      </c>
      <c r="W71" s="178">
        <f t="shared" si="22"/>
        <v>1.8055555555555602E-2</v>
      </c>
      <c r="X71" s="178">
        <f t="shared" si="22"/>
        <v>1.2499999999999956E-2</v>
      </c>
      <c r="Y71" s="178">
        <f t="shared" si="22"/>
        <v>-0.48749999999999999</v>
      </c>
      <c r="Z71" s="178">
        <f t="shared" si="22"/>
        <v>1.6666666666666663E-2</v>
      </c>
      <c r="AA71" s="178">
        <f t="shared" si="22"/>
        <v>2.1527777777777771E-2</v>
      </c>
      <c r="AB71" s="178">
        <f t="shared" si="22"/>
        <v>2.0833333333333343E-2</v>
      </c>
      <c r="AC71" s="178"/>
      <c r="AD71" s="178">
        <f t="shared" ref="AD71:AD73" si="26">B71-B55</f>
        <v>1.6666666666666663E-2</v>
      </c>
      <c r="AE71" s="178">
        <f t="shared" si="24"/>
        <v>1.6666666666666663E-2</v>
      </c>
      <c r="AF71" s="178">
        <f t="shared" si="24"/>
        <v>1.6666666666666663E-2</v>
      </c>
      <c r="AG71" s="178">
        <f t="shared" si="24"/>
        <v>1.6666666666666718E-2</v>
      </c>
      <c r="AH71" s="178">
        <f t="shared" si="24"/>
        <v>1.6666666666666718E-2</v>
      </c>
      <c r="AI71" s="178">
        <f t="shared" si="24"/>
        <v>-0.48333333333333334</v>
      </c>
      <c r="AJ71" s="178">
        <f t="shared" si="24"/>
        <v>1.6666666666666663E-2</v>
      </c>
      <c r="AK71" s="178">
        <f t="shared" si="24"/>
        <v>1.6666666666666663E-2</v>
      </c>
      <c r="AL71" s="178">
        <f t="shared" si="24"/>
        <v>1.6666666666666663E-2</v>
      </c>
    </row>
    <row r="72" spans="1:38" ht="30" customHeight="1">
      <c r="A72" s="203" t="s">
        <v>360</v>
      </c>
      <c r="B72" s="175">
        <v>0.12638888888888888</v>
      </c>
      <c r="C72" s="175">
        <f t="shared" si="25"/>
        <v>0.14374999999999999</v>
      </c>
      <c r="D72" s="175">
        <v>0.17013888888888887</v>
      </c>
      <c r="E72" s="175">
        <v>0.18819444444444444</v>
      </c>
      <c r="F72" s="175">
        <v>0.20069444444444443</v>
      </c>
      <c r="G72" s="175">
        <v>0.21319444444444444</v>
      </c>
      <c r="H72" s="175">
        <v>0.2298611111111111</v>
      </c>
      <c r="I72" s="175">
        <v>0.25138888888888888</v>
      </c>
      <c r="J72" s="176">
        <v>0.2722222222222222</v>
      </c>
      <c r="K72" s="180" t="s">
        <v>357</v>
      </c>
      <c r="M72" s="108"/>
      <c r="N72" s="108"/>
      <c r="P72" s="108"/>
      <c r="Q72" s="108"/>
      <c r="R72" s="108"/>
      <c r="S72" s="108"/>
      <c r="T72" s="108"/>
      <c r="U72" s="178">
        <f t="shared" si="23"/>
        <v>1.7361111111111105E-2</v>
      </c>
      <c r="V72" s="178">
        <f t="shared" si="22"/>
        <v>2.6388888888888878E-2</v>
      </c>
      <c r="W72" s="178">
        <f t="shared" si="22"/>
        <v>1.8055555555555575E-2</v>
      </c>
      <c r="X72" s="178">
        <f t="shared" si="22"/>
        <v>1.2499999999999983E-2</v>
      </c>
      <c r="Y72" s="178">
        <f t="shared" si="22"/>
        <v>1.2500000000000011E-2</v>
      </c>
      <c r="Z72" s="178">
        <f t="shared" si="22"/>
        <v>1.6666666666666663E-2</v>
      </c>
      <c r="AA72" s="178">
        <f t="shared" si="22"/>
        <v>2.1527777777777785E-2</v>
      </c>
      <c r="AB72" s="178">
        <f t="shared" si="22"/>
        <v>2.0833333333333315E-2</v>
      </c>
      <c r="AC72" s="178"/>
      <c r="AD72" s="178">
        <f t="shared" si="26"/>
        <v>1.6666666666666663E-2</v>
      </c>
      <c r="AE72" s="178">
        <f t="shared" si="24"/>
        <v>1.6666666666666663E-2</v>
      </c>
      <c r="AF72" s="178">
        <f t="shared" si="24"/>
        <v>1.6666666666666635E-2</v>
      </c>
      <c r="AG72" s="178">
        <f t="shared" si="24"/>
        <v>1.6666666666666691E-2</v>
      </c>
      <c r="AH72" s="178">
        <f t="shared" si="24"/>
        <v>1.6666666666666635E-2</v>
      </c>
      <c r="AI72" s="178">
        <f t="shared" si="24"/>
        <v>1.6666666666666663E-2</v>
      </c>
      <c r="AJ72" s="178">
        <f t="shared" si="24"/>
        <v>1.6666666666666663E-2</v>
      </c>
      <c r="AK72" s="178">
        <f t="shared" si="24"/>
        <v>1.6666666666666691E-2</v>
      </c>
      <c r="AL72" s="178">
        <f t="shared" si="24"/>
        <v>1.6666666666666607E-2</v>
      </c>
    </row>
    <row r="73" spans="1:38" ht="30" customHeight="1" thickBot="1">
      <c r="A73" s="203" t="s">
        <v>361</v>
      </c>
      <c r="B73" s="224">
        <v>0.2951388888888889</v>
      </c>
      <c r="C73" s="224">
        <f t="shared" si="25"/>
        <v>0.3125</v>
      </c>
      <c r="D73" s="224">
        <v>0.33888888888888885</v>
      </c>
      <c r="E73" s="224">
        <v>0.35694444444444445</v>
      </c>
      <c r="F73" s="224">
        <v>0.36944444444444446</v>
      </c>
      <c r="G73" s="224">
        <v>0.38194444444444442</v>
      </c>
      <c r="H73" s="224">
        <v>0.39861111111111108</v>
      </c>
      <c r="I73" s="224">
        <v>0.4201388888888889</v>
      </c>
      <c r="J73" s="225">
        <v>0.4375</v>
      </c>
      <c r="K73" s="184" t="s">
        <v>357</v>
      </c>
      <c r="M73" s="108"/>
      <c r="N73" s="108"/>
      <c r="P73" s="108"/>
      <c r="Q73" s="108"/>
      <c r="R73" s="108"/>
      <c r="S73" s="108"/>
      <c r="T73" s="108"/>
      <c r="U73" s="178">
        <f t="shared" si="23"/>
        <v>1.7361111111111105E-2</v>
      </c>
      <c r="V73" s="178">
        <f t="shared" si="22"/>
        <v>2.6388888888888851E-2</v>
      </c>
      <c r="W73" s="178">
        <f t="shared" si="22"/>
        <v>1.8055555555555602E-2</v>
      </c>
      <c r="X73" s="178">
        <f t="shared" si="22"/>
        <v>1.2500000000000011E-2</v>
      </c>
      <c r="Y73" s="178">
        <f t="shared" si="22"/>
        <v>1.2499999999999956E-2</v>
      </c>
      <c r="Z73" s="178">
        <f t="shared" si="22"/>
        <v>1.6666666666666663E-2</v>
      </c>
      <c r="AA73" s="178">
        <f t="shared" si="22"/>
        <v>2.1527777777777812E-2</v>
      </c>
      <c r="AB73" s="178">
        <f t="shared" si="22"/>
        <v>1.7361111111111105E-2</v>
      </c>
      <c r="AC73" s="178"/>
      <c r="AD73" s="178">
        <f t="shared" si="26"/>
        <v>1.7361111111111105E-2</v>
      </c>
      <c r="AE73" s="178">
        <f t="shared" si="24"/>
        <v>1.7361111111111105E-2</v>
      </c>
      <c r="AF73" s="178">
        <f t="shared" si="24"/>
        <v>1.7361111111111049E-2</v>
      </c>
      <c r="AG73" s="178">
        <f t="shared" si="24"/>
        <v>1.7361111111111105E-2</v>
      </c>
      <c r="AH73" s="178">
        <f t="shared" si="24"/>
        <v>1.736111111111116E-2</v>
      </c>
      <c r="AI73" s="178">
        <f t="shared" si="24"/>
        <v>1.7361111111111105E-2</v>
      </c>
      <c r="AJ73" s="178">
        <f t="shared" si="24"/>
        <v>1.7361111111111049E-2</v>
      </c>
      <c r="AK73" s="178">
        <f t="shared" si="24"/>
        <v>1.736111111111116E-2</v>
      </c>
      <c r="AL73" s="178">
        <f t="shared" si="24"/>
        <v>1.5277777777777779E-2</v>
      </c>
    </row>
    <row r="74" spans="1:38" ht="30" customHeight="1">
      <c r="A74" s="203" t="s">
        <v>385</v>
      </c>
      <c r="B74" s="206"/>
      <c r="C74" s="206"/>
      <c r="D74" s="206"/>
      <c r="E74" s="206"/>
      <c r="F74" s="206"/>
      <c r="G74" s="206"/>
      <c r="H74" s="206"/>
      <c r="I74" s="206"/>
      <c r="J74" s="226"/>
      <c r="K74" s="184" t="s">
        <v>357</v>
      </c>
      <c r="AD74" s="178"/>
      <c r="AE74" s="178"/>
      <c r="AF74" s="178"/>
      <c r="AG74" s="178"/>
      <c r="AH74" s="178"/>
      <c r="AI74" s="178"/>
      <c r="AJ74" s="178"/>
      <c r="AK74" s="178"/>
      <c r="AL74" s="178"/>
    </row>
    <row r="75" spans="1:38" ht="30" customHeight="1" thickBot="1">
      <c r="A75" s="207">
        <v>5</v>
      </c>
      <c r="C75" s="191"/>
      <c r="D75" s="191"/>
      <c r="E75" s="191"/>
      <c r="F75" s="192"/>
      <c r="G75" s="192"/>
      <c r="H75" s="192"/>
      <c r="I75" s="192"/>
      <c r="J75" s="208"/>
      <c r="K75" s="380" t="s">
        <v>362</v>
      </c>
    </row>
    <row r="76" spans="1:38" ht="30" customHeight="1" thickTop="1" thickBot="1">
      <c r="A76" s="383" t="s">
        <v>363</v>
      </c>
      <c r="B76" s="384"/>
      <c r="C76" s="384"/>
      <c r="D76" s="384"/>
      <c r="E76" s="384"/>
      <c r="F76" s="384"/>
      <c r="G76" s="384"/>
      <c r="H76" s="384"/>
      <c r="I76" s="384"/>
      <c r="J76" s="385"/>
      <c r="K76" s="381"/>
    </row>
    <row r="77" spans="1:38" ht="30" customHeight="1" thickTop="1">
      <c r="A77" s="386" t="s">
        <v>364</v>
      </c>
      <c r="B77" s="387"/>
      <c r="C77" s="388"/>
      <c r="D77" s="387"/>
      <c r="E77" s="389" t="s">
        <v>365</v>
      </c>
      <c r="F77" s="390"/>
      <c r="G77" s="391"/>
      <c r="H77" s="389" t="s">
        <v>387</v>
      </c>
      <c r="I77" s="390"/>
      <c r="J77" s="392"/>
      <c r="K77" s="381"/>
    </row>
    <row r="78" spans="1:38" ht="30" customHeight="1">
      <c r="A78" s="393" t="s">
        <v>367</v>
      </c>
      <c r="B78" s="394"/>
      <c r="C78" s="395" t="s">
        <v>368</v>
      </c>
      <c r="D78" s="395"/>
      <c r="E78" s="396"/>
      <c r="F78" s="365" t="s">
        <v>369</v>
      </c>
      <c r="G78" s="365"/>
      <c r="H78" s="365"/>
      <c r="I78" s="365"/>
      <c r="J78" s="366"/>
      <c r="K78" s="381"/>
    </row>
    <row r="79" spans="1:38" ht="30" customHeight="1">
      <c r="A79" s="397" t="s">
        <v>370</v>
      </c>
      <c r="B79" s="398"/>
      <c r="C79" s="196" t="s">
        <v>371</v>
      </c>
      <c r="D79" s="194" t="s">
        <v>372</v>
      </c>
      <c r="E79" s="195"/>
      <c r="F79" s="365" t="s">
        <v>373</v>
      </c>
      <c r="G79" s="365"/>
      <c r="H79" s="365"/>
      <c r="I79" s="365"/>
      <c r="J79" s="366"/>
      <c r="K79" s="381"/>
    </row>
    <row r="80" spans="1:38" ht="30" customHeight="1" thickBot="1">
      <c r="A80" s="367" t="s">
        <v>374</v>
      </c>
      <c r="B80" s="368"/>
      <c r="C80" s="197" t="s">
        <v>375</v>
      </c>
      <c r="D80" s="369" t="s">
        <v>376</v>
      </c>
      <c r="E80" s="370"/>
      <c r="F80" s="371" t="s">
        <v>377</v>
      </c>
      <c r="G80" s="371"/>
      <c r="H80" s="371"/>
      <c r="I80" s="371"/>
      <c r="J80" s="372"/>
      <c r="K80" s="382"/>
    </row>
    <row r="81" spans="1:38" ht="30" customHeight="1" thickTop="1">
      <c r="A81" s="373" t="s">
        <v>431</v>
      </c>
      <c r="B81" s="373"/>
      <c r="C81" s="373"/>
      <c r="D81" s="373"/>
      <c r="E81" s="373"/>
      <c r="F81" s="373"/>
      <c r="G81" s="373"/>
      <c r="H81" s="373"/>
      <c r="I81" s="378" t="s">
        <v>342</v>
      </c>
      <c r="J81" s="379"/>
    </row>
    <row r="82" spans="1:38" ht="30" customHeight="1">
      <c r="A82" s="373"/>
      <c r="B82" s="373"/>
      <c r="C82" s="373"/>
      <c r="D82" s="373"/>
      <c r="E82" s="373"/>
      <c r="F82" s="373"/>
      <c r="G82" s="373"/>
      <c r="H82" s="373"/>
      <c r="I82" s="376">
        <f>H87</f>
        <v>7.9861111111111105E-2</v>
      </c>
      <c r="J82" s="375"/>
    </row>
    <row r="83" spans="1:38" ht="30" customHeight="1" thickBot="1">
      <c r="A83" s="377">
        <f>$A$3</f>
        <v>45088</v>
      </c>
      <c r="B83" s="377"/>
      <c r="C83" s="377"/>
      <c r="D83" s="94" t="s">
        <v>343</v>
      </c>
      <c r="E83" s="274">
        <f>_xlfn.XLOOKUP(H83,'월간 계획'!C:C,'월간 계획'!B:B,"")</f>
        <v>3661</v>
      </c>
      <c r="F83" s="296">
        <f>_xlfn.XLOOKUP(J83,'월간 계획'!C:C,'월간 계획'!B:B,"")</f>
        <v>3661</v>
      </c>
      <c r="G83" s="95" t="s">
        <v>344</v>
      </c>
      <c r="H83" s="95" t="str">
        <f>_xlfn.XLOOKUP(M83,'월간 계획'!AC:AC,'월간 계획'!C:C,"")</f>
        <v>김익수</v>
      </c>
      <c r="I83" s="95" t="s">
        <v>345</v>
      </c>
      <c r="J83" s="96" t="str">
        <f>_xlfn.XLOOKUP(N83,'월간 계획'!AC:AC,'월간 계획'!C:C,"")</f>
        <v>이인섭</v>
      </c>
      <c r="K83" s="93"/>
      <c r="L83" s="93" t="str">
        <f>IF(E83=F83,"ok","확인")</f>
        <v>ok</v>
      </c>
      <c r="M83" s="93" t="s">
        <v>397</v>
      </c>
      <c r="N83" s="93" t="s">
        <v>398</v>
      </c>
    </row>
    <row r="84" spans="1:38" ht="30" customHeight="1" thickTop="1" thickBot="1">
      <c r="A84" s="198" t="s">
        <v>348</v>
      </c>
      <c r="B84" s="168" t="s">
        <v>349</v>
      </c>
      <c r="C84" s="169" t="s">
        <v>350</v>
      </c>
      <c r="D84" s="169" t="s">
        <v>351</v>
      </c>
      <c r="E84" s="169" t="s">
        <v>352</v>
      </c>
      <c r="F84" s="169" t="s">
        <v>353</v>
      </c>
      <c r="G84" s="169" t="s">
        <v>352</v>
      </c>
      <c r="H84" s="169" t="s">
        <v>351</v>
      </c>
      <c r="I84" s="168" t="s">
        <v>350</v>
      </c>
      <c r="J84" s="199" t="s">
        <v>354</v>
      </c>
      <c r="K84" s="171" t="s">
        <v>355</v>
      </c>
    </row>
    <row r="85" spans="1:38" ht="30" customHeight="1" thickTop="1">
      <c r="A85" s="200" t="s">
        <v>356</v>
      </c>
      <c r="B85" s="217"/>
      <c r="C85" s="217"/>
      <c r="D85" s="217"/>
      <c r="E85" s="217"/>
      <c r="F85" s="201">
        <v>0.22916666666666666</v>
      </c>
      <c r="G85" s="201">
        <v>0.24166666666666667</v>
      </c>
      <c r="H85" s="201">
        <v>0.25833333333333336</v>
      </c>
      <c r="I85" s="201">
        <v>0.28194444444444444</v>
      </c>
      <c r="J85" s="202">
        <v>0.29583333333333334</v>
      </c>
      <c r="K85" s="177" t="s">
        <v>357</v>
      </c>
      <c r="M85" s="108"/>
      <c r="N85" s="108"/>
      <c r="P85" s="108"/>
      <c r="Q85" s="108"/>
      <c r="R85" s="108"/>
      <c r="S85" s="108"/>
      <c r="T85" s="108"/>
      <c r="U85" s="178">
        <f>C85-B85</f>
        <v>0</v>
      </c>
      <c r="V85" s="178">
        <f t="shared" ref="V85:AB89" si="27">D85-C85</f>
        <v>0</v>
      </c>
      <c r="W85" s="178">
        <f t="shared" si="27"/>
        <v>0</v>
      </c>
      <c r="X85" s="178">
        <f t="shared" si="27"/>
        <v>0.22916666666666666</v>
      </c>
      <c r="Y85" s="178">
        <f t="shared" si="27"/>
        <v>1.2500000000000011E-2</v>
      </c>
      <c r="Z85" s="178">
        <f t="shared" si="27"/>
        <v>1.6666666666666691E-2</v>
      </c>
      <c r="AA85" s="178">
        <f t="shared" si="27"/>
        <v>2.3611111111111083E-2</v>
      </c>
      <c r="AB85" s="178">
        <f>J85-I85</f>
        <v>1.3888888888888895E-2</v>
      </c>
      <c r="AC85" s="178"/>
      <c r="AD85" s="178"/>
      <c r="AE85" s="178"/>
      <c r="AF85" s="178"/>
      <c r="AG85" s="178"/>
      <c r="AH85" s="178"/>
      <c r="AI85" s="178"/>
      <c r="AJ85" s="178"/>
      <c r="AK85" s="178"/>
      <c r="AL85" s="178"/>
    </row>
    <row r="86" spans="1:38" ht="30" customHeight="1">
      <c r="A86" s="203" t="s">
        <v>358</v>
      </c>
      <c r="B86" s="175">
        <v>0.30972222222222223</v>
      </c>
      <c r="C86" s="175">
        <f>B86+"00:25"</f>
        <v>0.32708333333333334</v>
      </c>
      <c r="D86" s="175">
        <v>0.35347222222222219</v>
      </c>
      <c r="E86" s="175">
        <v>0.37152777777777773</v>
      </c>
      <c r="F86" s="175">
        <v>0.3840277777777778</v>
      </c>
      <c r="G86" s="175">
        <v>0.39652777777777781</v>
      </c>
      <c r="H86" s="175">
        <v>0.41319444444444442</v>
      </c>
      <c r="I86" s="175">
        <v>0.43472222222222223</v>
      </c>
      <c r="J86" s="176">
        <v>0.45555555555555555</v>
      </c>
      <c r="K86" s="180" t="s">
        <v>357</v>
      </c>
      <c r="M86" s="108"/>
      <c r="N86" s="108"/>
      <c r="P86" s="108"/>
      <c r="Q86" s="108"/>
      <c r="R86" s="108"/>
      <c r="S86" s="108"/>
      <c r="T86" s="108"/>
      <c r="U86" s="178">
        <f t="shared" ref="U86:U89" si="28">C86-B86</f>
        <v>1.7361111111111105E-2</v>
      </c>
      <c r="V86" s="178">
        <f t="shared" si="27"/>
        <v>2.6388888888888851E-2</v>
      </c>
      <c r="W86" s="178">
        <f t="shared" si="27"/>
        <v>1.8055555555555547E-2</v>
      </c>
      <c r="X86" s="178">
        <f t="shared" si="27"/>
        <v>1.2500000000000067E-2</v>
      </c>
      <c r="Y86" s="178">
        <f t="shared" si="27"/>
        <v>1.2500000000000011E-2</v>
      </c>
      <c r="Z86" s="178">
        <f t="shared" si="27"/>
        <v>1.6666666666666607E-2</v>
      </c>
      <c r="AA86" s="178">
        <f t="shared" si="27"/>
        <v>2.1527777777777812E-2</v>
      </c>
      <c r="AB86" s="178">
        <f t="shared" si="27"/>
        <v>2.0833333333333315E-2</v>
      </c>
      <c r="AC86" s="178"/>
      <c r="AD86" s="178">
        <f>B86-B70</f>
        <v>1.6666666666666663E-2</v>
      </c>
      <c r="AE86" s="178">
        <f t="shared" ref="AE86:AL89" si="29">C86-C70</f>
        <v>1.6666666666666663E-2</v>
      </c>
      <c r="AF86" s="178">
        <f t="shared" si="29"/>
        <v>1.6666666666666607E-2</v>
      </c>
      <c r="AG86" s="178">
        <f t="shared" si="29"/>
        <v>1.6666666666666607E-2</v>
      </c>
      <c r="AH86" s="178">
        <f t="shared" si="29"/>
        <v>1.6666666666666718E-2</v>
      </c>
      <c r="AI86" s="178">
        <f t="shared" si="29"/>
        <v>1.6666666666666663E-2</v>
      </c>
      <c r="AJ86" s="178">
        <f t="shared" si="29"/>
        <v>1.6666666666666607E-2</v>
      </c>
      <c r="AK86" s="178">
        <f t="shared" si="29"/>
        <v>1.6666666666666663E-2</v>
      </c>
      <c r="AL86" s="178">
        <f t="shared" si="29"/>
        <v>1.6666666666666663E-2</v>
      </c>
    </row>
    <row r="87" spans="1:38" ht="30" customHeight="1">
      <c r="A87" s="203" t="s">
        <v>359</v>
      </c>
      <c r="B87" s="175">
        <v>0.47638888888888892</v>
      </c>
      <c r="C87" s="175">
        <f t="shared" ref="C87:C89" si="30">B87+"00:25"</f>
        <v>0.49375000000000002</v>
      </c>
      <c r="D87" s="175">
        <v>0.52013888888888882</v>
      </c>
      <c r="E87" s="175">
        <v>0.53819444444444442</v>
      </c>
      <c r="F87" s="175">
        <v>5.0694444444444452E-2</v>
      </c>
      <c r="G87" s="175">
        <v>6.3194444444444442E-2</v>
      </c>
      <c r="H87" s="181">
        <v>7.9861111111111105E-2</v>
      </c>
      <c r="I87" s="175">
        <v>0.1013888888888889</v>
      </c>
      <c r="J87" s="176">
        <v>0.12222222222222223</v>
      </c>
      <c r="K87" s="180" t="s">
        <v>357</v>
      </c>
      <c r="M87" s="108"/>
      <c r="N87" s="108"/>
      <c r="P87" s="108"/>
      <c r="Q87" s="108"/>
      <c r="R87" s="108"/>
      <c r="S87" s="108"/>
      <c r="T87" s="108"/>
      <c r="U87" s="178">
        <f t="shared" si="28"/>
        <v>1.7361111111111105E-2</v>
      </c>
      <c r="V87" s="178">
        <f t="shared" si="27"/>
        <v>2.6388888888888795E-2</v>
      </c>
      <c r="W87" s="178">
        <f t="shared" si="27"/>
        <v>1.8055555555555602E-2</v>
      </c>
      <c r="X87" s="178">
        <f t="shared" si="27"/>
        <v>-0.48749999999999999</v>
      </c>
      <c r="Y87" s="178">
        <f t="shared" si="27"/>
        <v>1.249999999999999E-2</v>
      </c>
      <c r="Z87" s="178">
        <f t="shared" si="27"/>
        <v>1.6666666666666663E-2</v>
      </c>
      <c r="AA87" s="178">
        <f t="shared" si="27"/>
        <v>2.1527777777777798E-2</v>
      </c>
      <c r="AB87" s="178">
        <f t="shared" si="27"/>
        <v>2.0833333333333329E-2</v>
      </c>
      <c r="AC87" s="178"/>
      <c r="AD87" s="178">
        <f t="shared" ref="AD87:AD89" si="31">B87-B71</f>
        <v>1.6666666666666718E-2</v>
      </c>
      <c r="AE87" s="178">
        <f t="shared" si="29"/>
        <v>1.6666666666666718E-2</v>
      </c>
      <c r="AF87" s="178">
        <f t="shared" si="29"/>
        <v>1.6666666666666607E-2</v>
      </c>
      <c r="AG87" s="178">
        <f t="shared" si="29"/>
        <v>1.6666666666666607E-2</v>
      </c>
      <c r="AH87" s="178">
        <f t="shared" si="29"/>
        <v>-0.48333333333333334</v>
      </c>
      <c r="AI87" s="178">
        <f t="shared" si="29"/>
        <v>1.6666666666666663E-2</v>
      </c>
      <c r="AJ87" s="178">
        <f t="shared" si="29"/>
        <v>1.6666666666666663E-2</v>
      </c>
      <c r="AK87" s="178">
        <f t="shared" si="29"/>
        <v>1.6666666666666691E-2</v>
      </c>
      <c r="AL87" s="178">
        <f t="shared" si="29"/>
        <v>1.6666666666666677E-2</v>
      </c>
    </row>
    <row r="88" spans="1:38" ht="30" customHeight="1">
      <c r="A88" s="203" t="s">
        <v>360</v>
      </c>
      <c r="B88" s="175">
        <v>0.14305555555555557</v>
      </c>
      <c r="C88" s="175">
        <f t="shared" si="30"/>
        <v>0.16041666666666668</v>
      </c>
      <c r="D88" s="175">
        <v>0.18680555555555556</v>
      </c>
      <c r="E88" s="175">
        <v>0.20486111111111113</v>
      </c>
      <c r="F88" s="175">
        <v>0.21736111111111112</v>
      </c>
      <c r="G88" s="175">
        <v>0.2298611111111111</v>
      </c>
      <c r="H88" s="175">
        <v>0.24652777777777779</v>
      </c>
      <c r="I88" s="175">
        <v>0.26805555555555555</v>
      </c>
      <c r="J88" s="176">
        <v>0.28888888888888892</v>
      </c>
      <c r="K88" s="180" t="s">
        <v>357</v>
      </c>
      <c r="M88" s="108"/>
      <c r="N88" s="108"/>
      <c r="P88" s="108"/>
      <c r="Q88" s="108"/>
      <c r="R88" s="108"/>
      <c r="S88" s="108"/>
      <c r="T88" s="108"/>
      <c r="U88" s="178">
        <f t="shared" si="28"/>
        <v>1.7361111111111105E-2</v>
      </c>
      <c r="V88" s="178">
        <f t="shared" si="27"/>
        <v>2.6388888888888878E-2</v>
      </c>
      <c r="W88" s="178">
        <f t="shared" si="27"/>
        <v>1.8055555555555575E-2</v>
      </c>
      <c r="X88" s="178">
        <f t="shared" si="27"/>
        <v>1.2499999999999983E-2</v>
      </c>
      <c r="Y88" s="178">
        <f t="shared" si="27"/>
        <v>1.2499999999999983E-2</v>
      </c>
      <c r="Z88" s="178">
        <f t="shared" si="27"/>
        <v>1.6666666666666691E-2</v>
      </c>
      <c r="AA88" s="178">
        <f t="shared" si="27"/>
        <v>2.1527777777777757E-2</v>
      </c>
      <c r="AB88" s="178">
        <f t="shared" si="27"/>
        <v>2.083333333333337E-2</v>
      </c>
      <c r="AC88" s="178"/>
      <c r="AD88" s="178">
        <f t="shared" si="31"/>
        <v>1.6666666666666691E-2</v>
      </c>
      <c r="AE88" s="178">
        <f t="shared" si="29"/>
        <v>1.6666666666666691E-2</v>
      </c>
      <c r="AF88" s="178">
        <f t="shared" si="29"/>
        <v>1.6666666666666691E-2</v>
      </c>
      <c r="AG88" s="178">
        <f t="shared" si="29"/>
        <v>1.6666666666666691E-2</v>
      </c>
      <c r="AH88" s="178">
        <f t="shared" si="29"/>
        <v>1.6666666666666691E-2</v>
      </c>
      <c r="AI88" s="178">
        <f t="shared" si="29"/>
        <v>1.6666666666666663E-2</v>
      </c>
      <c r="AJ88" s="178">
        <f t="shared" si="29"/>
        <v>1.6666666666666691E-2</v>
      </c>
      <c r="AK88" s="178">
        <f t="shared" si="29"/>
        <v>1.6666666666666663E-2</v>
      </c>
      <c r="AL88" s="178">
        <f t="shared" si="29"/>
        <v>1.6666666666666718E-2</v>
      </c>
    </row>
    <row r="89" spans="1:38" ht="30" customHeight="1" thickBot="1">
      <c r="A89" s="203" t="s">
        <v>361</v>
      </c>
      <c r="B89" s="224">
        <v>0.3125</v>
      </c>
      <c r="C89" s="224">
        <f t="shared" si="30"/>
        <v>0.3298611111111111</v>
      </c>
      <c r="D89" s="224">
        <v>0.35625000000000001</v>
      </c>
      <c r="E89" s="224">
        <v>0.3743055555555555</v>
      </c>
      <c r="F89" s="224">
        <v>0.38680555555555557</v>
      </c>
      <c r="G89" s="224">
        <v>0.39930555555555558</v>
      </c>
      <c r="H89" s="224">
        <v>0.41597222222222219</v>
      </c>
      <c r="I89" s="224">
        <v>0.4375</v>
      </c>
      <c r="J89" s="225">
        <v>0.4513888888888889</v>
      </c>
      <c r="K89" s="184" t="s">
        <v>357</v>
      </c>
      <c r="M89" s="108"/>
      <c r="N89" s="108"/>
      <c r="P89" s="108"/>
      <c r="Q89" s="108"/>
      <c r="R89" s="108"/>
      <c r="S89" s="108"/>
      <c r="T89" s="108"/>
      <c r="U89" s="178">
        <f t="shared" si="28"/>
        <v>1.7361111111111105E-2</v>
      </c>
      <c r="V89" s="178">
        <f t="shared" si="27"/>
        <v>2.6388888888888906E-2</v>
      </c>
      <c r="W89" s="178">
        <f t="shared" si="27"/>
        <v>1.8055555555555491E-2</v>
      </c>
      <c r="X89" s="178">
        <f t="shared" si="27"/>
        <v>1.2500000000000067E-2</v>
      </c>
      <c r="Y89" s="178">
        <f t="shared" si="27"/>
        <v>1.2500000000000011E-2</v>
      </c>
      <c r="Z89" s="178">
        <f t="shared" si="27"/>
        <v>1.6666666666666607E-2</v>
      </c>
      <c r="AA89" s="178">
        <f t="shared" si="27"/>
        <v>2.1527777777777812E-2</v>
      </c>
      <c r="AB89" s="178">
        <f t="shared" si="27"/>
        <v>1.3888888888888895E-2</v>
      </c>
      <c r="AC89" s="178"/>
      <c r="AD89" s="178">
        <f t="shared" si="31"/>
        <v>1.7361111111111105E-2</v>
      </c>
      <c r="AE89" s="178">
        <f t="shared" si="29"/>
        <v>1.7361111111111105E-2</v>
      </c>
      <c r="AF89" s="178">
        <f t="shared" si="29"/>
        <v>1.736111111111116E-2</v>
      </c>
      <c r="AG89" s="178">
        <f t="shared" si="29"/>
        <v>1.7361111111111049E-2</v>
      </c>
      <c r="AH89" s="178">
        <f t="shared" si="29"/>
        <v>1.7361111111111105E-2</v>
      </c>
      <c r="AI89" s="178">
        <f t="shared" si="29"/>
        <v>1.736111111111116E-2</v>
      </c>
      <c r="AJ89" s="178">
        <f t="shared" si="29"/>
        <v>1.7361111111111105E-2</v>
      </c>
      <c r="AK89" s="178">
        <f t="shared" si="29"/>
        <v>1.7361111111111105E-2</v>
      </c>
      <c r="AL89" s="178">
        <f t="shared" si="29"/>
        <v>1.3888888888888895E-2</v>
      </c>
    </row>
    <row r="90" spans="1:38" ht="30" customHeight="1">
      <c r="A90" s="203"/>
      <c r="B90" s="227"/>
      <c r="C90" s="227"/>
      <c r="D90" s="227"/>
      <c r="E90" s="227"/>
      <c r="F90" s="228"/>
      <c r="G90" s="228"/>
      <c r="H90" s="228"/>
      <c r="I90" s="228"/>
      <c r="J90" s="229"/>
      <c r="K90" s="189"/>
    </row>
    <row r="91" spans="1:38" ht="30" customHeight="1" thickBot="1">
      <c r="A91" s="207">
        <v>6</v>
      </c>
      <c r="B91" s="191"/>
      <c r="C91" s="191"/>
      <c r="D91" s="191"/>
      <c r="E91" s="191"/>
      <c r="F91" s="192"/>
      <c r="G91" s="192"/>
      <c r="H91" s="192"/>
      <c r="I91" s="192"/>
      <c r="J91" s="208"/>
      <c r="K91" s="380" t="s">
        <v>362</v>
      </c>
    </row>
    <row r="92" spans="1:38" ht="30" customHeight="1" thickTop="1" thickBot="1">
      <c r="A92" s="383" t="s">
        <v>363</v>
      </c>
      <c r="B92" s="384"/>
      <c r="C92" s="384"/>
      <c r="D92" s="384"/>
      <c r="E92" s="384"/>
      <c r="F92" s="384"/>
      <c r="G92" s="384"/>
      <c r="H92" s="384"/>
      <c r="I92" s="384"/>
      <c r="J92" s="385"/>
      <c r="K92" s="381"/>
    </row>
    <row r="93" spans="1:38" ht="30" customHeight="1" thickTop="1">
      <c r="A93" s="386" t="s">
        <v>364</v>
      </c>
      <c r="B93" s="387"/>
      <c r="C93" s="388"/>
      <c r="D93" s="387"/>
      <c r="E93" s="389" t="s">
        <v>365</v>
      </c>
      <c r="F93" s="390"/>
      <c r="G93" s="391"/>
      <c r="H93" s="389" t="s">
        <v>366</v>
      </c>
      <c r="I93" s="390"/>
      <c r="J93" s="392"/>
      <c r="K93" s="381"/>
    </row>
    <row r="94" spans="1:38" ht="30" customHeight="1">
      <c r="A94" s="393" t="s">
        <v>367</v>
      </c>
      <c r="B94" s="394"/>
      <c r="C94" s="395" t="s">
        <v>368</v>
      </c>
      <c r="D94" s="395"/>
      <c r="E94" s="396"/>
      <c r="F94" s="365" t="s">
        <v>369</v>
      </c>
      <c r="G94" s="365"/>
      <c r="H94" s="365"/>
      <c r="I94" s="365"/>
      <c r="J94" s="366"/>
      <c r="K94" s="381"/>
    </row>
    <row r="95" spans="1:38" ht="30" customHeight="1">
      <c r="A95" s="397" t="s">
        <v>370</v>
      </c>
      <c r="B95" s="398"/>
      <c r="C95" s="196" t="s">
        <v>371</v>
      </c>
      <c r="D95" s="194" t="s">
        <v>372</v>
      </c>
      <c r="E95" s="195"/>
      <c r="F95" s="365" t="s">
        <v>373</v>
      </c>
      <c r="G95" s="365"/>
      <c r="H95" s="365"/>
      <c r="I95" s="365"/>
      <c r="J95" s="366"/>
      <c r="K95" s="381"/>
    </row>
    <row r="96" spans="1:38" ht="30" customHeight="1" thickBot="1">
      <c r="A96" s="367" t="s">
        <v>374</v>
      </c>
      <c r="B96" s="368"/>
      <c r="C96" s="197" t="s">
        <v>375</v>
      </c>
      <c r="D96" s="369" t="s">
        <v>376</v>
      </c>
      <c r="E96" s="370"/>
      <c r="F96" s="371" t="s">
        <v>377</v>
      </c>
      <c r="G96" s="371"/>
      <c r="H96" s="371"/>
      <c r="I96" s="371"/>
      <c r="J96" s="372"/>
      <c r="K96" s="382"/>
    </row>
    <row r="97" spans="1:38" ht="30" customHeight="1" thickTop="1">
      <c r="A97" s="373" t="s">
        <v>432</v>
      </c>
      <c r="B97" s="373"/>
      <c r="C97" s="373"/>
      <c r="D97" s="373"/>
      <c r="E97" s="373"/>
      <c r="F97" s="373"/>
      <c r="G97" s="373"/>
      <c r="H97" s="373"/>
      <c r="I97" s="378" t="s">
        <v>342</v>
      </c>
      <c r="J97" s="379"/>
    </row>
    <row r="98" spans="1:38" ht="30" customHeight="1">
      <c r="A98" s="373"/>
      <c r="B98" s="373"/>
      <c r="C98" s="373"/>
      <c r="D98" s="373"/>
      <c r="E98" s="373"/>
      <c r="F98" s="373"/>
      <c r="G98" s="373"/>
      <c r="H98" s="373"/>
      <c r="I98" s="376">
        <f>H103</f>
        <v>9.6527777777777768E-2</v>
      </c>
      <c r="J98" s="375"/>
    </row>
    <row r="99" spans="1:38" ht="30" customHeight="1" thickBot="1">
      <c r="A99" s="377">
        <f>$A$3</f>
        <v>45088</v>
      </c>
      <c r="B99" s="377"/>
      <c r="C99" s="377"/>
      <c r="D99" s="94" t="s">
        <v>343</v>
      </c>
      <c r="E99" s="274">
        <f>_xlfn.XLOOKUP(H99,'월간 계획'!C:C,'월간 계획'!B:B,"")</f>
        <v>3622</v>
      </c>
      <c r="F99" s="296">
        <f>_xlfn.XLOOKUP(J99,'월간 계획'!C:C,'월간 계획'!B:B,"")</f>
        <v>3622</v>
      </c>
      <c r="G99" s="95" t="s">
        <v>344</v>
      </c>
      <c r="H99" s="95" t="str">
        <f>_xlfn.XLOOKUP(M99,'월간 계획'!AC:AC,'월간 계획'!C:C,"")</f>
        <v>자선호</v>
      </c>
      <c r="I99" s="95" t="s">
        <v>345</v>
      </c>
      <c r="J99" s="96" t="str">
        <f>_xlfn.XLOOKUP(N99,'월간 계획'!AC:AC,'월간 계획'!C:C,"")</f>
        <v>김만철</v>
      </c>
      <c r="K99" s="93"/>
      <c r="L99" s="93" t="str">
        <f>IF(E99=F99,"ok","확인")</f>
        <v>ok</v>
      </c>
      <c r="M99" s="93" t="s">
        <v>400</v>
      </c>
      <c r="N99" s="93" t="s">
        <v>401</v>
      </c>
    </row>
    <row r="100" spans="1:38" ht="30" customHeight="1" thickTop="1" thickBot="1">
      <c r="A100" s="198" t="s">
        <v>348</v>
      </c>
      <c r="B100" s="168" t="s">
        <v>349</v>
      </c>
      <c r="C100" s="169" t="s">
        <v>350</v>
      </c>
      <c r="D100" s="169" t="s">
        <v>351</v>
      </c>
      <c r="E100" s="169" t="s">
        <v>352</v>
      </c>
      <c r="F100" s="169" t="s">
        <v>353</v>
      </c>
      <c r="G100" s="169" t="s">
        <v>352</v>
      </c>
      <c r="H100" s="169" t="s">
        <v>351</v>
      </c>
      <c r="I100" s="168" t="s">
        <v>350</v>
      </c>
      <c r="J100" s="199" t="s">
        <v>354</v>
      </c>
      <c r="K100" s="171" t="s">
        <v>355</v>
      </c>
    </row>
    <row r="101" spans="1:38" ht="30" customHeight="1" thickTop="1">
      <c r="A101" s="200" t="s">
        <v>356</v>
      </c>
      <c r="B101" s="230"/>
      <c r="C101" s="230"/>
      <c r="D101" s="230"/>
      <c r="E101" s="230"/>
      <c r="F101" s="231">
        <v>0.24305555555555555</v>
      </c>
      <c r="G101" s="231">
        <v>0.25555555555555559</v>
      </c>
      <c r="H101" s="231">
        <v>0.2722222222222222</v>
      </c>
      <c r="I101" s="231">
        <v>0.2951388888888889</v>
      </c>
      <c r="J101" s="231">
        <v>0.30902777777777779</v>
      </c>
      <c r="K101" s="177" t="s">
        <v>357</v>
      </c>
      <c r="M101" s="108"/>
      <c r="N101" s="108"/>
      <c r="P101" s="108"/>
      <c r="Q101" s="108"/>
      <c r="R101" s="108"/>
      <c r="S101" s="108"/>
      <c r="T101" s="108"/>
      <c r="U101" s="178">
        <f>C101-B101</f>
        <v>0</v>
      </c>
      <c r="V101" s="178">
        <f t="shared" ref="V101:AB105" si="32">D101-C101</f>
        <v>0</v>
      </c>
      <c r="W101" s="178">
        <f t="shared" si="32"/>
        <v>0</v>
      </c>
      <c r="X101" s="178">
        <f t="shared" si="32"/>
        <v>0.24305555555555555</v>
      </c>
      <c r="Y101" s="178">
        <f t="shared" si="32"/>
        <v>1.2500000000000039E-2</v>
      </c>
      <c r="Z101" s="178">
        <f t="shared" si="32"/>
        <v>1.6666666666666607E-2</v>
      </c>
      <c r="AA101" s="178">
        <f t="shared" si="32"/>
        <v>2.2916666666666696E-2</v>
      </c>
      <c r="AB101" s="178">
        <f>J101-I101</f>
        <v>1.3888888888888895E-2</v>
      </c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</row>
    <row r="102" spans="1:38" ht="30" customHeight="1">
      <c r="A102" s="203" t="s">
        <v>358</v>
      </c>
      <c r="B102" s="175">
        <v>0.3263888888888889</v>
      </c>
      <c r="C102" s="175">
        <f>B102+"00:25"</f>
        <v>0.34375</v>
      </c>
      <c r="D102" s="175">
        <v>0.37013888888888885</v>
      </c>
      <c r="E102" s="175">
        <v>0.38819444444444445</v>
      </c>
      <c r="F102" s="175">
        <v>0.40069444444444446</v>
      </c>
      <c r="G102" s="175">
        <v>0.41319444444444442</v>
      </c>
      <c r="H102" s="175">
        <v>0.42986111111111108</v>
      </c>
      <c r="I102" s="175">
        <v>0.4513888888888889</v>
      </c>
      <c r="J102" s="175">
        <v>0.47222222222222227</v>
      </c>
      <c r="K102" s="180" t="s">
        <v>357</v>
      </c>
      <c r="M102" s="108"/>
      <c r="N102" s="108"/>
      <c r="P102" s="108"/>
      <c r="Q102" s="108"/>
      <c r="R102" s="108"/>
      <c r="S102" s="108"/>
      <c r="T102" s="108"/>
      <c r="U102" s="178">
        <f t="shared" ref="U102:U105" si="33">C102-B102</f>
        <v>1.7361111111111105E-2</v>
      </c>
      <c r="V102" s="178">
        <f t="shared" si="32"/>
        <v>2.6388888888888851E-2</v>
      </c>
      <c r="W102" s="178">
        <f t="shared" si="32"/>
        <v>1.8055555555555602E-2</v>
      </c>
      <c r="X102" s="178">
        <f t="shared" si="32"/>
        <v>1.2500000000000011E-2</v>
      </c>
      <c r="Y102" s="178">
        <f t="shared" si="32"/>
        <v>1.2499999999999956E-2</v>
      </c>
      <c r="Z102" s="178">
        <f t="shared" si="32"/>
        <v>1.6666666666666663E-2</v>
      </c>
      <c r="AA102" s="178">
        <f t="shared" si="32"/>
        <v>2.1527777777777812E-2</v>
      </c>
      <c r="AB102" s="178">
        <f t="shared" si="32"/>
        <v>2.083333333333337E-2</v>
      </c>
      <c r="AC102" s="178"/>
      <c r="AD102" s="178">
        <f>B102-B86</f>
        <v>1.6666666666666663E-2</v>
      </c>
      <c r="AE102" s="178">
        <f t="shared" ref="AE102:AL105" si="34">C102-C86</f>
        <v>1.6666666666666663E-2</v>
      </c>
      <c r="AF102" s="178">
        <f t="shared" si="34"/>
        <v>1.6666666666666663E-2</v>
      </c>
      <c r="AG102" s="178">
        <f t="shared" si="34"/>
        <v>1.6666666666666718E-2</v>
      </c>
      <c r="AH102" s="178">
        <f t="shared" si="34"/>
        <v>1.6666666666666663E-2</v>
      </c>
      <c r="AI102" s="178">
        <f t="shared" si="34"/>
        <v>1.6666666666666607E-2</v>
      </c>
      <c r="AJ102" s="178">
        <f t="shared" si="34"/>
        <v>1.6666666666666663E-2</v>
      </c>
      <c r="AK102" s="178">
        <f t="shared" si="34"/>
        <v>1.6666666666666663E-2</v>
      </c>
      <c r="AL102" s="178">
        <f t="shared" si="34"/>
        <v>1.6666666666666718E-2</v>
      </c>
    </row>
    <row r="103" spans="1:38" ht="30" customHeight="1">
      <c r="A103" s="203" t="s">
        <v>359</v>
      </c>
      <c r="B103" s="175">
        <v>0.49305555555555558</v>
      </c>
      <c r="C103" s="175">
        <f t="shared" ref="C103:C105" si="35">B103+"00:25"</f>
        <v>0.51041666666666674</v>
      </c>
      <c r="D103" s="175">
        <v>0.53680555555555554</v>
      </c>
      <c r="E103" s="175">
        <v>5.486111111111111E-2</v>
      </c>
      <c r="F103" s="175">
        <v>6.7361111111111108E-2</v>
      </c>
      <c r="G103" s="175">
        <v>7.9861111111111105E-2</v>
      </c>
      <c r="H103" s="181">
        <v>9.6527777777777768E-2</v>
      </c>
      <c r="I103" s="175">
        <v>0.11805555555555557</v>
      </c>
      <c r="J103" s="175">
        <v>0.1388888888888889</v>
      </c>
      <c r="K103" s="180" t="s">
        <v>357</v>
      </c>
      <c r="M103" s="108"/>
      <c r="N103" s="108"/>
      <c r="P103" s="108"/>
      <c r="Q103" s="108"/>
      <c r="R103" s="108"/>
      <c r="S103" s="108"/>
      <c r="T103" s="108"/>
      <c r="U103" s="178">
        <f t="shared" si="33"/>
        <v>1.736111111111116E-2</v>
      </c>
      <c r="V103" s="178">
        <f t="shared" si="32"/>
        <v>2.6388888888888795E-2</v>
      </c>
      <c r="W103" s="178">
        <f t="shared" si="32"/>
        <v>-0.4819444444444444</v>
      </c>
      <c r="X103" s="178">
        <f t="shared" si="32"/>
        <v>1.2499999999999997E-2</v>
      </c>
      <c r="Y103" s="178">
        <f t="shared" si="32"/>
        <v>1.2499999999999997E-2</v>
      </c>
      <c r="Z103" s="178">
        <f t="shared" si="32"/>
        <v>1.6666666666666663E-2</v>
      </c>
      <c r="AA103" s="178">
        <f t="shared" si="32"/>
        <v>2.1527777777777798E-2</v>
      </c>
      <c r="AB103" s="178">
        <f t="shared" si="32"/>
        <v>2.0833333333333329E-2</v>
      </c>
      <c r="AC103" s="178"/>
      <c r="AD103" s="178">
        <f t="shared" ref="AD103:AD105" si="36">B103-B87</f>
        <v>1.6666666666666663E-2</v>
      </c>
      <c r="AE103" s="178">
        <f t="shared" si="34"/>
        <v>1.6666666666666718E-2</v>
      </c>
      <c r="AF103" s="178">
        <f t="shared" si="34"/>
        <v>1.6666666666666718E-2</v>
      </c>
      <c r="AG103" s="178">
        <f t="shared" si="34"/>
        <v>-0.48333333333333328</v>
      </c>
      <c r="AH103" s="178">
        <f t="shared" si="34"/>
        <v>1.6666666666666656E-2</v>
      </c>
      <c r="AI103" s="178">
        <f t="shared" si="34"/>
        <v>1.6666666666666663E-2</v>
      </c>
      <c r="AJ103" s="178">
        <f t="shared" si="34"/>
        <v>1.6666666666666663E-2</v>
      </c>
      <c r="AK103" s="178">
        <f t="shared" si="34"/>
        <v>1.6666666666666663E-2</v>
      </c>
      <c r="AL103" s="178">
        <f t="shared" si="34"/>
        <v>1.6666666666666663E-2</v>
      </c>
    </row>
    <row r="104" spans="1:38" ht="30" customHeight="1">
      <c r="A104" s="203" t="s">
        <v>360</v>
      </c>
      <c r="B104" s="175">
        <v>0.15972222222222224</v>
      </c>
      <c r="C104" s="175">
        <f t="shared" si="35"/>
        <v>0.17708333333333334</v>
      </c>
      <c r="D104" s="175">
        <v>0.20347222222222219</v>
      </c>
      <c r="E104" s="175">
        <v>0.22152777777777777</v>
      </c>
      <c r="F104" s="175">
        <v>0.23402777777777781</v>
      </c>
      <c r="G104" s="175">
        <v>0.24652777777777779</v>
      </c>
      <c r="H104" s="175">
        <v>0.26319444444444445</v>
      </c>
      <c r="I104" s="175">
        <v>0.28472222222222221</v>
      </c>
      <c r="J104" s="175">
        <v>0.30555555555555552</v>
      </c>
      <c r="K104" s="180" t="s">
        <v>357</v>
      </c>
      <c r="M104" s="108"/>
      <c r="N104" s="108"/>
      <c r="P104" s="108"/>
      <c r="Q104" s="108"/>
      <c r="R104" s="108"/>
      <c r="S104" s="108"/>
      <c r="T104" s="108"/>
      <c r="U104" s="178">
        <f t="shared" si="33"/>
        <v>1.7361111111111105E-2</v>
      </c>
      <c r="V104" s="178">
        <f t="shared" si="32"/>
        <v>2.6388888888888851E-2</v>
      </c>
      <c r="W104" s="178">
        <f t="shared" si="32"/>
        <v>1.8055555555555575E-2</v>
      </c>
      <c r="X104" s="178">
        <f t="shared" si="32"/>
        <v>1.2500000000000039E-2</v>
      </c>
      <c r="Y104" s="178">
        <f t="shared" si="32"/>
        <v>1.2499999999999983E-2</v>
      </c>
      <c r="Z104" s="178">
        <f t="shared" si="32"/>
        <v>1.6666666666666663E-2</v>
      </c>
      <c r="AA104" s="178">
        <f t="shared" si="32"/>
        <v>2.1527777777777757E-2</v>
      </c>
      <c r="AB104" s="178">
        <f t="shared" si="32"/>
        <v>2.0833333333333315E-2</v>
      </c>
      <c r="AC104" s="178"/>
      <c r="AD104" s="178">
        <f t="shared" si="36"/>
        <v>1.6666666666666663E-2</v>
      </c>
      <c r="AE104" s="178">
        <f t="shared" si="34"/>
        <v>1.6666666666666663E-2</v>
      </c>
      <c r="AF104" s="178">
        <f t="shared" si="34"/>
        <v>1.6666666666666635E-2</v>
      </c>
      <c r="AG104" s="178">
        <f t="shared" si="34"/>
        <v>1.6666666666666635E-2</v>
      </c>
      <c r="AH104" s="178">
        <f t="shared" si="34"/>
        <v>1.6666666666666691E-2</v>
      </c>
      <c r="AI104" s="178">
        <f t="shared" si="34"/>
        <v>1.6666666666666691E-2</v>
      </c>
      <c r="AJ104" s="178">
        <f t="shared" si="34"/>
        <v>1.6666666666666663E-2</v>
      </c>
      <c r="AK104" s="178">
        <f t="shared" si="34"/>
        <v>1.6666666666666663E-2</v>
      </c>
      <c r="AL104" s="178">
        <f t="shared" si="34"/>
        <v>1.6666666666666607E-2</v>
      </c>
    </row>
    <row r="105" spans="1:38" ht="30" customHeight="1">
      <c r="A105" s="203" t="s">
        <v>361</v>
      </c>
      <c r="B105" s="232">
        <v>0.32847222222222222</v>
      </c>
      <c r="C105" s="175">
        <f t="shared" si="35"/>
        <v>0.34583333333333333</v>
      </c>
      <c r="D105" s="232">
        <v>0.3666666666666667</v>
      </c>
      <c r="E105" s="232">
        <v>0.38194444444444442</v>
      </c>
      <c r="F105" s="232">
        <v>0.40486111111111112</v>
      </c>
      <c r="G105" s="232">
        <v>0.41666666666666669</v>
      </c>
      <c r="H105" s="232">
        <v>0.43333333333333335</v>
      </c>
      <c r="I105" s="232">
        <v>0.4548611111111111</v>
      </c>
      <c r="J105" s="232">
        <v>0.46875</v>
      </c>
      <c r="K105" s="184" t="s">
        <v>357</v>
      </c>
      <c r="M105" s="108"/>
      <c r="N105" s="108"/>
      <c r="P105" s="108"/>
      <c r="Q105" s="108"/>
      <c r="R105" s="108"/>
      <c r="S105" s="108"/>
      <c r="T105" s="108"/>
      <c r="U105" s="178">
        <f t="shared" si="33"/>
        <v>1.7361111111111105E-2</v>
      </c>
      <c r="V105" s="185">
        <f t="shared" si="32"/>
        <v>2.083333333333337E-2</v>
      </c>
      <c r="W105" s="185">
        <f t="shared" si="32"/>
        <v>1.5277777777777724E-2</v>
      </c>
      <c r="X105" s="178">
        <f t="shared" si="32"/>
        <v>2.2916666666666696E-2</v>
      </c>
      <c r="Y105" s="178">
        <f t="shared" si="32"/>
        <v>1.1805555555555569E-2</v>
      </c>
      <c r="Z105" s="178">
        <f t="shared" si="32"/>
        <v>1.6666666666666663E-2</v>
      </c>
      <c r="AA105" s="178">
        <f t="shared" si="32"/>
        <v>2.1527777777777757E-2</v>
      </c>
      <c r="AB105" s="178">
        <f t="shared" si="32"/>
        <v>1.3888888888888895E-2</v>
      </c>
      <c r="AC105" s="178"/>
      <c r="AD105" s="178">
        <f t="shared" si="36"/>
        <v>1.5972222222222221E-2</v>
      </c>
      <c r="AE105" s="178">
        <f t="shared" si="34"/>
        <v>1.5972222222222221E-2</v>
      </c>
      <c r="AF105" s="185">
        <f t="shared" si="34"/>
        <v>1.0416666666666685E-2</v>
      </c>
      <c r="AG105" s="185">
        <f t="shared" si="34"/>
        <v>7.6388888888889173E-3</v>
      </c>
      <c r="AH105" s="178">
        <f t="shared" si="34"/>
        <v>1.8055555555555547E-2</v>
      </c>
      <c r="AI105" s="178">
        <f t="shared" si="34"/>
        <v>1.7361111111111105E-2</v>
      </c>
      <c r="AJ105" s="178">
        <f t="shared" si="34"/>
        <v>1.736111111111116E-2</v>
      </c>
      <c r="AK105" s="178">
        <f t="shared" si="34"/>
        <v>1.7361111111111105E-2</v>
      </c>
      <c r="AL105" s="178">
        <f t="shared" si="34"/>
        <v>1.7361111111111105E-2</v>
      </c>
    </row>
    <row r="106" spans="1:38" ht="30" customHeight="1">
      <c r="A106" s="203"/>
      <c r="B106" s="227"/>
      <c r="C106" s="227"/>
      <c r="D106" s="227"/>
      <c r="E106" s="227"/>
      <c r="F106" s="228"/>
      <c r="G106" s="228"/>
      <c r="H106" s="228"/>
      <c r="I106" s="228"/>
      <c r="J106" s="229"/>
      <c r="K106" s="189"/>
    </row>
    <row r="107" spans="1:38" ht="30" customHeight="1" thickBot="1">
      <c r="A107" s="207">
        <v>7</v>
      </c>
      <c r="B107" s="191"/>
      <c r="C107" s="191"/>
      <c r="D107" s="191"/>
      <c r="E107" s="191"/>
      <c r="F107" s="192"/>
      <c r="G107" s="192"/>
      <c r="H107" s="192"/>
      <c r="I107" s="192"/>
      <c r="J107" s="208"/>
      <c r="K107" s="380" t="s">
        <v>362</v>
      </c>
    </row>
    <row r="108" spans="1:38" ht="30" customHeight="1" thickTop="1" thickBot="1">
      <c r="A108" s="383" t="s">
        <v>363</v>
      </c>
      <c r="B108" s="384"/>
      <c r="C108" s="384"/>
      <c r="D108" s="384"/>
      <c r="E108" s="384"/>
      <c r="F108" s="384"/>
      <c r="G108" s="384"/>
      <c r="H108" s="384"/>
      <c r="I108" s="384"/>
      <c r="J108" s="385"/>
      <c r="K108" s="381"/>
    </row>
    <row r="109" spans="1:38" ht="30" customHeight="1" thickTop="1">
      <c r="A109" s="386" t="s">
        <v>364</v>
      </c>
      <c r="B109" s="387"/>
      <c r="C109" s="388"/>
      <c r="D109" s="387"/>
      <c r="E109" s="389" t="s">
        <v>365</v>
      </c>
      <c r="F109" s="390"/>
      <c r="G109" s="391"/>
      <c r="H109" s="389" t="s">
        <v>402</v>
      </c>
      <c r="I109" s="390"/>
      <c r="J109" s="392"/>
      <c r="K109" s="381"/>
    </row>
    <row r="110" spans="1:38" ht="30" customHeight="1">
      <c r="A110" s="393" t="s">
        <v>367</v>
      </c>
      <c r="B110" s="394"/>
      <c r="C110" s="395" t="s">
        <v>368</v>
      </c>
      <c r="D110" s="395"/>
      <c r="E110" s="396"/>
      <c r="F110" s="365" t="s">
        <v>369</v>
      </c>
      <c r="G110" s="365"/>
      <c r="H110" s="365"/>
      <c r="I110" s="365"/>
      <c r="J110" s="366"/>
      <c r="K110" s="381"/>
    </row>
    <row r="111" spans="1:38" ht="30" customHeight="1">
      <c r="A111" s="397" t="s">
        <v>370</v>
      </c>
      <c r="B111" s="398"/>
      <c r="C111" s="196" t="s">
        <v>371</v>
      </c>
      <c r="D111" s="194" t="s">
        <v>372</v>
      </c>
      <c r="E111" s="195"/>
      <c r="F111" s="365" t="s">
        <v>373</v>
      </c>
      <c r="G111" s="365"/>
      <c r="H111" s="365"/>
      <c r="I111" s="365"/>
      <c r="J111" s="366"/>
      <c r="K111" s="381"/>
    </row>
    <row r="112" spans="1:38" ht="30" customHeight="1" thickBot="1">
      <c r="A112" s="367" t="s">
        <v>374</v>
      </c>
      <c r="B112" s="368"/>
      <c r="C112" s="197" t="s">
        <v>375</v>
      </c>
      <c r="D112" s="369" t="s">
        <v>376</v>
      </c>
      <c r="E112" s="370"/>
      <c r="F112" s="371" t="s">
        <v>377</v>
      </c>
      <c r="G112" s="371"/>
      <c r="H112" s="371"/>
      <c r="I112" s="371"/>
      <c r="J112" s="372"/>
      <c r="K112" s="382"/>
    </row>
    <row r="113" spans="1:38" ht="30" customHeight="1" thickTop="1">
      <c r="A113" s="373" t="s">
        <v>433</v>
      </c>
      <c r="B113" s="373"/>
      <c r="C113" s="373"/>
      <c r="D113" s="373"/>
      <c r="E113" s="373"/>
      <c r="F113" s="373"/>
      <c r="G113" s="373"/>
      <c r="H113" s="373"/>
      <c r="I113" s="378" t="s">
        <v>342</v>
      </c>
      <c r="J113" s="379"/>
    </row>
    <row r="114" spans="1:38" ht="30" customHeight="1">
      <c r="A114" s="373"/>
      <c r="B114" s="373"/>
      <c r="C114" s="373"/>
      <c r="D114" s="373"/>
      <c r="E114" s="373"/>
      <c r="F114" s="373"/>
      <c r="G114" s="373"/>
      <c r="H114" s="373"/>
      <c r="I114" s="376">
        <f>H119</f>
        <v>0.11319444444444444</v>
      </c>
      <c r="J114" s="375"/>
    </row>
    <row r="115" spans="1:38" ht="30" customHeight="1" thickBot="1">
      <c r="A115" s="377">
        <f>$A$3</f>
        <v>45088</v>
      </c>
      <c r="B115" s="377"/>
      <c r="C115" s="377"/>
      <c r="D115" s="94" t="s">
        <v>343</v>
      </c>
      <c r="E115" s="274">
        <f>_xlfn.XLOOKUP(H115,'월간 계획'!C:C,'월간 계획'!B:B,"")</f>
        <v>3629</v>
      </c>
      <c r="F115" s="296">
        <f>_xlfn.XLOOKUP(J115,'월간 계획'!C:C,'월간 계획'!B:B,"")</f>
        <v>3629</v>
      </c>
      <c r="G115" s="95" t="s">
        <v>344</v>
      </c>
      <c r="H115" s="95" t="str">
        <f>_xlfn.XLOOKUP(M115,'월간 계획'!AC:AC,'월간 계획'!C:C,"")</f>
        <v>김권호</v>
      </c>
      <c r="I115" s="95" t="s">
        <v>345</v>
      </c>
      <c r="J115" s="96" t="str">
        <f>_xlfn.XLOOKUP(N115,'월간 계획'!AC:AC,'월간 계획'!C:C,"")</f>
        <v>김민규</v>
      </c>
      <c r="K115" s="93"/>
      <c r="L115" s="93" t="str">
        <f>IF(E115=F115,"ok","확인")</f>
        <v>ok</v>
      </c>
      <c r="M115" s="93" t="s">
        <v>404</v>
      </c>
      <c r="N115" s="93" t="s">
        <v>405</v>
      </c>
    </row>
    <row r="116" spans="1:38" ht="30" customHeight="1" thickTop="1" thickBot="1">
      <c r="A116" s="198" t="s">
        <v>348</v>
      </c>
      <c r="B116" s="168" t="s">
        <v>349</v>
      </c>
      <c r="C116" s="169" t="s">
        <v>350</v>
      </c>
      <c r="D116" s="169" t="s">
        <v>351</v>
      </c>
      <c r="E116" s="169" t="s">
        <v>352</v>
      </c>
      <c r="F116" s="169" t="s">
        <v>353</v>
      </c>
      <c r="G116" s="169" t="s">
        <v>352</v>
      </c>
      <c r="H116" s="169" t="s">
        <v>351</v>
      </c>
      <c r="I116" s="168" t="s">
        <v>350</v>
      </c>
      <c r="J116" s="199" t="s">
        <v>354</v>
      </c>
      <c r="K116" s="171" t="s">
        <v>355</v>
      </c>
    </row>
    <row r="117" spans="1:38" ht="30" customHeight="1" thickTop="1">
      <c r="A117" s="200" t="s">
        <v>356</v>
      </c>
      <c r="B117" s="217"/>
      <c r="C117" s="399" t="s">
        <v>434</v>
      </c>
      <c r="D117" s="400"/>
      <c r="E117" s="201">
        <v>0.24444444444444446</v>
      </c>
      <c r="F117" s="201">
        <v>0.25694444444444448</v>
      </c>
      <c r="G117" s="201">
        <v>0.26944444444444443</v>
      </c>
      <c r="H117" s="201">
        <v>0.28611111111111115</v>
      </c>
      <c r="I117" s="201">
        <v>0.3125</v>
      </c>
      <c r="J117" s="202">
        <v>0.3263888888888889</v>
      </c>
      <c r="K117" s="177" t="s">
        <v>357</v>
      </c>
      <c r="M117" s="108"/>
      <c r="N117" s="108"/>
      <c r="P117" s="108"/>
      <c r="Q117" s="108"/>
      <c r="R117" s="108"/>
      <c r="S117" s="108"/>
      <c r="T117" s="108"/>
      <c r="U117" s="178" t="e">
        <f>C117-B117</f>
        <v>#VALUE!</v>
      </c>
      <c r="V117" s="178" t="e">
        <f t="shared" ref="V117:AB121" si="37">D117-C117</f>
        <v>#VALUE!</v>
      </c>
      <c r="W117" s="178">
        <f t="shared" si="37"/>
        <v>0.24444444444444446</v>
      </c>
      <c r="X117" s="178">
        <f t="shared" si="37"/>
        <v>1.2500000000000011E-2</v>
      </c>
      <c r="Y117" s="178">
        <f t="shared" si="37"/>
        <v>1.2499999999999956E-2</v>
      </c>
      <c r="Z117" s="178">
        <f t="shared" si="37"/>
        <v>1.6666666666666718E-2</v>
      </c>
      <c r="AA117" s="178">
        <f t="shared" si="37"/>
        <v>2.6388888888888851E-2</v>
      </c>
      <c r="AB117" s="178">
        <f>J117-I117</f>
        <v>1.3888888888888895E-2</v>
      </c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</row>
    <row r="118" spans="1:38" ht="30" customHeight="1">
      <c r="A118" s="203" t="s">
        <v>358</v>
      </c>
      <c r="B118" s="175">
        <v>0.3430555555555555</v>
      </c>
      <c r="C118" s="175">
        <f>B118+"00:25"</f>
        <v>0.36041666666666661</v>
      </c>
      <c r="D118" s="175">
        <v>0.38680555555555557</v>
      </c>
      <c r="E118" s="175">
        <v>0.40486111111111112</v>
      </c>
      <c r="F118" s="175">
        <v>0.41736111111111113</v>
      </c>
      <c r="G118" s="175">
        <v>0.42986111111111108</v>
      </c>
      <c r="H118" s="175">
        <v>0.4465277777777778</v>
      </c>
      <c r="I118" s="175">
        <v>0.4680555555555555</v>
      </c>
      <c r="J118" s="176">
        <v>0.48888888888888887</v>
      </c>
      <c r="K118" s="180" t="s">
        <v>357</v>
      </c>
      <c r="M118" s="108"/>
      <c r="N118" s="108"/>
      <c r="P118" s="108"/>
      <c r="Q118" s="108"/>
      <c r="R118" s="108"/>
      <c r="S118" s="108"/>
      <c r="T118" s="108"/>
      <c r="U118" s="178">
        <f t="shared" ref="U118:U121" si="38">C118-B118</f>
        <v>1.7361111111111105E-2</v>
      </c>
      <c r="V118" s="178">
        <f t="shared" si="37"/>
        <v>2.6388888888888962E-2</v>
      </c>
      <c r="W118" s="178">
        <f t="shared" si="37"/>
        <v>1.8055555555555547E-2</v>
      </c>
      <c r="X118" s="178">
        <f t="shared" si="37"/>
        <v>1.2500000000000011E-2</v>
      </c>
      <c r="Y118" s="178">
        <f t="shared" si="37"/>
        <v>1.2499999999999956E-2</v>
      </c>
      <c r="Z118" s="178">
        <f t="shared" si="37"/>
        <v>1.6666666666666718E-2</v>
      </c>
      <c r="AA118" s="178">
        <f t="shared" si="37"/>
        <v>2.1527777777777701E-2</v>
      </c>
      <c r="AB118" s="178">
        <f t="shared" si="37"/>
        <v>2.083333333333337E-2</v>
      </c>
      <c r="AC118" s="178"/>
      <c r="AD118" s="178">
        <f>B118-B102</f>
        <v>1.6666666666666607E-2</v>
      </c>
      <c r="AE118" s="178">
        <f t="shared" ref="AE118:AL121" si="39">C118-C102</f>
        <v>1.6666666666666607E-2</v>
      </c>
      <c r="AF118" s="178">
        <f t="shared" si="39"/>
        <v>1.6666666666666718E-2</v>
      </c>
      <c r="AG118" s="178">
        <f t="shared" si="39"/>
        <v>1.6666666666666663E-2</v>
      </c>
      <c r="AH118" s="178">
        <f t="shared" si="39"/>
        <v>1.6666666666666663E-2</v>
      </c>
      <c r="AI118" s="178">
        <f t="shared" si="39"/>
        <v>1.6666666666666663E-2</v>
      </c>
      <c r="AJ118" s="178">
        <f t="shared" si="39"/>
        <v>1.6666666666666718E-2</v>
      </c>
      <c r="AK118" s="178">
        <f t="shared" si="39"/>
        <v>1.6666666666666607E-2</v>
      </c>
      <c r="AL118" s="178">
        <f t="shared" si="39"/>
        <v>1.6666666666666607E-2</v>
      </c>
    </row>
    <row r="119" spans="1:38" ht="30" customHeight="1">
      <c r="A119" s="203" t="s">
        <v>359</v>
      </c>
      <c r="B119" s="175">
        <v>0.50972222222222219</v>
      </c>
      <c r="C119" s="175">
        <f t="shared" ref="C119:C120" si="40">B119+"00:25"</f>
        <v>0.52708333333333335</v>
      </c>
      <c r="D119" s="175">
        <v>5.347222222222222E-2</v>
      </c>
      <c r="E119" s="175">
        <v>7.1527777777777787E-2</v>
      </c>
      <c r="F119" s="175">
        <v>8.4027777777777771E-2</v>
      </c>
      <c r="G119" s="175">
        <v>9.6527777777777768E-2</v>
      </c>
      <c r="H119" s="181">
        <v>0.11319444444444444</v>
      </c>
      <c r="I119" s="175">
        <v>0.13472222222222222</v>
      </c>
      <c r="J119" s="176">
        <v>0.15555555555555556</v>
      </c>
      <c r="K119" s="180" t="s">
        <v>357</v>
      </c>
      <c r="M119" s="108"/>
      <c r="N119" s="108"/>
      <c r="P119" s="108"/>
      <c r="Q119" s="108"/>
      <c r="R119" s="108"/>
      <c r="S119" s="108"/>
      <c r="T119" s="108"/>
      <c r="U119" s="178">
        <f t="shared" si="38"/>
        <v>1.736111111111116E-2</v>
      </c>
      <c r="V119" s="178">
        <f t="shared" si="37"/>
        <v>-0.47361111111111115</v>
      </c>
      <c r="W119" s="178">
        <f t="shared" si="37"/>
        <v>1.8055555555555568E-2</v>
      </c>
      <c r="X119" s="178">
        <f t="shared" si="37"/>
        <v>1.2499999999999983E-2</v>
      </c>
      <c r="Y119" s="178">
        <f t="shared" si="37"/>
        <v>1.2499999999999997E-2</v>
      </c>
      <c r="Z119" s="178">
        <f t="shared" si="37"/>
        <v>1.6666666666666677E-2</v>
      </c>
      <c r="AA119" s="178">
        <f t="shared" si="37"/>
        <v>2.1527777777777771E-2</v>
      </c>
      <c r="AB119" s="178">
        <f t="shared" si="37"/>
        <v>2.0833333333333343E-2</v>
      </c>
      <c r="AC119" s="178"/>
      <c r="AD119" s="178">
        <f t="shared" ref="AD119:AD121" si="41">B119-B103</f>
        <v>1.6666666666666607E-2</v>
      </c>
      <c r="AE119" s="178">
        <f t="shared" si="39"/>
        <v>1.6666666666666607E-2</v>
      </c>
      <c r="AF119" s="178">
        <f t="shared" si="39"/>
        <v>-0.48333333333333334</v>
      </c>
      <c r="AG119" s="178">
        <f t="shared" si="39"/>
        <v>1.6666666666666677E-2</v>
      </c>
      <c r="AH119" s="178">
        <f t="shared" si="39"/>
        <v>1.6666666666666663E-2</v>
      </c>
      <c r="AI119" s="178">
        <f t="shared" si="39"/>
        <v>1.6666666666666663E-2</v>
      </c>
      <c r="AJ119" s="178">
        <f t="shared" si="39"/>
        <v>1.6666666666666677E-2</v>
      </c>
      <c r="AK119" s="178">
        <f t="shared" si="39"/>
        <v>1.6666666666666649E-2</v>
      </c>
      <c r="AL119" s="178">
        <f t="shared" si="39"/>
        <v>1.6666666666666663E-2</v>
      </c>
    </row>
    <row r="120" spans="1:38" ht="30" customHeight="1">
      <c r="A120" s="203" t="s">
        <v>360</v>
      </c>
      <c r="B120" s="175">
        <v>0.1763888888888889</v>
      </c>
      <c r="C120" s="175">
        <f t="shared" si="40"/>
        <v>0.19375000000000001</v>
      </c>
      <c r="D120" s="175">
        <v>0.22013888888888888</v>
      </c>
      <c r="E120" s="175">
        <v>0.23819444444444446</v>
      </c>
      <c r="F120" s="175">
        <v>0.25069444444444444</v>
      </c>
      <c r="G120" s="175">
        <v>0.26319444444444445</v>
      </c>
      <c r="H120" s="175">
        <v>0.27986111111111112</v>
      </c>
      <c r="I120" s="175">
        <v>0.30138888888888887</v>
      </c>
      <c r="J120" s="176">
        <v>0.32222222222222224</v>
      </c>
      <c r="K120" s="180" t="s">
        <v>357</v>
      </c>
      <c r="M120" s="108"/>
      <c r="N120" s="108"/>
      <c r="P120" s="108"/>
      <c r="Q120" s="108"/>
      <c r="R120" s="108"/>
      <c r="S120" s="108"/>
      <c r="T120" s="108"/>
      <c r="U120" s="178">
        <f t="shared" si="38"/>
        <v>1.7361111111111105E-2</v>
      </c>
      <c r="V120" s="178">
        <f t="shared" si="37"/>
        <v>2.6388888888888878E-2</v>
      </c>
      <c r="W120" s="178">
        <f t="shared" si="37"/>
        <v>1.8055555555555575E-2</v>
      </c>
      <c r="X120" s="178">
        <f t="shared" si="37"/>
        <v>1.2499999999999983E-2</v>
      </c>
      <c r="Y120" s="178">
        <f t="shared" si="37"/>
        <v>1.2500000000000011E-2</v>
      </c>
      <c r="Z120" s="178">
        <f t="shared" si="37"/>
        <v>1.6666666666666663E-2</v>
      </c>
      <c r="AA120" s="178">
        <f t="shared" si="37"/>
        <v>2.1527777777777757E-2</v>
      </c>
      <c r="AB120" s="178">
        <f t="shared" si="37"/>
        <v>2.083333333333337E-2</v>
      </c>
      <c r="AC120" s="178"/>
      <c r="AD120" s="178">
        <f t="shared" si="41"/>
        <v>1.6666666666666663E-2</v>
      </c>
      <c r="AE120" s="178">
        <f t="shared" si="39"/>
        <v>1.6666666666666663E-2</v>
      </c>
      <c r="AF120" s="178">
        <f t="shared" si="39"/>
        <v>1.6666666666666691E-2</v>
      </c>
      <c r="AG120" s="178">
        <f t="shared" si="39"/>
        <v>1.6666666666666691E-2</v>
      </c>
      <c r="AH120" s="178">
        <f t="shared" si="39"/>
        <v>1.6666666666666635E-2</v>
      </c>
      <c r="AI120" s="178">
        <f t="shared" si="39"/>
        <v>1.6666666666666663E-2</v>
      </c>
      <c r="AJ120" s="178">
        <f t="shared" si="39"/>
        <v>1.6666666666666663E-2</v>
      </c>
      <c r="AK120" s="178">
        <f t="shared" si="39"/>
        <v>1.6666666666666663E-2</v>
      </c>
      <c r="AL120" s="178">
        <f t="shared" si="39"/>
        <v>1.6666666666666718E-2</v>
      </c>
    </row>
    <row r="121" spans="1:38" ht="30" customHeight="1" thickBot="1">
      <c r="A121" s="203" t="s">
        <v>361</v>
      </c>
      <c r="B121" s="233">
        <v>0.3444444444444445</v>
      </c>
      <c r="C121" s="224">
        <f>B121+"00:20"</f>
        <v>0.35833333333333339</v>
      </c>
      <c r="D121" s="224">
        <f>C121+"00:25"</f>
        <v>0.3756944444444445</v>
      </c>
      <c r="E121" s="224">
        <f>D121+"00:20"</f>
        <v>0.38958333333333339</v>
      </c>
      <c r="F121" s="224">
        <v>0.4236111111111111</v>
      </c>
      <c r="G121" s="224">
        <v>0.43402777777777773</v>
      </c>
      <c r="H121" s="224">
        <v>0.45069444444444445</v>
      </c>
      <c r="I121" s="224">
        <v>0.47222222222222227</v>
      </c>
      <c r="J121" s="225">
        <v>0.4861111111111111</v>
      </c>
      <c r="K121" s="184" t="s">
        <v>357</v>
      </c>
      <c r="M121" s="108"/>
      <c r="N121" s="108"/>
      <c r="P121" s="108"/>
      <c r="Q121" s="108"/>
      <c r="R121" s="108"/>
      <c r="S121" s="108"/>
      <c r="T121" s="108"/>
      <c r="U121" s="178">
        <f t="shared" si="38"/>
        <v>1.3888888888888895E-2</v>
      </c>
      <c r="V121" s="178">
        <f t="shared" si="37"/>
        <v>1.7361111111111105E-2</v>
      </c>
      <c r="W121" s="178">
        <f t="shared" si="37"/>
        <v>1.3888888888888895E-2</v>
      </c>
      <c r="X121" s="178">
        <f t="shared" si="37"/>
        <v>3.4027777777777712E-2</v>
      </c>
      <c r="Y121" s="178">
        <f t="shared" si="37"/>
        <v>1.041666666666663E-2</v>
      </c>
      <c r="Z121" s="178">
        <f t="shared" si="37"/>
        <v>1.6666666666666718E-2</v>
      </c>
      <c r="AA121" s="178">
        <f t="shared" si="37"/>
        <v>2.1527777777777812E-2</v>
      </c>
      <c r="AB121" s="178">
        <f t="shared" si="37"/>
        <v>1.388888888888884E-2</v>
      </c>
      <c r="AC121" s="178"/>
      <c r="AD121" s="178">
        <f t="shared" si="41"/>
        <v>1.5972222222222276E-2</v>
      </c>
      <c r="AE121" s="185">
        <f t="shared" si="39"/>
        <v>1.2500000000000067E-2</v>
      </c>
      <c r="AF121" s="185">
        <f t="shared" si="39"/>
        <v>9.0277777777778012E-3</v>
      </c>
      <c r="AG121" s="185">
        <f t="shared" si="39"/>
        <v>7.6388888888889728E-3</v>
      </c>
      <c r="AH121" s="178">
        <f t="shared" si="39"/>
        <v>1.8749999999999989E-2</v>
      </c>
      <c r="AI121" s="178">
        <f t="shared" si="39"/>
        <v>1.7361111111111049E-2</v>
      </c>
      <c r="AJ121" s="178">
        <f t="shared" si="39"/>
        <v>1.7361111111111105E-2</v>
      </c>
      <c r="AK121" s="178">
        <f t="shared" si="39"/>
        <v>1.736111111111116E-2</v>
      </c>
      <c r="AL121" s="178">
        <f t="shared" si="39"/>
        <v>1.7361111111111105E-2</v>
      </c>
    </row>
    <row r="122" spans="1:38" ht="30" customHeight="1">
      <c r="A122" s="203"/>
      <c r="B122" s="186"/>
      <c r="C122" s="186"/>
      <c r="D122" s="186"/>
      <c r="E122" s="186"/>
      <c r="F122" s="187"/>
      <c r="G122" s="187"/>
      <c r="H122" s="187"/>
      <c r="I122" s="187"/>
      <c r="J122" s="234"/>
      <c r="K122" s="189"/>
    </row>
    <row r="123" spans="1:38" ht="30" customHeight="1" thickBot="1">
      <c r="A123" s="207">
        <v>8</v>
      </c>
      <c r="B123" s="191"/>
      <c r="C123" s="191"/>
      <c r="D123" s="191"/>
      <c r="E123" s="191"/>
      <c r="F123" s="192"/>
      <c r="G123" s="192"/>
      <c r="H123" s="192"/>
      <c r="I123" s="192"/>
      <c r="J123" s="208"/>
      <c r="K123" s="380" t="s">
        <v>362</v>
      </c>
    </row>
    <row r="124" spans="1:38" ht="30" customHeight="1" thickTop="1" thickBot="1">
      <c r="A124" s="383" t="s">
        <v>363</v>
      </c>
      <c r="B124" s="384"/>
      <c r="C124" s="384"/>
      <c r="D124" s="384"/>
      <c r="E124" s="384"/>
      <c r="F124" s="384"/>
      <c r="G124" s="384"/>
      <c r="H124" s="384"/>
      <c r="I124" s="384"/>
      <c r="J124" s="385"/>
      <c r="K124" s="381"/>
    </row>
    <row r="125" spans="1:38" ht="30" customHeight="1" thickTop="1">
      <c r="A125" s="386" t="s">
        <v>364</v>
      </c>
      <c r="B125" s="387"/>
      <c r="C125" s="388"/>
      <c r="D125" s="387"/>
      <c r="E125" s="389" t="s">
        <v>365</v>
      </c>
      <c r="F125" s="390"/>
      <c r="G125" s="391"/>
      <c r="H125" s="389" t="s">
        <v>387</v>
      </c>
      <c r="I125" s="390"/>
      <c r="J125" s="392"/>
      <c r="K125" s="381"/>
    </row>
    <row r="126" spans="1:38" ht="30" customHeight="1">
      <c r="A126" s="393" t="s">
        <v>367</v>
      </c>
      <c r="B126" s="394"/>
      <c r="C126" s="395" t="s">
        <v>368</v>
      </c>
      <c r="D126" s="395"/>
      <c r="E126" s="396"/>
      <c r="F126" s="365" t="s">
        <v>369</v>
      </c>
      <c r="G126" s="365"/>
      <c r="H126" s="365"/>
      <c r="I126" s="365"/>
      <c r="J126" s="366"/>
      <c r="K126" s="381"/>
    </row>
    <row r="127" spans="1:38" ht="30" customHeight="1">
      <c r="A127" s="397" t="s">
        <v>370</v>
      </c>
      <c r="B127" s="398"/>
      <c r="C127" s="196" t="s">
        <v>371</v>
      </c>
      <c r="D127" s="194" t="s">
        <v>372</v>
      </c>
      <c r="E127" s="195"/>
      <c r="F127" s="365" t="s">
        <v>373</v>
      </c>
      <c r="G127" s="365"/>
      <c r="H127" s="365"/>
      <c r="I127" s="365"/>
      <c r="J127" s="366"/>
      <c r="K127" s="381"/>
    </row>
    <row r="128" spans="1:38" ht="30" customHeight="1" thickBot="1">
      <c r="A128" s="367" t="s">
        <v>374</v>
      </c>
      <c r="B128" s="368"/>
      <c r="C128" s="197" t="s">
        <v>375</v>
      </c>
      <c r="D128" s="369" t="s">
        <v>376</v>
      </c>
      <c r="E128" s="370"/>
      <c r="F128" s="371" t="s">
        <v>377</v>
      </c>
      <c r="G128" s="371"/>
      <c r="H128" s="371"/>
      <c r="I128" s="371"/>
      <c r="J128" s="372"/>
      <c r="K128" s="382"/>
    </row>
    <row r="129" spans="1:38" ht="30" customHeight="1" thickTop="1">
      <c r="A129" s="373" t="s">
        <v>435</v>
      </c>
      <c r="B129" s="373"/>
      <c r="C129" s="373"/>
      <c r="D129" s="373"/>
      <c r="E129" s="373"/>
      <c r="F129" s="373"/>
      <c r="G129" s="373"/>
      <c r="H129" s="373"/>
      <c r="I129" s="378" t="s">
        <v>342</v>
      </c>
      <c r="J129" s="379"/>
    </row>
    <row r="130" spans="1:38" ht="30" customHeight="1">
      <c r="A130" s="373"/>
      <c r="B130" s="373"/>
      <c r="C130" s="373"/>
      <c r="D130" s="373"/>
      <c r="E130" s="373"/>
      <c r="F130" s="373"/>
      <c r="G130" s="373"/>
      <c r="H130" s="373"/>
      <c r="I130" s="376">
        <f>H135</f>
        <v>0.12986111111111112</v>
      </c>
      <c r="J130" s="375"/>
    </row>
    <row r="131" spans="1:38" ht="30" customHeight="1" thickBot="1">
      <c r="A131" s="377">
        <f>$A$3</f>
        <v>45088</v>
      </c>
      <c r="B131" s="377"/>
      <c r="C131" s="377"/>
      <c r="D131" s="94" t="s">
        <v>343</v>
      </c>
      <c r="E131" s="274">
        <f>_xlfn.XLOOKUP(H131,'월간 계획'!C:C,'월간 계획'!B:B,"")</f>
        <v>3630</v>
      </c>
      <c r="F131" s="296">
        <f>_xlfn.XLOOKUP(J131,'월간 계획'!C:C,'월간 계획'!B:B,"")</f>
        <v>3630</v>
      </c>
      <c r="G131" s="95" t="s">
        <v>344</v>
      </c>
      <c r="H131" s="95" t="str">
        <f>_xlfn.XLOOKUP(M131,'월간 계획'!AC:AC,'월간 계획'!C:C,"")</f>
        <v>변일용</v>
      </c>
      <c r="I131" s="95" t="s">
        <v>345</v>
      </c>
      <c r="J131" s="96" t="str">
        <f>_xlfn.XLOOKUP(N131,'월간 계획'!AC:AC,'월간 계획'!C:C,"")</f>
        <v>우제욱</v>
      </c>
      <c r="K131" s="93"/>
      <c r="L131" s="93" t="str">
        <f>IF(E131=F131,"ok","확인")</f>
        <v>ok</v>
      </c>
      <c r="M131" s="93" t="s">
        <v>408</v>
      </c>
      <c r="N131" s="93" t="s">
        <v>409</v>
      </c>
    </row>
    <row r="132" spans="1:38" ht="30" customHeight="1" thickTop="1" thickBot="1">
      <c r="A132" s="198" t="s">
        <v>348</v>
      </c>
      <c r="B132" s="168" t="s">
        <v>349</v>
      </c>
      <c r="C132" s="169" t="s">
        <v>350</v>
      </c>
      <c r="D132" s="169" t="s">
        <v>351</v>
      </c>
      <c r="E132" s="169" t="s">
        <v>352</v>
      </c>
      <c r="F132" s="169" t="s">
        <v>353</v>
      </c>
      <c r="G132" s="169" t="s">
        <v>352</v>
      </c>
      <c r="H132" s="169" t="s">
        <v>351</v>
      </c>
      <c r="I132" s="168" t="s">
        <v>350</v>
      </c>
      <c r="J132" s="199" t="s">
        <v>354</v>
      </c>
      <c r="K132" s="171" t="s">
        <v>355</v>
      </c>
    </row>
    <row r="133" spans="1:38" ht="30" customHeight="1" thickTop="1">
      <c r="A133" s="200" t="s">
        <v>356</v>
      </c>
      <c r="B133" s="230"/>
      <c r="C133" s="235" t="s">
        <v>436</v>
      </c>
      <c r="D133" s="231">
        <v>0.24305555555555555</v>
      </c>
      <c r="E133" s="231">
        <v>0.26041666666666669</v>
      </c>
      <c r="F133" s="231">
        <v>0.27083333333333331</v>
      </c>
      <c r="G133" s="231">
        <v>0.28333333333333333</v>
      </c>
      <c r="H133" s="231">
        <v>0.3</v>
      </c>
      <c r="I133" s="231">
        <v>0.3215277777777778</v>
      </c>
      <c r="J133" s="231">
        <v>0.34236111111111112</v>
      </c>
      <c r="K133" s="177" t="s">
        <v>357</v>
      </c>
      <c r="M133" s="108"/>
      <c r="N133" s="108"/>
      <c r="P133" s="108"/>
      <c r="Q133" s="108"/>
      <c r="R133" s="108"/>
      <c r="S133" s="108"/>
      <c r="T133" s="108"/>
      <c r="U133" s="178" t="e">
        <f>C133-B133</f>
        <v>#VALUE!</v>
      </c>
      <c r="V133" s="178" t="e">
        <f t="shared" ref="V133:AB137" si="42">D133-C133</f>
        <v>#VALUE!</v>
      </c>
      <c r="W133" s="178">
        <f t="shared" si="42"/>
        <v>1.7361111111111133E-2</v>
      </c>
      <c r="X133" s="178">
        <f t="shared" si="42"/>
        <v>1.041666666666663E-2</v>
      </c>
      <c r="Y133" s="178">
        <f t="shared" si="42"/>
        <v>1.2500000000000011E-2</v>
      </c>
      <c r="Z133" s="178">
        <f t="shared" si="42"/>
        <v>1.6666666666666663E-2</v>
      </c>
      <c r="AA133" s="178">
        <f t="shared" si="42"/>
        <v>2.1527777777777812E-2</v>
      </c>
      <c r="AB133" s="178">
        <f>J133-I133</f>
        <v>2.0833333333333315E-2</v>
      </c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</row>
    <row r="134" spans="1:38" ht="30" customHeight="1">
      <c r="A134" s="203" t="s">
        <v>358</v>
      </c>
      <c r="B134" s="175">
        <v>0.35972222222222222</v>
      </c>
      <c r="C134" s="175">
        <f>B134+"00:25"</f>
        <v>0.37708333333333333</v>
      </c>
      <c r="D134" s="175">
        <v>0.40347222222222223</v>
      </c>
      <c r="E134" s="175">
        <v>0.42152777777777778</v>
      </c>
      <c r="F134" s="175">
        <v>0.43402777777777773</v>
      </c>
      <c r="G134" s="175">
        <v>0.4465277777777778</v>
      </c>
      <c r="H134" s="175">
        <v>0.46319444444444446</v>
      </c>
      <c r="I134" s="175">
        <v>0.48472222222222222</v>
      </c>
      <c r="J134" s="175">
        <v>0.50555555555555554</v>
      </c>
      <c r="K134" s="180" t="s">
        <v>357</v>
      </c>
      <c r="M134" s="108"/>
      <c r="N134" s="108"/>
      <c r="P134" s="108"/>
      <c r="Q134" s="108"/>
      <c r="R134" s="108"/>
      <c r="S134" s="108"/>
      <c r="T134" s="108"/>
      <c r="U134" s="178">
        <f t="shared" ref="U134:U137" si="43">C134-B134</f>
        <v>1.7361111111111105E-2</v>
      </c>
      <c r="V134" s="178">
        <f t="shared" si="42"/>
        <v>2.6388888888888906E-2</v>
      </c>
      <c r="W134" s="178">
        <f t="shared" si="42"/>
        <v>1.8055555555555547E-2</v>
      </c>
      <c r="X134" s="178">
        <f t="shared" si="42"/>
        <v>1.2499999999999956E-2</v>
      </c>
      <c r="Y134" s="178">
        <f t="shared" si="42"/>
        <v>1.2500000000000067E-2</v>
      </c>
      <c r="Z134" s="178">
        <f t="shared" si="42"/>
        <v>1.6666666666666663E-2</v>
      </c>
      <c r="AA134" s="178">
        <f t="shared" si="42"/>
        <v>2.1527777777777757E-2</v>
      </c>
      <c r="AB134" s="178">
        <f t="shared" si="42"/>
        <v>2.0833333333333315E-2</v>
      </c>
      <c r="AC134" s="178"/>
      <c r="AD134" s="178">
        <f>B134-B118</f>
        <v>1.6666666666666718E-2</v>
      </c>
      <c r="AE134" s="178">
        <f t="shared" ref="AE134:AL137" si="44">C134-C118</f>
        <v>1.6666666666666718E-2</v>
      </c>
      <c r="AF134" s="178">
        <f t="shared" si="44"/>
        <v>1.6666666666666663E-2</v>
      </c>
      <c r="AG134" s="178">
        <f t="shared" si="44"/>
        <v>1.6666666666666663E-2</v>
      </c>
      <c r="AH134" s="178">
        <f t="shared" si="44"/>
        <v>1.6666666666666607E-2</v>
      </c>
      <c r="AI134" s="178">
        <f t="shared" si="44"/>
        <v>1.6666666666666718E-2</v>
      </c>
      <c r="AJ134" s="178">
        <f t="shared" si="44"/>
        <v>1.6666666666666663E-2</v>
      </c>
      <c r="AK134" s="178">
        <f t="shared" si="44"/>
        <v>1.6666666666666718E-2</v>
      </c>
      <c r="AL134" s="178">
        <f t="shared" si="44"/>
        <v>1.6666666666666663E-2</v>
      </c>
    </row>
    <row r="135" spans="1:38" ht="30" customHeight="1">
      <c r="A135" s="203" t="s">
        <v>359</v>
      </c>
      <c r="B135" s="175">
        <v>0.52638888888888891</v>
      </c>
      <c r="C135" s="175">
        <f t="shared" ref="C135:C136" si="45">B135+"00:25"</f>
        <v>0.54375000000000007</v>
      </c>
      <c r="D135" s="175">
        <v>7.013888888888889E-2</v>
      </c>
      <c r="E135" s="175">
        <v>8.819444444444445E-2</v>
      </c>
      <c r="F135" s="175">
        <v>0.10069444444444443</v>
      </c>
      <c r="G135" s="175">
        <v>0.11319444444444444</v>
      </c>
      <c r="H135" s="181">
        <v>0.12986111111111112</v>
      </c>
      <c r="I135" s="175">
        <v>0.15138888888888888</v>
      </c>
      <c r="J135" s="175">
        <v>0.17222222222222225</v>
      </c>
      <c r="K135" s="180" t="s">
        <v>357</v>
      </c>
      <c r="M135" s="108"/>
      <c r="N135" s="108"/>
      <c r="P135" s="108"/>
      <c r="Q135" s="108"/>
      <c r="R135" s="108"/>
      <c r="S135" s="108"/>
      <c r="T135" s="108"/>
      <c r="U135" s="178">
        <f t="shared" si="43"/>
        <v>1.736111111111116E-2</v>
      </c>
      <c r="V135" s="178">
        <f t="shared" si="42"/>
        <v>-0.4736111111111112</v>
      </c>
      <c r="W135" s="178">
        <f t="shared" si="42"/>
        <v>1.8055555555555561E-2</v>
      </c>
      <c r="X135" s="178">
        <f t="shared" si="42"/>
        <v>1.2499999999999983E-2</v>
      </c>
      <c r="Y135" s="178">
        <f t="shared" si="42"/>
        <v>1.2500000000000011E-2</v>
      </c>
      <c r="Z135" s="178">
        <f t="shared" si="42"/>
        <v>1.6666666666666677E-2</v>
      </c>
      <c r="AA135" s="178">
        <f t="shared" si="42"/>
        <v>2.1527777777777757E-2</v>
      </c>
      <c r="AB135" s="178">
        <f t="shared" si="42"/>
        <v>2.083333333333337E-2</v>
      </c>
      <c r="AC135" s="178"/>
      <c r="AD135" s="178">
        <f t="shared" ref="AD135:AD137" si="46">B135-B119</f>
        <v>1.6666666666666718E-2</v>
      </c>
      <c r="AE135" s="178">
        <f t="shared" si="44"/>
        <v>1.6666666666666718E-2</v>
      </c>
      <c r="AF135" s="178">
        <f t="shared" si="44"/>
        <v>1.666666666666667E-2</v>
      </c>
      <c r="AG135" s="178">
        <f t="shared" si="44"/>
        <v>1.6666666666666663E-2</v>
      </c>
      <c r="AH135" s="178">
        <f t="shared" si="44"/>
        <v>1.6666666666666663E-2</v>
      </c>
      <c r="AI135" s="178">
        <f t="shared" si="44"/>
        <v>1.6666666666666677E-2</v>
      </c>
      <c r="AJ135" s="178">
        <f t="shared" si="44"/>
        <v>1.6666666666666677E-2</v>
      </c>
      <c r="AK135" s="178">
        <f t="shared" si="44"/>
        <v>1.6666666666666663E-2</v>
      </c>
      <c r="AL135" s="178">
        <f t="shared" si="44"/>
        <v>1.6666666666666691E-2</v>
      </c>
    </row>
    <row r="136" spans="1:38" ht="30" customHeight="1">
      <c r="A136" s="203" t="s">
        <v>360</v>
      </c>
      <c r="B136" s="175">
        <v>0.19305555555555554</v>
      </c>
      <c r="C136" s="175">
        <f t="shared" si="45"/>
        <v>0.21041666666666664</v>
      </c>
      <c r="D136" s="175">
        <v>0.23680555555555557</v>
      </c>
      <c r="E136" s="175">
        <v>0.25486111111111109</v>
      </c>
      <c r="F136" s="175">
        <v>0.2673611111111111</v>
      </c>
      <c r="G136" s="175">
        <v>0.27986111111111112</v>
      </c>
      <c r="H136" s="175">
        <v>0.29652777777777778</v>
      </c>
      <c r="I136" s="175">
        <v>0.31805555555555554</v>
      </c>
      <c r="J136" s="175">
        <v>0.33888888888888885</v>
      </c>
      <c r="K136" s="180" t="s">
        <v>357</v>
      </c>
      <c r="M136" s="108"/>
      <c r="N136" s="108"/>
      <c r="P136" s="108"/>
      <c r="Q136" s="108"/>
      <c r="R136" s="108"/>
      <c r="S136" s="108"/>
      <c r="T136" s="108"/>
      <c r="U136" s="178">
        <f t="shared" si="43"/>
        <v>1.7361111111111105E-2</v>
      </c>
      <c r="V136" s="178">
        <f t="shared" si="42"/>
        <v>2.6388888888888934E-2</v>
      </c>
      <c r="W136" s="178">
        <f t="shared" si="42"/>
        <v>1.8055555555555519E-2</v>
      </c>
      <c r="X136" s="178">
        <f t="shared" si="42"/>
        <v>1.2500000000000011E-2</v>
      </c>
      <c r="Y136" s="178">
        <f t="shared" si="42"/>
        <v>1.2500000000000011E-2</v>
      </c>
      <c r="Z136" s="178">
        <f t="shared" si="42"/>
        <v>1.6666666666666663E-2</v>
      </c>
      <c r="AA136" s="178">
        <f t="shared" si="42"/>
        <v>2.1527777777777757E-2</v>
      </c>
      <c r="AB136" s="178">
        <f t="shared" si="42"/>
        <v>2.0833333333333315E-2</v>
      </c>
      <c r="AC136" s="178"/>
      <c r="AD136" s="178">
        <f t="shared" si="46"/>
        <v>1.6666666666666635E-2</v>
      </c>
      <c r="AE136" s="178">
        <f t="shared" si="44"/>
        <v>1.6666666666666635E-2</v>
      </c>
      <c r="AF136" s="178">
        <f t="shared" si="44"/>
        <v>1.6666666666666691E-2</v>
      </c>
      <c r="AG136" s="178">
        <f t="shared" si="44"/>
        <v>1.6666666666666635E-2</v>
      </c>
      <c r="AH136" s="178">
        <f t="shared" si="44"/>
        <v>1.6666666666666663E-2</v>
      </c>
      <c r="AI136" s="178">
        <f t="shared" si="44"/>
        <v>1.6666666666666663E-2</v>
      </c>
      <c r="AJ136" s="178">
        <f t="shared" si="44"/>
        <v>1.6666666666666663E-2</v>
      </c>
      <c r="AK136" s="178">
        <f t="shared" si="44"/>
        <v>1.6666666666666663E-2</v>
      </c>
      <c r="AL136" s="178">
        <f t="shared" si="44"/>
        <v>1.6666666666666607E-2</v>
      </c>
    </row>
    <row r="137" spans="1:38" ht="30" customHeight="1">
      <c r="A137" s="203" t="s">
        <v>361</v>
      </c>
      <c r="B137" s="232">
        <v>0.3611111111111111</v>
      </c>
      <c r="C137" s="175">
        <f>B137+"00:20"</f>
        <v>0.375</v>
      </c>
      <c r="D137" s="175">
        <f>C137+"00:25"</f>
        <v>0.3923611111111111</v>
      </c>
      <c r="E137" s="175">
        <f>D137+"00:20"</f>
        <v>0.40625</v>
      </c>
      <c r="F137" s="232">
        <v>0.44097222222222227</v>
      </c>
      <c r="G137" s="232"/>
      <c r="H137" s="232">
        <v>0.46527777777777773</v>
      </c>
      <c r="I137" s="232"/>
      <c r="J137" s="232">
        <v>0.49722222222222223</v>
      </c>
      <c r="K137" s="184" t="s">
        <v>357</v>
      </c>
      <c r="M137" s="108"/>
      <c r="N137" s="108"/>
      <c r="P137" s="108"/>
      <c r="Q137" s="108"/>
      <c r="R137" s="108"/>
      <c r="S137" s="108"/>
      <c r="T137" s="108"/>
      <c r="U137" s="178">
        <f t="shared" si="43"/>
        <v>1.3888888888888895E-2</v>
      </c>
      <c r="V137" s="178">
        <f t="shared" si="42"/>
        <v>1.7361111111111105E-2</v>
      </c>
      <c r="W137" s="178">
        <f t="shared" si="42"/>
        <v>1.3888888888888895E-2</v>
      </c>
      <c r="X137" s="178">
        <f t="shared" si="42"/>
        <v>3.4722222222222265E-2</v>
      </c>
      <c r="Y137" s="178">
        <f t="shared" si="42"/>
        <v>-0.44097222222222227</v>
      </c>
      <c r="Z137" s="178">
        <f>H137-F137</f>
        <v>2.4305555555555469E-2</v>
      </c>
      <c r="AA137" s="178">
        <f t="shared" si="42"/>
        <v>-0.46527777777777773</v>
      </c>
      <c r="AB137" s="178">
        <f>J137-H137</f>
        <v>3.1944444444444497E-2</v>
      </c>
      <c r="AC137" s="178"/>
      <c r="AD137" s="178">
        <f t="shared" si="46"/>
        <v>1.6666666666666607E-2</v>
      </c>
      <c r="AE137" s="178">
        <f t="shared" si="44"/>
        <v>1.6666666666666607E-2</v>
      </c>
      <c r="AF137" s="178">
        <f t="shared" si="44"/>
        <v>1.6666666666666607E-2</v>
      </c>
      <c r="AG137" s="178">
        <f t="shared" si="44"/>
        <v>1.6666666666666607E-2</v>
      </c>
      <c r="AH137" s="178">
        <f t="shared" si="44"/>
        <v>1.736111111111116E-2</v>
      </c>
      <c r="AI137" s="178">
        <f t="shared" si="44"/>
        <v>-0.43402777777777773</v>
      </c>
      <c r="AJ137" s="178">
        <f t="shared" si="44"/>
        <v>1.4583333333333282E-2</v>
      </c>
      <c r="AK137" s="178">
        <f t="shared" si="44"/>
        <v>-0.47222222222222227</v>
      </c>
      <c r="AL137" s="178">
        <f t="shared" si="44"/>
        <v>1.1111111111111127E-2</v>
      </c>
    </row>
    <row r="138" spans="1:38" ht="30" customHeight="1">
      <c r="A138" s="203"/>
      <c r="B138" s="227"/>
      <c r="C138" s="227"/>
      <c r="D138" s="227"/>
      <c r="E138" s="227"/>
      <c r="F138" s="228"/>
      <c r="G138" s="228"/>
      <c r="H138" s="228"/>
      <c r="I138" s="228"/>
      <c r="J138" s="236"/>
      <c r="K138" s="189"/>
    </row>
    <row r="139" spans="1:38" ht="30" customHeight="1" thickBot="1">
      <c r="A139" s="207">
        <v>9</v>
      </c>
      <c r="B139" s="191"/>
      <c r="C139" s="191"/>
      <c r="D139" s="191"/>
      <c r="E139" s="191"/>
      <c r="F139" s="192"/>
      <c r="G139" s="192"/>
      <c r="H139" s="192"/>
      <c r="I139" s="192"/>
      <c r="J139" s="208"/>
      <c r="K139" s="380" t="s">
        <v>362</v>
      </c>
    </row>
    <row r="140" spans="1:38" ht="30" customHeight="1" thickTop="1" thickBot="1">
      <c r="A140" s="383" t="s">
        <v>363</v>
      </c>
      <c r="B140" s="384"/>
      <c r="C140" s="384"/>
      <c r="D140" s="384"/>
      <c r="E140" s="384"/>
      <c r="F140" s="384"/>
      <c r="G140" s="384"/>
      <c r="H140" s="384"/>
      <c r="I140" s="384"/>
      <c r="J140" s="385"/>
      <c r="K140" s="381"/>
    </row>
    <row r="141" spans="1:38" ht="30" customHeight="1" thickTop="1">
      <c r="A141" s="386" t="s">
        <v>364</v>
      </c>
      <c r="B141" s="387"/>
      <c r="C141" s="388"/>
      <c r="D141" s="387"/>
      <c r="E141" s="389" t="s">
        <v>365</v>
      </c>
      <c r="F141" s="390"/>
      <c r="G141" s="391"/>
      <c r="H141" s="389" t="s">
        <v>366</v>
      </c>
      <c r="I141" s="390"/>
      <c r="J141" s="392"/>
      <c r="K141" s="381"/>
    </row>
    <row r="142" spans="1:38" ht="30" customHeight="1">
      <c r="A142" s="393" t="s">
        <v>367</v>
      </c>
      <c r="B142" s="394"/>
      <c r="C142" s="395" t="s">
        <v>368</v>
      </c>
      <c r="D142" s="395"/>
      <c r="E142" s="396"/>
      <c r="F142" s="365" t="s">
        <v>369</v>
      </c>
      <c r="G142" s="365"/>
      <c r="H142" s="365"/>
      <c r="I142" s="365"/>
      <c r="J142" s="366"/>
      <c r="K142" s="381"/>
    </row>
    <row r="143" spans="1:38" ht="30" customHeight="1">
      <c r="A143" s="397" t="s">
        <v>370</v>
      </c>
      <c r="B143" s="398"/>
      <c r="C143" s="196" t="s">
        <v>371</v>
      </c>
      <c r="D143" s="194" t="s">
        <v>372</v>
      </c>
      <c r="E143" s="195"/>
      <c r="F143" s="365" t="s">
        <v>373</v>
      </c>
      <c r="G143" s="365"/>
      <c r="H143" s="365"/>
      <c r="I143" s="365"/>
      <c r="J143" s="366"/>
      <c r="K143" s="381"/>
    </row>
    <row r="144" spans="1:38" ht="30" customHeight="1" thickBot="1">
      <c r="A144" s="367" t="s">
        <v>374</v>
      </c>
      <c r="B144" s="368"/>
      <c r="C144" s="197" t="s">
        <v>375</v>
      </c>
      <c r="D144" s="369" t="s">
        <v>376</v>
      </c>
      <c r="E144" s="370"/>
      <c r="F144" s="371" t="s">
        <v>377</v>
      </c>
      <c r="G144" s="371"/>
      <c r="H144" s="371"/>
      <c r="I144" s="371"/>
      <c r="J144" s="372"/>
      <c r="K144" s="382"/>
    </row>
    <row r="145" spans="1:38" ht="30" customHeight="1" thickTop="1">
      <c r="A145" s="373" t="s">
        <v>437</v>
      </c>
      <c r="B145" s="373"/>
      <c r="C145" s="373"/>
      <c r="D145" s="373"/>
      <c r="E145" s="373"/>
      <c r="F145" s="373"/>
      <c r="G145" s="373"/>
      <c r="H145" s="373"/>
      <c r="I145" s="378" t="s">
        <v>342</v>
      </c>
      <c r="J145" s="379"/>
    </row>
    <row r="146" spans="1:38" ht="30" customHeight="1">
      <c r="A146" s="373"/>
      <c r="B146" s="373"/>
      <c r="C146" s="373"/>
      <c r="D146" s="373"/>
      <c r="E146" s="373"/>
      <c r="F146" s="373"/>
      <c r="G146" s="373"/>
      <c r="H146" s="373"/>
      <c r="I146" s="376">
        <f>H151</f>
        <v>0.14652777777777778</v>
      </c>
      <c r="J146" s="375"/>
    </row>
    <row r="147" spans="1:38" ht="30" customHeight="1" thickBot="1">
      <c r="A147" s="377">
        <f>$A$3</f>
        <v>45088</v>
      </c>
      <c r="B147" s="377"/>
      <c r="C147" s="377"/>
      <c r="D147" s="94" t="s">
        <v>343</v>
      </c>
      <c r="E147" s="274">
        <v>3631</v>
      </c>
      <c r="F147" s="296">
        <f>_xlfn.XLOOKUP(J147,'월간 계획'!C:C,'월간 계획'!B:B,"")</f>
        <v>0</v>
      </c>
      <c r="G147" s="95" t="s">
        <v>344</v>
      </c>
      <c r="H147" s="95" t="str">
        <f>_xlfn.XLOOKUP(M147,'월간 계획'!AC:AC,'월간 계획'!C:C,"")</f>
        <v>김형규</v>
      </c>
      <c r="I147" s="95" t="s">
        <v>345</v>
      </c>
      <c r="J147" s="96" t="str">
        <f>_xlfn.XLOOKUP(N147,'월간 계획'!AC:AC,'월간 계획'!C:C,"")</f>
        <v>박희재</v>
      </c>
      <c r="K147" s="93"/>
      <c r="L147" s="93" t="str">
        <f>IF(E147=F147,"ok","확인")</f>
        <v>확인</v>
      </c>
      <c r="M147" s="93" t="s">
        <v>412</v>
      </c>
      <c r="N147" s="93" t="s">
        <v>413</v>
      </c>
    </row>
    <row r="148" spans="1:38" ht="30" customHeight="1" thickTop="1" thickBot="1">
      <c r="A148" s="198" t="s">
        <v>348</v>
      </c>
      <c r="B148" s="168" t="s">
        <v>349</v>
      </c>
      <c r="C148" s="169" t="s">
        <v>350</v>
      </c>
      <c r="D148" s="169" t="s">
        <v>351</v>
      </c>
      <c r="E148" s="169" t="s">
        <v>352</v>
      </c>
      <c r="F148" s="169" t="s">
        <v>353</v>
      </c>
      <c r="G148" s="169" t="s">
        <v>352</v>
      </c>
      <c r="H148" s="169" t="s">
        <v>351</v>
      </c>
      <c r="I148" s="168" t="s">
        <v>350</v>
      </c>
      <c r="J148" s="199" t="s">
        <v>354</v>
      </c>
      <c r="K148" s="171" t="s">
        <v>355</v>
      </c>
    </row>
    <row r="149" spans="1:38" ht="30" customHeight="1" thickTop="1">
      <c r="A149" s="200" t="s">
        <v>356</v>
      </c>
      <c r="B149" s="217"/>
      <c r="C149" s="237">
        <v>0.23263888888888887</v>
      </c>
      <c r="D149" s="201">
        <v>0.25486111111111109</v>
      </c>
      <c r="E149" s="201">
        <v>0.2722222222222222</v>
      </c>
      <c r="F149" s="201">
        <v>0.28472222222222221</v>
      </c>
      <c r="G149" s="201">
        <v>0.29722222222222222</v>
      </c>
      <c r="H149" s="201">
        <v>0.31388888888888888</v>
      </c>
      <c r="I149" s="201">
        <v>0.3354166666666667</v>
      </c>
      <c r="J149" s="202">
        <v>0.35625000000000001</v>
      </c>
      <c r="K149" s="177" t="s">
        <v>357</v>
      </c>
      <c r="M149" s="108"/>
      <c r="N149" s="108"/>
      <c r="P149" s="108"/>
      <c r="Q149" s="108"/>
      <c r="R149" s="108"/>
      <c r="S149" s="108"/>
      <c r="T149" s="108"/>
      <c r="U149" s="178">
        <f>C149-B149</f>
        <v>0.23263888888888887</v>
      </c>
      <c r="V149" s="178">
        <f t="shared" ref="V149:AB153" si="47">D149-C149</f>
        <v>2.2222222222222227E-2</v>
      </c>
      <c r="W149" s="178">
        <f t="shared" si="47"/>
        <v>1.7361111111111105E-2</v>
      </c>
      <c r="X149" s="178">
        <f t="shared" si="47"/>
        <v>1.2500000000000011E-2</v>
      </c>
      <c r="Y149" s="178">
        <f t="shared" si="47"/>
        <v>1.2500000000000011E-2</v>
      </c>
      <c r="Z149" s="178">
        <f t="shared" si="47"/>
        <v>1.6666666666666663E-2</v>
      </c>
      <c r="AA149" s="178">
        <f t="shared" si="47"/>
        <v>2.1527777777777812E-2</v>
      </c>
      <c r="AB149" s="178">
        <f>J149-I149</f>
        <v>2.0833333333333315E-2</v>
      </c>
      <c r="AC149" s="178"/>
      <c r="AD149" s="178"/>
      <c r="AE149" s="178"/>
      <c r="AF149" s="178"/>
      <c r="AG149" s="178"/>
      <c r="AH149" s="178"/>
      <c r="AI149" s="178"/>
      <c r="AJ149" s="178"/>
      <c r="AK149" s="178"/>
      <c r="AL149" s="178"/>
    </row>
    <row r="150" spans="1:38" ht="30" customHeight="1">
      <c r="A150" s="203" t="s">
        <v>358</v>
      </c>
      <c r="B150" s="175">
        <v>0.37638888888888888</v>
      </c>
      <c r="C150" s="175">
        <f>B150+"00:25"</f>
        <v>0.39374999999999999</v>
      </c>
      <c r="D150" s="175">
        <v>0.4201388888888889</v>
      </c>
      <c r="E150" s="175">
        <v>0.4381944444444445</v>
      </c>
      <c r="F150" s="175">
        <v>0.45069444444444445</v>
      </c>
      <c r="G150" s="175">
        <v>0.46319444444444446</v>
      </c>
      <c r="H150" s="175">
        <v>0.47986111111111113</v>
      </c>
      <c r="I150" s="175">
        <v>0.50138888888888888</v>
      </c>
      <c r="J150" s="176">
        <v>0.52222222222222225</v>
      </c>
      <c r="K150" s="180" t="s">
        <v>357</v>
      </c>
      <c r="M150" s="108"/>
      <c r="N150" s="108"/>
      <c r="P150" s="108"/>
      <c r="Q150" s="108"/>
      <c r="R150" s="108"/>
      <c r="S150" s="108"/>
      <c r="T150" s="108"/>
      <c r="U150" s="178">
        <f t="shared" ref="U150:U153" si="48">C150-B150</f>
        <v>1.7361111111111105E-2</v>
      </c>
      <c r="V150" s="178">
        <f t="shared" si="47"/>
        <v>2.6388888888888906E-2</v>
      </c>
      <c r="W150" s="178">
        <f t="shared" si="47"/>
        <v>1.8055555555555602E-2</v>
      </c>
      <c r="X150" s="178">
        <f t="shared" si="47"/>
        <v>1.2499999999999956E-2</v>
      </c>
      <c r="Y150" s="178">
        <f t="shared" si="47"/>
        <v>1.2500000000000011E-2</v>
      </c>
      <c r="Z150" s="178">
        <f t="shared" si="47"/>
        <v>1.6666666666666663E-2</v>
      </c>
      <c r="AA150" s="178">
        <f t="shared" si="47"/>
        <v>2.1527777777777757E-2</v>
      </c>
      <c r="AB150" s="178">
        <f t="shared" si="47"/>
        <v>2.083333333333337E-2</v>
      </c>
      <c r="AC150" s="178"/>
      <c r="AD150" s="178">
        <f>B150-B134</f>
        <v>1.6666666666666663E-2</v>
      </c>
      <c r="AE150" s="178">
        <f t="shared" ref="AE150:AL153" si="49">C150-C134</f>
        <v>1.6666666666666663E-2</v>
      </c>
      <c r="AF150" s="178">
        <f t="shared" si="49"/>
        <v>1.6666666666666663E-2</v>
      </c>
      <c r="AG150" s="178">
        <f t="shared" si="49"/>
        <v>1.6666666666666718E-2</v>
      </c>
      <c r="AH150" s="178">
        <f t="shared" si="49"/>
        <v>1.6666666666666718E-2</v>
      </c>
      <c r="AI150" s="178">
        <f t="shared" si="49"/>
        <v>1.6666666666666663E-2</v>
      </c>
      <c r="AJ150" s="178">
        <f t="shared" si="49"/>
        <v>1.6666666666666663E-2</v>
      </c>
      <c r="AK150" s="178">
        <f t="shared" si="49"/>
        <v>1.6666666666666663E-2</v>
      </c>
      <c r="AL150" s="178">
        <f t="shared" si="49"/>
        <v>1.6666666666666718E-2</v>
      </c>
    </row>
    <row r="151" spans="1:38" ht="30" customHeight="1">
      <c r="A151" s="203" t="s">
        <v>359</v>
      </c>
      <c r="B151" s="175">
        <v>4.3055555555555562E-2</v>
      </c>
      <c r="C151" s="175">
        <f t="shared" ref="C151:C152" si="50">B151+"00:25"</f>
        <v>6.0416666666666674E-2</v>
      </c>
      <c r="D151" s="175">
        <v>8.6805555555555566E-2</v>
      </c>
      <c r="E151" s="175">
        <v>0.10486111111111111</v>
      </c>
      <c r="F151" s="175">
        <v>0.1173611111111111</v>
      </c>
      <c r="G151" s="175">
        <v>0.12986111111111112</v>
      </c>
      <c r="H151" s="181">
        <v>0.14652777777777778</v>
      </c>
      <c r="I151" s="175">
        <v>0.16805555555555554</v>
      </c>
      <c r="J151" s="176">
        <v>0.18888888888888888</v>
      </c>
      <c r="K151" s="180" t="s">
        <v>357</v>
      </c>
      <c r="M151" s="108"/>
      <c r="N151" s="108"/>
      <c r="P151" s="108"/>
      <c r="Q151" s="108"/>
      <c r="R151" s="108"/>
      <c r="S151" s="108"/>
      <c r="T151" s="108"/>
      <c r="U151" s="178">
        <f t="shared" si="48"/>
        <v>1.7361111111111112E-2</v>
      </c>
      <c r="V151" s="178">
        <f t="shared" si="47"/>
        <v>2.6388888888888892E-2</v>
      </c>
      <c r="W151" s="178">
        <f t="shared" si="47"/>
        <v>1.8055555555555547E-2</v>
      </c>
      <c r="X151" s="178">
        <f t="shared" si="47"/>
        <v>1.2499999999999983E-2</v>
      </c>
      <c r="Y151" s="178">
        <f t="shared" si="47"/>
        <v>1.2500000000000025E-2</v>
      </c>
      <c r="Z151" s="178">
        <f t="shared" si="47"/>
        <v>1.6666666666666663E-2</v>
      </c>
      <c r="AA151" s="178">
        <f t="shared" si="47"/>
        <v>2.1527777777777757E-2</v>
      </c>
      <c r="AB151" s="178">
        <f t="shared" si="47"/>
        <v>2.0833333333333343E-2</v>
      </c>
      <c r="AC151" s="178"/>
      <c r="AD151" s="178">
        <f t="shared" ref="AD151:AD153" si="51">B151-B135</f>
        <v>-0.48333333333333334</v>
      </c>
      <c r="AE151" s="178">
        <f t="shared" si="49"/>
        <v>-0.48333333333333339</v>
      </c>
      <c r="AF151" s="178">
        <f t="shared" si="49"/>
        <v>1.6666666666666677E-2</v>
      </c>
      <c r="AG151" s="178">
        <f t="shared" si="49"/>
        <v>1.6666666666666663E-2</v>
      </c>
      <c r="AH151" s="178">
        <f t="shared" si="49"/>
        <v>1.6666666666666663E-2</v>
      </c>
      <c r="AI151" s="178">
        <f t="shared" si="49"/>
        <v>1.6666666666666677E-2</v>
      </c>
      <c r="AJ151" s="178">
        <f t="shared" si="49"/>
        <v>1.6666666666666663E-2</v>
      </c>
      <c r="AK151" s="178">
        <f t="shared" si="49"/>
        <v>1.6666666666666663E-2</v>
      </c>
      <c r="AL151" s="178">
        <f t="shared" si="49"/>
        <v>1.6666666666666635E-2</v>
      </c>
    </row>
    <row r="152" spans="1:38" ht="30" customHeight="1">
      <c r="A152" s="203" t="s">
        <v>360</v>
      </c>
      <c r="B152" s="175">
        <v>0.20972222222222223</v>
      </c>
      <c r="C152" s="175">
        <f t="shared" si="50"/>
        <v>0.22708333333333333</v>
      </c>
      <c r="D152" s="175">
        <v>0.25347222222222221</v>
      </c>
      <c r="E152" s="175">
        <v>0.27152777777777776</v>
      </c>
      <c r="F152" s="175">
        <v>0.28402777777777777</v>
      </c>
      <c r="G152" s="175">
        <v>0.29652777777777778</v>
      </c>
      <c r="H152" s="175">
        <v>0.31319444444444444</v>
      </c>
      <c r="I152" s="175">
        <v>0.3347222222222222</v>
      </c>
      <c r="J152" s="176">
        <v>0.35555555555555557</v>
      </c>
      <c r="K152" s="180" t="s">
        <v>357</v>
      </c>
      <c r="M152" s="108"/>
      <c r="N152" s="108"/>
      <c r="P152" s="108"/>
      <c r="Q152" s="108"/>
      <c r="R152" s="108"/>
      <c r="S152" s="108"/>
      <c r="T152" s="108"/>
      <c r="U152" s="178">
        <f t="shared" si="48"/>
        <v>1.7361111111111105E-2</v>
      </c>
      <c r="V152" s="178">
        <f t="shared" si="47"/>
        <v>2.6388888888888878E-2</v>
      </c>
      <c r="W152" s="178">
        <f t="shared" si="47"/>
        <v>1.8055555555555547E-2</v>
      </c>
      <c r="X152" s="178">
        <f t="shared" si="47"/>
        <v>1.2500000000000011E-2</v>
      </c>
      <c r="Y152" s="178">
        <f t="shared" si="47"/>
        <v>1.2500000000000011E-2</v>
      </c>
      <c r="Z152" s="178">
        <f t="shared" si="47"/>
        <v>1.6666666666666663E-2</v>
      </c>
      <c r="AA152" s="178">
        <f t="shared" si="47"/>
        <v>2.1527777777777757E-2</v>
      </c>
      <c r="AB152" s="178">
        <f t="shared" si="47"/>
        <v>2.083333333333337E-2</v>
      </c>
      <c r="AC152" s="178"/>
      <c r="AD152" s="178">
        <f t="shared" si="51"/>
        <v>1.6666666666666691E-2</v>
      </c>
      <c r="AE152" s="178">
        <f t="shared" si="49"/>
        <v>1.6666666666666691E-2</v>
      </c>
      <c r="AF152" s="178">
        <f t="shared" si="49"/>
        <v>1.6666666666666635E-2</v>
      </c>
      <c r="AG152" s="178">
        <f t="shared" si="49"/>
        <v>1.6666666666666663E-2</v>
      </c>
      <c r="AH152" s="178">
        <f t="shared" si="49"/>
        <v>1.6666666666666663E-2</v>
      </c>
      <c r="AI152" s="178">
        <f t="shared" si="49"/>
        <v>1.6666666666666663E-2</v>
      </c>
      <c r="AJ152" s="178">
        <f t="shared" si="49"/>
        <v>1.6666666666666663E-2</v>
      </c>
      <c r="AK152" s="178">
        <f t="shared" si="49"/>
        <v>1.6666666666666663E-2</v>
      </c>
      <c r="AL152" s="178">
        <f t="shared" si="49"/>
        <v>1.6666666666666718E-2</v>
      </c>
    </row>
    <row r="153" spans="1:38" ht="30" customHeight="1" thickBot="1">
      <c r="A153" s="203" t="s">
        <v>361</v>
      </c>
      <c r="B153" s="233">
        <v>0.37777777777777777</v>
      </c>
      <c r="C153" s="224">
        <f>B153+"00:20"</f>
        <v>0.39166666666666666</v>
      </c>
      <c r="D153" s="224">
        <f>C153+"00:25"</f>
        <v>0.40902777777777777</v>
      </c>
      <c r="E153" s="224">
        <f>D153+"00:20"</f>
        <v>0.42291666666666666</v>
      </c>
      <c r="F153" s="219">
        <v>0.45833333333333331</v>
      </c>
      <c r="G153" s="220"/>
      <c r="H153" s="220">
        <v>0.4826388888888889</v>
      </c>
      <c r="I153" s="220"/>
      <c r="J153" s="238">
        <v>0.51388888888888895</v>
      </c>
      <c r="K153" s="184" t="s">
        <v>357</v>
      </c>
      <c r="M153" s="108"/>
      <c r="N153" s="108"/>
      <c r="P153" s="108"/>
      <c r="Q153" s="108"/>
      <c r="R153" s="108"/>
      <c r="S153" s="108"/>
      <c r="T153" s="108"/>
      <c r="U153" s="178">
        <f t="shared" si="48"/>
        <v>1.3888888888888895E-2</v>
      </c>
      <c r="V153" s="178">
        <f t="shared" si="47"/>
        <v>1.7361111111111105E-2</v>
      </c>
      <c r="W153" s="178">
        <f t="shared" si="47"/>
        <v>1.3888888888888895E-2</v>
      </c>
      <c r="X153" s="178">
        <f t="shared" si="47"/>
        <v>3.5416666666666652E-2</v>
      </c>
      <c r="Y153" s="178">
        <f t="shared" si="47"/>
        <v>-0.45833333333333331</v>
      </c>
      <c r="Z153" s="178">
        <f t="shared" si="47"/>
        <v>0.4826388888888889</v>
      </c>
      <c r="AA153" s="178">
        <f t="shared" si="47"/>
        <v>-0.4826388888888889</v>
      </c>
      <c r="AB153" s="178">
        <f t="shared" si="47"/>
        <v>0.51388888888888895</v>
      </c>
      <c r="AC153" s="178"/>
      <c r="AD153" s="178">
        <f t="shared" si="51"/>
        <v>1.6666666666666663E-2</v>
      </c>
      <c r="AE153" s="178">
        <f t="shared" si="49"/>
        <v>1.6666666666666663E-2</v>
      </c>
      <c r="AF153" s="178">
        <f t="shared" si="49"/>
        <v>1.6666666666666663E-2</v>
      </c>
      <c r="AG153" s="178">
        <f t="shared" si="49"/>
        <v>1.6666666666666663E-2</v>
      </c>
      <c r="AH153" s="178">
        <f t="shared" si="49"/>
        <v>1.7361111111111049E-2</v>
      </c>
      <c r="AI153" s="178">
        <f t="shared" si="49"/>
        <v>0</v>
      </c>
      <c r="AJ153" s="178">
        <f t="shared" si="49"/>
        <v>1.736111111111116E-2</v>
      </c>
      <c r="AK153" s="178">
        <f t="shared" si="49"/>
        <v>0</v>
      </c>
      <c r="AL153" s="178">
        <f t="shared" si="49"/>
        <v>1.6666666666666718E-2</v>
      </c>
    </row>
    <row r="154" spans="1:38" ht="30" customHeight="1">
      <c r="A154" s="203"/>
      <c r="B154" s="186"/>
      <c r="C154" s="186"/>
      <c r="D154" s="186"/>
      <c r="E154" s="186"/>
      <c r="F154" s="239" t="s">
        <v>386</v>
      </c>
      <c r="G154" s="187"/>
      <c r="H154" s="187"/>
      <c r="I154" s="187"/>
      <c r="J154" s="234"/>
      <c r="K154" s="189"/>
    </row>
    <row r="155" spans="1:38" ht="30" customHeight="1" thickBot="1">
      <c r="A155" s="207">
        <v>10</v>
      </c>
      <c r="B155" s="191"/>
      <c r="C155" s="191"/>
      <c r="D155" s="191"/>
      <c r="E155" s="191"/>
      <c r="F155" s="192"/>
      <c r="G155" s="192"/>
      <c r="H155" s="192"/>
      <c r="I155" s="192"/>
      <c r="J155" s="208"/>
      <c r="K155" s="380" t="s">
        <v>362</v>
      </c>
    </row>
    <row r="156" spans="1:38" ht="30" customHeight="1" thickTop="1" thickBot="1">
      <c r="A156" s="383" t="s">
        <v>363</v>
      </c>
      <c r="B156" s="384"/>
      <c r="C156" s="384"/>
      <c r="D156" s="384"/>
      <c r="E156" s="384"/>
      <c r="F156" s="384"/>
      <c r="G156" s="384"/>
      <c r="H156" s="384"/>
      <c r="I156" s="384"/>
      <c r="J156" s="385"/>
      <c r="K156" s="381"/>
    </row>
    <row r="157" spans="1:38" ht="30" customHeight="1" thickTop="1">
      <c r="A157" s="386" t="s">
        <v>364</v>
      </c>
      <c r="B157" s="387"/>
      <c r="C157" s="388"/>
      <c r="D157" s="387"/>
      <c r="E157" s="389" t="s">
        <v>365</v>
      </c>
      <c r="F157" s="390"/>
      <c r="G157" s="391"/>
      <c r="H157" s="389" t="s">
        <v>366</v>
      </c>
      <c r="I157" s="390"/>
      <c r="J157" s="392"/>
      <c r="K157" s="381"/>
    </row>
    <row r="158" spans="1:38" ht="30" customHeight="1">
      <c r="A158" s="393" t="s">
        <v>367</v>
      </c>
      <c r="B158" s="394"/>
      <c r="C158" s="395" t="s">
        <v>368</v>
      </c>
      <c r="D158" s="395"/>
      <c r="E158" s="396"/>
      <c r="F158" s="365" t="s">
        <v>369</v>
      </c>
      <c r="G158" s="365"/>
      <c r="H158" s="365"/>
      <c r="I158" s="365"/>
      <c r="J158" s="366"/>
      <c r="K158" s="381"/>
    </row>
    <row r="159" spans="1:38" ht="30" customHeight="1">
      <c r="A159" s="397" t="s">
        <v>370</v>
      </c>
      <c r="B159" s="398"/>
      <c r="C159" s="196" t="s">
        <v>371</v>
      </c>
      <c r="D159" s="194" t="s">
        <v>372</v>
      </c>
      <c r="E159" s="195"/>
      <c r="F159" s="365" t="s">
        <v>373</v>
      </c>
      <c r="G159" s="365"/>
      <c r="H159" s="365"/>
      <c r="I159" s="365"/>
      <c r="J159" s="366"/>
      <c r="K159" s="381"/>
    </row>
    <row r="160" spans="1:38" ht="30" customHeight="1" thickBot="1">
      <c r="A160" s="367" t="s">
        <v>374</v>
      </c>
      <c r="B160" s="368"/>
      <c r="C160" s="197" t="s">
        <v>375</v>
      </c>
      <c r="D160" s="369" t="s">
        <v>376</v>
      </c>
      <c r="E160" s="370"/>
      <c r="F160" s="371" t="s">
        <v>377</v>
      </c>
      <c r="G160" s="371"/>
      <c r="H160" s="371"/>
      <c r="I160" s="371"/>
      <c r="J160" s="372"/>
      <c r="K160" s="382"/>
    </row>
    <row r="161" spans="13:20" ht="30" customHeight="1" thickTop="1"/>
    <row r="162" spans="13:20" ht="20.100000000000001" customHeight="1"/>
    <row r="163" spans="13:20" ht="20.100000000000001" customHeight="1">
      <c r="M163" s="93" t="s">
        <v>416</v>
      </c>
      <c r="N163" s="93" t="s">
        <v>417</v>
      </c>
    </row>
    <row r="164" spans="13:20" ht="20.100000000000001" customHeight="1"/>
    <row r="165" spans="13:20" ht="20.100000000000001" customHeight="1">
      <c r="M165" s="108"/>
      <c r="N165" s="108"/>
      <c r="P165" s="108"/>
      <c r="Q165" s="108"/>
      <c r="R165" s="108"/>
      <c r="S165" s="108"/>
      <c r="T165" s="108"/>
    </row>
    <row r="166" spans="13:20" ht="20.100000000000001" customHeight="1">
      <c r="M166" s="108"/>
      <c r="N166" s="108"/>
      <c r="P166" s="108"/>
      <c r="Q166" s="108"/>
      <c r="R166" s="108"/>
      <c r="S166" s="108"/>
      <c r="T166" s="108"/>
    </row>
    <row r="167" spans="13:20">
      <c r="M167" s="108"/>
      <c r="N167" s="108"/>
      <c r="P167" s="108"/>
      <c r="Q167" s="108"/>
      <c r="R167" s="108"/>
      <c r="S167" s="108"/>
      <c r="T167" s="108"/>
    </row>
    <row r="168" spans="13:20">
      <c r="M168" s="108"/>
      <c r="N168" s="108"/>
      <c r="P168" s="108"/>
      <c r="Q168" s="108"/>
      <c r="R168" s="108"/>
      <c r="S168" s="108"/>
      <c r="T168" s="108"/>
    </row>
    <row r="169" spans="13:20">
      <c r="M169" s="108"/>
      <c r="N169" s="108"/>
      <c r="P169" s="108"/>
      <c r="Q169" s="108"/>
      <c r="R169" s="108"/>
      <c r="S169" s="108"/>
      <c r="T169" s="108"/>
    </row>
    <row r="179" spans="13:20">
      <c r="M179" s="93" t="s">
        <v>420</v>
      </c>
      <c r="N179" s="93" t="s">
        <v>421</v>
      </c>
    </row>
    <row r="181" spans="13:20">
      <c r="M181" s="108"/>
      <c r="N181" s="108"/>
      <c r="P181" s="108"/>
      <c r="Q181" s="108"/>
      <c r="R181" s="108"/>
      <c r="S181" s="108"/>
      <c r="T181" s="108"/>
    </row>
    <row r="182" spans="13:20">
      <c r="M182" s="108"/>
      <c r="N182" s="108"/>
      <c r="P182" s="108"/>
      <c r="Q182" s="108"/>
      <c r="R182" s="108"/>
      <c r="S182" s="108"/>
      <c r="T182" s="108"/>
    </row>
    <row r="183" spans="13:20">
      <c r="M183" s="108"/>
      <c r="N183" s="108"/>
      <c r="P183" s="108"/>
      <c r="Q183" s="108"/>
      <c r="R183" s="108"/>
      <c r="S183" s="108"/>
      <c r="T183" s="108"/>
    </row>
    <row r="184" spans="13:20">
      <c r="M184" s="108"/>
      <c r="N184" s="108"/>
      <c r="P184" s="108"/>
      <c r="Q184" s="108"/>
      <c r="R184" s="108"/>
      <c r="S184" s="108"/>
      <c r="T184" s="108"/>
    </row>
    <row r="185" spans="13:20">
      <c r="M185" s="108"/>
      <c r="N185" s="108"/>
      <c r="P185" s="108"/>
      <c r="Q185" s="108"/>
      <c r="R185" s="108"/>
      <c r="S185" s="108"/>
      <c r="T185" s="108"/>
    </row>
    <row r="186" spans="13:20">
      <c r="M186" s="108"/>
      <c r="N186" s="108"/>
      <c r="R186" s="108"/>
      <c r="S186" s="108"/>
      <c r="T186" s="108"/>
    </row>
  </sheetData>
  <mergeCells count="181">
    <mergeCell ref="F15:J15"/>
    <mergeCell ref="A16:B16"/>
    <mergeCell ref="D16:E16"/>
    <mergeCell ref="F16:J16"/>
    <mergeCell ref="A1:H2"/>
    <mergeCell ref="I1:J1"/>
    <mergeCell ref="I2:J2"/>
    <mergeCell ref="A3:C3"/>
    <mergeCell ref="A17:H18"/>
    <mergeCell ref="I17:J17"/>
    <mergeCell ref="I18:J18"/>
    <mergeCell ref="A19:C19"/>
    <mergeCell ref="K27:K32"/>
    <mergeCell ref="A28:J28"/>
    <mergeCell ref="A29:B29"/>
    <mergeCell ref="C29:D29"/>
    <mergeCell ref="E29:G29"/>
    <mergeCell ref="H29:J29"/>
    <mergeCell ref="K11:K16"/>
    <mergeCell ref="A12:J12"/>
    <mergeCell ref="A13:B13"/>
    <mergeCell ref="C13:D13"/>
    <mergeCell ref="E13:G13"/>
    <mergeCell ref="H13:J13"/>
    <mergeCell ref="A14:B14"/>
    <mergeCell ref="C14:E14"/>
    <mergeCell ref="F14:J14"/>
    <mergeCell ref="A15:B15"/>
    <mergeCell ref="A30:B30"/>
    <mergeCell ref="C30:E30"/>
    <mergeCell ref="F30:J30"/>
    <mergeCell ref="A31:B31"/>
    <mergeCell ref="F31:J31"/>
    <mergeCell ref="A32:B32"/>
    <mergeCell ref="D32:E32"/>
    <mergeCell ref="F32:J32"/>
    <mergeCell ref="A46:B46"/>
    <mergeCell ref="C46:E46"/>
    <mergeCell ref="F46:J46"/>
    <mergeCell ref="A33:H34"/>
    <mergeCell ref="I33:J33"/>
    <mergeCell ref="I34:J34"/>
    <mergeCell ref="A35:C35"/>
    <mergeCell ref="A49:H50"/>
    <mergeCell ref="I49:J49"/>
    <mergeCell ref="I50:J50"/>
    <mergeCell ref="A51:C51"/>
    <mergeCell ref="K59:K64"/>
    <mergeCell ref="A60:J60"/>
    <mergeCell ref="A61:B61"/>
    <mergeCell ref="C61:D61"/>
    <mergeCell ref="E61:G61"/>
    <mergeCell ref="H61:J61"/>
    <mergeCell ref="K43:K48"/>
    <mergeCell ref="A44:J44"/>
    <mergeCell ref="A45:B45"/>
    <mergeCell ref="C45:D45"/>
    <mergeCell ref="E45:G45"/>
    <mergeCell ref="H45:J45"/>
    <mergeCell ref="A47:B47"/>
    <mergeCell ref="F47:J47"/>
    <mergeCell ref="A48:B48"/>
    <mergeCell ref="D48:E48"/>
    <mergeCell ref="F48:J48"/>
    <mergeCell ref="A62:B62"/>
    <mergeCell ref="C62:E62"/>
    <mergeCell ref="F62:J62"/>
    <mergeCell ref="A63:B63"/>
    <mergeCell ref="F63:J63"/>
    <mergeCell ref="A64:B64"/>
    <mergeCell ref="A99:C99"/>
    <mergeCell ref="D64:E64"/>
    <mergeCell ref="F64:J64"/>
    <mergeCell ref="A78:B78"/>
    <mergeCell ref="C78:E78"/>
    <mergeCell ref="F78:J78"/>
    <mergeCell ref="A65:H66"/>
    <mergeCell ref="I65:J65"/>
    <mergeCell ref="K91:K96"/>
    <mergeCell ref="A92:J92"/>
    <mergeCell ref="A93:B93"/>
    <mergeCell ref="C93:D93"/>
    <mergeCell ref="E93:G93"/>
    <mergeCell ref="H93:J93"/>
    <mergeCell ref="K75:K80"/>
    <mergeCell ref="A76:J76"/>
    <mergeCell ref="A77:B77"/>
    <mergeCell ref="C77:D77"/>
    <mergeCell ref="E77:G77"/>
    <mergeCell ref="H77:J77"/>
    <mergeCell ref="A79:B79"/>
    <mergeCell ref="F79:J79"/>
    <mergeCell ref="A80:B80"/>
    <mergeCell ref="D80:E80"/>
    <mergeCell ref="A97:H98"/>
    <mergeCell ref="I97:J97"/>
    <mergeCell ref="I66:J66"/>
    <mergeCell ref="A67:C67"/>
    <mergeCell ref="A81:H82"/>
    <mergeCell ref="I81:J81"/>
    <mergeCell ref="I82:J82"/>
    <mergeCell ref="A83:C83"/>
    <mergeCell ref="A94:B94"/>
    <mergeCell ref="C94:E94"/>
    <mergeCell ref="F94:J94"/>
    <mergeCell ref="A95:B95"/>
    <mergeCell ref="F95:J95"/>
    <mergeCell ref="A96:B96"/>
    <mergeCell ref="D96:E96"/>
    <mergeCell ref="F96:J96"/>
    <mergeCell ref="I98:J98"/>
    <mergeCell ref="F80:J80"/>
    <mergeCell ref="A113:H114"/>
    <mergeCell ref="I113:J113"/>
    <mergeCell ref="I114:J114"/>
    <mergeCell ref="A115:C115"/>
    <mergeCell ref="C117:D117"/>
    <mergeCell ref="K123:K128"/>
    <mergeCell ref="A124:J124"/>
    <mergeCell ref="A125:B125"/>
    <mergeCell ref="C125:D125"/>
    <mergeCell ref="E125:G125"/>
    <mergeCell ref="A128:B128"/>
    <mergeCell ref="D128:E128"/>
    <mergeCell ref="F128:J128"/>
    <mergeCell ref="K107:K112"/>
    <mergeCell ref="A108:J108"/>
    <mergeCell ref="A109:B109"/>
    <mergeCell ref="C109:D109"/>
    <mergeCell ref="E109:G109"/>
    <mergeCell ref="H109:J109"/>
    <mergeCell ref="A111:B111"/>
    <mergeCell ref="F111:J111"/>
    <mergeCell ref="A112:B112"/>
    <mergeCell ref="D112:E112"/>
    <mergeCell ref="F112:J112"/>
    <mergeCell ref="A110:B110"/>
    <mergeCell ref="C110:E110"/>
    <mergeCell ref="F110:J110"/>
    <mergeCell ref="A129:H130"/>
    <mergeCell ref="I129:J129"/>
    <mergeCell ref="I130:J130"/>
    <mergeCell ref="H125:J125"/>
    <mergeCell ref="A126:B126"/>
    <mergeCell ref="C126:E126"/>
    <mergeCell ref="F126:J126"/>
    <mergeCell ref="A127:B127"/>
    <mergeCell ref="F127:J127"/>
    <mergeCell ref="K139:K144"/>
    <mergeCell ref="A140:J140"/>
    <mergeCell ref="A141:B141"/>
    <mergeCell ref="C141:D141"/>
    <mergeCell ref="E141:G141"/>
    <mergeCell ref="H141:J141"/>
    <mergeCell ref="A142:B142"/>
    <mergeCell ref="C142:E142"/>
    <mergeCell ref="F142:J142"/>
    <mergeCell ref="A143:B143"/>
    <mergeCell ref="F143:J143"/>
    <mergeCell ref="A144:B144"/>
    <mergeCell ref="D144:E144"/>
    <mergeCell ref="F144:J144"/>
    <mergeCell ref="A145:H146"/>
    <mergeCell ref="I145:J145"/>
    <mergeCell ref="I146:J146"/>
    <mergeCell ref="A131:C131"/>
    <mergeCell ref="A159:B159"/>
    <mergeCell ref="F159:J159"/>
    <mergeCell ref="A160:B160"/>
    <mergeCell ref="D160:E160"/>
    <mergeCell ref="F160:J160"/>
    <mergeCell ref="A147:C147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F158:J158"/>
  </mergeCells>
  <phoneticPr fontId="4" type="noConversion"/>
  <conditionalFormatting sqref="L3">
    <cfRule type="containsText" dxfId="126" priority="19" operator="containsText" text="확인">
      <formula>NOT(ISERROR(SEARCH("확인",L3)))</formula>
    </cfRule>
  </conditionalFormatting>
  <conditionalFormatting sqref="L19">
    <cfRule type="containsText" dxfId="125" priority="9" operator="containsText" text="확인">
      <formula>NOT(ISERROR(SEARCH("확인",L19)))</formula>
    </cfRule>
  </conditionalFormatting>
  <conditionalFormatting sqref="L35">
    <cfRule type="containsText" dxfId="124" priority="8" operator="containsText" text="확인">
      <formula>NOT(ISERROR(SEARCH("확인",L35)))</formula>
    </cfRule>
  </conditionalFormatting>
  <conditionalFormatting sqref="L51">
    <cfRule type="containsText" dxfId="123" priority="7" operator="containsText" text="확인">
      <formula>NOT(ISERROR(SEARCH("확인",L51)))</formula>
    </cfRule>
  </conditionalFormatting>
  <conditionalFormatting sqref="L67">
    <cfRule type="containsText" dxfId="122" priority="6" operator="containsText" text="확인">
      <formula>NOT(ISERROR(SEARCH("확인",L67)))</formula>
    </cfRule>
  </conditionalFormatting>
  <conditionalFormatting sqref="L83">
    <cfRule type="containsText" dxfId="121" priority="5" operator="containsText" text="확인">
      <formula>NOT(ISERROR(SEARCH("확인",L83)))</formula>
    </cfRule>
  </conditionalFormatting>
  <conditionalFormatting sqref="L99">
    <cfRule type="containsText" dxfId="120" priority="4" operator="containsText" text="확인">
      <formula>NOT(ISERROR(SEARCH("확인",L99)))</formula>
    </cfRule>
  </conditionalFormatting>
  <conditionalFormatting sqref="L115">
    <cfRule type="containsText" dxfId="119" priority="3" operator="containsText" text="확인">
      <formula>NOT(ISERROR(SEARCH("확인",L115)))</formula>
    </cfRule>
  </conditionalFormatting>
  <conditionalFormatting sqref="L131">
    <cfRule type="containsText" dxfId="118" priority="2" operator="containsText" text="확인">
      <formula>NOT(ISERROR(SEARCH("확인",L131)))</formula>
    </cfRule>
  </conditionalFormatting>
  <conditionalFormatting sqref="L147">
    <cfRule type="containsText" dxfId="117" priority="1" operator="containsText" text="확인">
      <formula>NOT(ISERROR(SEARCH("확인",L147)))</formula>
    </cfRule>
  </conditionalFormatting>
  <conditionalFormatting sqref="AD1:AM1048576">
    <cfRule type="cellIs" dxfId="116" priority="20" operator="greaterThan">
      <formula>0.01875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9" manualBreakCount="9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82BA-8DAA-438A-8767-011CFCAB7009}">
  <sheetPr>
    <tabColor rgb="FF92D050"/>
  </sheetPr>
  <dimension ref="A1:AM186"/>
  <sheetViews>
    <sheetView view="pageBreakPreview" zoomScale="80" zoomScaleNormal="85" zoomScaleSheetLayoutView="80" workbookViewId="0">
      <selection activeCell="E84" sqref="E84"/>
    </sheetView>
  </sheetViews>
  <sheetFormatPr defaultColWidth="8.88671875" defaultRowHeight="13.5"/>
  <cols>
    <col min="1" max="1" width="7.6640625" style="165" customWidth="1"/>
    <col min="2" max="9" width="10.5546875" style="165" customWidth="1"/>
    <col min="10" max="10" width="13.77734375" style="165" customWidth="1"/>
    <col min="11" max="11" width="8.77734375" style="165" customWidth="1"/>
    <col min="12" max="12" width="8.88671875" style="166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39" width="5.77734375" style="165" customWidth="1"/>
    <col min="40" max="16384" width="8.88671875" style="165"/>
  </cols>
  <sheetData>
    <row r="1" spans="1:39" ht="30" customHeight="1">
      <c r="A1" s="373" t="s">
        <v>424</v>
      </c>
      <c r="B1" s="373"/>
      <c r="C1" s="373"/>
      <c r="D1" s="373"/>
      <c r="E1" s="373"/>
      <c r="F1" s="373"/>
      <c r="G1" s="373"/>
      <c r="H1" s="373"/>
      <c r="I1" s="374" t="s">
        <v>342</v>
      </c>
      <c r="J1" s="375"/>
    </row>
    <row r="2" spans="1:39" ht="30" customHeight="1">
      <c r="A2" s="373"/>
      <c r="B2" s="373"/>
      <c r="C2" s="373"/>
      <c r="D2" s="373"/>
      <c r="E2" s="373"/>
      <c r="F2" s="373"/>
      <c r="G2" s="373"/>
      <c r="H2" s="373"/>
      <c r="I2" s="376">
        <f>D7</f>
        <v>0.10347222222222223</v>
      </c>
      <c r="J2" s="375"/>
    </row>
    <row r="3" spans="1:39" ht="30" customHeight="1" thickBot="1">
      <c r="A3" s="377">
        <f>'월간 계획'!AB3</f>
        <v>45087</v>
      </c>
      <c r="B3" s="377"/>
      <c r="C3" s="377"/>
      <c r="D3" s="94" t="s">
        <v>343</v>
      </c>
      <c r="E3" s="274">
        <f>_xlfn.XLOOKUP(H3,'월간 계획'!C:C,'월간 계획'!B:B,"")</f>
        <v>3508</v>
      </c>
      <c r="F3" s="296">
        <f>_xlfn.XLOOKUP(J3,'월간 계획'!C:C,'월간 계획'!B:B,"")</f>
        <v>3508</v>
      </c>
      <c r="G3" s="95" t="s">
        <v>344</v>
      </c>
      <c r="H3" s="95" t="str">
        <f>_xlfn.XLOOKUP(M3,'월간 계획'!AB:AB,'월간 계획'!C:C,"")</f>
        <v>이수환</v>
      </c>
      <c r="I3" s="95" t="s">
        <v>345</v>
      </c>
      <c r="J3" s="96" t="str">
        <f>_xlfn.XLOOKUP(N3,'월간 계획'!AB:AB,'월간 계획'!C:C,"")</f>
        <v>박선웅</v>
      </c>
      <c r="K3" s="93"/>
      <c r="L3" s="93" t="str">
        <f>IF(E3=F3,"ok","확인")</f>
        <v>ok</v>
      </c>
      <c r="M3" s="93" t="s">
        <v>346</v>
      </c>
      <c r="N3" s="93" t="s">
        <v>347</v>
      </c>
    </row>
    <row r="4" spans="1:39" ht="30" customHeight="1" thickTop="1" thickBot="1">
      <c r="A4" s="167" t="s">
        <v>348</v>
      </c>
      <c r="B4" s="168" t="s">
        <v>349</v>
      </c>
      <c r="C4" s="169" t="s">
        <v>350</v>
      </c>
      <c r="D4" s="169" t="s">
        <v>351</v>
      </c>
      <c r="E4" s="169" t="s">
        <v>352</v>
      </c>
      <c r="F4" s="169" t="s">
        <v>353</v>
      </c>
      <c r="G4" s="169" t="s">
        <v>352</v>
      </c>
      <c r="H4" s="169" t="s">
        <v>351</v>
      </c>
      <c r="I4" s="168" t="s">
        <v>350</v>
      </c>
      <c r="J4" s="170" t="s">
        <v>354</v>
      </c>
      <c r="K4" s="171" t="s">
        <v>355</v>
      </c>
      <c r="AD4" s="168" t="s">
        <v>349</v>
      </c>
      <c r="AE4" s="169" t="s">
        <v>350</v>
      </c>
      <c r="AF4" s="169" t="s">
        <v>351</v>
      </c>
      <c r="AG4" s="169" t="s">
        <v>352</v>
      </c>
      <c r="AH4" s="169" t="s">
        <v>353</v>
      </c>
      <c r="AI4" s="169" t="s">
        <v>352</v>
      </c>
      <c r="AJ4" s="169" t="s">
        <v>351</v>
      </c>
      <c r="AK4" s="168" t="s">
        <v>350</v>
      </c>
      <c r="AL4" s="170" t="s">
        <v>354</v>
      </c>
    </row>
    <row r="5" spans="1:39" ht="30" customHeight="1" thickTop="1">
      <c r="A5" s="172" t="s">
        <v>356</v>
      </c>
      <c r="B5" s="173"/>
      <c r="C5" s="174" t="s">
        <v>422</v>
      </c>
      <c r="D5" s="175">
        <v>0.27083333333333331</v>
      </c>
      <c r="E5" s="175">
        <v>0.28819444444444448</v>
      </c>
      <c r="F5" s="175">
        <v>0.30069444444444443</v>
      </c>
      <c r="G5" s="175">
        <v>0.31319444444444444</v>
      </c>
      <c r="H5" s="175">
        <v>0.3298611111111111</v>
      </c>
      <c r="I5" s="175">
        <v>0.35138888888888892</v>
      </c>
      <c r="J5" s="176">
        <v>0.37222222222222223</v>
      </c>
      <c r="K5" s="177" t="s">
        <v>357</v>
      </c>
      <c r="M5" s="108"/>
      <c r="N5" s="108"/>
      <c r="P5" s="108"/>
      <c r="Q5" s="108"/>
      <c r="R5" s="108"/>
      <c r="S5" s="108"/>
      <c r="T5" s="108"/>
      <c r="U5" s="178" t="e">
        <f>C5-B5</f>
        <v>#VALUE!</v>
      </c>
      <c r="V5" s="178" t="e">
        <f t="shared" ref="V5:AB9" si="0">D5-C5</f>
        <v>#VALUE!</v>
      </c>
      <c r="W5" s="178">
        <f t="shared" si="0"/>
        <v>1.736111111111116E-2</v>
      </c>
      <c r="X5" s="178">
        <f t="shared" si="0"/>
        <v>1.2499999999999956E-2</v>
      </c>
      <c r="Y5" s="178">
        <f t="shared" si="0"/>
        <v>1.2500000000000011E-2</v>
      </c>
      <c r="Z5" s="178">
        <f t="shared" si="0"/>
        <v>1.6666666666666663E-2</v>
      </c>
      <c r="AA5" s="178">
        <f t="shared" si="0"/>
        <v>2.1527777777777812E-2</v>
      </c>
      <c r="AB5" s="178">
        <f>J5-I5</f>
        <v>2.0833333333333315E-2</v>
      </c>
      <c r="AC5" s="178"/>
      <c r="AD5" s="178">
        <f>B5-B149</f>
        <v>0</v>
      </c>
      <c r="AE5" s="178" t="e">
        <f t="shared" ref="AE5:AJ9" si="1">C5-C149</f>
        <v>#VALUE!</v>
      </c>
      <c r="AF5" s="178">
        <f t="shared" si="1"/>
        <v>1.5972222222222221E-2</v>
      </c>
      <c r="AG5" s="178">
        <f t="shared" si="1"/>
        <v>1.5972222222222276E-2</v>
      </c>
      <c r="AH5" s="178">
        <f t="shared" si="1"/>
        <v>1.5972222222222221E-2</v>
      </c>
      <c r="AI5" s="178">
        <f t="shared" si="1"/>
        <v>1.5972222222222221E-2</v>
      </c>
      <c r="AJ5" s="178">
        <f>H5-H149</f>
        <v>1.5972222222222221E-2</v>
      </c>
      <c r="AK5" s="178">
        <f t="shared" ref="AK5:AL9" si="2">I5-I149</f>
        <v>1.5972222222222221E-2</v>
      </c>
      <c r="AL5" s="178">
        <f t="shared" si="2"/>
        <v>1.5972222222222221E-2</v>
      </c>
      <c r="AM5" s="178"/>
    </row>
    <row r="6" spans="1:39" ht="30" customHeight="1">
      <c r="A6" s="179" t="s">
        <v>358</v>
      </c>
      <c r="B6" s="175">
        <v>0.39305555555555555</v>
      </c>
      <c r="C6" s="175">
        <f>B6+"00:25"</f>
        <v>0.41041666666666665</v>
      </c>
      <c r="D6" s="175">
        <v>0.4368055555555555</v>
      </c>
      <c r="E6" s="175">
        <v>0.4548611111111111</v>
      </c>
      <c r="F6" s="175">
        <v>0.46736111111111112</v>
      </c>
      <c r="G6" s="175">
        <v>0.47986111111111113</v>
      </c>
      <c r="H6" s="175">
        <v>0.49652777777777773</v>
      </c>
      <c r="I6" s="175">
        <v>0.5180555555555556</v>
      </c>
      <c r="J6" s="176">
        <v>0.53888888888888886</v>
      </c>
      <c r="K6" s="180" t="s">
        <v>357</v>
      </c>
      <c r="M6" s="108"/>
      <c r="N6" s="108"/>
      <c r="P6" s="108"/>
      <c r="Q6" s="108"/>
      <c r="R6" s="108"/>
      <c r="S6" s="108"/>
      <c r="T6" s="108"/>
      <c r="U6" s="178">
        <f t="shared" ref="U6:U8" si="3">C6-B6</f>
        <v>1.7361111111111105E-2</v>
      </c>
      <c r="V6" s="178">
        <f t="shared" si="0"/>
        <v>2.6388888888888851E-2</v>
      </c>
      <c r="W6" s="178">
        <f t="shared" si="0"/>
        <v>1.8055555555555602E-2</v>
      </c>
      <c r="X6" s="178">
        <f t="shared" si="0"/>
        <v>1.2500000000000011E-2</v>
      </c>
      <c r="Y6" s="178">
        <f t="shared" si="0"/>
        <v>1.2500000000000011E-2</v>
      </c>
      <c r="Z6" s="178">
        <f t="shared" si="0"/>
        <v>1.6666666666666607E-2</v>
      </c>
      <c r="AA6" s="178">
        <f t="shared" si="0"/>
        <v>2.1527777777777868E-2</v>
      </c>
      <c r="AB6" s="178">
        <f t="shared" si="0"/>
        <v>2.0833333333333259E-2</v>
      </c>
      <c r="AC6" s="178"/>
      <c r="AD6" s="178">
        <f t="shared" ref="AD6:AD9" si="4">B6-B150</f>
        <v>1.6666666666666663E-2</v>
      </c>
      <c r="AE6" s="178">
        <f t="shared" si="1"/>
        <v>1.6666666666666663E-2</v>
      </c>
      <c r="AF6" s="178">
        <f t="shared" si="1"/>
        <v>1.6666666666666607E-2</v>
      </c>
      <c r="AG6" s="178">
        <f t="shared" si="1"/>
        <v>1.6666666666666607E-2</v>
      </c>
      <c r="AH6" s="178">
        <f t="shared" si="1"/>
        <v>1.6666666666666663E-2</v>
      </c>
      <c r="AI6" s="178">
        <f t="shared" si="1"/>
        <v>1.6666666666666663E-2</v>
      </c>
      <c r="AJ6" s="178">
        <f t="shared" si="1"/>
        <v>1.6666666666666607E-2</v>
      </c>
      <c r="AK6" s="178">
        <f t="shared" si="2"/>
        <v>1.6666666666666718E-2</v>
      </c>
      <c r="AL6" s="178">
        <f t="shared" si="2"/>
        <v>1.6666666666666607E-2</v>
      </c>
    </row>
    <row r="7" spans="1:39" ht="30" customHeight="1">
      <c r="A7" s="179" t="s">
        <v>359</v>
      </c>
      <c r="B7" s="175">
        <v>5.9722222222222225E-2</v>
      </c>
      <c r="C7" s="175">
        <f t="shared" ref="C7:C8" si="5">B7+"00:25"</f>
        <v>7.7083333333333337E-2</v>
      </c>
      <c r="D7" s="181">
        <v>0.10347222222222223</v>
      </c>
      <c r="E7" s="175">
        <v>0.12152777777777778</v>
      </c>
      <c r="F7" s="175">
        <v>0.13402777777777777</v>
      </c>
      <c r="G7" s="175">
        <v>0.14652777777777778</v>
      </c>
      <c r="H7" s="175">
        <v>0.16319444444444445</v>
      </c>
      <c r="I7" s="175">
        <v>0.18472222222222223</v>
      </c>
      <c r="J7" s="176">
        <v>0.20555555555555557</v>
      </c>
      <c r="K7" s="180" t="s">
        <v>357</v>
      </c>
      <c r="M7" s="108"/>
      <c r="N7" s="108"/>
      <c r="P7" s="108"/>
      <c r="Q7" s="108"/>
      <c r="R7" s="108"/>
      <c r="S7" s="108"/>
      <c r="T7" s="108"/>
      <c r="U7" s="178">
        <f t="shared" si="3"/>
        <v>1.7361111111111112E-2</v>
      </c>
      <c r="V7" s="178">
        <f t="shared" si="0"/>
        <v>2.6388888888888892E-2</v>
      </c>
      <c r="W7" s="178">
        <f t="shared" si="0"/>
        <v>1.8055555555555547E-2</v>
      </c>
      <c r="X7" s="178">
        <f t="shared" si="0"/>
        <v>1.2499999999999997E-2</v>
      </c>
      <c r="Y7" s="178">
        <f t="shared" si="0"/>
        <v>1.2500000000000011E-2</v>
      </c>
      <c r="Z7" s="178">
        <f t="shared" si="0"/>
        <v>1.6666666666666663E-2</v>
      </c>
      <c r="AA7" s="178">
        <f t="shared" si="0"/>
        <v>2.1527777777777785E-2</v>
      </c>
      <c r="AB7" s="178">
        <f t="shared" si="0"/>
        <v>2.0833333333333343E-2</v>
      </c>
      <c r="AC7" s="178"/>
      <c r="AD7" s="178">
        <f t="shared" si="4"/>
        <v>1.6666666666666663E-2</v>
      </c>
      <c r="AE7" s="178">
        <f t="shared" si="1"/>
        <v>1.6666666666666663E-2</v>
      </c>
      <c r="AF7" s="178">
        <f t="shared" si="1"/>
        <v>1.6666666666666663E-2</v>
      </c>
      <c r="AG7" s="178">
        <f t="shared" si="1"/>
        <v>1.6666666666666663E-2</v>
      </c>
      <c r="AH7" s="178">
        <f t="shared" si="1"/>
        <v>1.6666666666666677E-2</v>
      </c>
      <c r="AI7" s="178">
        <f t="shared" si="1"/>
        <v>1.6666666666666663E-2</v>
      </c>
      <c r="AJ7" s="178">
        <f t="shared" si="1"/>
        <v>1.6666666666666663E-2</v>
      </c>
      <c r="AK7" s="178">
        <f t="shared" si="2"/>
        <v>1.6666666666666691E-2</v>
      </c>
      <c r="AL7" s="178">
        <f t="shared" si="2"/>
        <v>1.6666666666666691E-2</v>
      </c>
    </row>
    <row r="8" spans="1:39" ht="30" customHeight="1">
      <c r="A8" s="179" t="s">
        <v>360</v>
      </c>
      <c r="B8" s="175">
        <v>0.22638888888888889</v>
      </c>
      <c r="C8" s="175">
        <f t="shared" si="5"/>
        <v>0.24374999999999999</v>
      </c>
      <c r="D8" s="175">
        <v>0.27013888888888887</v>
      </c>
      <c r="E8" s="175">
        <v>0.28819444444444448</v>
      </c>
      <c r="F8" s="175">
        <v>0.30069444444444443</v>
      </c>
      <c r="G8" s="175">
        <v>0.31319444444444444</v>
      </c>
      <c r="H8" s="175">
        <v>0.3298611111111111</v>
      </c>
      <c r="I8" s="175">
        <v>0.35138888888888892</v>
      </c>
      <c r="J8" s="176">
        <v>0.37222222222222223</v>
      </c>
      <c r="K8" s="180" t="s">
        <v>357</v>
      </c>
      <c r="M8" s="108"/>
      <c r="N8" s="108"/>
      <c r="P8" s="108"/>
      <c r="Q8" s="108"/>
      <c r="R8" s="108"/>
      <c r="S8" s="108"/>
      <c r="T8" s="108"/>
      <c r="U8" s="178">
        <f t="shared" si="3"/>
        <v>1.7361111111111105E-2</v>
      </c>
      <c r="V8" s="178">
        <f t="shared" si="0"/>
        <v>2.6388888888888878E-2</v>
      </c>
      <c r="W8" s="178">
        <f t="shared" si="0"/>
        <v>1.8055555555555602E-2</v>
      </c>
      <c r="X8" s="178">
        <f t="shared" si="0"/>
        <v>1.2499999999999956E-2</v>
      </c>
      <c r="Y8" s="178">
        <f t="shared" si="0"/>
        <v>1.2500000000000011E-2</v>
      </c>
      <c r="Z8" s="178">
        <f t="shared" si="0"/>
        <v>1.6666666666666663E-2</v>
      </c>
      <c r="AA8" s="178">
        <f t="shared" si="0"/>
        <v>2.1527777777777812E-2</v>
      </c>
      <c r="AB8" s="178">
        <f t="shared" si="0"/>
        <v>2.0833333333333315E-2</v>
      </c>
      <c r="AC8" s="178"/>
      <c r="AD8" s="178">
        <f t="shared" si="4"/>
        <v>1.6666666666666663E-2</v>
      </c>
      <c r="AE8" s="178">
        <f t="shared" si="1"/>
        <v>1.6666666666666663E-2</v>
      </c>
      <c r="AF8" s="178">
        <f t="shared" si="1"/>
        <v>1.6666666666666663E-2</v>
      </c>
      <c r="AG8" s="178">
        <f t="shared" si="1"/>
        <v>1.6666666666666718E-2</v>
      </c>
      <c r="AH8" s="178">
        <f t="shared" si="1"/>
        <v>1.6666666666666663E-2</v>
      </c>
      <c r="AI8" s="178">
        <f t="shared" si="1"/>
        <v>1.6666666666666663E-2</v>
      </c>
      <c r="AJ8" s="178">
        <f t="shared" si="1"/>
        <v>1.6666666666666663E-2</v>
      </c>
      <c r="AK8" s="178">
        <f t="shared" si="2"/>
        <v>1.6666666666666718E-2</v>
      </c>
      <c r="AL8" s="178">
        <f t="shared" si="2"/>
        <v>1.6666666666666663E-2</v>
      </c>
    </row>
    <row r="9" spans="1:39" ht="30" customHeight="1">
      <c r="A9" s="179" t="s">
        <v>361</v>
      </c>
      <c r="B9" s="182">
        <v>0.39583333333333331</v>
      </c>
      <c r="C9" s="175">
        <f>B9+"00:22"</f>
        <v>0.41111111111111109</v>
      </c>
      <c r="D9" s="175">
        <f>C9+"00:26"</f>
        <v>0.42916666666666664</v>
      </c>
      <c r="E9" s="175"/>
      <c r="F9" s="175">
        <f>D9+"00:44"</f>
        <v>0.4597222222222222</v>
      </c>
      <c r="G9" s="173"/>
      <c r="H9" s="173"/>
      <c r="I9" s="173"/>
      <c r="J9" s="183"/>
      <c r="K9" s="184" t="s">
        <v>357</v>
      </c>
      <c r="M9" s="108"/>
      <c r="N9" s="108"/>
      <c r="P9" s="108"/>
      <c r="Q9" s="108"/>
      <c r="R9" s="108"/>
      <c r="S9" s="108"/>
      <c r="T9" s="108"/>
      <c r="U9" s="178">
        <f>C9-B9</f>
        <v>1.5277777777777779E-2</v>
      </c>
      <c r="V9" s="185">
        <f>D9-C9</f>
        <v>1.8055555555555547E-2</v>
      </c>
      <c r="W9" s="178">
        <f t="shared" si="0"/>
        <v>-0.42916666666666664</v>
      </c>
      <c r="X9" s="178">
        <f>F9-D9</f>
        <v>3.0555555555555558E-2</v>
      </c>
      <c r="Y9" s="178">
        <f t="shared" si="0"/>
        <v>-0.4597222222222222</v>
      </c>
      <c r="Z9" s="178">
        <f t="shared" si="0"/>
        <v>0</v>
      </c>
      <c r="AA9" s="178">
        <f t="shared" si="0"/>
        <v>0</v>
      </c>
      <c r="AB9" s="178">
        <f t="shared" si="0"/>
        <v>0</v>
      </c>
      <c r="AC9" s="178"/>
      <c r="AD9" s="178">
        <f t="shared" si="4"/>
        <v>1.8055555555555547E-2</v>
      </c>
      <c r="AE9" s="185">
        <f>C9-C153</f>
        <v>1.9444444444444431E-2</v>
      </c>
      <c r="AF9" s="178">
        <f>D9-D153</f>
        <v>2.0138888888888873E-2</v>
      </c>
      <c r="AG9" s="178">
        <f t="shared" si="1"/>
        <v>-0.42291666666666666</v>
      </c>
      <c r="AH9" s="178">
        <f t="shared" si="1"/>
        <v>1.388888888888884E-3</v>
      </c>
      <c r="AI9" s="178">
        <f>G9-G153</f>
        <v>0</v>
      </c>
      <c r="AJ9" s="178">
        <f t="shared" si="1"/>
        <v>-0.4826388888888889</v>
      </c>
      <c r="AK9" s="178">
        <f t="shared" si="2"/>
        <v>0</v>
      </c>
      <c r="AL9" s="178">
        <f t="shared" si="2"/>
        <v>-0.51388888888888895</v>
      </c>
    </row>
    <row r="10" spans="1:39" ht="30" customHeight="1">
      <c r="A10" s="179"/>
      <c r="B10" s="186"/>
      <c r="C10" s="186"/>
      <c r="D10" s="186"/>
      <c r="E10" s="186"/>
      <c r="F10" s="187"/>
      <c r="G10" s="187"/>
      <c r="H10" s="187"/>
      <c r="I10" s="187"/>
      <c r="J10" s="188"/>
      <c r="K10" s="189"/>
    </row>
    <row r="11" spans="1:39" ht="30" customHeight="1" thickBot="1">
      <c r="A11" s="190">
        <v>1</v>
      </c>
      <c r="B11" s="191"/>
      <c r="C11" s="191"/>
      <c r="D11" s="191"/>
      <c r="E11" s="191"/>
      <c r="F11" s="192"/>
      <c r="G11" s="192"/>
      <c r="H11" s="192"/>
      <c r="I11" s="192"/>
      <c r="J11" s="193"/>
      <c r="K11" s="380" t="s">
        <v>362</v>
      </c>
    </row>
    <row r="12" spans="1:39" ht="30" customHeight="1" thickTop="1" thickBot="1">
      <c r="A12" s="383" t="s">
        <v>363</v>
      </c>
      <c r="B12" s="384"/>
      <c r="C12" s="384"/>
      <c r="D12" s="384"/>
      <c r="E12" s="384"/>
      <c r="F12" s="384"/>
      <c r="G12" s="384"/>
      <c r="H12" s="384"/>
      <c r="I12" s="384"/>
      <c r="J12" s="384"/>
      <c r="K12" s="381"/>
    </row>
    <row r="13" spans="1:39" ht="30" customHeight="1" thickTop="1">
      <c r="A13" s="386" t="s">
        <v>364</v>
      </c>
      <c r="B13" s="387"/>
      <c r="C13" s="388"/>
      <c r="D13" s="387"/>
      <c r="E13" s="389" t="s">
        <v>365</v>
      </c>
      <c r="F13" s="390"/>
      <c r="G13" s="391"/>
      <c r="H13" s="389" t="s">
        <v>366</v>
      </c>
      <c r="I13" s="390"/>
      <c r="J13" s="390"/>
      <c r="K13" s="381"/>
    </row>
    <row r="14" spans="1:39" ht="30" customHeight="1">
      <c r="A14" s="393" t="s">
        <v>367</v>
      </c>
      <c r="B14" s="394"/>
      <c r="C14" s="395" t="s">
        <v>368</v>
      </c>
      <c r="D14" s="395"/>
      <c r="E14" s="396"/>
      <c r="F14" s="365" t="s">
        <v>369</v>
      </c>
      <c r="G14" s="365"/>
      <c r="H14" s="365"/>
      <c r="I14" s="365"/>
      <c r="J14" s="366"/>
      <c r="K14" s="381"/>
    </row>
    <row r="15" spans="1:39" ht="30" customHeight="1">
      <c r="A15" s="397" t="s">
        <v>370</v>
      </c>
      <c r="B15" s="398"/>
      <c r="C15" s="196" t="s">
        <v>371</v>
      </c>
      <c r="D15" s="194" t="s">
        <v>372</v>
      </c>
      <c r="E15" s="195"/>
      <c r="F15" s="365" t="s">
        <v>373</v>
      </c>
      <c r="G15" s="365"/>
      <c r="H15" s="365"/>
      <c r="I15" s="365"/>
      <c r="J15" s="366"/>
      <c r="K15" s="381"/>
    </row>
    <row r="16" spans="1:39" ht="30" customHeight="1" thickBot="1">
      <c r="A16" s="367" t="s">
        <v>374</v>
      </c>
      <c r="B16" s="368"/>
      <c r="C16" s="197" t="s">
        <v>375</v>
      </c>
      <c r="D16" s="369" t="s">
        <v>376</v>
      </c>
      <c r="E16" s="370"/>
      <c r="F16" s="371" t="s">
        <v>377</v>
      </c>
      <c r="G16" s="371"/>
      <c r="H16" s="371"/>
      <c r="I16" s="371"/>
      <c r="J16" s="372"/>
      <c r="K16" s="382"/>
    </row>
    <row r="17" spans="1:38" ht="30" customHeight="1" thickTop="1">
      <c r="A17" s="373" t="s">
        <v>425</v>
      </c>
      <c r="B17" s="373"/>
      <c r="C17" s="373"/>
      <c r="D17" s="373"/>
      <c r="E17" s="373"/>
      <c r="F17" s="373"/>
      <c r="G17" s="373"/>
      <c r="H17" s="373"/>
      <c r="I17" s="378" t="s">
        <v>342</v>
      </c>
      <c r="J17" s="379"/>
    </row>
    <row r="18" spans="1:38" ht="30" customHeight="1">
      <c r="A18" s="373"/>
      <c r="B18" s="373"/>
      <c r="C18" s="373"/>
      <c r="D18" s="373"/>
      <c r="E18" s="373"/>
      <c r="F18" s="373"/>
      <c r="G18" s="373"/>
      <c r="H18" s="373"/>
      <c r="I18" s="376">
        <f>D23</f>
        <v>0.12013888888888889</v>
      </c>
      <c r="J18" s="375"/>
    </row>
    <row r="19" spans="1:38" ht="30" customHeight="1" thickBot="1">
      <c r="A19" s="377">
        <f>$A$3</f>
        <v>45087</v>
      </c>
      <c r="B19" s="377"/>
      <c r="C19" s="377"/>
      <c r="D19" s="94" t="s">
        <v>343</v>
      </c>
      <c r="E19" s="274">
        <f>_xlfn.XLOOKUP(H19,'월간 계획'!C:C,'월간 계획'!B:B,"")</f>
        <v>3662</v>
      </c>
      <c r="F19" s="296">
        <f>_xlfn.XLOOKUP(J19,'월간 계획'!C:C,'월간 계획'!B:B,"")</f>
        <v>3662</v>
      </c>
      <c r="G19" s="95" t="s">
        <v>344</v>
      </c>
      <c r="H19" s="95" t="str">
        <f>_xlfn.XLOOKUP(M19,'월간 계획'!AB:AB,'월간 계획'!C:C,"")</f>
        <v>김학희</v>
      </c>
      <c r="I19" s="95" t="s">
        <v>345</v>
      </c>
      <c r="J19" s="96" t="str">
        <f>_xlfn.XLOOKUP(N19,'월간 계획'!AB:AB,'월간 계획'!C:C,"")</f>
        <v>최용선</v>
      </c>
      <c r="K19" s="93"/>
      <c r="L19" s="93" t="str">
        <f>IF(E19=F19,"ok","확인")</f>
        <v>ok</v>
      </c>
      <c r="M19" s="93" t="s">
        <v>379</v>
      </c>
      <c r="N19" s="93" t="s">
        <v>380</v>
      </c>
    </row>
    <row r="20" spans="1:38" ht="30" customHeight="1" thickTop="1" thickBot="1">
      <c r="A20" s="198" t="s">
        <v>348</v>
      </c>
      <c r="B20" s="168" t="s">
        <v>349</v>
      </c>
      <c r="C20" s="169" t="s">
        <v>350</v>
      </c>
      <c r="D20" s="169" t="s">
        <v>351</v>
      </c>
      <c r="E20" s="169" t="s">
        <v>352</v>
      </c>
      <c r="F20" s="169" t="s">
        <v>353</v>
      </c>
      <c r="G20" s="169" t="s">
        <v>352</v>
      </c>
      <c r="H20" s="169" t="s">
        <v>351</v>
      </c>
      <c r="I20" s="168" t="s">
        <v>350</v>
      </c>
      <c r="J20" s="199" t="s">
        <v>354</v>
      </c>
      <c r="K20" s="171" t="s">
        <v>355</v>
      </c>
    </row>
    <row r="21" spans="1:38" ht="30" customHeight="1" thickTop="1">
      <c r="A21" s="200" t="s">
        <v>356</v>
      </c>
      <c r="B21" s="201">
        <v>0.24305555555555555</v>
      </c>
      <c r="C21" s="175">
        <f>B21+"00:25"</f>
        <v>0.26041666666666669</v>
      </c>
      <c r="D21" s="201">
        <v>0.28680555555555554</v>
      </c>
      <c r="E21" s="201">
        <v>0.30486111111111108</v>
      </c>
      <c r="F21" s="201">
        <v>0.31736111111111115</v>
      </c>
      <c r="G21" s="201">
        <v>0.3298611111111111</v>
      </c>
      <c r="H21" s="201">
        <v>0.34652777777777777</v>
      </c>
      <c r="I21" s="201">
        <v>0.36805555555555558</v>
      </c>
      <c r="J21" s="202">
        <v>0.3888888888888889</v>
      </c>
      <c r="K21" s="177" t="s">
        <v>357</v>
      </c>
      <c r="M21" s="108"/>
      <c r="N21" s="108"/>
      <c r="P21" s="108"/>
      <c r="Q21" s="108"/>
      <c r="R21" s="108"/>
      <c r="S21" s="108"/>
      <c r="T21" s="108"/>
      <c r="U21" s="178">
        <f>C21-B21</f>
        <v>1.7361111111111133E-2</v>
      </c>
      <c r="V21" s="178">
        <f t="shared" ref="V21:AB25" si="6">D21-C21</f>
        <v>2.6388888888888851E-2</v>
      </c>
      <c r="W21" s="178">
        <f t="shared" si="6"/>
        <v>1.8055555555555547E-2</v>
      </c>
      <c r="X21" s="178">
        <f t="shared" si="6"/>
        <v>1.2500000000000067E-2</v>
      </c>
      <c r="Y21" s="178">
        <f t="shared" si="6"/>
        <v>1.2499999999999956E-2</v>
      </c>
      <c r="Z21" s="178">
        <f t="shared" si="6"/>
        <v>1.6666666666666663E-2</v>
      </c>
      <c r="AA21" s="178">
        <f t="shared" si="6"/>
        <v>2.1527777777777812E-2</v>
      </c>
      <c r="AB21" s="178">
        <f>J21-I21</f>
        <v>2.0833333333333315E-2</v>
      </c>
      <c r="AC21" s="178"/>
      <c r="AD21" s="178">
        <f>B21-B5</f>
        <v>0.24305555555555555</v>
      </c>
      <c r="AE21" s="178" t="e">
        <f t="shared" ref="AE21:AL25" si="7">C21-C5</f>
        <v>#VALUE!</v>
      </c>
      <c r="AF21" s="178">
        <f t="shared" si="7"/>
        <v>1.5972222222222221E-2</v>
      </c>
      <c r="AG21" s="178">
        <f t="shared" si="7"/>
        <v>1.6666666666666607E-2</v>
      </c>
      <c r="AH21" s="178">
        <f t="shared" si="7"/>
        <v>1.6666666666666718E-2</v>
      </c>
      <c r="AI21" s="178">
        <f t="shared" si="7"/>
        <v>1.6666666666666663E-2</v>
      </c>
      <c r="AJ21" s="178">
        <f t="shared" si="7"/>
        <v>1.6666666666666663E-2</v>
      </c>
      <c r="AK21" s="178">
        <f t="shared" si="7"/>
        <v>1.6666666666666663E-2</v>
      </c>
      <c r="AL21" s="178">
        <f t="shared" si="7"/>
        <v>1.6666666666666663E-2</v>
      </c>
    </row>
    <row r="22" spans="1:38" ht="30" customHeight="1">
      <c r="A22" s="203" t="s">
        <v>358</v>
      </c>
      <c r="B22" s="175">
        <v>0.40972222222222227</v>
      </c>
      <c r="C22" s="175">
        <f t="shared" ref="C22:C24" si="8">B22+"00:25"</f>
        <v>0.42708333333333337</v>
      </c>
      <c r="D22" s="175">
        <v>0.45347222222222222</v>
      </c>
      <c r="E22" s="175">
        <v>0.47152777777777777</v>
      </c>
      <c r="F22" s="175">
        <v>0.48402777777777778</v>
      </c>
      <c r="G22" s="175">
        <v>0.49652777777777773</v>
      </c>
      <c r="H22" s="175">
        <v>0.5131944444444444</v>
      </c>
      <c r="I22" s="175">
        <v>0.53472222222222221</v>
      </c>
      <c r="J22" s="176">
        <v>5.5555555555555552E-2</v>
      </c>
      <c r="K22" s="180" t="s">
        <v>357</v>
      </c>
      <c r="M22" s="108"/>
      <c r="N22" s="108"/>
      <c r="P22" s="108"/>
      <c r="Q22" s="108"/>
      <c r="R22" s="108"/>
      <c r="S22" s="108"/>
      <c r="T22" s="108"/>
      <c r="U22" s="178">
        <f t="shared" ref="U22:U25" si="9">C22-B22</f>
        <v>1.7361111111111105E-2</v>
      </c>
      <c r="V22" s="178">
        <f t="shared" si="6"/>
        <v>2.6388888888888851E-2</v>
      </c>
      <c r="W22" s="178">
        <f t="shared" si="6"/>
        <v>1.8055555555555547E-2</v>
      </c>
      <c r="X22" s="178">
        <f t="shared" si="6"/>
        <v>1.2500000000000011E-2</v>
      </c>
      <c r="Y22" s="178">
        <f t="shared" si="6"/>
        <v>1.2499999999999956E-2</v>
      </c>
      <c r="Z22" s="178">
        <f t="shared" si="6"/>
        <v>1.6666666666666663E-2</v>
      </c>
      <c r="AA22" s="178">
        <f t="shared" si="6"/>
        <v>2.1527777777777812E-2</v>
      </c>
      <c r="AB22" s="178">
        <f t="shared" si="6"/>
        <v>-0.47916666666666663</v>
      </c>
      <c r="AC22" s="178"/>
      <c r="AD22" s="178">
        <f t="shared" ref="AD22:AD25" si="10">B22-B6</f>
        <v>1.6666666666666718E-2</v>
      </c>
      <c r="AE22" s="178">
        <f t="shared" si="7"/>
        <v>1.6666666666666718E-2</v>
      </c>
      <c r="AF22" s="178">
        <f t="shared" si="7"/>
        <v>1.6666666666666718E-2</v>
      </c>
      <c r="AG22" s="178">
        <f t="shared" si="7"/>
        <v>1.6666666666666663E-2</v>
      </c>
      <c r="AH22" s="178">
        <f t="shared" si="7"/>
        <v>1.6666666666666663E-2</v>
      </c>
      <c r="AI22" s="178">
        <f t="shared" si="7"/>
        <v>1.6666666666666607E-2</v>
      </c>
      <c r="AJ22" s="178">
        <f t="shared" si="7"/>
        <v>1.6666666666666663E-2</v>
      </c>
      <c r="AK22" s="178">
        <f t="shared" si="7"/>
        <v>1.6666666666666607E-2</v>
      </c>
      <c r="AL22" s="178">
        <f t="shared" si="7"/>
        <v>-0.48333333333333328</v>
      </c>
    </row>
    <row r="23" spans="1:38" ht="30" customHeight="1">
      <c r="A23" s="203" t="s">
        <v>359</v>
      </c>
      <c r="B23" s="175">
        <v>7.6388888888888895E-2</v>
      </c>
      <c r="C23" s="175">
        <f t="shared" si="8"/>
        <v>9.375E-2</v>
      </c>
      <c r="D23" s="181">
        <v>0.12013888888888889</v>
      </c>
      <c r="E23" s="175">
        <v>0.13819444444444443</v>
      </c>
      <c r="F23" s="175">
        <v>0.15069444444444444</v>
      </c>
      <c r="G23" s="175">
        <v>0.16319444444444445</v>
      </c>
      <c r="H23" s="175">
        <v>0.17986111111111111</v>
      </c>
      <c r="I23" s="175">
        <v>0.20138888888888887</v>
      </c>
      <c r="J23" s="176">
        <v>0.22222222222222221</v>
      </c>
      <c r="K23" s="180" t="s">
        <v>357</v>
      </c>
      <c r="M23" s="108"/>
      <c r="N23" s="108"/>
      <c r="P23" s="108"/>
      <c r="Q23" s="108"/>
      <c r="R23" s="108"/>
      <c r="S23" s="108"/>
      <c r="T23" s="108"/>
      <c r="U23" s="178">
        <f t="shared" si="9"/>
        <v>1.7361111111111105E-2</v>
      </c>
      <c r="V23" s="178">
        <f t="shared" si="6"/>
        <v>2.6388888888888892E-2</v>
      </c>
      <c r="W23" s="178">
        <f t="shared" si="6"/>
        <v>1.8055555555555533E-2</v>
      </c>
      <c r="X23" s="178">
        <f t="shared" si="6"/>
        <v>1.2500000000000011E-2</v>
      </c>
      <c r="Y23" s="178">
        <f t="shared" si="6"/>
        <v>1.2500000000000011E-2</v>
      </c>
      <c r="Z23" s="178">
        <f t="shared" si="6"/>
        <v>1.6666666666666663E-2</v>
      </c>
      <c r="AA23" s="178">
        <f t="shared" si="6"/>
        <v>2.1527777777777757E-2</v>
      </c>
      <c r="AB23" s="178">
        <f t="shared" si="6"/>
        <v>2.0833333333333343E-2</v>
      </c>
      <c r="AC23" s="178"/>
      <c r="AD23" s="178">
        <f t="shared" si="10"/>
        <v>1.666666666666667E-2</v>
      </c>
      <c r="AE23" s="178">
        <f t="shared" si="7"/>
        <v>1.6666666666666663E-2</v>
      </c>
      <c r="AF23" s="178">
        <f t="shared" si="7"/>
        <v>1.6666666666666663E-2</v>
      </c>
      <c r="AG23" s="178">
        <f t="shared" si="7"/>
        <v>1.6666666666666649E-2</v>
      </c>
      <c r="AH23" s="178">
        <f t="shared" si="7"/>
        <v>1.6666666666666663E-2</v>
      </c>
      <c r="AI23" s="178">
        <f t="shared" si="7"/>
        <v>1.6666666666666663E-2</v>
      </c>
      <c r="AJ23" s="178">
        <f t="shared" si="7"/>
        <v>1.6666666666666663E-2</v>
      </c>
      <c r="AK23" s="178">
        <f t="shared" si="7"/>
        <v>1.6666666666666635E-2</v>
      </c>
      <c r="AL23" s="178">
        <f t="shared" si="7"/>
        <v>1.6666666666666635E-2</v>
      </c>
    </row>
    <row r="24" spans="1:38" ht="30" customHeight="1">
      <c r="A24" s="203" t="s">
        <v>360</v>
      </c>
      <c r="B24" s="175">
        <v>0.24305555555555555</v>
      </c>
      <c r="C24" s="175">
        <f t="shared" si="8"/>
        <v>0.26041666666666669</v>
      </c>
      <c r="D24" s="175">
        <v>0.28680555555555554</v>
      </c>
      <c r="E24" s="175">
        <v>0.30486111111111108</v>
      </c>
      <c r="F24" s="175">
        <v>0.31736111111111115</v>
      </c>
      <c r="G24" s="175">
        <v>0.3298611111111111</v>
      </c>
      <c r="H24" s="175">
        <v>0.34652777777777777</v>
      </c>
      <c r="I24" s="175">
        <v>0.36805555555555558</v>
      </c>
      <c r="J24" s="176">
        <v>0.3888888888888889</v>
      </c>
      <c r="K24" s="180" t="s">
        <v>357</v>
      </c>
      <c r="M24" s="108"/>
      <c r="N24" s="108"/>
      <c r="P24" s="108"/>
      <c r="Q24" s="108"/>
      <c r="R24" s="108"/>
      <c r="S24" s="108"/>
      <c r="T24" s="108"/>
      <c r="U24" s="178">
        <f t="shared" si="9"/>
        <v>1.7361111111111133E-2</v>
      </c>
      <c r="V24" s="178">
        <f t="shared" si="6"/>
        <v>2.6388888888888851E-2</v>
      </c>
      <c r="W24" s="178">
        <f>E24-D24</f>
        <v>1.8055555555555547E-2</v>
      </c>
      <c r="X24" s="178">
        <f t="shared" si="6"/>
        <v>1.2500000000000067E-2</v>
      </c>
      <c r="Y24" s="178">
        <f t="shared" si="6"/>
        <v>1.2499999999999956E-2</v>
      </c>
      <c r="Z24" s="178">
        <f t="shared" si="6"/>
        <v>1.6666666666666663E-2</v>
      </c>
      <c r="AA24" s="178">
        <f t="shared" si="6"/>
        <v>2.1527777777777812E-2</v>
      </c>
      <c r="AB24" s="178">
        <f t="shared" si="6"/>
        <v>2.0833333333333315E-2</v>
      </c>
      <c r="AC24" s="178"/>
      <c r="AD24" s="178">
        <f t="shared" si="10"/>
        <v>1.6666666666666663E-2</v>
      </c>
      <c r="AE24" s="178">
        <f t="shared" si="7"/>
        <v>1.6666666666666691E-2</v>
      </c>
      <c r="AF24" s="178">
        <f t="shared" si="7"/>
        <v>1.6666666666666663E-2</v>
      </c>
      <c r="AG24" s="178">
        <f t="shared" si="7"/>
        <v>1.6666666666666607E-2</v>
      </c>
      <c r="AH24" s="178">
        <f t="shared" si="7"/>
        <v>1.6666666666666718E-2</v>
      </c>
      <c r="AI24" s="178">
        <f t="shared" si="7"/>
        <v>1.6666666666666663E-2</v>
      </c>
      <c r="AJ24" s="178">
        <f t="shared" si="7"/>
        <v>1.6666666666666663E-2</v>
      </c>
      <c r="AK24" s="178">
        <f t="shared" si="7"/>
        <v>1.6666666666666663E-2</v>
      </c>
      <c r="AL24" s="178">
        <f t="shared" si="7"/>
        <v>1.6666666666666663E-2</v>
      </c>
    </row>
    <row r="25" spans="1:38" ht="30" customHeight="1">
      <c r="A25" s="203" t="s">
        <v>361</v>
      </c>
      <c r="B25" s="182">
        <v>0.41388888888888892</v>
      </c>
      <c r="C25" s="175">
        <f>B25+"00:22"</f>
        <v>0.4291666666666667</v>
      </c>
      <c r="D25" s="175">
        <f>C25+"00:25"</f>
        <v>0.4465277777777778</v>
      </c>
      <c r="E25" s="175"/>
      <c r="F25" s="175">
        <f>D25+"00:40"</f>
        <v>0.47430555555555559</v>
      </c>
      <c r="G25" s="173"/>
      <c r="H25" s="173"/>
      <c r="I25" s="173"/>
      <c r="J25" s="183"/>
      <c r="K25" s="184" t="s">
        <v>357</v>
      </c>
      <c r="M25" s="108"/>
      <c r="N25" s="108"/>
      <c r="P25" s="108"/>
      <c r="Q25" s="108"/>
      <c r="R25" s="108"/>
      <c r="S25" s="108"/>
      <c r="T25" s="108"/>
      <c r="U25" s="178">
        <f t="shared" si="9"/>
        <v>1.5277777777777779E-2</v>
      </c>
      <c r="V25" s="185">
        <f>D25-C25</f>
        <v>1.7361111111111105E-2</v>
      </c>
      <c r="W25" s="178">
        <f t="shared" ref="W25" si="11">E25-D25</f>
        <v>-0.4465277777777778</v>
      </c>
      <c r="X25" s="178">
        <f>F25-D25</f>
        <v>2.777777777777779E-2</v>
      </c>
      <c r="Y25" s="178">
        <f t="shared" si="6"/>
        <v>-0.47430555555555559</v>
      </c>
      <c r="Z25" s="178">
        <f t="shared" si="6"/>
        <v>0</v>
      </c>
      <c r="AA25" s="178">
        <f t="shared" si="6"/>
        <v>0</v>
      </c>
      <c r="AB25" s="178">
        <f t="shared" si="6"/>
        <v>0</v>
      </c>
      <c r="AC25" s="178"/>
      <c r="AD25" s="178">
        <f t="shared" si="10"/>
        <v>1.8055555555555602E-2</v>
      </c>
      <c r="AE25" s="178">
        <f t="shared" si="7"/>
        <v>1.8055555555555602E-2</v>
      </c>
      <c r="AF25" s="178">
        <f t="shared" si="7"/>
        <v>1.736111111111116E-2</v>
      </c>
      <c r="AG25" s="178">
        <f>E25-E9</f>
        <v>0</v>
      </c>
      <c r="AH25" s="178">
        <f t="shared" si="7"/>
        <v>1.4583333333333393E-2</v>
      </c>
      <c r="AI25" s="178">
        <f t="shared" si="7"/>
        <v>0</v>
      </c>
      <c r="AJ25" s="178">
        <f t="shared" si="7"/>
        <v>0</v>
      </c>
      <c r="AK25" s="178">
        <f t="shared" si="7"/>
        <v>0</v>
      </c>
      <c r="AL25" s="178">
        <f t="shared" si="7"/>
        <v>0</v>
      </c>
    </row>
    <row r="26" spans="1:38" ht="30" customHeight="1">
      <c r="A26" s="203"/>
      <c r="B26" s="204"/>
      <c r="C26" s="205"/>
      <c r="D26" s="205"/>
      <c r="E26" s="205"/>
      <c r="F26" s="205"/>
      <c r="G26" s="206"/>
      <c r="H26" s="206"/>
      <c r="I26" s="206"/>
      <c r="J26" s="206"/>
      <c r="K26" s="189"/>
    </row>
    <row r="27" spans="1:38" ht="30" customHeight="1" thickBot="1">
      <c r="A27" s="207">
        <v>2</v>
      </c>
      <c r="B27" s="191"/>
      <c r="C27" s="191"/>
      <c r="D27" s="191"/>
      <c r="E27" s="191"/>
      <c r="F27" s="192"/>
      <c r="G27" s="192"/>
      <c r="H27" s="192"/>
      <c r="I27" s="192"/>
      <c r="J27" s="208"/>
      <c r="K27" s="380" t="s">
        <v>362</v>
      </c>
    </row>
    <row r="28" spans="1:38" ht="30" customHeight="1" thickTop="1" thickBot="1">
      <c r="A28" s="383" t="s">
        <v>363</v>
      </c>
      <c r="B28" s="384"/>
      <c r="C28" s="384"/>
      <c r="D28" s="384"/>
      <c r="E28" s="384"/>
      <c r="F28" s="384"/>
      <c r="G28" s="384"/>
      <c r="H28" s="384"/>
      <c r="I28" s="384"/>
      <c r="J28" s="385"/>
      <c r="K28" s="381"/>
    </row>
    <row r="29" spans="1:38" ht="30" customHeight="1" thickTop="1">
      <c r="A29" s="386" t="s">
        <v>364</v>
      </c>
      <c r="B29" s="387"/>
      <c r="C29" s="388"/>
      <c r="D29" s="387"/>
      <c r="E29" s="389" t="s">
        <v>365</v>
      </c>
      <c r="F29" s="390"/>
      <c r="G29" s="391"/>
      <c r="H29" s="389" t="s">
        <v>366</v>
      </c>
      <c r="I29" s="390"/>
      <c r="J29" s="392"/>
      <c r="K29" s="381"/>
    </row>
    <row r="30" spans="1:38" ht="30" customHeight="1">
      <c r="A30" s="393" t="s">
        <v>367</v>
      </c>
      <c r="B30" s="394"/>
      <c r="C30" s="395" t="s">
        <v>368</v>
      </c>
      <c r="D30" s="395"/>
      <c r="E30" s="396"/>
      <c r="F30" s="365" t="s">
        <v>369</v>
      </c>
      <c r="G30" s="365"/>
      <c r="H30" s="365"/>
      <c r="I30" s="365"/>
      <c r="J30" s="366"/>
      <c r="K30" s="381"/>
    </row>
    <row r="31" spans="1:38" ht="30" customHeight="1">
      <c r="A31" s="397" t="s">
        <v>370</v>
      </c>
      <c r="B31" s="398"/>
      <c r="C31" s="196" t="s">
        <v>371</v>
      </c>
      <c r="D31" s="194" t="s">
        <v>372</v>
      </c>
      <c r="E31" s="195"/>
      <c r="F31" s="365" t="s">
        <v>373</v>
      </c>
      <c r="G31" s="365"/>
      <c r="H31" s="365"/>
      <c r="I31" s="365"/>
      <c r="J31" s="366"/>
      <c r="K31" s="381"/>
    </row>
    <row r="32" spans="1:38" ht="30" customHeight="1" thickBot="1">
      <c r="A32" s="367" t="s">
        <v>374</v>
      </c>
      <c r="B32" s="368"/>
      <c r="C32" s="197" t="s">
        <v>375</v>
      </c>
      <c r="D32" s="369" t="s">
        <v>376</v>
      </c>
      <c r="E32" s="370"/>
      <c r="F32" s="371" t="s">
        <v>377</v>
      </c>
      <c r="G32" s="371"/>
      <c r="H32" s="371"/>
      <c r="I32" s="371"/>
      <c r="J32" s="372"/>
      <c r="K32" s="382"/>
    </row>
    <row r="33" spans="1:38" ht="30" customHeight="1" thickTop="1">
      <c r="A33" s="373" t="s">
        <v>426</v>
      </c>
      <c r="B33" s="373"/>
      <c r="C33" s="373"/>
      <c r="D33" s="373"/>
      <c r="E33" s="373"/>
      <c r="F33" s="373"/>
      <c r="G33" s="373"/>
      <c r="H33" s="373"/>
      <c r="I33" s="378" t="s">
        <v>342</v>
      </c>
      <c r="J33" s="379"/>
    </row>
    <row r="34" spans="1:38" ht="30" customHeight="1">
      <c r="A34" s="373"/>
      <c r="B34" s="373"/>
      <c r="C34" s="373"/>
      <c r="D34" s="373"/>
      <c r="E34" s="373"/>
      <c r="F34" s="373"/>
      <c r="G34" s="373"/>
      <c r="H34" s="373"/>
      <c r="I34" s="376">
        <f>D39</f>
        <v>0.13680555555555554</v>
      </c>
      <c r="J34" s="375"/>
    </row>
    <row r="35" spans="1:38" ht="30" customHeight="1" thickBot="1">
      <c r="A35" s="377">
        <f>$A$3</f>
        <v>45087</v>
      </c>
      <c r="B35" s="377"/>
      <c r="C35" s="377"/>
      <c r="D35" s="94" t="s">
        <v>343</v>
      </c>
      <c r="E35" s="274">
        <f>_xlfn.XLOOKUP(H35,'월간 계획'!C:C,'월간 계획'!B:B,"")</f>
        <v>3661</v>
      </c>
      <c r="F35" s="296">
        <f>_xlfn.XLOOKUP(J35,'월간 계획'!C:C,'월간 계획'!B:B,"")</f>
        <v>3619</v>
      </c>
      <c r="G35" s="95" t="s">
        <v>344</v>
      </c>
      <c r="H35" s="95" t="str">
        <f>_xlfn.XLOOKUP(M35,'월간 계획'!AB:AB,'월간 계획'!C:C,"")</f>
        <v>김익수</v>
      </c>
      <c r="I35" s="95" t="s">
        <v>345</v>
      </c>
      <c r="J35" s="96" t="str">
        <f>_xlfn.XLOOKUP(N35,'월간 계획'!AB:AB,'월간 계획'!C:C,"")</f>
        <v>최정수</v>
      </c>
      <c r="K35" s="93"/>
      <c r="L35" s="93" t="str">
        <f>IF(E35=F35,"ok","확인")</f>
        <v>확인</v>
      </c>
      <c r="M35" s="93" t="s">
        <v>382</v>
      </c>
      <c r="N35" s="93" t="s">
        <v>383</v>
      </c>
    </row>
    <row r="36" spans="1:38" ht="30" customHeight="1" thickTop="1" thickBot="1">
      <c r="A36" s="198" t="s">
        <v>348</v>
      </c>
      <c r="B36" s="168" t="s">
        <v>349</v>
      </c>
      <c r="C36" s="169" t="s">
        <v>350</v>
      </c>
      <c r="D36" s="169" t="s">
        <v>351</v>
      </c>
      <c r="E36" s="169" t="s">
        <v>352</v>
      </c>
      <c r="F36" s="169" t="s">
        <v>353</v>
      </c>
      <c r="G36" s="169" t="s">
        <v>352</v>
      </c>
      <c r="H36" s="169" t="s">
        <v>351</v>
      </c>
      <c r="I36" s="168" t="s">
        <v>350</v>
      </c>
      <c r="J36" s="199" t="s">
        <v>354</v>
      </c>
      <c r="K36" s="171" t="s">
        <v>355</v>
      </c>
    </row>
    <row r="37" spans="1:38" ht="30" customHeight="1" thickTop="1">
      <c r="A37" s="200" t="s">
        <v>356</v>
      </c>
      <c r="B37" s="175">
        <v>0.25972222222222224</v>
      </c>
      <c r="C37" s="175">
        <f>B37+"00:25"</f>
        <v>0.27708333333333335</v>
      </c>
      <c r="D37" s="175">
        <v>0.3034722222222222</v>
      </c>
      <c r="E37" s="175">
        <v>0.3215277777777778</v>
      </c>
      <c r="F37" s="175">
        <v>0.33402777777777781</v>
      </c>
      <c r="G37" s="175">
        <v>0.34652777777777777</v>
      </c>
      <c r="H37" s="175">
        <v>0.36319444444444443</v>
      </c>
      <c r="I37" s="175">
        <v>0.38472222222222219</v>
      </c>
      <c r="J37" s="175">
        <v>0.4055555555555555</v>
      </c>
      <c r="K37" s="177" t="s">
        <v>357</v>
      </c>
      <c r="M37" s="108"/>
      <c r="N37" s="108"/>
      <c r="P37" s="108"/>
      <c r="Q37" s="108"/>
      <c r="R37" s="108"/>
      <c r="S37" s="108"/>
      <c r="T37" s="108"/>
      <c r="U37" s="178">
        <f>C37-B37</f>
        <v>1.7361111111111105E-2</v>
      </c>
      <c r="V37" s="178">
        <f t="shared" ref="V37:AB41" si="12">D37-C37</f>
        <v>2.6388888888888851E-2</v>
      </c>
      <c r="W37" s="178">
        <f t="shared" si="12"/>
        <v>1.8055555555555602E-2</v>
      </c>
      <c r="X37" s="178">
        <f t="shared" si="12"/>
        <v>1.2500000000000011E-2</v>
      </c>
      <c r="Y37" s="178">
        <f t="shared" si="12"/>
        <v>1.2499999999999956E-2</v>
      </c>
      <c r="Z37" s="178">
        <f t="shared" si="12"/>
        <v>1.6666666666666663E-2</v>
      </c>
      <c r="AA37" s="178">
        <f t="shared" si="12"/>
        <v>2.1527777777777757E-2</v>
      </c>
      <c r="AB37" s="178">
        <f>J37-I37</f>
        <v>2.0833333333333315E-2</v>
      </c>
      <c r="AC37" s="178"/>
      <c r="AD37" s="178">
        <f>B37-B21</f>
        <v>1.6666666666666691E-2</v>
      </c>
      <c r="AE37" s="178">
        <f t="shared" ref="AE37:AL41" si="13">C37-C21</f>
        <v>1.6666666666666663E-2</v>
      </c>
      <c r="AF37" s="178">
        <f t="shared" si="13"/>
        <v>1.6666666666666663E-2</v>
      </c>
      <c r="AG37" s="178">
        <f t="shared" si="13"/>
        <v>1.6666666666666718E-2</v>
      </c>
      <c r="AH37" s="178">
        <f t="shared" si="13"/>
        <v>1.6666666666666663E-2</v>
      </c>
      <c r="AI37" s="178">
        <f t="shared" si="13"/>
        <v>1.6666666666666663E-2</v>
      </c>
      <c r="AJ37" s="178">
        <f t="shared" si="13"/>
        <v>1.6666666666666663E-2</v>
      </c>
      <c r="AK37" s="178">
        <f t="shared" si="13"/>
        <v>1.6666666666666607E-2</v>
      </c>
      <c r="AL37" s="178">
        <f t="shared" si="13"/>
        <v>1.6666666666666607E-2</v>
      </c>
    </row>
    <row r="38" spans="1:38" ht="30" customHeight="1">
      <c r="A38" s="203" t="s">
        <v>358</v>
      </c>
      <c r="B38" s="175">
        <v>0.42638888888888887</v>
      </c>
      <c r="C38" s="175">
        <f t="shared" ref="C38:C40" si="14">B38+"00:25"</f>
        <v>0.44374999999999998</v>
      </c>
      <c r="D38" s="175">
        <v>0.47013888888888888</v>
      </c>
      <c r="E38" s="175">
        <v>0.48819444444444443</v>
      </c>
      <c r="F38" s="175">
        <v>0.50069444444444444</v>
      </c>
      <c r="G38" s="175">
        <v>0.5131944444444444</v>
      </c>
      <c r="H38" s="175">
        <v>0.52986111111111112</v>
      </c>
      <c r="I38" s="175">
        <v>5.1388888888888894E-2</v>
      </c>
      <c r="J38" s="175">
        <v>7.2222222222222229E-2</v>
      </c>
      <c r="K38" s="180" t="s">
        <v>357</v>
      </c>
      <c r="M38" s="108"/>
      <c r="N38" s="108"/>
      <c r="P38" s="108"/>
      <c r="Q38" s="108"/>
      <c r="R38" s="108"/>
      <c r="S38" s="108"/>
      <c r="T38" s="108"/>
      <c r="U38" s="178">
        <f t="shared" ref="U38:U41" si="15">C38-B38</f>
        <v>1.7361111111111105E-2</v>
      </c>
      <c r="V38" s="178">
        <f t="shared" si="12"/>
        <v>2.6388888888888906E-2</v>
      </c>
      <c r="W38" s="178">
        <f t="shared" si="12"/>
        <v>1.8055555555555547E-2</v>
      </c>
      <c r="X38" s="178">
        <f t="shared" si="12"/>
        <v>1.2500000000000011E-2</v>
      </c>
      <c r="Y38" s="178">
        <f t="shared" si="12"/>
        <v>1.2499999999999956E-2</v>
      </c>
      <c r="Z38" s="178">
        <f t="shared" si="12"/>
        <v>1.6666666666666718E-2</v>
      </c>
      <c r="AA38" s="178">
        <f t="shared" si="12"/>
        <v>-0.47847222222222224</v>
      </c>
      <c r="AB38" s="178">
        <f t="shared" si="12"/>
        <v>2.0833333333333336E-2</v>
      </c>
      <c r="AC38" s="178"/>
      <c r="AD38" s="178">
        <f t="shared" ref="AD38:AD41" si="16">B38-B22</f>
        <v>1.6666666666666607E-2</v>
      </c>
      <c r="AE38" s="178">
        <f t="shared" si="13"/>
        <v>1.6666666666666607E-2</v>
      </c>
      <c r="AF38" s="178">
        <f t="shared" si="13"/>
        <v>1.6666666666666663E-2</v>
      </c>
      <c r="AG38" s="178">
        <f t="shared" si="13"/>
        <v>1.6666666666666663E-2</v>
      </c>
      <c r="AH38" s="178">
        <f t="shared" si="13"/>
        <v>1.6666666666666663E-2</v>
      </c>
      <c r="AI38" s="178">
        <f t="shared" si="13"/>
        <v>1.6666666666666663E-2</v>
      </c>
      <c r="AJ38" s="178">
        <f t="shared" si="13"/>
        <v>1.6666666666666718E-2</v>
      </c>
      <c r="AK38" s="178">
        <f t="shared" si="13"/>
        <v>-0.48333333333333334</v>
      </c>
      <c r="AL38" s="178">
        <f t="shared" si="13"/>
        <v>1.6666666666666677E-2</v>
      </c>
    </row>
    <row r="39" spans="1:38" ht="30" customHeight="1">
      <c r="A39" s="203" t="s">
        <v>359</v>
      </c>
      <c r="B39" s="175">
        <v>9.3055555555555558E-2</v>
      </c>
      <c r="C39" s="175">
        <f t="shared" si="14"/>
        <v>0.11041666666666666</v>
      </c>
      <c r="D39" s="181">
        <v>0.13680555555555554</v>
      </c>
      <c r="E39" s="175">
        <v>0.15486111111111112</v>
      </c>
      <c r="F39" s="175">
        <v>0.1673611111111111</v>
      </c>
      <c r="G39" s="175">
        <v>0.17986111111111111</v>
      </c>
      <c r="H39" s="175">
        <v>0.19652777777777777</v>
      </c>
      <c r="I39" s="175">
        <v>0.21805555555555556</v>
      </c>
      <c r="J39" s="175">
        <v>0.2388888888888889</v>
      </c>
      <c r="K39" s="180" t="s">
        <v>357</v>
      </c>
      <c r="M39" s="108"/>
      <c r="N39" s="108"/>
      <c r="P39" s="108"/>
      <c r="Q39" s="108"/>
      <c r="R39" s="108"/>
      <c r="S39" s="108"/>
      <c r="T39" s="108"/>
      <c r="U39" s="178">
        <f t="shared" si="15"/>
        <v>1.7361111111111105E-2</v>
      </c>
      <c r="V39" s="178">
        <f t="shared" si="12"/>
        <v>2.6388888888888878E-2</v>
      </c>
      <c r="W39" s="178">
        <f t="shared" si="12"/>
        <v>1.8055555555555575E-2</v>
      </c>
      <c r="X39" s="178">
        <f t="shared" si="12"/>
        <v>1.2499999999999983E-2</v>
      </c>
      <c r="Y39" s="178">
        <f t="shared" si="12"/>
        <v>1.2500000000000011E-2</v>
      </c>
      <c r="Z39" s="178">
        <f t="shared" si="12"/>
        <v>1.6666666666666663E-2</v>
      </c>
      <c r="AA39" s="178">
        <f t="shared" si="12"/>
        <v>2.1527777777777785E-2</v>
      </c>
      <c r="AB39" s="178">
        <f t="shared" si="12"/>
        <v>2.0833333333333343E-2</v>
      </c>
      <c r="AC39" s="178"/>
      <c r="AD39" s="178">
        <f t="shared" si="16"/>
        <v>1.6666666666666663E-2</v>
      </c>
      <c r="AE39" s="178">
        <f t="shared" si="13"/>
        <v>1.6666666666666663E-2</v>
      </c>
      <c r="AF39" s="178">
        <f t="shared" si="13"/>
        <v>1.6666666666666649E-2</v>
      </c>
      <c r="AG39" s="178">
        <f t="shared" si="13"/>
        <v>1.6666666666666691E-2</v>
      </c>
      <c r="AH39" s="178">
        <f t="shared" si="13"/>
        <v>1.6666666666666663E-2</v>
      </c>
      <c r="AI39" s="178">
        <f t="shared" si="13"/>
        <v>1.6666666666666663E-2</v>
      </c>
      <c r="AJ39" s="178">
        <f t="shared" si="13"/>
        <v>1.6666666666666663E-2</v>
      </c>
      <c r="AK39" s="178">
        <f t="shared" si="13"/>
        <v>1.6666666666666691E-2</v>
      </c>
      <c r="AL39" s="178">
        <f t="shared" si="13"/>
        <v>1.6666666666666691E-2</v>
      </c>
    </row>
    <row r="40" spans="1:38" ht="30" customHeight="1">
      <c r="A40" s="203" t="s">
        <v>360</v>
      </c>
      <c r="B40" s="175">
        <v>0.26041666666666669</v>
      </c>
      <c r="C40" s="175">
        <f t="shared" si="14"/>
        <v>0.27777777777777779</v>
      </c>
      <c r="D40" s="175">
        <v>0.30416666666666664</v>
      </c>
      <c r="E40" s="175">
        <v>0.32222222222222224</v>
      </c>
      <c r="F40" s="175">
        <v>0.3347222222222222</v>
      </c>
      <c r="G40" s="175">
        <v>0.34722222222222227</v>
      </c>
      <c r="H40" s="175">
        <v>0.36388888888888887</v>
      </c>
      <c r="I40" s="175">
        <v>0.38541666666666669</v>
      </c>
      <c r="J40" s="175">
        <v>0.40625</v>
      </c>
      <c r="K40" s="180" t="s">
        <v>357</v>
      </c>
      <c r="M40" s="108"/>
      <c r="N40" s="108"/>
      <c r="P40" s="108"/>
      <c r="Q40" s="108"/>
      <c r="R40" s="108"/>
      <c r="S40" s="108"/>
      <c r="T40" s="108"/>
      <c r="U40" s="178">
        <f t="shared" si="15"/>
        <v>1.7361111111111105E-2</v>
      </c>
      <c r="V40" s="178">
        <f t="shared" si="12"/>
        <v>2.6388888888888851E-2</v>
      </c>
      <c r="W40" s="178">
        <f t="shared" si="12"/>
        <v>1.8055555555555602E-2</v>
      </c>
      <c r="X40" s="178">
        <f t="shared" si="12"/>
        <v>1.2499999999999956E-2</v>
      </c>
      <c r="Y40" s="178">
        <f t="shared" si="12"/>
        <v>1.2500000000000067E-2</v>
      </c>
      <c r="Z40" s="178">
        <f t="shared" si="12"/>
        <v>1.6666666666666607E-2</v>
      </c>
      <c r="AA40" s="178">
        <f t="shared" si="12"/>
        <v>2.1527777777777812E-2</v>
      </c>
      <c r="AB40" s="178">
        <f t="shared" si="12"/>
        <v>2.0833333333333315E-2</v>
      </c>
      <c r="AC40" s="178"/>
      <c r="AD40" s="178">
        <f t="shared" si="16"/>
        <v>1.7361111111111133E-2</v>
      </c>
      <c r="AE40" s="178">
        <f t="shared" si="13"/>
        <v>1.7361111111111105E-2</v>
      </c>
      <c r="AF40" s="178">
        <f t="shared" si="13"/>
        <v>1.7361111111111105E-2</v>
      </c>
      <c r="AG40" s="178">
        <f t="shared" si="13"/>
        <v>1.736111111111116E-2</v>
      </c>
      <c r="AH40" s="178">
        <f t="shared" si="13"/>
        <v>1.7361111111111049E-2</v>
      </c>
      <c r="AI40" s="178">
        <f t="shared" si="13"/>
        <v>1.736111111111116E-2</v>
      </c>
      <c r="AJ40" s="178">
        <f t="shared" si="13"/>
        <v>1.7361111111111105E-2</v>
      </c>
      <c r="AK40" s="178">
        <f t="shared" si="13"/>
        <v>1.7361111111111105E-2</v>
      </c>
      <c r="AL40" s="178">
        <f t="shared" si="13"/>
        <v>1.7361111111111105E-2</v>
      </c>
    </row>
    <row r="41" spans="1:38" ht="30" customHeight="1">
      <c r="A41" s="203" t="s">
        <v>361</v>
      </c>
      <c r="B41" s="209">
        <v>0.43263888888888885</v>
      </c>
      <c r="C41" s="175">
        <f>B41+"00:22"</f>
        <v>0.44791666666666663</v>
      </c>
      <c r="D41" s="175">
        <f>C41+"00:25"</f>
        <v>0.46527777777777773</v>
      </c>
      <c r="E41" s="175"/>
      <c r="F41" s="175">
        <f>D41+"00:40"</f>
        <v>0.49305555555555552</v>
      </c>
      <c r="G41" s="210"/>
      <c r="H41" s="210"/>
      <c r="I41" s="210"/>
      <c r="J41" s="210"/>
      <c r="K41" s="184" t="s">
        <v>357</v>
      </c>
      <c r="M41" s="108"/>
      <c r="N41" s="108"/>
      <c r="P41" s="108"/>
      <c r="Q41" s="108"/>
      <c r="R41" s="108"/>
      <c r="S41" s="108"/>
      <c r="T41" s="108"/>
      <c r="U41" s="178">
        <f t="shared" si="15"/>
        <v>1.5277777777777779E-2</v>
      </c>
      <c r="V41" s="185">
        <f>D41-C41</f>
        <v>1.7361111111111105E-2</v>
      </c>
      <c r="W41" s="178">
        <f t="shared" si="12"/>
        <v>-0.46527777777777773</v>
      </c>
      <c r="X41" s="178">
        <f>F41-D41</f>
        <v>2.777777777777779E-2</v>
      </c>
      <c r="Y41" s="178">
        <f t="shared" si="12"/>
        <v>-0.49305555555555552</v>
      </c>
      <c r="Z41" s="178">
        <f t="shared" si="12"/>
        <v>0</v>
      </c>
      <c r="AA41" s="178">
        <f t="shared" si="12"/>
        <v>0</v>
      </c>
      <c r="AB41" s="178">
        <f t="shared" si="12"/>
        <v>0</v>
      </c>
      <c r="AC41" s="178"/>
      <c r="AD41" s="178">
        <f t="shared" si="16"/>
        <v>1.8749999999999933E-2</v>
      </c>
      <c r="AE41" s="178">
        <f t="shared" si="13"/>
        <v>1.8749999999999933E-2</v>
      </c>
      <c r="AF41" s="185">
        <f>D41-D25</f>
        <v>1.8749999999999933E-2</v>
      </c>
      <c r="AG41" s="178">
        <f t="shared" si="13"/>
        <v>0</v>
      </c>
      <c r="AH41" s="178">
        <f t="shared" si="13"/>
        <v>1.8749999999999933E-2</v>
      </c>
      <c r="AI41" s="178">
        <f t="shared" si="13"/>
        <v>0</v>
      </c>
      <c r="AJ41" s="178">
        <f t="shared" si="13"/>
        <v>0</v>
      </c>
      <c r="AK41" s="178">
        <f t="shared" si="13"/>
        <v>0</v>
      </c>
      <c r="AL41" s="178">
        <f t="shared" si="13"/>
        <v>0</v>
      </c>
    </row>
    <row r="42" spans="1:38" ht="30" customHeight="1">
      <c r="A42" s="203" t="s">
        <v>385</v>
      </c>
      <c r="B42" s="211"/>
      <c r="C42" s="212"/>
      <c r="D42" s="212"/>
      <c r="E42" s="213"/>
      <c r="F42" s="214"/>
      <c r="G42" s="214"/>
      <c r="H42" s="214"/>
      <c r="I42" s="214"/>
      <c r="J42" s="215"/>
      <c r="K42" s="184" t="s">
        <v>357</v>
      </c>
    </row>
    <row r="43" spans="1:38" ht="30" customHeight="1" thickBot="1">
      <c r="A43" s="207">
        <v>3</v>
      </c>
      <c r="B43" s="216"/>
      <c r="C43" s="191"/>
      <c r="D43" s="191"/>
      <c r="E43" s="191"/>
      <c r="F43" s="192"/>
      <c r="G43" s="192"/>
      <c r="H43" s="192"/>
      <c r="I43" s="192"/>
      <c r="J43" s="208"/>
      <c r="K43" s="380" t="s">
        <v>362</v>
      </c>
    </row>
    <row r="44" spans="1:38" ht="30" customHeight="1" thickTop="1" thickBot="1">
      <c r="A44" s="383" t="s">
        <v>363</v>
      </c>
      <c r="B44" s="384"/>
      <c r="C44" s="384"/>
      <c r="D44" s="384"/>
      <c r="E44" s="384"/>
      <c r="F44" s="384"/>
      <c r="G44" s="384"/>
      <c r="H44" s="384"/>
      <c r="I44" s="384"/>
      <c r="J44" s="385"/>
      <c r="K44" s="381"/>
    </row>
    <row r="45" spans="1:38" ht="30" customHeight="1" thickTop="1">
      <c r="A45" s="386" t="s">
        <v>364</v>
      </c>
      <c r="B45" s="387"/>
      <c r="C45" s="388"/>
      <c r="D45" s="387"/>
      <c r="E45" s="389" t="s">
        <v>365</v>
      </c>
      <c r="F45" s="390"/>
      <c r="G45" s="391"/>
      <c r="H45" s="389" t="s">
        <v>387</v>
      </c>
      <c r="I45" s="390"/>
      <c r="J45" s="392"/>
      <c r="K45" s="381"/>
    </row>
    <row r="46" spans="1:38" ht="30" customHeight="1">
      <c r="A46" s="393" t="s">
        <v>367</v>
      </c>
      <c r="B46" s="394"/>
      <c r="C46" s="395" t="s">
        <v>368</v>
      </c>
      <c r="D46" s="395"/>
      <c r="E46" s="396"/>
      <c r="F46" s="365" t="s">
        <v>369</v>
      </c>
      <c r="G46" s="365"/>
      <c r="H46" s="365"/>
      <c r="I46" s="365"/>
      <c r="J46" s="366"/>
      <c r="K46" s="381"/>
    </row>
    <row r="47" spans="1:38" ht="30" customHeight="1">
      <c r="A47" s="397" t="s">
        <v>370</v>
      </c>
      <c r="B47" s="398"/>
      <c r="C47" s="196" t="s">
        <v>371</v>
      </c>
      <c r="D47" s="194" t="s">
        <v>372</v>
      </c>
      <c r="E47" s="195"/>
      <c r="F47" s="365" t="s">
        <v>373</v>
      </c>
      <c r="G47" s="365"/>
      <c r="H47" s="365"/>
      <c r="I47" s="365"/>
      <c r="J47" s="366"/>
      <c r="K47" s="381"/>
    </row>
    <row r="48" spans="1:38" ht="30" customHeight="1" thickBot="1">
      <c r="A48" s="367" t="s">
        <v>374</v>
      </c>
      <c r="B48" s="368"/>
      <c r="C48" s="197" t="s">
        <v>375</v>
      </c>
      <c r="D48" s="369" t="s">
        <v>376</v>
      </c>
      <c r="E48" s="370"/>
      <c r="F48" s="371" t="s">
        <v>377</v>
      </c>
      <c r="G48" s="371"/>
      <c r="H48" s="371"/>
      <c r="I48" s="371"/>
      <c r="J48" s="372"/>
      <c r="K48" s="382"/>
    </row>
    <row r="49" spans="1:38" ht="30" customHeight="1" thickTop="1">
      <c r="A49" s="373" t="s">
        <v>427</v>
      </c>
      <c r="B49" s="373"/>
      <c r="C49" s="373"/>
      <c r="D49" s="373"/>
      <c r="E49" s="373"/>
      <c r="F49" s="373"/>
      <c r="G49" s="373"/>
      <c r="H49" s="373"/>
      <c r="I49" s="378" t="s">
        <v>342</v>
      </c>
      <c r="J49" s="379"/>
    </row>
    <row r="50" spans="1:38" ht="30" customHeight="1">
      <c r="A50" s="373"/>
      <c r="B50" s="373"/>
      <c r="C50" s="373"/>
      <c r="D50" s="373"/>
      <c r="E50" s="373"/>
      <c r="F50" s="373"/>
      <c r="G50" s="373"/>
      <c r="H50" s="373"/>
      <c r="I50" s="376">
        <f>D56</f>
        <v>0.15347222222222223</v>
      </c>
      <c r="J50" s="375"/>
    </row>
    <row r="51" spans="1:38" ht="30" customHeight="1" thickBot="1">
      <c r="A51" s="377">
        <f>$A$3</f>
        <v>45087</v>
      </c>
      <c r="B51" s="377"/>
      <c r="C51" s="377"/>
      <c r="D51" s="94" t="s">
        <v>343</v>
      </c>
      <c r="E51" s="274">
        <f>_xlfn.XLOOKUP(H51,'월간 계획'!C:C,'월간 계획'!B:B,"")</f>
        <v>3620</v>
      </c>
      <c r="F51" s="296">
        <f>_xlfn.XLOOKUP(J51,'월간 계획'!C:C,'월간 계획'!B:B,"")</f>
        <v>3620</v>
      </c>
      <c r="G51" s="95" t="s">
        <v>344</v>
      </c>
      <c r="H51" s="95" t="str">
        <f>_xlfn.XLOOKUP(M51,'월간 계획'!AB:AB,'월간 계획'!C:C,"")</f>
        <v>최중문</v>
      </c>
      <c r="I51" s="95" t="s">
        <v>345</v>
      </c>
      <c r="J51" s="96" t="str">
        <f>_xlfn.XLOOKUP(N51,'월간 계획'!AB:AB,'월간 계획'!C:C,"")</f>
        <v>장시혁</v>
      </c>
      <c r="K51" s="93"/>
      <c r="L51" s="93" t="str">
        <f>IF(E51=F51,"ok","확인")</f>
        <v>ok</v>
      </c>
      <c r="M51" s="93" t="s">
        <v>389</v>
      </c>
      <c r="N51" s="93" t="s">
        <v>390</v>
      </c>
    </row>
    <row r="52" spans="1:38" ht="30" customHeight="1" thickTop="1" thickBot="1">
      <c r="A52" s="198" t="s">
        <v>348</v>
      </c>
      <c r="B52" s="168" t="s">
        <v>349</v>
      </c>
      <c r="C52" s="169" t="s">
        <v>350</v>
      </c>
      <c r="D52" s="169" t="s">
        <v>351</v>
      </c>
      <c r="E52" s="169" t="s">
        <v>352</v>
      </c>
      <c r="F52" s="169" t="s">
        <v>353</v>
      </c>
      <c r="G52" s="169" t="s">
        <v>352</v>
      </c>
      <c r="H52" s="169" t="s">
        <v>351</v>
      </c>
      <c r="I52" s="168" t="s">
        <v>350</v>
      </c>
      <c r="J52" s="199" t="s">
        <v>354</v>
      </c>
      <c r="K52" s="171" t="s">
        <v>355</v>
      </c>
    </row>
    <row r="53" spans="1:38" ht="30" customHeight="1" thickTop="1">
      <c r="A53" s="200" t="s">
        <v>356</v>
      </c>
      <c r="B53" s="217"/>
      <c r="C53" s="217"/>
      <c r="D53" s="217"/>
      <c r="E53" s="217"/>
      <c r="F53" s="217"/>
      <c r="G53" s="217"/>
      <c r="H53" s="218" t="s">
        <v>428</v>
      </c>
      <c r="I53" s="201">
        <v>0.24305555555555555</v>
      </c>
      <c r="J53" s="202">
        <v>0.25555555555555559</v>
      </c>
      <c r="K53" s="177" t="s">
        <v>357</v>
      </c>
      <c r="M53" s="108"/>
      <c r="N53" s="108"/>
      <c r="P53" s="108"/>
      <c r="Q53" s="108"/>
      <c r="R53" s="108"/>
      <c r="S53" s="108"/>
      <c r="T53" s="108"/>
      <c r="U53" s="178">
        <f>C53-B53</f>
        <v>0</v>
      </c>
      <c r="V53" s="178">
        <f t="shared" ref="V53:AB58" si="17">D53-C53</f>
        <v>0</v>
      </c>
      <c r="W53" s="178">
        <f t="shared" si="17"/>
        <v>0</v>
      </c>
      <c r="X53" s="178">
        <f t="shared" si="17"/>
        <v>0</v>
      </c>
      <c r="Y53" s="178">
        <f t="shared" si="17"/>
        <v>0</v>
      </c>
      <c r="Z53" s="178" t="e">
        <f t="shared" si="17"/>
        <v>#VALUE!</v>
      </c>
      <c r="AA53" s="178" t="e">
        <f t="shared" si="17"/>
        <v>#VALUE!</v>
      </c>
      <c r="AB53" s="178">
        <f>J53-I53</f>
        <v>1.2500000000000039E-2</v>
      </c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</row>
    <row r="54" spans="1:38" ht="30" customHeight="1">
      <c r="A54" s="203" t="s">
        <v>358</v>
      </c>
      <c r="B54" s="175">
        <v>0.27638888888888885</v>
      </c>
      <c r="C54" s="175">
        <f>B54+"00:25"</f>
        <v>0.29374999999999996</v>
      </c>
      <c r="D54" s="175">
        <v>0.32013888888888892</v>
      </c>
      <c r="E54" s="175">
        <v>0.33819444444444446</v>
      </c>
      <c r="F54" s="175">
        <v>0.35069444444444442</v>
      </c>
      <c r="G54" s="175">
        <v>0.36319444444444443</v>
      </c>
      <c r="H54" s="175">
        <v>0.37986111111111115</v>
      </c>
      <c r="I54" s="175">
        <v>0.40138888888888885</v>
      </c>
      <c r="J54" s="176">
        <v>0.42222222222222222</v>
      </c>
      <c r="K54" s="180" t="s">
        <v>357</v>
      </c>
      <c r="M54" s="108"/>
      <c r="N54" s="108"/>
      <c r="P54" s="108"/>
      <c r="Q54" s="108"/>
      <c r="R54" s="108"/>
      <c r="S54" s="108"/>
      <c r="T54" s="108"/>
      <c r="U54" s="178">
        <f t="shared" ref="U54:U57" si="18">C54-B54</f>
        <v>1.7361111111111105E-2</v>
      </c>
      <c r="V54" s="178">
        <f t="shared" si="17"/>
        <v>2.6388888888888962E-2</v>
      </c>
      <c r="W54" s="178">
        <f t="shared" si="17"/>
        <v>1.8055555555555547E-2</v>
      </c>
      <c r="X54" s="178">
        <f t="shared" si="17"/>
        <v>1.2499999999999956E-2</v>
      </c>
      <c r="Y54" s="178">
        <f t="shared" si="17"/>
        <v>1.2500000000000011E-2</v>
      </c>
      <c r="Z54" s="178">
        <f t="shared" si="17"/>
        <v>1.6666666666666718E-2</v>
      </c>
      <c r="AA54" s="178">
        <f t="shared" si="17"/>
        <v>2.1527777777777701E-2</v>
      </c>
      <c r="AB54" s="178">
        <f t="shared" si="17"/>
        <v>2.083333333333337E-2</v>
      </c>
      <c r="AC54" s="178"/>
      <c r="AD54" s="178">
        <f>B54-B37</f>
        <v>1.6666666666666607E-2</v>
      </c>
      <c r="AE54" s="178">
        <f t="shared" ref="AE54:AL58" si="19">C54-C37</f>
        <v>1.6666666666666607E-2</v>
      </c>
      <c r="AF54" s="178">
        <f t="shared" si="19"/>
        <v>1.6666666666666718E-2</v>
      </c>
      <c r="AG54" s="178">
        <f t="shared" si="19"/>
        <v>1.6666666666666663E-2</v>
      </c>
      <c r="AH54" s="178">
        <f t="shared" si="19"/>
        <v>1.6666666666666607E-2</v>
      </c>
      <c r="AI54" s="178">
        <f t="shared" si="19"/>
        <v>1.6666666666666663E-2</v>
      </c>
      <c r="AJ54" s="178">
        <f t="shared" si="19"/>
        <v>1.6666666666666718E-2</v>
      </c>
      <c r="AK54" s="178">
        <f t="shared" si="19"/>
        <v>1.6666666666666663E-2</v>
      </c>
      <c r="AL54" s="178">
        <f t="shared" si="19"/>
        <v>1.6666666666666718E-2</v>
      </c>
    </row>
    <row r="55" spans="1:38" ht="30" customHeight="1">
      <c r="A55" s="203" t="s">
        <v>359</v>
      </c>
      <c r="B55" s="175">
        <v>0.44305555555555554</v>
      </c>
      <c r="C55" s="175">
        <f t="shared" ref="C55:C57" si="20">B55+"00:25"</f>
        <v>0.46041666666666664</v>
      </c>
      <c r="D55" s="175">
        <v>0.48680555555555555</v>
      </c>
      <c r="E55" s="175">
        <v>0.50486111111111109</v>
      </c>
      <c r="F55" s="175">
        <v>0.51736111111111105</v>
      </c>
      <c r="G55" s="175">
        <v>0.52986111111111112</v>
      </c>
      <c r="H55" s="175">
        <v>4.6527777777777779E-2</v>
      </c>
      <c r="I55" s="175">
        <v>6.805555555555555E-2</v>
      </c>
      <c r="J55" s="176">
        <v>8.8888888888888892E-2</v>
      </c>
      <c r="K55" s="180" t="s">
        <v>357</v>
      </c>
      <c r="M55" s="108"/>
      <c r="N55" s="108"/>
      <c r="P55" s="108"/>
      <c r="Q55" s="108"/>
      <c r="R55" s="108"/>
      <c r="S55" s="108"/>
      <c r="T55" s="108"/>
      <c r="U55" s="178">
        <f t="shared" si="18"/>
        <v>1.7361111111111105E-2</v>
      </c>
      <c r="V55" s="178">
        <f t="shared" si="17"/>
        <v>2.6388888888888906E-2</v>
      </c>
      <c r="W55" s="178">
        <f t="shared" si="17"/>
        <v>1.8055555555555547E-2</v>
      </c>
      <c r="X55" s="178">
        <f t="shared" si="17"/>
        <v>1.2499999999999956E-2</v>
      </c>
      <c r="Y55" s="178">
        <f t="shared" si="17"/>
        <v>1.2500000000000067E-2</v>
      </c>
      <c r="Z55" s="178">
        <f t="shared" si="17"/>
        <v>-0.48333333333333334</v>
      </c>
      <c r="AA55" s="178">
        <f t="shared" si="17"/>
        <v>2.1527777777777771E-2</v>
      </c>
      <c r="AB55" s="178">
        <f t="shared" si="17"/>
        <v>2.0833333333333343E-2</v>
      </c>
      <c r="AC55" s="178"/>
      <c r="AD55" s="178">
        <f t="shared" ref="AD55:AD58" si="21">B55-B38</f>
        <v>1.6666666666666663E-2</v>
      </c>
      <c r="AE55" s="178">
        <f t="shared" si="19"/>
        <v>1.6666666666666663E-2</v>
      </c>
      <c r="AF55" s="178">
        <f t="shared" si="19"/>
        <v>1.6666666666666663E-2</v>
      </c>
      <c r="AG55" s="178">
        <f t="shared" si="19"/>
        <v>1.6666666666666663E-2</v>
      </c>
      <c r="AH55" s="178">
        <f t="shared" si="19"/>
        <v>1.6666666666666607E-2</v>
      </c>
      <c r="AI55" s="178">
        <f t="shared" si="19"/>
        <v>1.6666666666666718E-2</v>
      </c>
      <c r="AJ55" s="178">
        <f t="shared" si="19"/>
        <v>-0.48333333333333334</v>
      </c>
      <c r="AK55" s="178">
        <f t="shared" si="19"/>
        <v>1.6666666666666656E-2</v>
      </c>
      <c r="AL55" s="178">
        <f t="shared" si="19"/>
        <v>1.6666666666666663E-2</v>
      </c>
    </row>
    <row r="56" spans="1:38" ht="30" customHeight="1">
      <c r="A56" s="203" t="s">
        <v>360</v>
      </c>
      <c r="B56" s="175">
        <v>0.10972222222222222</v>
      </c>
      <c r="C56" s="175">
        <f t="shared" si="20"/>
        <v>0.12708333333333333</v>
      </c>
      <c r="D56" s="181">
        <v>0.15347222222222223</v>
      </c>
      <c r="E56" s="175">
        <v>0.17152777777777775</v>
      </c>
      <c r="F56" s="175">
        <v>0.18402777777777779</v>
      </c>
      <c r="G56" s="175">
        <v>0.19652777777777777</v>
      </c>
      <c r="H56" s="175">
        <v>0.21319444444444444</v>
      </c>
      <c r="I56" s="175">
        <v>0.23472222222222219</v>
      </c>
      <c r="J56" s="176">
        <v>0.25555555555555559</v>
      </c>
      <c r="K56" s="180" t="s">
        <v>357</v>
      </c>
      <c r="M56" s="108"/>
      <c r="N56" s="108"/>
      <c r="P56" s="108"/>
      <c r="Q56" s="108"/>
      <c r="R56" s="108"/>
      <c r="S56" s="108"/>
      <c r="T56" s="108"/>
      <c r="U56" s="178">
        <f t="shared" si="18"/>
        <v>1.7361111111111105E-2</v>
      </c>
      <c r="V56" s="178">
        <f t="shared" si="17"/>
        <v>2.6388888888888906E-2</v>
      </c>
      <c r="W56" s="178">
        <f t="shared" si="17"/>
        <v>1.8055555555555519E-2</v>
      </c>
      <c r="X56" s="178">
        <f t="shared" si="17"/>
        <v>1.2500000000000039E-2</v>
      </c>
      <c r="Y56" s="178">
        <f t="shared" si="17"/>
        <v>1.2499999999999983E-2</v>
      </c>
      <c r="Z56" s="178">
        <f t="shared" si="17"/>
        <v>1.6666666666666663E-2</v>
      </c>
      <c r="AA56" s="178">
        <f t="shared" si="17"/>
        <v>2.1527777777777757E-2</v>
      </c>
      <c r="AB56" s="178">
        <f t="shared" si="17"/>
        <v>2.0833333333333398E-2</v>
      </c>
      <c r="AC56" s="178"/>
      <c r="AD56" s="178">
        <f t="shared" si="21"/>
        <v>1.6666666666666663E-2</v>
      </c>
      <c r="AE56" s="178">
        <f t="shared" si="19"/>
        <v>1.6666666666666663E-2</v>
      </c>
      <c r="AF56" s="178">
        <f t="shared" si="19"/>
        <v>1.6666666666666691E-2</v>
      </c>
      <c r="AG56" s="178">
        <f t="shared" si="19"/>
        <v>1.6666666666666635E-2</v>
      </c>
      <c r="AH56" s="178">
        <f t="shared" si="19"/>
        <v>1.6666666666666691E-2</v>
      </c>
      <c r="AI56" s="178">
        <f t="shared" si="19"/>
        <v>1.6666666666666663E-2</v>
      </c>
      <c r="AJ56" s="178">
        <f t="shared" si="19"/>
        <v>1.6666666666666663E-2</v>
      </c>
      <c r="AK56" s="178">
        <f t="shared" si="19"/>
        <v>1.6666666666666635E-2</v>
      </c>
      <c r="AL56" s="178">
        <f t="shared" si="19"/>
        <v>1.6666666666666691E-2</v>
      </c>
    </row>
    <row r="57" spans="1:38" ht="30" customHeight="1">
      <c r="A57" s="203" t="s">
        <v>361</v>
      </c>
      <c r="B57" s="175">
        <v>0.27777777777777779</v>
      </c>
      <c r="C57" s="175">
        <f t="shared" si="20"/>
        <v>0.2951388888888889</v>
      </c>
      <c r="D57" s="175">
        <v>0.3215277777777778</v>
      </c>
      <c r="E57" s="175">
        <v>0.33958333333333335</v>
      </c>
      <c r="F57" s="175">
        <v>0.3520833333333333</v>
      </c>
      <c r="G57" s="175">
        <v>0.36458333333333331</v>
      </c>
      <c r="H57" s="175">
        <v>0.38125000000000003</v>
      </c>
      <c r="I57" s="175">
        <v>0.40277777777777773</v>
      </c>
      <c r="J57" s="176">
        <v>0.42222222222222222</v>
      </c>
      <c r="K57" s="184" t="s">
        <v>357</v>
      </c>
      <c r="M57" s="108"/>
      <c r="N57" s="108"/>
      <c r="P57" s="108"/>
      <c r="Q57" s="108"/>
      <c r="R57" s="108"/>
      <c r="S57" s="108"/>
      <c r="T57" s="108"/>
      <c r="U57" s="178">
        <f t="shared" si="18"/>
        <v>1.7361111111111105E-2</v>
      </c>
      <c r="V57" s="178">
        <f>D57-C57</f>
        <v>2.6388888888888906E-2</v>
      </c>
      <c r="W57" s="178">
        <f t="shared" si="17"/>
        <v>1.8055555555555547E-2</v>
      </c>
      <c r="X57" s="178">
        <f t="shared" si="17"/>
        <v>1.2499999999999956E-2</v>
      </c>
      <c r="Y57" s="178">
        <f t="shared" si="17"/>
        <v>1.2500000000000011E-2</v>
      </c>
      <c r="Z57" s="178">
        <f t="shared" si="17"/>
        <v>1.6666666666666718E-2</v>
      </c>
      <c r="AA57" s="178">
        <f t="shared" si="17"/>
        <v>2.1527777777777701E-2</v>
      </c>
      <c r="AB57" s="178">
        <f t="shared" si="17"/>
        <v>1.9444444444444486E-2</v>
      </c>
      <c r="AC57" s="178"/>
      <c r="AD57" s="178">
        <f t="shared" si="21"/>
        <v>1.7361111111111105E-2</v>
      </c>
      <c r="AE57" s="178">
        <f t="shared" si="19"/>
        <v>1.7361111111111105E-2</v>
      </c>
      <c r="AF57" s="178">
        <f t="shared" si="19"/>
        <v>1.736111111111116E-2</v>
      </c>
      <c r="AG57" s="178">
        <f t="shared" si="19"/>
        <v>1.7361111111111105E-2</v>
      </c>
      <c r="AH57" s="178">
        <f t="shared" si="19"/>
        <v>1.7361111111111105E-2</v>
      </c>
      <c r="AI57" s="178">
        <f t="shared" si="19"/>
        <v>1.7361111111111049E-2</v>
      </c>
      <c r="AJ57" s="178">
        <f t="shared" si="19"/>
        <v>1.736111111111116E-2</v>
      </c>
      <c r="AK57" s="178">
        <f t="shared" si="19"/>
        <v>1.7361111111111049E-2</v>
      </c>
      <c r="AL57" s="178">
        <f t="shared" si="19"/>
        <v>1.5972222222222221E-2</v>
      </c>
    </row>
    <row r="58" spans="1:38" ht="30" customHeight="1" thickBot="1">
      <c r="A58" s="203" t="s">
        <v>385</v>
      </c>
      <c r="B58" s="219">
        <v>0.4513888888888889</v>
      </c>
      <c r="C58" s="220"/>
      <c r="D58" s="220">
        <v>0.4826388888888889</v>
      </c>
      <c r="E58" s="220"/>
      <c r="F58" s="220">
        <v>6.9444444444444441E-3</v>
      </c>
      <c r="G58" s="221"/>
      <c r="H58" s="221"/>
      <c r="I58" s="221"/>
      <c r="J58" s="222"/>
      <c r="K58" s="184" t="s">
        <v>357</v>
      </c>
      <c r="U58" s="178">
        <f>C58-B58</f>
        <v>-0.4513888888888889</v>
      </c>
      <c r="V58" s="178">
        <f>D58-B58</f>
        <v>3.125E-2</v>
      </c>
      <c r="W58" s="178">
        <f t="shared" si="17"/>
        <v>-0.4826388888888889</v>
      </c>
      <c r="X58" s="178">
        <f>F58-D58</f>
        <v>-0.47569444444444448</v>
      </c>
      <c r="Y58" s="178">
        <f t="shared" si="17"/>
        <v>-6.9444444444444441E-3</v>
      </c>
      <c r="Z58" s="178">
        <f t="shared" si="17"/>
        <v>0</v>
      </c>
      <c r="AA58" s="178">
        <f t="shared" si="17"/>
        <v>0</v>
      </c>
      <c r="AB58" s="178">
        <f t="shared" si="17"/>
        <v>0</v>
      </c>
      <c r="AD58" s="178">
        <f t="shared" si="21"/>
        <v>1.8750000000000044E-2</v>
      </c>
      <c r="AE58" s="178">
        <f t="shared" si="19"/>
        <v>-0.44791666666666663</v>
      </c>
      <c r="AF58" s="178">
        <f>D58-D41</f>
        <v>1.736111111111116E-2</v>
      </c>
      <c r="AG58" s="178">
        <f t="shared" si="19"/>
        <v>0</v>
      </c>
      <c r="AH58" s="178">
        <f t="shared" si="19"/>
        <v>-0.4861111111111111</v>
      </c>
      <c r="AI58" s="178">
        <f t="shared" si="19"/>
        <v>0</v>
      </c>
      <c r="AJ58" s="178">
        <f t="shared" si="19"/>
        <v>0</v>
      </c>
      <c r="AK58" s="178">
        <f t="shared" si="19"/>
        <v>0</v>
      </c>
      <c r="AL58" s="178">
        <f t="shared" si="19"/>
        <v>0</v>
      </c>
    </row>
    <row r="59" spans="1:38" ht="30" customHeight="1" thickBot="1">
      <c r="A59" s="207">
        <v>4</v>
      </c>
      <c r="B59" s="216" t="s">
        <v>386</v>
      </c>
      <c r="C59" s="191"/>
      <c r="D59" s="191"/>
      <c r="E59" s="191"/>
      <c r="F59" s="192"/>
      <c r="G59" s="192"/>
      <c r="H59" s="192"/>
      <c r="I59" s="223"/>
      <c r="J59" s="208"/>
      <c r="K59" s="380" t="s">
        <v>362</v>
      </c>
    </row>
    <row r="60" spans="1:38" ht="30" customHeight="1" thickTop="1" thickBot="1">
      <c r="A60" s="383" t="s">
        <v>363</v>
      </c>
      <c r="B60" s="384"/>
      <c r="C60" s="384"/>
      <c r="D60" s="384"/>
      <c r="E60" s="384"/>
      <c r="F60" s="384"/>
      <c r="G60" s="384"/>
      <c r="H60" s="384"/>
      <c r="I60" s="384"/>
      <c r="J60" s="385"/>
      <c r="K60" s="381"/>
    </row>
    <row r="61" spans="1:38" ht="30" customHeight="1" thickTop="1">
      <c r="A61" s="386" t="s">
        <v>364</v>
      </c>
      <c r="B61" s="387"/>
      <c r="C61" s="388"/>
      <c r="D61" s="387"/>
      <c r="E61" s="389" t="s">
        <v>365</v>
      </c>
      <c r="F61" s="390"/>
      <c r="G61" s="391"/>
      <c r="H61" s="389" t="s">
        <v>366</v>
      </c>
      <c r="I61" s="390"/>
      <c r="J61" s="392"/>
      <c r="K61" s="381"/>
    </row>
    <row r="62" spans="1:38" ht="30" customHeight="1">
      <c r="A62" s="393" t="s">
        <v>367</v>
      </c>
      <c r="B62" s="394"/>
      <c r="C62" s="395" t="s">
        <v>368</v>
      </c>
      <c r="D62" s="395"/>
      <c r="E62" s="396"/>
      <c r="F62" s="365" t="s">
        <v>369</v>
      </c>
      <c r="G62" s="365"/>
      <c r="H62" s="365"/>
      <c r="I62" s="365"/>
      <c r="J62" s="366"/>
      <c r="K62" s="381"/>
    </row>
    <row r="63" spans="1:38" ht="30" customHeight="1">
      <c r="A63" s="397" t="s">
        <v>370</v>
      </c>
      <c r="B63" s="398"/>
      <c r="C63" s="196" t="s">
        <v>371</v>
      </c>
      <c r="D63" s="194" t="s">
        <v>372</v>
      </c>
      <c r="E63" s="195"/>
      <c r="F63" s="365" t="s">
        <v>373</v>
      </c>
      <c r="G63" s="365"/>
      <c r="H63" s="365"/>
      <c r="I63" s="365"/>
      <c r="J63" s="366"/>
      <c r="K63" s="381"/>
    </row>
    <row r="64" spans="1:38" ht="30" customHeight="1" thickBot="1">
      <c r="A64" s="367" t="s">
        <v>374</v>
      </c>
      <c r="B64" s="368"/>
      <c r="C64" s="197" t="s">
        <v>375</v>
      </c>
      <c r="D64" s="369" t="s">
        <v>376</v>
      </c>
      <c r="E64" s="370"/>
      <c r="F64" s="371" t="s">
        <v>377</v>
      </c>
      <c r="G64" s="371"/>
      <c r="H64" s="371"/>
      <c r="I64" s="371"/>
      <c r="J64" s="372"/>
      <c r="K64" s="382"/>
    </row>
    <row r="65" spans="1:38" ht="30" customHeight="1" thickTop="1">
      <c r="A65" s="373" t="s">
        <v>429</v>
      </c>
      <c r="B65" s="373"/>
      <c r="C65" s="373"/>
      <c r="D65" s="373"/>
      <c r="E65" s="373"/>
      <c r="F65" s="373"/>
      <c r="G65" s="373"/>
      <c r="H65" s="373"/>
      <c r="I65" s="378" t="s">
        <v>342</v>
      </c>
      <c r="J65" s="379"/>
    </row>
    <row r="66" spans="1:38" ht="30" customHeight="1">
      <c r="A66" s="373"/>
      <c r="B66" s="373"/>
      <c r="C66" s="373"/>
      <c r="D66" s="373"/>
      <c r="E66" s="373"/>
      <c r="F66" s="373"/>
      <c r="G66" s="373"/>
      <c r="H66" s="373"/>
      <c r="I66" s="376">
        <f>H71</f>
        <v>6.3194444444444442E-2</v>
      </c>
      <c r="J66" s="375"/>
    </row>
    <row r="67" spans="1:38" ht="30" customHeight="1" thickBot="1">
      <c r="A67" s="377">
        <f>$A$3</f>
        <v>45087</v>
      </c>
      <c r="B67" s="377"/>
      <c r="C67" s="377"/>
      <c r="D67" s="94" t="s">
        <v>343</v>
      </c>
      <c r="E67" s="274">
        <f>_xlfn.XLOOKUP(H67,'월간 계획'!C:C,'월간 계획'!B:B,"")</f>
        <v>3621</v>
      </c>
      <c r="F67" s="296" t="str">
        <f>_xlfn.XLOOKUP(J67,'월간 계획'!C:C,'월간 계획'!B:B,"")</f>
        <v>SP</v>
      </c>
      <c r="G67" s="95" t="s">
        <v>344</v>
      </c>
      <c r="H67" s="95" t="str">
        <f>_xlfn.XLOOKUP(M67,'월간 계획'!AB:AB,'월간 계획'!C:C,"")</f>
        <v>김도근</v>
      </c>
      <c r="I67" s="95" t="s">
        <v>345</v>
      </c>
      <c r="J67" s="96" t="str">
        <f>_xlfn.XLOOKUP(N67,'월간 계획'!AB:AB,'월간 계획'!C:C,"")</f>
        <v>김대수</v>
      </c>
      <c r="K67" s="93"/>
      <c r="L67" s="93" t="str">
        <f>IF(E67=F67,"ok","확인")</f>
        <v>확인</v>
      </c>
      <c r="M67" s="93" t="s">
        <v>393</v>
      </c>
      <c r="N67" s="93" t="s">
        <v>394</v>
      </c>
    </row>
    <row r="68" spans="1:38" ht="30" customHeight="1" thickTop="1" thickBot="1">
      <c r="A68" s="198" t="s">
        <v>348</v>
      </c>
      <c r="B68" s="168" t="s">
        <v>349</v>
      </c>
      <c r="C68" s="169" t="s">
        <v>350</v>
      </c>
      <c r="D68" s="169" t="s">
        <v>351</v>
      </c>
      <c r="E68" s="169" t="s">
        <v>352</v>
      </c>
      <c r="F68" s="169" t="s">
        <v>353</v>
      </c>
      <c r="G68" s="169" t="s">
        <v>352</v>
      </c>
      <c r="H68" s="169" t="s">
        <v>351</v>
      </c>
      <c r="I68" s="168" t="s">
        <v>350</v>
      </c>
      <c r="J68" s="199" t="s">
        <v>354</v>
      </c>
      <c r="K68" s="171" t="s">
        <v>355</v>
      </c>
    </row>
    <row r="69" spans="1:38" ht="30" customHeight="1" thickTop="1">
      <c r="A69" s="200" t="s">
        <v>356</v>
      </c>
      <c r="B69" s="217"/>
      <c r="C69" s="217"/>
      <c r="D69" s="217"/>
      <c r="E69" s="217"/>
      <c r="F69" s="217"/>
      <c r="G69" s="217"/>
      <c r="H69" s="218" t="s">
        <v>430</v>
      </c>
      <c r="I69" s="201">
        <v>0.25833333333333336</v>
      </c>
      <c r="J69" s="202">
        <v>0.2722222222222222</v>
      </c>
      <c r="K69" s="177" t="s">
        <v>357</v>
      </c>
      <c r="M69" s="108"/>
      <c r="N69" s="108"/>
      <c r="P69" s="108"/>
      <c r="Q69" s="108"/>
      <c r="R69" s="108"/>
      <c r="S69" s="108"/>
      <c r="T69" s="108"/>
      <c r="U69" s="178">
        <f>C69-B69</f>
        <v>0</v>
      </c>
      <c r="V69" s="178">
        <f t="shared" ref="V69:AB73" si="22">D69-C69</f>
        <v>0</v>
      </c>
      <c r="W69" s="178">
        <f t="shared" si="22"/>
        <v>0</v>
      </c>
      <c r="X69" s="178">
        <f t="shared" si="22"/>
        <v>0</v>
      </c>
      <c r="Y69" s="178">
        <f t="shared" si="22"/>
        <v>0</v>
      </c>
      <c r="Z69" s="178" t="e">
        <f t="shared" si="22"/>
        <v>#VALUE!</v>
      </c>
      <c r="AA69" s="178" t="e">
        <f t="shared" si="22"/>
        <v>#VALUE!</v>
      </c>
      <c r="AB69" s="178">
        <f>J69-I69</f>
        <v>1.388888888888884E-2</v>
      </c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</row>
    <row r="70" spans="1:38" ht="30" customHeight="1">
      <c r="A70" s="203" t="s">
        <v>358</v>
      </c>
      <c r="B70" s="175">
        <v>0.29305555555555557</v>
      </c>
      <c r="C70" s="175">
        <f>B70+"00:25"</f>
        <v>0.31041666666666667</v>
      </c>
      <c r="D70" s="175">
        <v>0.33680555555555558</v>
      </c>
      <c r="E70" s="175">
        <v>0.35486111111111113</v>
      </c>
      <c r="F70" s="175">
        <v>0.36736111111111108</v>
      </c>
      <c r="G70" s="175">
        <v>0.37986111111111115</v>
      </c>
      <c r="H70" s="175">
        <v>0.39652777777777781</v>
      </c>
      <c r="I70" s="175">
        <v>0.41805555555555557</v>
      </c>
      <c r="J70" s="176">
        <v>0.43888888888888888</v>
      </c>
      <c r="K70" s="180" t="s">
        <v>357</v>
      </c>
      <c r="M70" s="108"/>
      <c r="N70" s="108"/>
      <c r="P70" s="108"/>
      <c r="Q70" s="108"/>
      <c r="R70" s="108"/>
      <c r="S70" s="108"/>
      <c r="T70" s="108"/>
      <c r="U70" s="178">
        <f t="shared" ref="U70:U73" si="23">C70-B70</f>
        <v>1.7361111111111105E-2</v>
      </c>
      <c r="V70" s="178">
        <f t="shared" si="22"/>
        <v>2.6388888888888906E-2</v>
      </c>
      <c r="W70" s="178">
        <f t="shared" si="22"/>
        <v>1.8055555555555547E-2</v>
      </c>
      <c r="X70" s="178">
        <f t="shared" si="22"/>
        <v>1.2499999999999956E-2</v>
      </c>
      <c r="Y70" s="178">
        <f t="shared" si="22"/>
        <v>1.2500000000000067E-2</v>
      </c>
      <c r="Z70" s="178">
        <f t="shared" si="22"/>
        <v>1.6666666666666663E-2</v>
      </c>
      <c r="AA70" s="178">
        <f t="shared" si="22"/>
        <v>2.1527777777777757E-2</v>
      </c>
      <c r="AB70" s="178">
        <f t="shared" si="22"/>
        <v>2.0833333333333315E-2</v>
      </c>
      <c r="AC70" s="178"/>
      <c r="AD70" s="178">
        <f>B70-B54</f>
        <v>1.6666666666666718E-2</v>
      </c>
      <c r="AE70" s="178">
        <f t="shared" ref="AE70:AL73" si="24">C70-C54</f>
        <v>1.6666666666666718E-2</v>
      </c>
      <c r="AF70" s="178">
        <f t="shared" si="24"/>
        <v>1.6666666666666663E-2</v>
      </c>
      <c r="AG70" s="178">
        <f t="shared" si="24"/>
        <v>1.6666666666666663E-2</v>
      </c>
      <c r="AH70" s="178">
        <f t="shared" si="24"/>
        <v>1.6666666666666663E-2</v>
      </c>
      <c r="AI70" s="178">
        <f t="shared" si="24"/>
        <v>1.6666666666666718E-2</v>
      </c>
      <c r="AJ70" s="178">
        <f t="shared" si="24"/>
        <v>1.6666666666666663E-2</v>
      </c>
      <c r="AK70" s="178">
        <f t="shared" si="24"/>
        <v>1.6666666666666718E-2</v>
      </c>
      <c r="AL70" s="178">
        <f t="shared" si="24"/>
        <v>1.6666666666666663E-2</v>
      </c>
    </row>
    <row r="71" spans="1:38" ht="30" customHeight="1">
      <c r="A71" s="203" t="s">
        <v>359</v>
      </c>
      <c r="B71" s="175">
        <v>0.4597222222222222</v>
      </c>
      <c r="C71" s="175">
        <f t="shared" ref="C71:C73" si="25">B71+"00:25"</f>
        <v>0.4770833333333333</v>
      </c>
      <c r="D71" s="175">
        <v>0.50347222222222221</v>
      </c>
      <c r="E71" s="175">
        <v>0.52152777777777781</v>
      </c>
      <c r="F71" s="175">
        <v>0.53402777777777777</v>
      </c>
      <c r="G71" s="175">
        <v>4.6527777777777779E-2</v>
      </c>
      <c r="H71" s="181">
        <v>6.3194444444444442E-2</v>
      </c>
      <c r="I71" s="175">
        <v>8.4722222222222213E-2</v>
      </c>
      <c r="J71" s="176">
        <v>0.10555555555555556</v>
      </c>
      <c r="K71" s="180" t="s">
        <v>357</v>
      </c>
      <c r="M71" s="108"/>
      <c r="N71" s="108"/>
      <c r="P71" s="108"/>
      <c r="Q71" s="108"/>
      <c r="R71" s="108"/>
      <c r="S71" s="108"/>
      <c r="T71" s="108"/>
      <c r="U71" s="178">
        <f t="shared" si="23"/>
        <v>1.7361111111111105E-2</v>
      </c>
      <c r="V71" s="178">
        <f t="shared" si="22"/>
        <v>2.6388888888888906E-2</v>
      </c>
      <c r="W71" s="178">
        <f t="shared" si="22"/>
        <v>1.8055555555555602E-2</v>
      </c>
      <c r="X71" s="178">
        <f t="shared" si="22"/>
        <v>1.2499999999999956E-2</v>
      </c>
      <c r="Y71" s="178">
        <f t="shared" si="22"/>
        <v>-0.48749999999999999</v>
      </c>
      <c r="Z71" s="178">
        <f t="shared" si="22"/>
        <v>1.6666666666666663E-2</v>
      </c>
      <c r="AA71" s="178">
        <f t="shared" si="22"/>
        <v>2.1527777777777771E-2</v>
      </c>
      <c r="AB71" s="178">
        <f t="shared" si="22"/>
        <v>2.0833333333333343E-2</v>
      </c>
      <c r="AC71" s="178"/>
      <c r="AD71" s="178">
        <f t="shared" ref="AD71:AD73" si="26">B71-B55</f>
        <v>1.6666666666666663E-2</v>
      </c>
      <c r="AE71" s="178">
        <f t="shared" si="24"/>
        <v>1.6666666666666663E-2</v>
      </c>
      <c r="AF71" s="178">
        <f t="shared" si="24"/>
        <v>1.6666666666666663E-2</v>
      </c>
      <c r="AG71" s="178">
        <f t="shared" si="24"/>
        <v>1.6666666666666718E-2</v>
      </c>
      <c r="AH71" s="178">
        <f t="shared" si="24"/>
        <v>1.6666666666666718E-2</v>
      </c>
      <c r="AI71" s="178">
        <f t="shared" si="24"/>
        <v>-0.48333333333333334</v>
      </c>
      <c r="AJ71" s="178">
        <f t="shared" si="24"/>
        <v>1.6666666666666663E-2</v>
      </c>
      <c r="AK71" s="178">
        <f t="shared" si="24"/>
        <v>1.6666666666666663E-2</v>
      </c>
      <c r="AL71" s="178">
        <f t="shared" si="24"/>
        <v>1.6666666666666663E-2</v>
      </c>
    </row>
    <row r="72" spans="1:38" ht="30" customHeight="1">
      <c r="A72" s="203" t="s">
        <v>360</v>
      </c>
      <c r="B72" s="175">
        <v>0.12638888888888888</v>
      </c>
      <c r="C72" s="175">
        <f t="shared" si="25"/>
        <v>0.14374999999999999</v>
      </c>
      <c r="D72" s="175">
        <v>0.17013888888888887</v>
      </c>
      <c r="E72" s="175">
        <v>0.18819444444444444</v>
      </c>
      <c r="F72" s="175">
        <v>0.20069444444444443</v>
      </c>
      <c r="G72" s="175">
        <v>0.21319444444444444</v>
      </c>
      <c r="H72" s="175">
        <v>0.2298611111111111</v>
      </c>
      <c r="I72" s="175">
        <v>0.25138888888888888</v>
      </c>
      <c r="J72" s="176">
        <v>0.2722222222222222</v>
      </c>
      <c r="K72" s="180" t="s">
        <v>357</v>
      </c>
      <c r="M72" s="108"/>
      <c r="N72" s="108"/>
      <c r="P72" s="108"/>
      <c r="Q72" s="108"/>
      <c r="R72" s="108"/>
      <c r="S72" s="108"/>
      <c r="T72" s="108"/>
      <c r="U72" s="178">
        <f t="shared" si="23"/>
        <v>1.7361111111111105E-2</v>
      </c>
      <c r="V72" s="178">
        <f t="shared" si="22"/>
        <v>2.6388888888888878E-2</v>
      </c>
      <c r="W72" s="178">
        <f t="shared" si="22"/>
        <v>1.8055555555555575E-2</v>
      </c>
      <c r="X72" s="178">
        <f t="shared" si="22"/>
        <v>1.2499999999999983E-2</v>
      </c>
      <c r="Y72" s="178">
        <f t="shared" si="22"/>
        <v>1.2500000000000011E-2</v>
      </c>
      <c r="Z72" s="178">
        <f t="shared" si="22"/>
        <v>1.6666666666666663E-2</v>
      </c>
      <c r="AA72" s="178">
        <f t="shared" si="22"/>
        <v>2.1527777777777785E-2</v>
      </c>
      <c r="AB72" s="178">
        <f t="shared" si="22"/>
        <v>2.0833333333333315E-2</v>
      </c>
      <c r="AC72" s="178"/>
      <c r="AD72" s="178">
        <f t="shared" si="26"/>
        <v>1.6666666666666663E-2</v>
      </c>
      <c r="AE72" s="178">
        <f t="shared" si="24"/>
        <v>1.6666666666666663E-2</v>
      </c>
      <c r="AF72" s="178">
        <f t="shared" si="24"/>
        <v>1.6666666666666635E-2</v>
      </c>
      <c r="AG72" s="178">
        <f t="shared" si="24"/>
        <v>1.6666666666666691E-2</v>
      </c>
      <c r="AH72" s="178">
        <f t="shared" si="24"/>
        <v>1.6666666666666635E-2</v>
      </c>
      <c r="AI72" s="178">
        <f t="shared" si="24"/>
        <v>1.6666666666666663E-2</v>
      </c>
      <c r="AJ72" s="178">
        <f t="shared" si="24"/>
        <v>1.6666666666666663E-2</v>
      </c>
      <c r="AK72" s="178">
        <f t="shared" si="24"/>
        <v>1.6666666666666691E-2</v>
      </c>
      <c r="AL72" s="178">
        <f t="shared" si="24"/>
        <v>1.6666666666666607E-2</v>
      </c>
    </row>
    <row r="73" spans="1:38" ht="30" customHeight="1" thickBot="1">
      <c r="A73" s="203" t="s">
        <v>361</v>
      </c>
      <c r="B73" s="224">
        <v>0.2951388888888889</v>
      </c>
      <c r="C73" s="224">
        <f t="shared" si="25"/>
        <v>0.3125</v>
      </c>
      <c r="D73" s="224">
        <v>0.33888888888888885</v>
      </c>
      <c r="E73" s="224">
        <v>0.35694444444444445</v>
      </c>
      <c r="F73" s="224">
        <v>0.36944444444444446</v>
      </c>
      <c r="G73" s="224">
        <v>0.38194444444444442</v>
      </c>
      <c r="H73" s="224">
        <v>0.39861111111111108</v>
      </c>
      <c r="I73" s="224">
        <v>0.4201388888888889</v>
      </c>
      <c r="J73" s="225">
        <v>0.4375</v>
      </c>
      <c r="K73" s="184" t="s">
        <v>357</v>
      </c>
      <c r="M73" s="108"/>
      <c r="N73" s="108"/>
      <c r="P73" s="108"/>
      <c r="Q73" s="108"/>
      <c r="R73" s="108"/>
      <c r="S73" s="108"/>
      <c r="T73" s="108"/>
      <c r="U73" s="178">
        <f t="shared" si="23"/>
        <v>1.7361111111111105E-2</v>
      </c>
      <c r="V73" s="178">
        <f t="shared" si="22"/>
        <v>2.6388888888888851E-2</v>
      </c>
      <c r="W73" s="178">
        <f t="shared" si="22"/>
        <v>1.8055555555555602E-2</v>
      </c>
      <c r="X73" s="178">
        <f t="shared" si="22"/>
        <v>1.2500000000000011E-2</v>
      </c>
      <c r="Y73" s="178">
        <f t="shared" si="22"/>
        <v>1.2499999999999956E-2</v>
      </c>
      <c r="Z73" s="178">
        <f t="shared" si="22"/>
        <v>1.6666666666666663E-2</v>
      </c>
      <c r="AA73" s="178">
        <f t="shared" si="22"/>
        <v>2.1527777777777812E-2</v>
      </c>
      <c r="AB73" s="178">
        <f t="shared" si="22"/>
        <v>1.7361111111111105E-2</v>
      </c>
      <c r="AC73" s="178"/>
      <c r="AD73" s="178">
        <f t="shared" si="26"/>
        <v>1.7361111111111105E-2</v>
      </c>
      <c r="AE73" s="178">
        <f t="shared" si="24"/>
        <v>1.7361111111111105E-2</v>
      </c>
      <c r="AF73" s="178">
        <f t="shared" si="24"/>
        <v>1.7361111111111049E-2</v>
      </c>
      <c r="AG73" s="178">
        <f t="shared" si="24"/>
        <v>1.7361111111111105E-2</v>
      </c>
      <c r="AH73" s="178">
        <f t="shared" si="24"/>
        <v>1.736111111111116E-2</v>
      </c>
      <c r="AI73" s="178">
        <f t="shared" si="24"/>
        <v>1.7361111111111105E-2</v>
      </c>
      <c r="AJ73" s="178">
        <f t="shared" si="24"/>
        <v>1.7361111111111049E-2</v>
      </c>
      <c r="AK73" s="178">
        <f t="shared" si="24"/>
        <v>1.736111111111116E-2</v>
      </c>
      <c r="AL73" s="178">
        <f t="shared" si="24"/>
        <v>1.5277777777777779E-2</v>
      </c>
    </row>
    <row r="74" spans="1:38" ht="30" customHeight="1">
      <c r="A74" s="203" t="s">
        <v>385</v>
      </c>
      <c r="B74" s="206"/>
      <c r="C74" s="206"/>
      <c r="D74" s="206"/>
      <c r="E74" s="206"/>
      <c r="F74" s="206"/>
      <c r="G74" s="206"/>
      <c r="H74" s="206"/>
      <c r="I74" s="206"/>
      <c r="J74" s="226"/>
      <c r="K74" s="184" t="s">
        <v>357</v>
      </c>
      <c r="AD74" s="178"/>
      <c r="AE74" s="178"/>
      <c r="AF74" s="178"/>
      <c r="AG74" s="178"/>
      <c r="AH74" s="178"/>
      <c r="AI74" s="178"/>
      <c r="AJ74" s="178"/>
      <c r="AK74" s="178"/>
      <c r="AL74" s="178"/>
    </row>
    <row r="75" spans="1:38" ht="30" customHeight="1" thickBot="1">
      <c r="A75" s="207">
        <v>5</v>
      </c>
      <c r="C75" s="191"/>
      <c r="D75" s="191"/>
      <c r="E75" s="191"/>
      <c r="F75" s="192"/>
      <c r="G75" s="192"/>
      <c r="H75" s="192"/>
      <c r="I75" s="192"/>
      <c r="J75" s="208"/>
      <c r="K75" s="380" t="s">
        <v>362</v>
      </c>
    </row>
    <row r="76" spans="1:38" ht="30" customHeight="1" thickTop="1" thickBot="1">
      <c r="A76" s="383" t="s">
        <v>363</v>
      </c>
      <c r="B76" s="384"/>
      <c r="C76" s="384"/>
      <c r="D76" s="384"/>
      <c r="E76" s="384"/>
      <c r="F76" s="384"/>
      <c r="G76" s="384"/>
      <c r="H76" s="384"/>
      <c r="I76" s="384"/>
      <c r="J76" s="385"/>
      <c r="K76" s="381"/>
    </row>
    <row r="77" spans="1:38" ht="30" customHeight="1" thickTop="1">
      <c r="A77" s="386" t="s">
        <v>364</v>
      </c>
      <c r="B77" s="387"/>
      <c r="C77" s="388"/>
      <c r="D77" s="387"/>
      <c r="E77" s="389" t="s">
        <v>365</v>
      </c>
      <c r="F77" s="390"/>
      <c r="G77" s="391"/>
      <c r="H77" s="389" t="s">
        <v>387</v>
      </c>
      <c r="I77" s="390"/>
      <c r="J77" s="392"/>
      <c r="K77" s="381"/>
    </row>
    <row r="78" spans="1:38" ht="30" customHeight="1">
      <c r="A78" s="393" t="s">
        <v>367</v>
      </c>
      <c r="B78" s="394"/>
      <c r="C78" s="395" t="s">
        <v>368</v>
      </c>
      <c r="D78" s="395"/>
      <c r="E78" s="396"/>
      <c r="F78" s="365" t="s">
        <v>369</v>
      </c>
      <c r="G78" s="365"/>
      <c r="H78" s="365"/>
      <c r="I78" s="365"/>
      <c r="J78" s="366"/>
      <c r="K78" s="381"/>
    </row>
    <row r="79" spans="1:38" ht="30" customHeight="1">
      <c r="A79" s="397" t="s">
        <v>370</v>
      </c>
      <c r="B79" s="398"/>
      <c r="C79" s="196" t="s">
        <v>371</v>
      </c>
      <c r="D79" s="194" t="s">
        <v>372</v>
      </c>
      <c r="E79" s="195"/>
      <c r="F79" s="365" t="s">
        <v>373</v>
      </c>
      <c r="G79" s="365"/>
      <c r="H79" s="365"/>
      <c r="I79" s="365"/>
      <c r="J79" s="366"/>
      <c r="K79" s="381"/>
    </row>
    <row r="80" spans="1:38" ht="30" customHeight="1" thickBot="1">
      <c r="A80" s="367" t="s">
        <v>374</v>
      </c>
      <c r="B80" s="368"/>
      <c r="C80" s="197" t="s">
        <v>375</v>
      </c>
      <c r="D80" s="369" t="s">
        <v>376</v>
      </c>
      <c r="E80" s="370"/>
      <c r="F80" s="371" t="s">
        <v>377</v>
      </c>
      <c r="G80" s="371"/>
      <c r="H80" s="371"/>
      <c r="I80" s="371"/>
      <c r="J80" s="372"/>
      <c r="K80" s="382"/>
    </row>
    <row r="81" spans="1:38" ht="30" customHeight="1" thickTop="1">
      <c r="A81" s="373" t="s">
        <v>431</v>
      </c>
      <c r="B81" s="373"/>
      <c r="C81" s="373"/>
      <c r="D81" s="373"/>
      <c r="E81" s="373"/>
      <c r="F81" s="373"/>
      <c r="G81" s="373"/>
      <c r="H81" s="373"/>
      <c r="I81" s="378" t="s">
        <v>342</v>
      </c>
      <c r="J81" s="379"/>
    </row>
    <row r="82" spans="1:38" ht="30" customHeight="1">
      <c r="A82" s="373"/>
      <c r="B82" s="373"/>
      <c r="C82" s="373"/>
      <c r="D82" s="373"/>
      <c r="E82" s="373"/>
      <c r="F82" s="373"/>
      <c r="G82" s="373"/>
      <c r="H82" s="373"/>
      <c r="I82" s="376">
        <f>H87</f>
        <v>7.9861111111111105E-2</v>
      </c>
      <c r="J82" s="375"/>
    </row>
    <row r="83" spans="1:38" ht="30" customHeight="1" thickBot="1">
      <c r="A83" s="377">
        <f>$A$3</f>
        <v>45087</v>
      </c>
      <c r="B83" s="377"/>
      <c r="C83" s="377"/>
      <c r="D83" s="94" t="s">
        <v>343</v>
      </c>
      <c r="E83" s="274">
        <v>3622</v>
      </c>
      <c r="F83" s="296">
        <f>_xlfn.XLOOKUP(J83,'월간 계획'!C:C,'월간 계획'!B:B,"")</f>
        <v>0</v>
      </c>
      <c r="G83" s="95" t="s">
        <v>344</v>
      </c>
      <c r="H83" s="95" t="str">
        <f>_xlfn.XLOOKUP(M83,'월간 계획'!AB:AB,'월간 계획'!C:C,"")</f>
        <v>이덕길</v>
      </c>
      <c r="I83" s="95" t="s">
        <v>345</v>
      </c>
      <c r="J83" s="96" t="str">
        <f>_xlfn.XLOOKUP(N83,'월간 계획'!AB:AB,'월간 계획'!C:C,"")</f>
        <v>김광수</v>
      </c>
      <c r="K83" s="93"/>
      <c r="L83" s="93" t="str">
        <f>IF(E83=F83,"ok","확인")</f>
        <v>확인</v>
      </c>
      <c r="M83" s="93" t="s">
        <v>397</v>
      </c>
      <c r="N83" s="93" t="s">
        <v>398</v>
      </c>
    </row>
    <row r="84" spans="1:38" ht="30" customHeight="1" thickTop="1" thickBot="1">
      <c r="A84" s="198" t="s">
        <v>348</v>
      </c>
      <c r="B84" s="168" t="s">
        <v>349</v>
      </c>
      <c r="C84" s="169" t="s">
        <v>350</v>
      </c>
      <c r="D84" s="169" t="s">
        <v>351</v>
      </c>
      <c r="E84" s="169" t="s">
        <v>352</v>
      </c>
      <c r="F84" s="169" t="s">
        <v>353</v>
      </c>
      <c r="G84" s="169" t="s">
        <v>352</v>
      </c>
      <c r="H84" s="169" t="s">
        <v>351</v>
      </c>
      <c r="I84" s="168" t="s">
        <v>350</v>
      </c>
      <c r="J84" s="199" t="s">
        <v>354</v>
      </c>
      <c r="K84" s="171" t="s">
        <v>355</v>
      </c>
    </row>
    <row r="85" spans="1:38" ht="30" customHeight="1" thickTop="1">
      <c r="A85" s="200" t="s">
        <v>356</v>
      </c>
      <c r="B85" s="217"/>
      <c r="C85" s="217"/>
      <c r="D85" s="217"/>
      <c r="E85" s="217"/>
      <c r="F85" s="201">
        <v>0.22916666666666666</v>
      </c>
      <c r="G85" s="201">
        <v>0.24166666666666667</v>
      </c>
      <c r="H85" s="201">
        <v>0.25833333333333336</v>
      </c>
      <c r="I85" s="201">
        <v>0.28194444444444444</v>
      </c>
      <c r="J85" s="202">
        <v>0.29583333333333334</v>
      </c>
      <c r="K85" s="177" t="s">
        <v>357</v>
      </c>
      <c r="M85" s="108"/>
      <c r="N85" s="108"/>
      <c r="P85" s="108"/>
      <c r="Q85" s="108"/>
      <c r="R85" s="108"/>
      <c r="S85" s="108"/>
      <c r="T85" s="108"/>
      <c r="U85" s="178">
        <f>C85-B85</f>
        <v>0</v>
      </c>
      <c r="V85" s="178">
        <f t="shared" ref="V85:AB89" si="27">D85-C85</f>
        <v>0</v>
      </c>
      <c r="W85" s="178">
        <f t="shared" si="27"/>
        <v>0</v>
      </c>
      <c r="X85" s="178">
        <f t="shared" si="27"/>
        <v>0.22916666666666666</v>
      </c>
      <c r="Y85" s="178">
        <f t="shared" si="27"/>
        <v>1.2500000000000011E-2</v>
      </c>
      <c r="Z85" s="178">
        <f t="shared" si="27"/>
        <v>1.6666666666666691E-2</v>
      </c>
      <c r="AA85" s="178">
        <f t="shared" si="27"/>
        <v>2.3611111111111083E-2</v>
      </c>
      <c r="AB85" s="178">
        <f>J85-I85</f>
        <v>1.3888888888888895E-2</v>
      </c>
      <c r="AC85" s="178"/>
      <c r="AD85" s="178"/>
      <c r="AE85" s="178"/>
      <c r="AF85" s="178"/>
      <c r="AG85" s="178"/>
      <c r="AH85" s="178"/>
      <c r="AI85" s="178"/>
      <c r="AJ85" s="178"/>
      <c r="AK85" s="178"/>
      <c r="AL85" s="178"/>
    </row>
    <row r="86" spans="1:38" ht="30" customHeight="1">
      <c r="A86" s="203" t="s">
        <v>358</v>
      </c>
      <c r="B86" s="175">
        <v>0.30972222222222223</v>
      </c>
      <c r="C86" s="175">
        <f>B86+"00:25"</f>
        <v>0.32708333333333334</v>
      </c>
      <c r="D86" s="175">
        <v>0.35347222222222219</v>
      </c>
      <c r="E86" s="175">
        <v>0.37152777777777773</v>
      </c>
      <c r="F86" s="175">
        <v>0.3840277777777778</v>
      </c>
      <c r="G86" s="175">
        <v>0.39652777777777781</v>
      </c>
      <c r="H86" s="175">
        <v>0.41319444444444442</v>
      </c>
      <c r="I86" s="175">
        <v>0.43472222222222223</v>
      </c>
      <c r="J86" s="176">
        <v>0.45555555555555555</v>
      </c>
      <c r="K86" s="180" t="s">
        <v>357</v>
      </c>
      <c r="M86" s="108"/>
      <c r="N86" s="108"/>
      <c r="P86" s="108"/>
      <c r="Q86" s="108"/>
      <c r="R86" s="108"/>
      <c r="S86" s="108"/>
      <c r="T86" s="108"/>
      <c r="U86" s="178">
        <f t="shared" ref="U86:U89" si="28">C86-B86</f>
        <v>1.7361111111111105E-2</v>
      </c>
      <c r="V86" s="178">
        <f t="shared" si="27"/>
        <v>2.6388888888888851E-2</v>
      </c>
      <c r="W86" s="178">
        <f t="shared" si="27"/>
        <v>1.8055555555555547E-2</v>
      </c>
      <c r="X86" s="178">
        <f t="shared" si="27"/>
        <v>1.2500000000000067E-2</v>
      </c>
      <c r="Y86" s="178">
        <f t="shared" si="27"/>
        <v>1.2500000000000011E-2</v>
      </c>
      <c r="Z86" s="178">
        <f t="shared" si="27"/>
        <v>1.6666666666666607E-2</v>
      </c>
      <c r="AA86" s="178">
        <f t="shared" si="27"/>
        <v>2.1527777777777812E-2</v>
      </c>
      <c r="AB86" s="178">
        <f t="shared" si="27"/>
        <v>2.0833333333333315E-2</v>
      </c>
      <c r="AC86" s="178"/>
      <c r="AD86" s="178">
        <f>B86-B70</f>
        <v>1.6666666666666663E-2</v>
      </c>
      <c r="AE86" s="178">
        <f t="shared" ref="AE86:AL89" si="29">C86-C70</f>
        <v>1.6666666666666663E-2</v>
      </c>
      <c r="AF86" s="178">
        <f t="shared" si="29"/>
        <v>1.6666666666666607E-2</v>
      </c>
      <c r="AG86" s="178">
        <f t="shared" si="29"/>
        <v>1.6666666666666607E-2</v>
      </c>
      <c r="AH86" s="178">
        <f t="shared" si="29"/>
        <v>1.6666666666666718E-2</v>
      </c>
      <c r="AI86" s="178">
        <f t="shared" si="29"/>
        <v>1.6666666666666663E-2</v>
      </c>
      <c r="AJ86" s="178">
        <f t="shared" si="29"/>
        <v>1.6666666666666607E-2</v>
      </c>
      <c r="AK86" s="178">
        <f t="shared" si="29"/>
        <v>1.6666666666666663E-2</v>
      </c>
      <c r="AL86" s="178">
        <f t="shared" si="29"/>
        <v>1.6666666666666663E-2</v>
      </c>
    </row>
    <row r="87" spans="1:38" ht="30" customHeight="1">
      <c r="A87" s="203" t="s">
        <v>359</v>
      </c>
      <c r="B87" s="175">
        <v>0.47638888888888892</v>
      </c>
      <c r="C87" s="175">
        <f t="shared" ref="C87:C89" si="30">B87+"00:25"</f>
        <v>0.49375000000000002</v>
      </c>
      <c r="D87" s="175">
        <v>0.52013888888888882</v>
      </c>
      <c r="E87" s="175">
        <v>0.53819444444444442</v>
      </c>
      <c r="F87" s="175">
        <v>5.0694444444444452E-2</v>
      </c>
      <c r="G87" s="175">
        <v>6.3194444444444442E-2</v>
      </c>
      <c r="H87" s="181">
        <v>7.9861111111111105E-2</v>
      </c>
      <c r="I87" s="175">
        <v>0.1013888888888889</v>
      </c>
      <c r="J87" s="176">
        <v>0.12222222222222223</v>
      </c>
      <c r="K87" s="180" t="s">
        <v>357</v>
      </c>
      <c r="M87" s="108"/>
      <c r="N87" s="108"/>
      <c r="P87" s="108"/>
      <c r="Q87" s="108"/>
      <c r="R87" s="108"/>
      <c r="S87" s="108"/>
      <c r="T87" s="108"/>
      <c r="U87" s="178">
        <f t="shared" si="28"/>
        <v>1.7361111111111105E-2</v>
      </c>
      <c r="V87" s="178">
        <f t="shared" si="27"/>
        <v>2.6388888888888795E-2</v>
      </c>
      <c r="W87" s="178">
        <f t="shared" si="27"/>
        <v>1.8055555555555602E-2</v>
      </c>
      <c r="X87" s="178">
        <f t="shared" si="27"/>
        <v>-0.48749999999999999</v>
      </c>
      <c r="Y87" s="178">
        <f t="shared" si="27"/>
        <v>1.249999999999999E-2</v>
      </c>
      <c r="Z87" s="178">
        <f t="shared" si="27"/>
        <v>1.6666666666666663E-2</v>
      </c>
      <c r="AA87" s="178">
        <f t="shared" si="27"/>
        <v>2.1527777777777798E-2</v>
      </c>
      <c r="AB87" s="178">
        <f t="shared" si="27"/>
        <v>2.0833333333333329E-2</v>
      </c>
      <c r="AC87" s="178"/>
      <c r="AD87" s="178">
        <f t="shared" ref="AD87:AD89" si="31">B87-B71</f>
        <v>1.6666666666666718E-2</v>
      </c>
      <c r="AE87" s="178">
        <f t="shared" si="29"/>
        <v>1.6666666666666718E-2</v>
      </c>
      <c r="AF87" s="178">
        <f t="shared" si="29"/>
        <v>1.6666666666666607E-2</v>
      </c>
      <c r="AG87" s="178">
        <f t="shared" si="29"/>
        <v>1.6666666666666607E-2</v>
      </c>
      <c r="AH87" s="178">
        <f t="shared" si="29"/>
        <v>-0.48333333333333334</v>
      </c>
      <c r="AI87" s="178">
        <f t="shared" si="29"/>
        <v>1.6666666666666663E-2</v>
      </c>
      <c r="AJ87" s="178">
        <f t="shared" si="29"/>
        <v>1.6666666666666663E-2</v>
      </c>
      <c r="AK87" s="178">
        <f t="shared" si="29"/>
        <v>1.6666666666666691E-2</v>
      </c>
      <c r="AL87" s="178">
        <f t="shared" si="29"/>
        <v>1.6666666666666677E-2</v>
      </c>
    </row>
    <row r="88" spans="1:38" ht="30" customHeight="1">
      <c r="A88" s="203" t="s">
        <v>360</v>
      </c>
      <c r="B88" s="175">
        <v>0.14305555555555557</v>
      </c>
      <c r="C88" s="175">
        <f t="shared" si="30"/>
        <v>0.16041666666666668</v>
      </c>
      <c r="D88" s="175">
        <v>0.18680555555555556</v>
      </c>
      <c r="E88" s="175">
        <v>0.20486111111111113</v>
      </c>
      <c r="F88" s="175">
        <v>0.21736111111111112</v>
      </c>
      <c r="G88" s="175">
        <v>0.2298611111111111</v>
      </c>
      <c r="H88" s="175">
        <v>0.24652777777777779</v>
      </c>
      <c r="I88" s="175">
        <v>0.26805555555555555</v>
      </c>
      <c r="J88" s="176">
        <v>0.28888888888888892</v>
      </c>
      <c r="K88" s="180" t="s">
        <v>357</v>
      </c>
      <c r="M88" s="108"/>
      <c r="N88" s="108"/>
      <c r="P88" s="108"/>
      <c r="Q88" s="108"/>
      <c r="R88" s="108"/>
      <c r="S88" s="108"/>
      <c r="T88" s="108"/>
      <c r="U88" s="178">
        <f t="shared" si="28"/>
        <v>1.7361111111111105E-2</v>
      </c>
      <c r="V88" s="178">
        <f t="shared" si="27"/>
        <v>2.6388888888888878E-2</v>
      </c>
      <c r="W88" s="178">
        <f t="shared" si="27"/>
        <v>1.8055555555555575E-2</v>
      </c>
      <c r="X88" s="178">
        <f t="shared" si="27"/>
        <v>1.2499999999999983E-2</v>
      </c>
      <c r="Y88" s="178">
        <f t="shared" si="27"/>
        <v>1.2499999999999983E-2</v>
      </c>
      <c r="Z88" s="178">
        <f t="shared" si="27"/>
        <v>1.6666666666666691E-2</v>
      </c>
      <c r="AA88" s="178">
        <f t="shared" si="27"/>
        <v>2.1527777777777757E-2</v>
      </c>
      <c r="AB88" s="178">
        <f t="shared" si="27"/>
        <v>2.083333333333337E-2</v>
      </c>
      <c r="AC88" s="178"/>
      <c r="AD88" s="178">
        <f t="shared" si="31"/>
        <v>1.6666666666666691E-2</v>
      </c>
      <c r="AE88" s="178">
        <f t="shared" si="29"/>
        <v>1.6666666666666691E-2</v>
      </c>
      <c r="AF88" s="178">
        <f t="shared" si="29"/>
        <v>1.6666666666666691E-2</v>
      </c>
      <c r="AG88" s="178">
        <f t="shared" si="29"/>
        <v>1.6666666666666691E-2</v>
      </c>
      <c r="AH88" s="178">
        <f t="shared" si="29"/>
        <v>1.6666666666666691E-2</v>
      </c>
      <c r="AI88" s="178">
        <f t="shared" si="29"/>
        <v>1.6666666666666663E-2</v>
      </c>
      <c r="AJ88" s="178">
        <f t="shared" si="29"/>
        <v>1.6666666666666691E-2</v>
      </c>
      <c r="AK88" s="178">
        <f t="shared" si="29"/>
        <v>1.6666666666666663E-2</v>
      </c>
      <c r="AL88" s="178">
        <f t="shared" si="29"/>
        <v>1.6666666666666718E-2</v>
      </c>
    </row>
    <row r="89" spans="1:38" ht="30" customHeight="1" thickBot="1">
      <c r="A89" s="203" t="s">
        <v>361</v>
      </c>
      <c r="B89" s="224">
        <v>0.3125</v>
      </c>
      <c r="C89" s="224">
        <f t="shared" si="30"/>
        <v>0.3298611111111111</v>
      </c>
      <c r="D89" s="224">
        <v>0.35625000000000001</v>
      </c>
      <c r="E89" s="224">
        <v>0.3743055555555555</v>
      </c>
      <c r="F89" s="224">
        <v>0.38680555555555557</v>
      </c>
      <c r="G89" s="224">
        <v>0.39930555555555558</v>
      </c>
      <c r="H89" s="224">
        <v>0.41597222222222219</v>
      </c>
      <c r="I89" s="224">
        <v>0.4375</v>
      </c>
      <c r="J89" s="225">
        <v>0.4513888888888889</v>
      </c>
      <c r="K89" s="184" t="s">
        <v>357</v>
      </c>
      <c r="M89" s="108"/>
      <c r="N89" s="108"/>
      <c r="P89" s="108"/>
      <c r="Q89" s="108"/>
      <c r="R89" s="108"/>
      <c r="S89" s="108"/>
      <c r="T89" s="108"/>
      <c r="U89" s="178">
        <f t="shared" si="28"/>
        <v>1.7361111111111105E-2</v>
      </c>
      <c r="V89" s="178">
        <f t="shared" si="27"/>
        <v>2.6388888888888906E-2</v>
      </c>
      <c r="W89" s="178">
        <f t="shared" si="27"/>
        <v>1.8055555555555491E-2</v>
      </c>
      <c r="X89" s="178">
        <f t="shared" si="27"/>
        <v>1.2500000000000067E-2</v>
      </c>
      <c r="Y89" s="178">
        <f t="shared" si="27"/>
        <v>1.2500000000000011E-2</v>
      </c>
      <c r="Z89" s="178">
        <f t="shared" si="27"/>
        <v>1.6666666666666607E-2</v>
      </c>
      <c r="AA89" s="178">
        <f t="shared" si="27"/>
        <v>2.1527777777777812E-2</v>
      </c>
      <c r="AB89" s="178">
        <f t="shared" si="27"/>
        <v>1.3888888888888895E-2</v>
      </c>
      <c r="AC89" s="178"/>
      <c r="AD89" s="178">
        <f t="shared" si="31"/>
        <v>1.7361111111111105E-2</v>
      </c>
      <c r="AE89" s="178">
        <f t="shared" si="29"/>
        <v>1.7361111111111105E-2</v>
      </c>
      <c r="AF89" s="178">
        <f t="shared" si="29"/>
        <v>1.736111111111116E-2</v>
      </c>
      <c r="AG89" s="178">
        <f t="shared" si="29"/>
        <v>1.7361111111111049E-2</v>
      </c>
      <c r="AH89" s="178">
        <f t="shared" si="29"/>
        <v>1.7361111111111105E-2</v>
      </c>
      <c r="AI89" s="178">
        <f t="shared" si="29"/>
        <v>1.736111111111116E-2</v>
      </c>
      <c r="AJ89" s="178">
        <f t="shared" si="29"/>
        <v>1.7361111111111105E-2</v>
      </c>
      <c r="AK89" s="178">
        <f t="shared" si="29"/>
        <v>1.7361111111111105E-2</v>
      </c>
      <c r="AL89" s="178">
        <f t="shared" si="29"/>
        <v>1.3888888888888895E-2</v>
      </c>
    </row>
    <row r="90" spans="1:38" ht="30" customHeight="1">
      <c r="A90" s="203"/>
      <c r="B90" s="227"/>
      <c r="C90" s="227"/>
      <c r="D90" s="227"/>
      <c r="E90" s="227"/>
      <c r="F90" s="228"/>
      <c r="G90" s="228"/>
      <c r="H90" s="228"/>
      <c r="I90" s="228"/>
      <c r="J90" s="229"/>
      <c r="K90" s="189"/>
    </row>
    <row r="91" spans="1:38" ht="30" customHeight="1" thickBot="1">
      <c r="A91" s="207">
        <v>6</v>
      </c>
      <c r="B91" s="191"/>
      <c r="C91" s="191"/>
      <c r="D91" s="191"/>
      <c r="E91" s="191"/>
      <c r="F91" s="192"/>
      <c r="G91" s="192"/>
      <c r="H91" s="192"/>
      <c r="I91" s="192"/>
      <c r="J91" s="208"/>
      <c r="K91" s="380" t="s">
        <v>362</v>
      </c>
    </row>
    <row r="92" spans="1:38" ht="30" customHeight="1" thickTop="1" thickBot="1">
      <c r="A92" s="383" t="s">
        <v>363</v>
      </c>
      <c r="B92" s="384"/>
      <c r="C92" s="384"/>
      <c r="D92" s="384"/>
      <c r="E92" s="384"/>
      <c r="F92" s="384"/>
      <c r="G92" s="384"/>
      <c r="H92" s="384"/>
      <c r="I92" s="384"/>
      <c r="J92" s="385"/>
      <c r="K92" s="381"/>
    </row>
    <row r="93" spans="1:38" ht="30" customHeight="1" thickTop="1">
      <c r="A93" s="386" t="s">
        <v>364</v>
      </c>
      <c r="B93" s="387"/>
      <c r="C93" s="388"/>
      <c r="D93" s="387"/>
      <c r="E93" s="389" t="s">
        <v>365</v>
      </c>
      <c r="F93" s="390"/>
      <c r="G93" s="391"/>
      <c r="H93" s="389" t="s">
        <v>366</v>
      </c>
      <c r="I93" s="390"/>
      <c r="J93" s="392"/>
      <c r="K93" s="381"/>
    </row>
    <row r="94" spans="1:38" ht="30" customHeight="1">
      <c r="A94" s="393" t="s">
        <v>367</v>
      </c>
      <c r="B94" s="394"/>
      <c r="C94" s="395" t="s">
        <v>368</v>
      </c>
      <c r="D94" s="395"/>
      <c r="E94" s="396"/>
      <c r="F94" s="365" t="s">
        <v>369</v>
      </c>
      <c r="G94" s="365"/>
      <c r="H94" s="365"/>
      <c r="I94" s="365"/>
      <c r="J94" s="366"/>
      <c r="K94" s="381"/>
    </row>
    <row r="95" spans="1:38" ht="30" customHeight="1">
      <c r="A95" s="397" t="s">
        <v>370</v>
      </c>
      <c r="B95" s="398"/>
      <c r="C95" s="196" t="s">
        <v>371</v>
      </c>
      <c r="D95" s="194" t="s">
        <v>372</v>
      </c>
      <c r="E95" s="195"/>
      <c r="F95" s="365" t="s">
        <v>373</v>
      </c>
      <c r="G95" s="365"/>
      <c r="H95" s="365"/>
      <c r="I95" s="365"/>
      <c r="J95" s="366"/>
      <c r="K95" s="381"/>
    </row>
    <row r="96" spans="1:38" ht="30" customHeight="1" thickBot="1">
      <c r="A96" s="367" t="s">
        <v>374</v>
      </c>
      <c r="B96" s="368"/>
      <c r="C96" s="197" t="s">
        <v>375</v>
      </c>
      <c r="D96" s="369" t="s">
        <v>376</v>
      </c>
      <c r="E96" s="370"/>
      <c r="F96" s="371" t="s">
        <v>377</v>
      </c>
      <c r="G96" s="371"/>
      <c r="H96" s="371"/>
      <c r="I96" s="371"/>
      <c r="J96" s="372"/>
      <c r="K96" s="382"/>
    </row>
    <row r="97" spans="1:38" ht="30" customHeight="1" thickTop="1">
      <c r="A97" s="373" t="s">
        <v>432</v>
      </c>
      <c r="B97" s="373"/>
      <c r="C97" s="373"/>
      <c r="D97" s="373"/>
      <c r="E97" s="373"/>
      <c r="F97" s="373"/>
      <c r="G97" s="373"/>
      <c r="H97" s="373"/>
      <c r="I97" s="378" t="s">
        <v>342</v>
      </c>
      <c r="J97" s="379"/>
    </row>
    <row r="98" spans="1:38" ht="30" customHeight="1">
      <c r="A98" s="373"/>
      <c r="B98" s="373"/>
      <c r="C98" s="373"/>
      <c r="D98" s="373"/>
      <c r="E98" s="373"/>
      <c r="F98" s="373"/>
      <c r="G98" s="373"/>
      <c r="H98" s="373"/>
      <c r="I98" s="376">
        <f>H103</f>
        <v>9.6527777777777768E-2</v>
      </c>
      <c r="J98" s="375"/>
    </row>
    <row r="99" spans="1:38" ht="30" customHeight="1" thickBot="1">
      <c r="A99" s="377">
        <f>$A$3</f>
        <v>45087</v>
      </c>
      <c r="B99" s="377"/>
      <c r="C99" s="377"/>
      <c r="D99" s="94" t="s">
        <v>343</v>
      </c>
      <c r="E99" s="274">
        <f>_xlfn.XLOOKUP(H99,'월간 계획'!C:C,'월간 계획'!B:B,"")</f>
        <v>3629</v>
      </c>
      <c r="F99" s="296">
        <f>_xlfn.XLOOKUP(J99,'월간 계획'!C:C,'월간 계획'!B:B,"")</f>
        <v>3629</v>
      </c>
      <c r="G99" s="95" t="s">
        <v>344</v>
      </c>
      <c r="H99" s="95" t="str">
        <f>_xlfn.XLOOKUP(M99,'월간 계획'!AB:AB,'월간 계획'!C:C,"")</f>
        <v>김권호</v>
      </c>
      <c r="I99" s="95" t="s">
        <v>345</v>
      </c>
      <c r="J99" s="96" t="str">
        <f>_xlfn.XLOOKUP(N99,'월간 계획'!AB:AB,'월간 계획'!C:C,"")</f>
        <v>김민규</v>
      </c>
      <c r="K99" s="93"/>
      <c r="L99" s="93" t="str">
        <f>IF(E99=F99,"ok","확인")</f>
        <v>ok</v>
      </c>
      <c r="M99" s="93" t="s">
        <v>400</v>
      </c>
      <c r="N99" s="93" t="s">
        <v>401</v>
      </c>
    </row>
    <row r="100" spans="1:38" ht="30" customHeight="1" thickTop="1" thickBot="1">
      <c r="A100" s="198" t="s">
        <v>348</v>
      </c>
      <c r="B100" s="168" t="s">
        <v>349</v>
      </c>
      <c r="C100" s="169" t="s">
        <v>350</v>
      </c>
      <c r="D100" s="169" t="s">
        <v>351</v>
      </c>
      <c r="E100" s="169" t="s">
        <v>352</v>
      </c>
      <c r="F100" s="169" t="s">
        <v>353</v>
      </c>
      <c r="G100" s="169" t="s">
        <v>352</v>
      </c>
      <c r="H100" s="169" t="s">
        <v>351</v>
      </c>
      <c r="I100" s="168" t="s">
        <v>350</v>
      </c>
      <c r="J100" s="199" t="s">
        <v>354</v>
      </c>
      <c r="K100" s="171" t="s">
        <v>355</v>
      </c>
    </row>
    <row r="101" spans="1:38" ht="30" customHeight="1" thickTop="1">
      <c r="A101" s="200" t="s">
        <v>356</v>
      </c>
      <c r="B101" s="230"/>
      <c r="C101" s="230"/>
      <c r="D101" s="230"/>
      <c r="E101" s="230"/>
      <c r="F101" s="231">
        <v>0.24305555555555555</v>
      </c>
      <c r="G101" s="231">
        <v>0.25555555555555559</v>
      </c>
      <c r="H101" s="231">
        <v>0.2722222222222222</v>
      </c>
      <c r="I101" s="231">
        <v>0.2951388888888889</v>
      </c>
      <c r="J101" s="231">
        <v>0.30902777777777779</v>
      </c>
      <c r="K101" s="177" t="s">
        <v>357</v>
      </c>
      <c r="M101" s="108"/>
      <c r="N101" s="108"/>
      <c r="P101" s="108"/>
      <c r="Q101" s="108"/>
      <c r="R101" s="108"/>
      <c r="S101" s="108"/>
      <c r="T101" s="108"/>
      <c r="U101" s="178">
        <f>C101-B101</f>
        <v>0</v>
      </c>
      <c r="V101" s="178">
        <f t="shared" ref="V101:AB105" si="32">D101-C101</f>
        <v>0</v>
      </c>
      <c r="W101" s="178">
        <f t="shared" si="32"/>
        <v>0</v>
      </c>
      <c r="X101" s="178">
        <f t="shared" si="32"/>
        <v>0.24305555555555555</v>
      </c>
      <c r="Y101" s="178">
        <f t="shared" si="32"/>
        <v>1.2500000000000039E-2</v>
      </c>
      <c r="Z101" s="178">
        <f t="shared" si="32"/>
        <v>1.6666666666666607E-2</v>
      </c>
      <c r="AA101" s="178">
        <f t="shared" si="32"/>
        <v>2.2916666666666696E-2</v>
      </c>
      <c r="AB101" s="178">
        <f>J101-I101</f>
        <v>1.3888888888888895E-2</v>
      </c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</row>
    <row r="102" spans="1:38" ht="30" customHeight="1">
      <c r="A102" s="203" t="s">
        <v>358</v>
      </c>
      <c r="B102" s="175">
        <v>0.3263888888888889</v>
      </c>
      <c r="C102" s="175">
        <f>B102+"00:25"</f>
        <v>0.34375</v>
      </c>
      <c r="D102" s="175">
        <v>0.37013888888888885</v>
      </c>
      <c r="E102" s="175">
        <v>0.38819444444444445</v>
      </c>
      <c r="F102" s="175">
        <v>0.40069444444444446</v>
      </c>
      <c r="G102" s="175">
        <v>0.41319444444444442</v>
      </c>
      <c r="H102" s="175">
        <v>0.42986111111111108</v>
      </c>
      <c r="I102" s="175">
        <v>0.4513888888888889</v>
      </c>
      <c r="J102" s="175">
        <v>0.47222222222222227</v>
      </c>
      <c r="K102" s="180" t="s">
        <v>357</v>
      </c>
      <c r="M102" s="108"/>
      <c r="N102" s="108"/>
      <c r="P102" s="108"/>
      <c r="Q102" s="108"/>
      <c r="R102" s="108"/>
      <c r="S102" s="108"/>
      <c r="T102" s="108"/>
      <c r="U102" s="178">
        <f t="shared" ref="U102:U105" si="33">C102-B102</f>
        <v>1.7361111111111105E-2</v>
      </c>
      <c r="V102" s="178">
        <f t="shared" si="32"/>
        <v>2.6388888888888851E-2</v>
      </c>
      <c r="W102" s="178">
        <f t="shared" si="32"/>
        <v>1.8055555555555602E-2</v>
      </c>
      <c r="X102" s="178">
        <f t="shared" si="32"/>
        <v>1.2500000000000011E-2</v>
      </c>
      <c r="Y102" s="178">
        <f t="shared" si="32"/>
        <v>1.2499999999999956E-2</v>
      </c>
      <c r="Z102" s="178">
        <f t="shared" si="32"/>
        <v>1.6666666666666663E-2</v>
      </c>
      <c r="AA102" s="178">
        <f t="shared" si="32"/>
        <v>2.1527777777777812E-2</v>
      </c>
      <c r="AB102" s="178">
        <f t="shared" si="32"/>
        <v>2.083333333333337E-2</v>
      </c>
      <c r="AC102" s="178"/>
      <c r="AD102" s="178">
        <f>B102-B86</f>
        <v>1.6666666666666663E-2</v>
      </c>
      <c r="AE102" s="178">
        <f t="shared" ref="AE102:AL105" si="34">C102-C86</f>
        <v>1.6666666666666663E-2</v>
      </c>
      <c r="AF102" s="178">
        <f t="shared" si="34"/>
        <v>1.6666666666666663E-2</v>
      </c>
      <c r="AG102" s="178">
        <f t="shared" si="34"/>
        <v>1.6666666666666718E-2</v>
      </c>
      <c r="AH102" s="178">
        <f t="shared" si="34"/>
        <v>1.6666666666666663E-2</v>
      </c>
      <c r="AI102" s="178">
        <f t="shared" si="34"/>
        <v>1.6666666666666607E-2</v>
      </c>
      <c r="AJ102" s="178">
        <f t="shared" si="34"/>
        <v>1.6666666666666663E-2</v>
      </c>
      <c r="AK102" s="178">
        <f t="shared" si="34"/>
        <v>1.6666666666666663E-2</v>
      </c>
      <c r="AL102" s="178">
        <f t="shared" si="34"/>
        <v>1.6666666666666718E-2</v>
      </c>
    </row>
    <row r="103" spans="1:38" ht="30" customHeight="1">
      <c r="A103" s="203" t="s">
        <v>359</v>
      </c>
      <c r="B103" s="175">
        <v>0.49305555555555558</v>
      </c>
      <c r="C103" s="175">
        <f t="shared" ref="C103:C105" si="35">B103+"00:25"</f>
        <v>0.51041666666666674</v>
      </c>
      <c r="D103" s="175">
        <v>0.53680555555555554</v>
      </c>
      <c r="E103" s="175">
        <v>5.486111111111111E-2</v>
      </c>
      <c r="F103" s="175">
        <v>6.7361111111111108E-2</v>
      </c>
      <c r="G103" s="175">
        <v>7.9861111111111105E-2</v>
      </c>
      <c r="H103" s="181">
        <v>9.6527777777777768E-2</v>
      </c>
      <c r="I103" s="175">
        <v>0.11805555555555557</v>
      </c>
      <c r="J103" s="175">
        <v>0.1388888888888889</v>
      </c>
      <c r="K103" s="180" t="s">
        <v>357</v>
      </c>
      <c r="M103" s="108"/>
      <c r="N103" s="108"/>
      <c r="P103" s="108"/>
      <c r="Q103" s="108"/>
      <c r="R103" s="108"/>
      <c r="S103" s="108"/>
      <c r="T103" s="108"/>
      <c r="U103" s="178">
        <f t="shared" si="33"/>
        <v>1.736111111111116E-2</v>
      </c>
      <c r="V103" s="178">
        <f t="shared" si="32"/>
        <v>2.6388888888888795E-2</v>
      </c>
      <c r="W103" s="178">
        <f t="shared" si="32"/>
        <v>-0.4819444444444444</v>
      </c>
      <c r="X103" s="178">
        <f t="shared" si="32"/>
        <v>1.2499999999999997E-2</v>
      </c>
      <c r="Y103" s="178">
        <f t="shared" si="32"/>
        <v>1.2499999999999997E-2</v>
      </c>
      <c r="Z103" s="178">
        <f t="shared" si="32"/>
        <v>1.6666666666666663E-2</v>
      </c>
      <c r="AA103" s="178">
        <f t="shared" si="32"/>
        <v>2.1527777777777798E-2</v>
      </c>
      <c r="AB103" s="178">
        <f t="shared" si="32"/>
        <v>2.0833333333333329E-2</v>
      </c>
      <c r="AC103" s="178"/>
      <c r="AD103" s="178">
        <f t="shared" ref="AD103:AD105" si="36">B103-B87</f>
        <v>1.6666666666666663E-2</v>
      </c>
      <c r="AE103" s="178">
        <f t="shared" si="34"/>
        <v>1.6666666666666718E-2</v>
      </c>
      <c r="AF103" s="178">
        <f t="shared" si="34"/>
        <v>1.6666666666666718E-2</v>
      </c>
      <c r="AG103" s="178">
        <f t="shared" si="34"/>
        <v>-0.48333333333333328</v>
      </c>
      <c r="AH103" s="178">
        <f t="shared" si="34"/>
        <v>1.6666666666666656E-2</v>
      </c>
      <c r="AI103" s="178">
        <f t="shared" si="34"/>
        <v>1.6666666666666663E-2</v>
      </c>
      <c r="AJ103" s="178">
        <f t="shared" si="34"/>
        <v>1.6666666666666663E-2</v>
      </c>
      <c r="AK103" s="178">
        <f t="shared" si="34"/>
        <v>1.6666666666666663E-2</v>
      </c>
      <c r="AL103" s="178">
        <f t="shared" si="34"/>
        <v>1.6666666666666663E-2</v>
      </c>
    </row>
    <row r="104" spans="1:38" ht="30" customHeight="1">
      <c r="A104" s="203" t="s">
        <v>360</v>
      </c>
      <c r="B104" s="175">
        <v>0.15972222222222224</v>
      </c>
      <c r="C104" s="175">
        <f t="shared" si="35"/>
        <v>0.17708333333333334</v>
      </c>
      <c r="D104" s="175">
        <v>0.20347222222222219</v>
      </c>
      <c r="E104" s="175">
        <v>0.22152777777777777</v>
      </c>
      <c r="F104" s="175">
        <v>0.23402777777777781</v>
      </c>
      <c r="G104" s="175">
        <v>0.24652777777777779</v>
      </c>
      <c r="H104" s="175">
        <v>0.26319444444444445</v>
      </c>
      <c r="I104" s="175">
        <v>0.28472222222222221</v>
      </c>
      <c r="J104" s="175">
        <v>0.30555555555555552</v>
      </c>
      <c r="K104" s="180" t="s">
        <v>357</v>
      </c>
      <c r="M104" s="108"/>
      <c r="N104" s="108"/>
      <c r="P104" s="108"/>
      <c r="Q104" s="108"/>
      <c r="R104" s="108"/>
      <c r="S104" s="108"/>
      <c r="T104" s="108"/>
      <c r="U104" s="178">
        <f t="shared" si="33"/>
        <v>1.7361111111111105E-2</v>
      </c>
      <c r="V104" s="178">
        <f t="shared" si="32"/>
        <v>2.6388888888888851E-2</v>
      </c>
      <c r="W104" s="178">
        <f t="shared" si="32"/>
        <v>1.8055555555555575E-2</v>
      </c>
      <c r="X104" s="178">
        <f t="shared" si="32"/>
        <v>1.2500000000000039E-2</v>
      </c>
      <c r="Y104" s="178">
        <f t="shared" si="32"/>
        <v>1.2499999999999983E-2</v>
      </c>
      <c r="Z104" s="178">
        <f t="shared" si="32"/>
        <v>1.6666666666666663E-2</v>
      </c>
      <c r="AA104" s="178">
        <f t="shared" si="32"/>
        <v>2.1527777777777757E-2</v>
      </c>
      <c r="AB104" s="178">
        <f t="shared" si="32"/>
        <v>2.0833333333333315E-2</v>
      </c>
      <c r="AC104" s="178"/>
      <c r="AD104" s="178">
        <f t="shared" si="36"/>
        <v>1.6666666666666663E-2</v>
      </c>
      <c r="AE104" s="178">
        <f t="shared" si="34"/>
        <v>1.6666666666666663E-2</v>
      </c>
      <c r="AF104" s="178">
        <f t="shared" si="34"/>
        <v>1.6666666666666635E-2</v>
      </c>
      <c r="AG104" s="178">
        <f t="shared" si="34"/>
        <v>1.6666666666666635E-2</v>
      </c>
      <c r="AH104" s="178">
        <f t="shared" si="34"/>
        <v>1.6666666666666691E-2</v>
      </c>
      <c r="AI104" s="178">
        <f t="shared" si="34"/>
        <v>1.6666666666666691E-2</v>
      </c>
      <c r="AJ104" s="178">
        <f t="shared" si="34"/>
        <v>1.6666666666666663E-2</v>
      </c>
      <c r="AK104" s="178">
        <f t="shared" si="34"/>
        <v>1.6666666666666663E-2</v>
      </c>
      <c r="AL104" s="178">
        <f t="shared" si="34"/>
        <v>1.6666666666666607E-2</v>
      </c>
    </row>
    <row r="105" spans="1:38" ht="30" customHeight="1">
      <c r="A105" s="203" t="s">
        <v>361</v>
      </c>
      <c r="B105" s="232">
        <v>0.32847222222222222</v>
      </c>
      <c r="C105" s="175">
        <f t="shared" si="35"/>
        <v>0.34583333333333333</v>
      </c>
      <c r="D105" s="232">
        <v>0.3666666666666667</v>
      </c>
      <c r="E105" s="232">
        <v>0.38194444444444442</v>
      </c>
      <c r="F105" s="232">
        <v>0.40486111111111112</v>
      </c>
      <c r="G105" s="232">
        <v>0.41666666666666669</v>
      </c>
      <c r="H105" s="232">
        <v>0.43333333333333335</v>
      </c>
      <c r="I105" s="232">
        <v>0.4548611111111111</v>
      </c>
      <c r="J105" s="232">
        <v>0.46875</v>
      </c>
      <c r="K105" s="184" t="s">
        <v>357</v>
      </c>
      <c r="M105" s="108"/>
      <c r="N105" s="108"/>
      <c r="P105" s="108"/>
      <c r="Q105" s="108"/>
      <c r="R105" s="108"/>
      <c r="S105" s="108"/>
      <c r="T105" s="108"/>
      <c r="U105" s="178">
        <f t="shared" si="33"/>
        <v>1.7361111111111105E-2</v>
      </c>
      <c r="V105" s="185">
        <f t="shared" si="32"/>
        <v>2.083333333333337E-2</v>
      </c>
      <c r="W105" s="185">
        <f t="shared" si="32"/>
        <v>1.5277777777777724E-2</v>
      </c>
      <c r="X105" s="178">
        <f t="shared" si="32"/>
        <v>2.2916666666666696E-2</v>
      </c>
      <c r="Y105" s="178">
        <f t="shared" si="32"/>
        <v>1.1805555555555569E-2</v>
      </c>
      <c r="Z105" s="178">
        <f t="shared" si="32"/>
        <v>1.6666666666666663E-2</v>
      </c>
      <c r="AA105" s="178">
        <f t="shared" si="32"/>
        <v>2.1527777777777757E-2</v>
      </c>
      <c r="AB105" s="178">
        <f t="shared" si="32"/>
        <v>1.3888888888888895E-2</v>
      </c>
      <c r="AC105" s="178"/>
      <c r="AD105" s="178">
        <f t="shared" si="36"/>
        <v>1.5972222222222221E-2</v>
      </c>
      <c r="AE105" s="178">
        <f t="shared" si="34"/>
        <v>1.5972222222222221E-2</v>
      </c>
      <c r="AF105" s="185">
        <f t="shared" si="34"/>
        <v>1.0416666666666685E-2</v>
      </c>
      <c r="AG105" s="185">
        <f t="shared" si="34"/>
        <v>7.6388888888889173E-3</v>
      </c>
      <c r="AH105" s="178">
        <f t="shared" si="34"/>
        <v>1.8055555555555547E-2</v>
      </c>
      <c r="AI105" s="178">
        <f t="shared" si="34"/>
        <v>1.7361111111111105E-2</v>
      </c>
      <c r="AJ105" s="178">
        <f t="shared" si="34"/>
        <v>1.736111111111116E-2</v>
      </c>
      <c r="AK105" s="178">
        <f t="shared" si="34"/>
        <v>1.7361111111111105E-2</v>
      </c>
      <c r="AL105" s="178">
        <f t="shared" si="34"/>
        <v>1.7361111111111105E-2</v>
      </c>
    </row>
    <row r="106" spans="1:38" ht="30" customHeight="1">
      <c r="A106" s="203"/>
      <c r="B106" s="227"/>
      <c r="C106" s="227"/>
      <c r="D106" s="227"/>
      <c r="E106" s="227"/>
      <c r="F106" s="228"/>
      <c r="G106" s="228"/>
      <c r="H106" s="228"/>
      <c r="I106" s="228"/>
      <c r="J106" s="229"/>
      <c r="K106" s="189"/>
    </row>
    <row r="107" spans="1:38" ht="30" customHeight="1" thickBot="1">
      <c r="A107" s="207">
        <v>7</v>
      </c>
      <c r="B107" s="191"/>
      <c r="C107" s="191"/>
      <c r="D107" s="191"/>
      <c r="E107" s="191"/>
      <c r="F107" s="192"/>
      <c r="G107" s="192"/>
      <c r="H107" s="192"/>
      <c r="I107" s="192"/>
      <c r="J107" s="208"/>
      <c r="K107" s="380" t="s">
        <v>362</v>
      </c>
    </row>
    <row r="108" spans="1:38" ht="30" customHeight="1" thickTop="1" thickBot="1">
      <c r="A108" s="383" t="s">
        <v>363</v>
      </c>
      <c r="B108" s="384"/>
      <c r="C108" s="384"/>
      <c r="D108" s="384"/>
      <c r="E108" s="384"/>
      <c r="F108" s="384"/>
      <c r="G108" s="384"/>
      <c r="H108" s="384"/>
      <c r="I108" s="384"/>
      <c r="J108" s="385"/>
      <c r="K108" s="381"/>
    </row>
    <row r="109" spans="1:38" ht="30" customHeight="1" thickTop="1">
      <c r="A109" s="386" t="s">
        <v>364</v>
      </c>
      <c r="B109" s="387"/>
      <c r="C109" s="388"/>
      <c r="D109" s="387"/>
      <c r="E109" s="389" t="s">
        <v>365</v>
      </c>
      <c r="F109" s="390"/>
      <c r="G109" s="391"/>
      <c r="H109" s="389" t="s">
        <v>402</v>
      </c>
      <c r="I109" s="390"/>
      <c r="J109" s="392"/>
      <c r="K109" s="381"/>
    </row>
    <row r="110" spans="1:38" ht="30" customHeight="1">
      <c r="A110" s="393" t="s">
        <v>367</v>
      </c>
      <c r="B110" s="394"/>
      <c r="C110" s="395" t="s">
        <v>368</v>
      </c>
      <c r="D110" s="395"/>
      <c r="E110" s="396"/>
      <c r="F110" s="365" t="s">
        <v>369</v>
      </c>
      <c r="G110" s="365"/>
      <c r="H110" s="365"/>
      <c r="I110" s="365"/>
      <c r="J110" s="366"/>
      <c r="K110" s="381"/>
    </row>
    <row r="111" spans="1:38" ht="30" customHeight="1">
      <c r="A111" s="397" t="s">
        <v>370</v>
      </c>
      <c r="B111" s="398"/>
      <c r="C111" s="196" t="s">
        <v>371</v>
      </c>
      <c r="D111" s="194" t="s">
        <v>372</v>
      </c>
      <c r="E111" s="195"/>
      <c r="F111" s="365" t="s">
        <v>373</v>
      </c>
      <c r="G111" s="365"/>
      <c r="H111" s="365"/>
      <c r="I111" s="365"/>
      <c r="J111" s="366"/>
      <c r="K111" s="381"/>
    </row>
    <row r="112" spans="1:38" ht="30" customHeight="1" thickBot="1">
      <c r="A112" s="367" t="s">
        <v>374</v>
      </c>
      <c r="B112" s="368"/>
      <c r="C112" s="197" t="s">
        <v>375</v>
      </c>
      <c r="D112" s="369" t="s">
        <v>376</v>
      </c>
      <c r="E112" s="370"/>
      <c r="F112" s="371" t="s">
        <v>377</v>
      </c>
      <c r="G112" s="371"/>
      <c r="H112" s="371"/>
      <c r="I112" s="371"/>
      <c r="J112" s="372"/>
      <c r="K112" s="382"/>
    </row>
    <row r="113" spans="1:38" ht="30" customHeight="1" thickTop="1">
      <c r="A113" s="373" t="s">
        <v>433</v>
      </c>
      <c r="B113" s="373"/>
      <c r="C113" s="373"/>
      <c r="D113" s="373"/>
      <c r="E113" s="373"/>
      <c r="F113" s="373"/>
      <c r="G113" s="373"/>
      <c r="H113" s="373"/>
      <c r="I113" s="378" t="s">
        <v>342</v>
      </c>
      <c r="J113" s="379"/>
    </row>
    <row r="114" spans="1:38" ht="30" customHeight="1">
      <c r="A114" s="373"/>
      <c r="B114" s="373"/>
      <c r="C114" s="373"/>
      <c r="D114" s="373"/>
      <c r="E114" s="373"/>
      <c r="F114" s="373"/>
      <c r="G114" s="373"/>
      <c r="H114" s="373"/>
      <c r="I114" s="376">
        <f>H119</f>
        <v>0.11319444444444444</v>
      </c>
      <c r="J114" s="375"/>
    </row>
    <row r="115" spans="1:38" ht="30" customHeight="1" thickBot="1">
      <c r="A115" s="377">
        <f>$A$3</f>
        <v>45087</v>
      </c>
      <c r="B115" s="377"/>
      <c r="C115" s="377"/>
      <c r="D115" s="94" t="s">
        <v>343</v>
      </c>
      <c r="E115" s="274">
        <f>_xlfn.XLOOKUP(H115,'월간 계획'!C:C,'월간 계획'!B:B,"")</f>
        <v>3630</v>
      </c>
      <c r="F115" s="296">
        <f>_xlfn.XLOOKUP(J115,'월간 계획'!C:C,'월간 계획'!B:B,"")</f>
        <v>3630</v>
      </c>
      <c r="G115" s="95" t="s">
        <v>344</v>
      </c>
      <c r="H115" s="95" t="str">
        <f>_xlfn.XLOOKUP(M115,'월간 계획'!AB:AB,'월간 계획'!C:C,"")</f>
        <v>변일용</v>
      </c>
      <c r="I115" s="95" t="s">
        <v>345</v>
      </c>
      <c r="J115" s="96" t="str">
        <f>_xlfn.XLOOKUP(N115,'월간 계획'!AB:AB,'월간 계획'!C:C,"")</f>
        <v>우제욱</v>
      </c>
      <c r="K115" s="93"/>
      <c r="L115" s="93" t="str">
        <f>IF(E115=F115,"ok","확인")</f>
        <v>ok</v>
      </c>
      <c r="M115" s="93" t="s">
        <v>404</v>
      </c>
      <c r="N115" s="93" t="s">
        <v>405</v>
      </c>
    </row>
    <row r="116" spans="1:38" ht="30" customHeight="1" thickTop="1" thickBot="1">
      <c r="A116" s="198" t="s">
        <v>348</v>
      </c>
      <c r="B116" s="168" t="s">
        <v>349</v>
      </c>
      <c r="C116" s="169" t="s">
        <v>350</v>
      </c>
      <c r="D116" s="169" t="s">
        <v>351</v>
      </c>
      <c r="E116" s="169" t="s">
        <v>352</v>
      </c>
      <c r="F116" s="169" t="s">
        <v>353</v>
      </c>
      <c r="G116" s="169" t="s">
        <v>352</v>
      </c>
      <c r="H116" s="169" t="s">
        <v>351</v>
      </c>
      <c r="I116" s="168" t="s">
        <v>350</v>
      </c>
      <c r="J116" s="199" t="s">
        <v>354</v>
      </c>
      <c r="K116" s="171" t="s">
        <v>355</v>
      </c>
    </row>
    <row r="117" spans="1:38" ht="30" customHeight="1" thickTop="1">
      <c r="A117" s="200" t="s">
        <v>356</v>
      </c>
      <c r="B117" s="217"/>
      <c r="C117" s="399" t="s">
        <v>434</v>
      </c>
      <c r="D117" s="400"/>
      <c r="E117" s="201">
        <v>0.24444444444444446</v>
      </c>
      <c r="F117" s="201">
        <v>0.25694444444444448</v>
      </c>
      <c r="G117" s="201">
        <v>0.26944444444444443</v>
      </c>
      <c r="H117" s="201">
        <v>0.28611111111111115</v>
      </c>
      <c r="I117" s="201">
        <v>0.3125</v>
      </c>
      <c r="J117" s="202">
        <v>0.3263888888888889</v>
      </c>
      <c r="K117" s="177" t="s">
        <v>357</v>
      </c>
      <c r="M117" s="108"/>
      <c r="N117" s="108"/>
      <c r="P117" s="108"/>
      <c r="Q117" s="108"/>
      <c r="R117" s="108"/>
      <c r="S117" s="108"/>
      <c r="T117" s="108"/>
      <c r="U117" s="178" t="e">
        <f>C117-B117</f>
        <v>#VALUE!</v>
      </c>
      <c r="V117" s="178" t="e">
        <f t="shared" ref="V117:AB121" si="37">D117-C117</f>
        <v>#VALUE!</v>
      </c>
      <c r="W117" s="178">
        <f t="shared" si="37"/>
        <v>0.24444444444444446</v>
      </c>
      <c r="X117" s="178">
        <f t="shared" si="37"/>
        <v>1.2500000000000011E-2</v>
      </c>
      <c r="Y117" s="178">
        <f t="shared" si="37"/>
        <v>1.2499999999999956E-2</v>
      </c>
      <c r="Z117" s="178">
        <f t="shared" si="37"/>
        <v>1.6666666666666718E-2</v>
      </c>
      <c r="AA117" s="178">
        <f t="shared" si="37"/>
        <v>2.6388888888888851E-2</v>
      </c>
      <c r="AB117" s="178">
        <f>J117-I117</f>
        <v>1.3888888888888895E-2</v>
      </c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</row>
    <row r="118" spans="1:38" ht="30" customHeight="1">
      <c r="A118" s="203" t="s">
        <v>358</v>
      </c>
      <c r="B118" s="175">
        <v>0.3430555555555555</v>
      </c>
      <c r="C118" s="175">
        <f>B118+"00:25"</f>
        <v>0.36041666666666661</v>
      </c>
      <c r="D118" s="175">
        <v>0.38680555555555557</v>
      </c>
      <c r="E118" s="175">
        <v>0.40486111111111112</v>
      </c>
      <c r="F118" s="175">
        <v>0.41736111111111113</v>
      </c>
      <c r="G118" s="175">
        <v>0.42986111111111108</v>
      </c>
      <c r="H118" s="175">
        <v>0.4465277777777778</v>
      </c>
      <c r="I118" s="175">
        <v>0.4680555555555555</v>
      </c>
      <c r="J118" s="176">
        <v>0.48888888888888887</v>
      </c>
      <c r="K118" s="180" t="s">
        <v>357</v>
      </c>
      <c r="M118" s="108"/>
      <c r="N118" s="108"/>
      <c r="P118" s="108"/>
      <c r="Q118" s="108"/>
      <c r="R118" s="108"/>
      <c r="S118" s="108"/>
      <c r="T118" s="108"/>
      <c r="U118" s="178">
        <f t="shared" ref="U118:U121" si="38">C118-B118</f>
        <v>1.7361111111111105E-2</v>
      </c>
      <c r="V118" s="178">
        <f t="shared" si="37"/>
        <v>2.6388888888888962E-2</v>
      </c>
      <c r="W118" s="178">
        <f t="shared" si="37"/>
        <v>1.8055555555555547E-2</v>
      </c>
      <c r="X118" s="178">
        <f t="shared" si="37"/>
        <v>1.2500000000000011E-2</v>
      </c>
      <c r="Y118" s="178">
        <f t="shared" si="37"/>
        <v>1.2499999999999956E-2</v>
      </c>
      <c r="Z118" s="178">
        <f t="shared" si="37"/>
        <v>1.6666666666666718E-2</v>
      </c>
      <c r="AA118" s="178">
        <f t="shared" si="37"/>
        <v>2.1527777777777701E-2</v>
      </c>
      <c r="AB118" s="178">
        <f t="shared" si="37"/>
        <v>2.083333333333337E-2</v>
      </c>
      <c r="AC118" s="178"/>
      <c r="AD118" s="178">
        <f>B118-B102</f>
        <v>1.6666666666666607E-2</v>
      </c>
      <c r="AE118" s="178">
        <f t="shared" ref="AE118:AL121" si="39">C118-C102</f>
        <v>1.6666666666666607E-2</v>
      </c>
      <c r="AF118" s="178">
        <f t="shared" si="39"/>
        <v>1.6666666666666718E-2</v>
      </c>
      <c r="AG118" s="178">
        <f t="shared" si="39"/>
        <v>1.6666666666666663E-2</v>
      </c>
      <c r="AH118" s="178">
        <f t="shared" si="39"/>
        <v>1.6666666666666663E-2</v>
      </c>
      <c r="AI118" s="178">
        <f t="shared" si="39"/>
        <v>1.6666666666666663E-2</v>
      </c>
      <c r="AJ118" s="178">
        <f t="shared" si="39"/>
        <v>1.6666666666666718E-2</v>
      </c>
      <c r="AK118" s="178">
        <f t="shared" si="39"/>
        <v>1.6666666666666607E-2</v>
      </c>
      <c r="AL118" s="178">
        <f t="shared" si="39"/>
        <v>1.6666666666666607E-2</v>
      </c>
    </row>
    <row r="119" spans="1:38" ht="30" customHeight="1">
      <c r="A119" s="203" t="s">
        <v>359</v>
      </c>
      <c r="B119" s="175">
        <v>0.50972222222222219</v>
      </c>
      <c r="C119" s="175">
        <f t="shared" ref="C119:C120" si="40">B119+"00:25"</f>
        <v>0.52708333333333335</v>
      </c>
      <c r="D119" s="175">
        <v>5.347222222222222E-2</v>
      </c>
      <c r="E119" s="175">
        <v>7.1527777777777787E-2</v>
      </c>
      <c r="F119" s="175">
        <v>8.4027777777777771E-2</v>
      </c>
      <c r="G119" s="175">
        <v>9.6527777777777768E-2</v>
      </c>
      <c r="H119" s="181">
        <v>0.11319444444444444</v>
      </c>
      <c r="I119" s="175">
        <v>0.13472222222222222</v>
      </c>
      <c r="J119" s="176">
        <v>0.15555555555555556</v>
      </c>
      <c r="K119" s="180" t="s">
        <v>357</v>
      </c>
      <c r="M119" s="108"/>
      <c r="N119" s="108"/>
      <c r="P119" s="108"/>
      <c r="Q119" s="108"/>
      <c r="R119" s="108"/>
      <c r="S119" s="108"/>
      <c r="T119" s="108"/>
      <c r="U119" s="178">
        <f t="shared" si="38"/>
        <v>1.736111111111116E-2</v>
      </c>
      <c r="V119" s="178">
        <f t="shared" si="37"/>
        <v>-0.47361111111111115</v>
      </c>
      <c r="W119" s="178">
        <f t="shared" si="37"/>
        <v>1.8055555555555568E-2</v>
      </c>
      <c r="X119" s="178">
        <f t="shared" si="37"/>
        <v>1.2499999999999983E-2</v>
      </c>
      <c r="Y119" s="178">
        <f t="shared" si="37"/>
        <v>1.2499999999999997E-2</v>
      </c>
      <c r="Z119" s="178">
        <f t="shared" si="37"/>
        <v>1.6666666666666677E-2</v>
      </c>
      <c r="AA119" s="178">
        <f t="shared" si="37"/>
        <v>2.1527777777777771E-2</v>
      </c>
      <c r="AB119" s="178">
        <f t="shared" si="37"/>
        <v>2.0833333333333343E-2</v>
      </c>
      <c r="AC119" s="178"/>
      <c r="AD119" s="178">
        <f t="shared" ref="AD119:AD121" si="41">B119-B103</f>
        <v>1.6666666666666607E-2</v>
      </c>
      <c r="AE119" s="178">
        <f t="shared" si="39"/>
        <v>1.6666666666666607E-2</v>
      </c>
      <c r="AF119" s="178">
        <f t="shared" si="39"/>
        <v>-0.48333333333333334</v>
      </c>
      <c r="AG119" s="178">
        <f t="shared" si="39"/>
        <v>1.6666666666666677E-2</v>
      </c>
      <c r="AH119" s="178">
        <f t="shared" si="39"/>
        <v>1.6666666666666663E-2</v>
      </c>
      <c r="AI119" s="178">
        <f t="shared" si="39"/>
        <v>1.6666666666666663E-2</v>
      </c>
      <c r="AJ119" s="178">
        <f t="shared" si="39"/>
        <v>1.6666666666666677E-2</v>
      </c>
      <c r="AK119" s="178">
        <f t="shared" si="39"/>
        <v>1.6666666666666649E-2</v>
      </c>
      <c r="AL119" s="178">
        <f t="shared" si="39"/>
        <v>1.6666666666666663E-2</v>
      </c>
    </row>
    <row r="120" spans="1:38" ht="30" customHeight="1">
      <c r="A120" s="203" t="s">
        <v>360</v>
      </c>
      <c r="B120" s="175">
        <v>0.1763888888888889</v>
      </c>
      <c r="C120" s="175">
        <f t="shared" si="40"/>
        <v>0.19375000000000001</v>
      </c>
      <c r="D120" s="175">
        <v>0.22013888888888888</v>
      </c>
      <c r="E120" s="175">
        <v>0.23819444444444446</v>
      </c>
      <c r="F120" s="175">
        <v>0.25069444444444444</v>
      </c>
      <c r="G120" s="175">
        <v>0.26319444444444445</v>
      </c>
      <c r="H120" s="175">
        <v>0.27986111111111112</v>
      </c>
      <c r="I120" s="175">
        <v>0.30138888888888887</v>
      </c>
      <c r="J120" s="176">
        <v>0.32222222222222224</v>
      </c>
      <c r="K120" s="180" t="s">
        <v>357</v>
      </c>
      <c r="M120" s="108"/>
      <c r="N120" s="108"/>
      <c r="P120" s="108"/>
      <c r="Q120" s="108"/>
      <c r="R120" s="108"/>
      <c r="S120" s="108"/>
      <c r="T120" s="108"/>
      <c r="U120" s="178">
        <f t="shared" si="38"/>
        <v>1.7361111111111105E-2</v>
      </c>
      <c r="V120" s="178">
        <f t="shared" si="37"/>
        <v>2.6388888888888878E-2</v>
      </c>
      <c r="W120" s="178">
        <f t="shared" si="37"/>
        <v>1.8055555555555575E-2</v>
      </c>
      <c r="X120" s="178">
        <f t="shared" si="37"/>
        <v>1.2499999999999983E-2</v>
      </c>
      <c r="Y120" s="178">
        <f t="shared" si="37"/>
        <v>1.2500000000000011E-2</v>
      </c>
      <c r="Z120" s="178">
        <f t="shared" si="37"/>
        <v>1.6666666666666663E-2</v>
      </c>
      <c r="AA120" s="178">
        <f t="shared" si="37"/>
        <v>2.1527777777777757E-2</v>
      </c>
      <c r="AB120" s="178">
        <f t="shared" si="37"/>
        <v>2.083333333333337E-2</v>
      </c>
      <c r="AC120" s="178"/>
      <c r="AD120" s="178">
        <f t="shared" si="41"/>
        <v>1.6666666666666663E-2</v>
      </c>
      <c r="AE120" s="178">
        <f t="shared" si="39"/>
        <v>1.6666666666666663E-2</v>
      </c>
      <c r="AF120" s="178">
        <f t="shared" si="39"/>
        <v>1.6666666666666691E-2</v>
      </c>
      <c r="AG120" s="178">
        <f t="shared" si="39"/>
        <v>1.6666666666666691E-2</v>
      </c>
      <c r="AH120" s="178">
        <f t="shared" si="39"/>
        <v>1.6666666666666635E-2</v>
      </c>
      <c r="AI120" s="178">
        <f t="shared" si="39"/>
        <v>1.6666666666666663E-2</v>
      </c>
      <c r="AJ120" s="178">
        <f t="shared" si="39"/>
        <v>1.6666666666666663E-2</v>
      </c>
      <c r="AK120" s="178">
        <f t="shared" si="39"/>
        <v>1.6666666666666663E-2</v>
      </c>
      <c r="AL120" s="178">
        <f t="shared" si="39"/>
        <v>1.6666666666666718E-2</v>
      </c>
    </row>
    <row r="121" spans="1:38" ht="30" customHeight="1" thickBot="1">
      <c r="A121" s="203" t="s">
        <v>361</v>
      </c>
      <c r="B121" s="233">
        <v>0.3444444444444445</v>
      </c>
      <c r="C121" s="224">
        <f>B121+"00:20"</f>
        <v>0.35833333333333339</v>
      </c>
      <c r="D121" s="224">
        <f>C121+"00:25"</f>
        <v>0.3756944444444445</v>
      </c>
      <c r="E121" s="224">
        <f>D121+"00:20"</f>
        <v>0.38958333333333339</v>
      </c>
      <c r="F121" s="224">
        <v>0.4236111111111111</v>
      </c>
      <c r="G121" s="224">
        <v>0.43402777777777773</v>
      </c>
      <c r="H121" s="224">
        <v>0.45069444444444445</v>
      </c>
      <c r="I121" s="224">
        <v>0.47222222222222227</v>
      </c>
      <c r="J121" s="225">
        <v>0.4861111111111111</v>
      </c>
      <c r="K121" s="184" t="s">
        <v>357</v>
      </c>
      <c r="M121" s="108"/>
      <c r="N121" s="108"/>
      <c r="P121" s="108"/>
      <c r="Q121" s="108"/>
      <c r="R121" s="108"/>
      <c r="S121" s="108"/>
      <c r="T121" s="108"/>
      <c r="U121" s="178">
        <f t="shared" si="38"/>
        <v>1.3888888888888895E-2</v>
      </c>
      <c r="V121" s="178">
        <f t="shared" si="37"/>
        <v>1.7361111111111105E-2</v>
      </c>
      <c r="W121" s="178">
        <f t="shared" si="37"/>
        <v>1.3888888888888895E-2</v>
      </c>
      <c r="X121" s="178">
        <f t="shared" si="37"/>
        <v>3.4027777777777712E-2</v>
      </c>
      <c r="Y121" s="178">
        <f t="shared" si="37"/>
        <v>1.041666666666663E-2</v>
      </c>
      <c r="Z121" s="178">
        <f t="shared" si="37"/>
        <v>1.6666666666666718E-2</v>
      </c>
      <c r="AA121" s="178">
        <f t="shared" si="37"/>
        <v>2.1527777777777812E-2</v>
      </c>
      <c r="AB121" s="178">
        <f t="shared" si="37"/>
        <v>1.388888888888884E-2</v>
      </c>
      <c r="AC121" s="178"/>
      <c r="AD121" s="178">
        <f t="shared" si="41"/>
        <v>1.5972222222222276E-2</v>
      </c>
      <c r="AE121" s="185">
        <f t="shared" si="39"/>
        <v>1.2500000000000067E-2</v>
      </c>
      <c r="AF121" s="185">
        <f t="shared" si="39"/>
        <v>9.0277777777778012E-3</v>
      </c>
      <c r="AG121" s="185">
        <f t="shared" si="39"/>
        <v>7.6388888888889728E-3</v>
      </c>
      <c r="AH121" s="178">
        <f t="shared" si="39"/>
        <v>1.8749999999999989E-2</v>
      </c>
      <c r="AI121" s="178">
        <f t="shared" si="39"/>
        <v>1.7361111111111049E-2</v>
      </c>
      <c r="AJ121" s="178">
        <f t="shared" si="39"/>
        <v>1.7361111111111105E-2</v>
      </c>
      <c r="AK121" s="178">
        <f t="shared" si="39"/>
        <v>1.736111111111116E-2</v>
      </c>
      <c r="AL121" s="178">
        <f t="shared" si="39"/>
        <v>1.7361111111111105E-2</v>
      </c>
    </row>
    <row r="122" spans="1:38" ht="30" customHeight="1">
      <c r="A122" s="203"/>
      <c r="B122" s="186"/>
      <c r="C122" s="186"/>
      <c r="D122" s="186"/>
      <c r="E122" s="186"/>
      <c r="F122" s="187"/>
      <c r="G122" s="187"/>
      <c r="H122" s="187"/>
      <c r="I122" s="187"/>
      <c r="J122" s="234"/>
      <c r="K122" s="189"/>
    </row>
    <row r="123" spans="1:38" ht="30" customHeight="1" thickBot="1">
      <c r="A123" s="207">
        <v>8</v>
      </c>
      <c r="B123" s="191"/>
      <c r="C123" s="191"/>
      <c r="D123" s="191"/>
      <c r="E123" s="191"/>
      <c r="F123" s="192"/>
      <c r="G123" s="192"/>
      <c r="H123" s="192"/>
      <c r="I123" s="192"/>
      <c r="J123" s="208"/>
      <c r="K123" s="380" t="s">
        <v>362</v>
      </c>
    </row>
    <row r="124" spans="1:38" ht="30" customHeight="1" thickTop="1" thickBot="1">
      <c r="A124" s="383" t="s">
        <v>363</v>
      </c>
      <c r="B124" s="384"/>
      <c r="C124" s="384"/>
      <c r="D124" s="384"/>
      <c r="E124" s="384"/>
      <c r="F124" s="384"/>
      <c r="G124" s="384"/>
      <c r="H124" s="384"/>
      <c r="I124" s="384"/>
      <c r="J124" s="385"/>
      <c r="K124" s="381"/>
    </row>
    <row r="125" spans="1:38" ht="30" customHeight="1" thickTop="1">
      <c r="A125" s="386" t="s">
        <v>364</v>
      </c>
      <c r="B125" s="387"/>
      <c r="C125" s="388"/>
      <c r="D125" s="387"/>
      <c r="E125" s="389" t="s">
        <v>365</v>
      </c>
      <c r="F125" s="390"/>
      <c r="G125" s="391"/>
      <c r="H125" s="389" t="s">
        <v>387</v>
      </c>
      <c r="I125" s="390"/>
      <c r="J125" s="392"/>
      <c r="K125" s="381"/>
    </row>
    <row r="126" spans="1:38" ht="30" customHeight="1">
      <c r="A126" s="393" t="s">
        <v>367</v>
      </c>
      <c r="B126" s="394"/>
      <c r="C126" s="395" t="s">
        <v>368</v>
      </c>
      <c r="D126" s="395"/>
      <c r="E126" s="396"/>
      <c r="F126" s="365" t="s">
        <v>369</v>
      </c>
      <c r="G126" s="365"/>
      <c r="H126" s="365"/>
      <c r="I126" s="365"/>
      <c r="J126" s="366"/>
      <c r="K126" s="381"/>
    </row>
    <row r="127" spans="1:38" ht="30" customHeight="1">
      <c r="A127" s="397" t="s">
        <v>370</v>
      </c>
      <c r="B127" s="398"/>
      <c r="C127" s="196" t="s">
        <v>371</v>
      </c>
      <c r="D127" s="194" t="s">
        <v>372</v>
      </c>
      <c r="E127" s="195"/>
      <c r="F127" s="365" t="s">
        <v>373</v>
      </c>
      <c r="G127" s="365"/>
      <c r="H127" s="365"/>
      <c r="I127" s="365"/>
      <c r="J127" s="366"/>
      <c r="K127" s="381"/>
    </row>
    <row r="128" spans="1:38" ht="30" customHeight="1" thickBot="1">
      <c r="A128" s="367" t="s">
        <v>374</v>
      </c>
      <c r="B128" s="368"/>
      <c r="C128" s="197" t="s">
        <v>375</v>
      </c>
      <c r="D128" s="369" t="s">
        <v>376</v>
      </c>
      <c r="E128" s="370"/>
      <c r="F128" s="371" t="s">
        <v>377</v>
      </c>
      <c r="G128" s="371"/>
      <c r="H128" s="371"/>
      <c r="I128" s="371"/>
      <c r="J128" s="372"/>
      <c r="K128" s="382"/>
    </row>
    <row r="129" spans="1:38" ht="30" customHeight="1" thickTop="1">
      <c r="A129" s="373" t="s">
        <v>435</v>
      </c>
      <c r="B129" s="373"/>
      <c r="C129" s="373"/>
      <c r="D129" s="373"/>
      <c r="E129" s="373"/>
      <c r="F129" s="373"/>
      <c r="G129" s="373"/>
      <c r="H129" s="373"/>
      <c r="I129" s="378" t="s">
        <v>342</v>
      </c>
      <c r="J129" s="379"/>
    </row>
    <row r="130" spans="1:38" ht="30" customHeight="1">
      <c r="A130" s="373"/>
      <c r="B130" s="373"/>
      <c r="C130" s="373"/>
      <c r="D130" s="373"/>
      <c r="E130" s="373"/>
      <c r="F130" s="373"/>
      <c r="G130" s="373"/>
      <c r="H130" s="373"/>
      <c r="I130" s="376">
        <f>H135</f>
        <v>0.12986111111111112</v>
      </c>
      <c r="J130" s="375"/>
    </row>
    <row r="131" spans="1:38" ht="30" customHeight="1" thickBot="1">
      <c r="A131" s="377">
        <f>$A$3</f>
        <v>45087</v>
      </c>
      <c r="B131" s="377"/>
      <c r="C131" s="377"/>
      <c r="D131" s="94" t="s">
        <v>343</v>
      </c>
      <c r="E131" s="274">
        <f>_xlfn.XLOOKUP(H131,'월간 계획'!C:C,'월간 계획'!B:B,"")</f>
        <v>3631</v>
      </c>
      <c r="F131" s="296">
        <f>_xlfn.XLOOKUP(J131,'월간 계획'!C:C,'월간 계획'!B:B,"")</f>
        <v>3631</v>
      </c>
      <c r="G131" s="95" t="s">
        <v>344</v>
      </c>
      <c r="H131" s="95" t="str">
        <f>_xlfn.XLOOKUP(M131,'월간 계획'!AB:AB,'월간 계획'!C:C,"")</f>
        <v>이영화</v>
      </c>
      <c r="I131" s="95" t="s">
        <v>345</v>
      </c>
      <c r="J131" s="96" t="str">
        <f>_xlfn.XLOOKUP(N131,'월간 계획'!AB:AB,'월간 계획'!C:C,"")</f>
        <v>장남균</v>
      </c>
      <c r="K131" s="93"/>
      <c r="L131" s="93" t="str">
        <f>IF(E131=F131,"ok","확인")</f>
        <v>ok</v>
      </c>
      <c r="M131" s="93" t="s">
        <v>408</v>
      </c>
      <c r="N131" s="93" t="s">
        <v>409</v>
      </c>
    </row>
    <row r="132" spans="1:38" ht="30" customHeight="1" thickTop="1" thickBot="1">
      <c r="A132" s="198" t="s">
        <v>348</v>
      </c>
      <c r="B132" s="168" t="s">
        <v>349</v>
      </c>
      <c r="C132" s="169" t="s">
        <v>350</v>
      </c>
      <c r="D132" s="169" t="s">
        <v>351</v>
      </c>
      <c r="E132" s="169" t="s">
        <v>352</v>
      </c>
      <c r="F132" s="169" t="s">
        <v>353</v>
      </c>
      <c r="G132" s="169" t="s">
        <v>352</v>
      </c>
      <c r="H132" s="169" t="s">
        <v>351</v>
      </c>
      <c r="I132" s="168" t="s">
        <v>350</v>
      </c>
      <c r="J132" s="199" t="s">
        <v>354</v>
      </c>
      <c r="K132" s="171" t="s">
        <v>355</v>
      </c>
    </row>
    <row r="133" spans="1:38" ht="30" customHeight="1" thickTop="1">
      <c r="A133" s="200" t="s">
        <v>356</v>
      </c>
      <c r="B133" s="230"/>
      <c r="C133" s="235" t="s">
        <v>436</v>
      </c>
      <c r="D133" s="231">
        <v>0.24305555555555555</v>
      </c>
      <c r="E133" s="231">
        <v>0.26041666666666669</v>
      </c>
      <c r="F133" s="231">
        <v>0.27083333333333331</v>
      </c>
      <c r="G133" s="231">
        <v>0.28333333333333333</v>
      </c>
      <c r="H133" s="231">
        <v>0.3</v>
      </c>
      <c r="I133" s="231">
        <v>0.3215277777777778</v>
      </c>
      <c r="J133" s="231">
        <v>0.34236111111111112</v>
      </c>
      <c r="K133" s="177" t="s">
        <v>357</v>
      </c>
      <c r="M133" s="108"/>
      <c r="N133" s="108"/>
      <c r="P133" s="108"/>
      <c r="Q133" s="108"/>
      <c r="R133" s="108"/>
      <c r="S133" s="108"/>
      <c r="T133" s="108"/>
      <c r="U133" s="178" t="e">
        <f>C133-B133</f>
        <v>#VALUE!</v>
      </c>
      <c r="V133" s="178" t="e">
        <f t="shared" ref="V133:AB137" si="42">D133-C133</f>
        <v>#VALUE!</v>
      </c>
      <c r="W133" s="178">
        <f t="shared" si="42"/>
        <v>1.7361111111111133E-2</v>
      </c>
      <c r="X133" s="178">
        <f t="shared" si="42"/>
        <v>1.041666666666663E-2</v>
      </c>
      <c r="Y133" s="178">
        <f t="shared" si="42"/>
        <v>1.2500000000000011E-2</v>
      </c>
      <c r="Z133" s="178">
        <f t="shared" si="42"/>
        <v>1.6666666666666663E-2</v>
      </c>
      <c r="AA133" s="178">
        <f t="shared" si="42"/>
        <v>2.1527777777777812E-2</v>
      </c>
      <c r="AB133" s="178">
        <f>J133-I133</f>
        <v>2.0833333333333315E-2</v>
      </c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</row>
    <row r="134" spans="1:38" ht="30" customHeight="1">
      <c r="A134" s="203" t="s">
        <v>358</v>
      </c>
      <c r="B134" s="175">
        <v>0.35972222222222222</v>
      </c>
      <c r="C134" s="175">
        <f>B134+"00:25"</f>
        <v>0.37708333333333333</v>
      </c>
      <c r="D134" s="175">
        <v>0.40347222222222223</v>
      </c>
      <c r="E134" s="175">
        <v>0.42152777777777778</v>
      </c>
      <c r="F134" s="175">
        <v>0.43402777777777773</v>
      </c>
      <c r="G134" s="175">
        <v>0.4465277777777778</v>
      </c>
      <c r="H134" s="175">
        <v>0.46319444444444446</v>
      </c>
      <c r="I134" s="175">
        <v>0.48472222222222222</v>
      </c>
      <c r="J134" s="175">
        <v>0.50555555555555554</v>
      </c>
      <c r="K134" s="180" t="s">
        <v>357</v>
      </c>
      <c r="M134" s="108"/>
      <c r="N134" s="108"/>
      <c r="P134" s="108"/>
      <c r="Q134" s="108"/>
      <c r="R134" s="108"/>
      <c r="S134" s="108"/>
      <c r="T134" s="108"/>
      <c r="U134" s="178">
        <f t="shared" ref="U134:U137" si="43">C134-B134</f>
        <v>1.7361111111111105E-2</v>
      </c>
      <c r="V134" s="178">
        <f t="shared" si="42"/>
        <v>2.6388888888888906E-2</v>
      </c>
      <c r="W134" s="178">
        <f t="shared" si="42"/>
        <v>1.8055555555555547E-2</v>
      </c>
      <c r="X134" s="178">
        <f t="shared" si="42"/>
        <v>1.2499999999999956E-2</v>
      </c>
      <c r="Y134" s="178">
        <f t="shared" si="42"/>
        <v>1.2500000000000067E-2</v>
      </c>
      <c r="Z134" s="178">
        <f t="shared" si="42"/>
        <v>1.6666666666666663E-2</v>
      </c>
      <c r="AA134" s="178">
        <f t="shared" si="42"/>
        <v>2.1527777777777757E-2</v>
      </c>
      <c r="AB134" s="178">
        <f t="shared" si="42"/>
        <v>2.0833333333333315E-2</v>
      </c>
      <c r="AC134" s="178"/>
      <c r="AD134" s="178">
        <f>B134-B118</f>
        <v>1.6666666666666718E-2</v>
      </c>
      <c r="AE134" s="178">
        <f t="shared" ref="AE134:AL137" si="44">C134-C118</f>
        <v>1.6666666666666718E-2</v>
      </c>
      <c r="AF134" s="178">
        <f t="shared" si="44"/>
        <v>1.6666666666666663E-2</v>
      </c>
      <c r="AG134" s="178">
        <f t="shared" si="44"/>
        <v>1.6666666666666663E-2</v>
      </c>
      <c r="AH134" s="178">
        <f t="shared" si="44"/>
        <v>1.6666666666666607E-2</v>
      </c>
      <c r="AI134" s="178">
        <f t="shared" si="44"/>
        <v>1.6666666666666718E-2</v>
      </c>
      <c r="AJ134" s="178">
        <f t="shared" si="44"/>
        <v>1.6666666666666663E-2</v>
      </c>
      <c r="AK134" s="178">
        <f t="shared" si="44"/>
        <v>1.6666666666666718E-2</v>
      </c>
      <c r="AL134" s="178">
        <f t="shared" si="44"/>
        <v>1.6666666666666663E-2</v>
      </c>
    </row>
    <row r="135" spans="1:38" ht="30" customHeight="1">
      <c r="A135" s="203" t="s">
        <v>359</v>
      </c>
      <c r="B135" s="175">
        <v>0.52638888888888891</v>
      </c>
      <c r="C135" s="175">
        <f t="shared" ref="C135:C136" si="45">B135+"00:25"</f>
        <v>0.54375000000000007</v>
      </c>
      <c r="D135" s="175">
        <v>7.013888888888889E-2</v>
      </c>
      <c r="E135" s="175">
        <v>8.819444444444445E-2</v>
      </c>
      <c r="F135" s="175">
        <v>0.10069444444444443</v>
      </c>
      <c r="G135" s="175">
        <v>0.11319444444444444</v>
      </c>
      <c r="H135" s="181">
        <v>0.12986111111111112</v>
      </c>
      <c r="I135" s="175">
        <v>0.15138888888888888</v>
      </c>
      <c r="J135" s="175">
        <v>0.17222222222222225</v>
      </c>
      <c r="K135" s="180" t="s">
        <v>357</v>
      </c>
      <c r="M135" s="108"/>
      <c r="N135" s="108"/>
      <c r="P135" s="108"/>
      <c r="Q135" s="108"/>
      <c r="R135" s="108"/>
      <c r="S135" s="108"/>
      <c r="T135" s="108"/>
      <c r="U135" s="178">
        <f t="shared" si="43"/>
        <v>1.736111111111116E-2</v>
      </c>
      <c r="V135" s="178">
        <f t="shared" si="42"/>
        <v>-0.4736111111111112</v>
      </c>
      <c r="W135" s="178">
        <f t="shared" si="42"/>
        <v>1.8055555555555561E-2</v>
      </c>
      <c r="X135" s="178">
        <f t="shared" si="42"/>
        <v>1.2499999999999983E-2</v>
      </c>
      <c r="Y135" s="178">
        <f t="shared" si="42"/>
        <v>1.2500000000000011E-2</v>
      </c>
      <c r="Z135" s="178">
        <f t="shared" si="42"/>
        <v>1.6666666666666677E-2</v>
      </c>
      <c r="AA135" s="178">
        <f t="shared" si="42"/>
        <v>2.1527777777777757E-2</v>
      </c>
      <c r="AB135" s="178">
        <f t="shared" si="42"/>
        <v>2.083333333333337E-2</v>
      </c>
      <c r="AC135" s="178"/>
      <c r="AD135" s="178">
        <f t="shared" ref="AD135:AD137" si="46">B135-B119</f>
        <v>1.6666666666666718E-2</v>
      </c>
      <c r="AE135" s="178">
        <f t="shared" si="44"/>
        <v>1.6666666666666718E-2</v>
      </c>
      <c r="AF135" s="178">
        <f t="shared" si="44"/>
        <v>1.666666666666667E-2</v>
      </c>
      <c r="AG135" s="178">
        <f t="shared" si="44"/>
        <v>1.6666666666666663E-2</v>
      </c>
      <c r="AH135" s="178">
        <f t="shared" si="44"/>
        <v>1.6666666666666663E-2</v>
      </c>
      <c r="AI135" s="178">
        <f t="shared" si="44"/>
        <v>1.6666666666666677E-2</v>
      </c>
      <c r="AJ135" s="178">
        <f t="shared" si="44"/>
        <v>1.6666666666666677E-2</v>
      </c>
      <c r="AK135" s="178">
        <f t="shared" si="44"/>
        <v>1.6666666666666663E-2</v>
      </c>
      <c r="AL135" s="178">
        <f t="shared" si="44"/>
        <v>1.6666666666666691E-2</v>
      </c>
    </row>
    <row r="136" spans="1:38" ht="30" customHeight="1">
      <c r="A136" s="203" t="s">
        <v>360</v>
      </c>
      <c r="B136" s="175">
        <v>0.19305555555555554</v>
      </c>
      <c r="C136" s="175">
        <f t="shared" si="45"/>
        <v>0.21041666666666664</v>
      </c>
      <c r="D136" s="175">
        <v>0.23680555555555557</v>
      </c>
      <c r="E136" s="175">
        <v>0.25486111111111109</v>
      </c>
      <c r="F136" s="175">
        <v>0.2673611111111111</v>
      </c>
      <c r="G136" s="175">
        <v>0.27986111111111112</v>
      </c>
      <c r="H136" s="175">
        <v>0.29652777777777778</v>
      </c>
      <c r="I136" s="175">
        <v>0.31805555555555554</v>
      </c>
      <c r="J136" s="175">
        <v>0.33888888888888885</v>
      </c>
      <c r="K136" s="180" t="s">
        <v>357</v>
      </c>
      <c r="M136" s="108"/>
      <c r="N136" s="108"/>
      <c r="P136" s="108"/>
      <c r="Q136" s="108"/>
      <c r="R136" s="108"/>
      <c r="S136" s="108"/>
      <c r="T136" s="108"/>
      <c r="U136" s="178">
        <f t="shared" si="43"/>
        <v>1.7361111111111105E-2</v>
      </c>
      <c r="V136" s="178">
        <f t="shared" si="42"/>
        <v>2.6388888888888934E-2</v>
      </c>
      <c r="W136" s="178">
        <f t="shared" si="42"/>
        <v>1.8055555555555519E-2</v>
      </c>
      <c r="X136" s="178">
        <f t="shared" si="42"/>
        <v>1.2500000000000011E-2</v>
      </c>
      <c r="Y136" s="178">
        <f t="shared" si="42"/>
        <v>1.2500000000000011E-2</v>
      </c>
      <c r="Z136" s="178">
        <f t="shared" si="42"/>
        <v>1.6666666666666663E-2</v>
      </c>
      <c r="AA136" s="178">
        <f t="shared" si="42"/>
        <v>2.1527777777777757E-2</v>
      </c>
      <c r="AB136" s="178">
        <f t="shared" si="42"/>
        <v>2.0833333333333315E-2</v>
      </c>
      <c r="AC136" s="178"/>
      <c r="AD136" s="178">
        <f t="shared" si="46"/>
        <v>1.6666666666666635E-2</v>
      </c>
      <c r="AE136" s="178">
        <f t="shared" si="44"/>
        <v>1.6666666666666635E-2</v>
      </c>
      <c r="AF136" s="178">
        <f t="shared" si="44"/>
        <v>1.6666666666666691E-2</v>
      </c>
      <c r="AG136" s="178">
        <f t="shared" si="44"/>
        <v>1.6666666666666635E-2</v>
      </c>
      <c r="AH136" s="178">
        <f t="shared" si="44"/>
        <v>1.6666666666666663E-2</v>
      </c>
      <c r="AI136" s="178">
        <f t="shared" si="44"/>
        <v>1.6666666666666663E-2</v>
      </c>
      <c r="AJ136" s="178">
        <f t="shared" si="44"/>
        <v>1.6666666666666663E-2</v>
      </c>
      <c r="AK136" s="178">
        <f t="shared" si="44"/>
        <v>1.6666666666666663E-2</v>
      </c>
      <c r="AL136" s="178">
        <f t="shared" si="44"/>
        <v>1.6666666666666607E-2</v>
      </c>
    </row>
    <row r="137" spans="1:38" ht="30" customHeight="1">
      <c r="A137" s="203" t="s">
        <v>361</v>
      </c>
      <c r="B137" s="232">
        <v>0.3611111111111111</v>
      </c>
      <c r="C137" s="175">
        <f>B137+"00:20"</f>
        <v>0.375</v>
      </c>
      <c r="D137" s="175">
        <f>C137+"00:25"</f>
        <v>0.3923611111111111</v>
      </c>
      <c r="E137" s="175">
        <f>D137+"00:20"</f>
        <v>0.40625</v>
      </c>
      <c r="F137" s="232">
        <v>0.44097222222222227</v>
      </c>
      <c r="G137" s="232"/>
      <c r="H137" s="232">
        <v>0.46527777777777773</v>
      </c>
      <c r="I137" s="232"/>
      <c r="J137" s="232">
        <v>0.49722222222222223</v>
      </c>
      <c r="K137" s="184" t="s">
        <v>357</v>
      </c>
      <c r="M137" s="108"/>
      <c r="N137" s="108"/>
      <c r="P137" s="108"/>
      <c r="Q137" s="108"/>
      <c r="R137" s="108"/>
      <c r="S137" s="108"/>
      <c r="T137" s="108"/>
      <c r="U137" s="178">
        <f t="shared" si="43"/>
        <v>1.3888888888888895E-2</v>
      </c>
      <c r="V137" s="178">
        <f t="shared" si="42"/>
        <v>1.7361111111111105E-2</v>
      </c>
      <c r="W137" s="178">
        <f t="shared" si="42"/>
        <v>1.3888888888888895E-2</v>
      </c>
      <c r="X137" s="178">
        <f t="shared" si="42"/>
        <v>3.4722222222222265E-2</v>
      </c>
      <c r="Y137" s="178">
        <f t="shared" si="42"/>
        <v>-0.44097222222222227</v>
      </c>
      <c r="Z137" s="178">
        <f>H137-F137</f>
        <v>2.4305555555555469E-2</v>
      </c>
      <c r="AA137" s="178">
        <f t="shared" si="42"/>
        <v>-0.46527777777777773</v>
      </c>
      <c r="AB137" s="178">
        <f>J137-H137</f>
        <v>3.1944444444444497E-2</v>
      </c>
      <c r="AC137" s="178"/>
      <c r="AD137" s="178">
        <f t="shared" si="46"/>
        <v>1.6666666666666607E-2</v>
      </c>
      <c r="AE137" s="178">
        <f t="shared" si="44"/>
        <v>1.6666666666666607E-2</v>
      </c>
      <c r="AF137" s="178">
        <f t="shared" si="44"/>
        <v>1.6666666666666607E-2</v>
      </c>
      <c r="AG137" s="178">
        <f t="shared" si="44"/>
        <v>1.6666666666666607E-2</v>
      </c>
      <c r="AH137" s="178">
        <f t="shared" si="44"/>
        <v>1.736111111111116E-2</v>
      </c>
      <c r="AI137" s="178">
        <f t="shared" si="44"/>
        <v>-0.43402777777777773</v>
      </c>
      <c r="AJ137" s="178">
        <f t="shared" si="44"/>
        <v>1.4583333333333282E-2</v>
      </c>
      <c r="AK137" s="178">
        <f t="shared" si="44"/>
        <v>-0.47222222222222227</v>
      </c>
      <c r="AL137" s="178">
        <f t="shared" si="44"/>
        <v>1.1111111111111127E-2</v>
      </c>
    </row>
    <row r="138" spans="1:38" ht="30" customHeight="1">
      <c r="A138" s="203"/>
      <c r="B138" s="227"/>
      <c r="C138" s="227"/>
      <c r="D138" s="227"/>
      <c r="E138" s="227"/>
      <c r="F138" s="228"/>
      <c r="G138" s="228"/>
      <c r="H138" s="228"/>
      <c r="I138" s="228"/>
      <c r="J138" s="236"/>
      <c r="K138" s="189"/>
    </row>
    <row r="139" spans="1:38" ht="30" customHeight="1" thickBot="1">
      <c r="A139" s="207">
        <v>9</v>
      </c>
      <c r="B139" s="191"/>
      <c r="C139" s="191"/>
      <c r="D139" s="191"/>
      <c r="E139" s="191"/>
      <c r="F139" s="192"/>
      <c r="G139" s="192"/>
      <c r="H139" s="192"/>
      <c r="I139" s="192"/>
      <c r="J139" s="208"/>
      <c r="K139" s="380" t="s">
        <v>362</v>
      </c>
    </row>
    <row r="140" spans="1:38" ht="30" customHeight="1" thickTop="1" thickBot="1">
      <c r="A140" s="383" t="s">
        <v>363</v>
      </c>
      <c r="B140" s="384"/>
      <c r="C140" s="384"/>
      <c r="D140" s="384"/>
      <c r="E140" s="384"/>
      <c r="F140" s="384"/>
      <c r="G140" s="384"/>
      <c r="H140" s="384"/>
      <c r="I140" s="384"/>
      <c r="J140" s="385"/>
      <c r="K140" s="381"/>
    </row>
    <row r="141" spans="1:38" ht="30" customHeight="1" thickTop="1">
      <c r="A141" s="386" t="s">
        <v>364</v>
      </c>
      <c r="B141" s="387"/>
      <c r="C141" s="388"/>
      <c r="D141" s="387"/>
      <c r="E141" s="389" t="s">
        <v>365</v>
      </c>
      <c r="F141" s="390"/>
      <c r="G141" s="391"/>
      <c r="H141" s="389" t="s">
        <v>366</v>
      </c>
      <c r="I141" s="390"/>
      <c r="J141" s="392"/>
      <c r="K141" s="381"/>
    </row>
    <row r="142" spans="1:38" ht="30" customHeight="1">
      <c r="A142" s="393" t="s">
        <v>367</v>
      </c>
      <c r="B142" s="394"/>
      <c r="C142" s="395" t="s">
        <v>368</v>
      </c>
      <c r="D142" s="395"/>
      <c r="E142" s="396"/>
      <c r="F142" s="365" t="s">
        <v>369</v>
      </c>
      <c r="G142" s="365"/>
      <c r="H142" s="365"/>
      <c r="I142" s="365"/>
      <c r="J142" s="366"/>
      <c r="K142" s="381"/>
    </row>
    <row r="143" spans="1:38" ht="30" customHeight="1">
      <c r="A143" s="397" t="s">
        <v>370</v>
      </c>
      <c r="B143" s="398"/>
      <c r="C143" s="196" t="s">
        <v>371</v>
      </c>
      <c r="D143" s="194" t="s">
        <v>372</v>
      </c>
      <c r="E143" s="195"/>
      <c r="F143" s="365" t="s">
        <v>373</v>
      </c>
      <c r="G143" s="365"/>
      <c r="H143" s="365"/>
      <c r="I143" s="365"/>
      <c r="J143" s="366"/>
      <c r="K143" s="381"/>
    </row>
    <row r="144" spans="1:38" ht="30" customHeight="1" thickBot="1">
      <c r="A144" s="367" t="s">
        <v>374</v>
      </c>
      <c r="B144" s="368"/>
      <c r="C144" s="197" t="s">
        <v>375</v>
      </c>
      <c r="D144" s="369" t="s">
        <v>376</v>
      </c>
      <c r="E144" s="370"/>
      <c r="F144" s="371" t="s">
        <v>377</v>
      </c>
      <c r="G144" s="371"/>
      <c r="H144" s="371"/>
      <c r="I144" s="371"/>
      <c r="J144" s="372"/>
      <c r="K144" s="382"/>
    </row>
    <row r="145" spans="1:38" ht="30" customHeight="1" thickTop="1">
      <c r="A145" s="373" t="s">
        <v>437</v>
      </c>
      <c r="B145" s="373"/>
      <c r="C145" s="373"/>
      <c r="D145" s="373"/>
      <c r="E145" s="373"/>
      <c r="F145" s="373"/>
      <c r="G145" s="373"/>
      <c r="H145" s="373"/>
      <c r="I145" s="378" t="s">
        <v>342</v>
      </c>
      <c r="J145" s="379"/>
    </row>
    <row r="146" spans="1:38" ht="30" customHeight="1">
      <c r="A146" s="373"/>
      <c r="B146" s="373"/>
      <c r="C146" s="373"/>
      <c r="D146" s="373"/>
      <c r="E146" s="373"/>
      <c r="F146" s="373"/>
      <c r="G146" s="373"/>
      <c r="H146" s="373"/>
      <c r="I146" s="376">
        <f>H151</f>
        <v>0.14652777777777778</v>
      </c>
      <c r="J146" s="375"/>
    </row>
    <row r="147" spans="1:38" ht="30" customHeight="1" thickBot="1">
      <c r="A147" s="377">
        <f>$A$3</f>
        <v>45087</v>
      </c>
      <c r="B147" s="377"/>
      <c r="C147" s="377"/>
      <c r="D147" s="94" t="s">
        <v>343</v>
      </c>
      <c r="E147" s="274">
        <v>3632</v>
      </c>
      <c r="F147" s="296" t="str">
        <f>_xlfn.XLOOKUP(J147,'월간 계획'!C:C,'월간 계획'!B:B,"")</f>
        <v>SP</v>
      </c>
      <c r="G147" s="95" t="s">
        <v>344</v>
      </c>
      <c r="H147" s="95" t="str">
        <f>_xlfn.XLOOKUP(M147,'월간 계획'!AB:AB,'월간 계획'!C:C,"")</f>
        <v>김용진</v>
      </c>
      <c r="I147" s="95" t="s">
        <v>345</v>
      </c>
      <c r="J147" s="96" t="str">
        <f>_xlfn.XLOOKUP(N147,'월간 계획'!AB:AB,'월간 계획'!C:C,"")</f>
        <v>김정일</v>
      </c>
      <c r="K147" s="93"/>
      <c r="L147" s="93" t="str">
        <f>IF(E147=F147,"ok","확인")</f>
        <v>확인</v>
      </c>
      <c r="M147" s="93" t="s">
        <v>412</v>
      </c>
      <c r="N147" s="93" t="s">
        <v>413</v>
      </c>
    </row>
    <row r="148" spans="1:38" ht="30" customHeight="1" thickTop="1" thickBot="1">
      <c r="A148" s="198" t="s">
        <v>348</v>
      </c>
      <c r="B148" s="168" t="s">
        <v>349</v>
      </c>
      <c r="C148" s="169" t="s">
        <v>350</v>
      </c>
      <c r="D148" s="169" t="s">
        <v>351</v>
      </c>
      <c r="E148" s="169" t="s">
        <v>352</v>
      </c>
      <c r="F148" s="169" t="s">
        <v>353</v>
      </c>
      <c r="G148" s="169" t="s">
        <v>352</v>
      </c>
      <c r="H148" s="169" t="s">
        <v>351</v>
      </c>
      <c r="I148" s="168" t="s">
        <v>350</v>
      </c>
      <c r="J148" s="199" t="s">
        <v>354</v>
      </c>
      <c r="K148" s="171" t="s">
        <v>355</v>
      </c>
    </row>
    <row r="149" spans="1:38" ht="30" customHeight="1" thickTop="1">
      <c r="A149" s="200" t="s">
        <v>356</v>
      </c>
      <c r="B149" s="217"/>
      <c r="C149" s="237">
        <v>0.23263888888888887</v>
      </c>
      <c r="D149" s="201">
        <v>0.25486111111111109</v>
      </c>
      <c r="E149" s="201">
        <v>0.2722222222222222</v>
      </c>
      <c r="F149" s="201">
        <v>0.28472222222222221</v>
      </c>
      <c r="G149" s="201">
        <v>0.29722222222222222</v>
      </c>
      <c r="H149" s="201">
        <v>0.31388888888888888</v>
      </c>
      <c r="I149" s="201">
        <v>0.3354166666666667</v>
      </c>
      <c r="J149" s="202">
        <v>0.35625000000000001</v>
      </c>
      <c r="K149" s="177" t="s">
        <v>357</v>
      </c>
      <c r="M149" s="108"/>
      <c r="N149" s="108"/>
      <c r="P149" s="108"/>
      <c r="Q149" s="108"/>
      <c r="R149" s="108"/>
      <c r="S149" s="108"/>
      <c r="T149" s="108"/>
      <c r="U149" s="178">
        <f>C149-B149</f>
        <v>0.23263888888888887</v>
      </c>
      <c r="V149" s="178">
        <f t="shared" ref="V149:AB153" si="47">D149-C149</f>
        <v>2.2222222222222227E-2</v>
      </c>
      <c r="W149" s="178">
        <f t="shared" si="47"/>
        <v>1.7361111111111105E-2</v>
      </c>
      <c r="X149" s="178">
        <f t="shared" si="47"/>
        <v>1.2500000000000011E-2</v>
      </c>
      <c r="Y149" s="178">
        <f t="shared" si="47"/>
        <v>1.2500000000000011E-2</v>
      </c>
      <c r="Z149" s="178">
        <f t="shared" si="47"/>
        <v>1.6666666666666663E-2</v>
      </c>
      <c r="AA149" s="178">
        <f t="shared" si="47"/>
        <v>2.1527777777777812E-2</v>
      </c>
      <c r="AB149" s="178">
        <f>J149-I149</f>
        <v>2.0833333333333315E-2</v>
      </c>
      <c r="AC149" s="178"/>
      <c r="AD149" s="178"/>
      <c r="AE149" s="178"/>
      <c r="AF149" s="178"/>
      <c r="AG149" s="178"/>
      <c r="AH149" s="178"/>
      <c r="AI149" s="178"/>
      <c r="AJ149" s="178"/>
      <c r="AK149" s="178"/>
      <c r="AL149" s="178"/>
    </row>
    <row r="150" spans="1:38" ht="30" customHeight="1">
      <c r="A150" s="203" t="s">
        <v>358</v>
      </c>
      <c r="B150" s="175">
        <v>0.37638888888888888</v>
      </c>
      <c r="C150" s="175">
        <f>B150+"00:25"</f>
        <v>0.39374999999999999</v>
      </c>
      <c r="D150" s="175">
        <v>0.4201388888888889</v>
      </c>
      <c r="E150" s="175">
        <v>0.4381944444444445</v>
      </c>
      <c r="F150" s="175">
        <v>0.45069444444444445</v>
      </c>
      <c r="G150" s="175">
        <v>0.46319444444444446</v>
      </c>
      <c r="H150" s="175">
        <v>0.47986111111111113</v>
      </c>
      <c r="I150" s="175">
        <v>0.50138888888888888</v>
      </c>
      <c r="J150" s="176">
        <v>0.52222222222222225</v>
      </c>
      <c r="K150" s="180" t="s">
        <v>357</v>
      </c>
      <c r="M150" s="108"/>
      <c r="N150" s="108"/>
      <c r="P150" s="108"/>
      <c r="Q150" s="108"/>
      <c r="R150" s="108"/>
      <c r="S150" s="108"/>
      <c r="T150" s="108"/>
      <c r="U150" s="178">
        <f t="shared" ref="U150:U153" si="48">C150-B150</f>
        <v>1.7361111111111105E-2</v>
      </c>
      <c r="V150" s="178">
        <f t="shared" si="47"/>
        <v>2.6388888888888906E-2</v>
      </c>
      <c r="W150" s="178">
        <f t="shared" si="47"/>
        <v>1.8055555555555602E-2</v>
      </c>
      <c r="X150" s="178">
        <f t="shared" si="47"/>
        <v>1.2499999999999956E-2</v>
      </c>
      <c r="Y150" s="178">
        <f t="shared" si="47"/>
        <v>1.2500000000000011E-2</v>
      </c>
      <c r="Z150" s="178">
        <f t="shared" si="47"/>
        <v>1.6666666666666663E-2</v>
      </c>
      <c r="AA150" s="178">
        <f t="shared" si="47"/>
        <v>2.1527777777777757E-2</v>
      </c>
      <c r="AB150" s="178">
        <f t="shared" si="47"/>
        <v>2.083333333333337E-2</v>
      </c>
      <c r="AC150" s="178"/>
      <c r="AD150" s="178">
        <f>B150-B134</f>
        <v>1.6666666666666663E-2</v>
      </c>
      <c r="AE150" s="178">
        <f t="shared" ref="AE150:AL153" si="49">C150-C134</f>
        <v>1.6666666666666663E-2</v>
      </c>
      <c r="AF150" s="178">
        <f t="shared" si="49"/>
        <v>1.6666666666666663E-2</v>
      </c>
      <c r="AG150" s="178">
        <f t="shared" si="49"/>
        <v>1.6666666666666718E-2</v>
      </c>
      <c r="AH150" s="178">
        <f t="shared" si="49"/>
        <v>1.6666666666666718E-2</v>
      </c>
      <c r="AI150" s="178">
        <f t="shared" si="49"/>
        <v>1.6666666666666663E-2</v>
      </c>
      <c r="AJ150" s="178">
        <f t="shared" si="49"/>
        <v>1.6666666666666663E-2</v>
      </c>
      <c r="AK150" s="178">
        <f t="shared" si="49"/>
        <v>1.6666666666666663E-2</v>
      </c>
      <c r="AL150" s="178">
        <f t="shared" si="49"/>
        <v>1.6666666666666718E-2</v>
      </c>
    </row>
    <row r="151" spans="1:38" ht="30" customHeight="1">
      <c r="A151" s="203" t="s">
        <v>359</v>
      </c>
      <c r="B151" s="175">
        <v>4.3055555555555562E-2</v>
      </c>
      <c r="C151" s="175">
        <f t="shared" ref="C151:C152" si="50">B151+"00:25"</f>
        <v>6.0416666666666674E-2</v>
      </c>
      <c r="D151" s="175">
        <v>8.6805555555555566E-2</v>
      </c>
      <c r="E151" s="175">
        <v>0.10486111111111111</v>
      </c>
      <c r="F151" s="175">
        <v>0.1173611111111111</v>
      </c>
      <c r="G151" s="175">
        <v>0.12986111111111112</v>
      </c>
      <c r="H151" s="181">
        <v>0.14652777777777778</v>
      </c>
      <c r="I151" s="175">
        <v>0.16805555555555554</v>
      </c>
      <c r="J151" s="176">
        <v>0.18888888888888888</v>
      </c>
      <c r="K151" s="180" t="s">
        <v>357</v>
      </c>
      <c r="M151" s="108"/>
      <c r="N151" s="108"/>
      <c r="P151" s="108"/>
      <c r="Q151" s="108"/>
      <c r="R151" s="108"/>
      <c r="S151" s="108"/>
      <c r="T151" s="108"/>
      <c r="U151" s="178">
        <f t="shared" si="48"/>
        <v>1.7361111111111112E-2</v>
      </c>
      <c r="V151" s="178">
        <f t="shared" si="47"/>
        <v>2.6388888888888892E-2</v>
      </c>
      <c r="W151" s="178">
        <f t="shared" si="47"/>
        <v>1.8055555555555547E-2</v>
      </c>
      <c r="X151" s="178">
        <f t="shared" si="47"/>
        <v>1.2499999999999983E-2</v>
      </c>
      <c r="Y151" s="178">
        <f t="shared" si="47"/>
        <v>1.2500000000000025E-2</v>
      </c>
      <c r="Z151" s="178">
        <f t="shared" si="47"/>
        <v>1.6666666666666663E-2</v>
      </c>
      <c r="AA151" s="178">
        <f t="shared" si="47"/>
        <v>2.1527777777777757E-2</v>
      </c>
      <c r="AB151" s="178">
        <f t="shared" si="47"/>
        <v>2.0833333333333343E-2</v>
      </c>
      <c r="AC151" s="178"/>
      <c r="AD151" s="178">
        <f t="shared" ref="AD151:AD153" si="51">B151-B135</f>
        <v>-0.48333333333333334</v>
      </c>
      <c r="AE151" s="178">
        <f t="shared" si="49"/>
        <v>-0.48333333333333339</v>
      </c>
      <c r="AF151" s="178">
        <f t="shared" si="49"/>
        <v>1.6666666666666677E-2</v>
      </c>
      <c r="AG151" s="178">
        <f t="shared" si="49"/>
        <v>1.6666666666666663E-2</v>
      </c>
      <c r="AH151" s="178">
        <f t="shared" si="49"/>
        <v>1.6666666666666663E-2</v>
      </c>
      <c r="AI151" s="178">
        <f t="shared" si="49"/>
        <v>1.6666666666666677E-2</v>
      </c>
      <c r="AJ151" s="178">
        <f t="shared" si="49"/>
        <v>1.6666666666666663E-2</v>
      </c>
      <c r="AK151" s="178">
        <f t="shared" si="49"/>
        <v>1.6666666666666663E-2</v>
      </c>
      <c r="AL151" s="178">
        <f t="shared" si="49"/>
        <v>1.6666666666666635E-2</v>
      </c>
    </row>
    <row r="152" spans="1:38" ht="30" customHeight="1">
      <c r="A152" s="203" t="s">
        <v>360</v>
      </c>
      <c r="B152" s="175">
        <v>0.20972222222222223</v>
      </c>
      <c r="C152" s="175">
        <f t="shared" si="50"/>
        <v>0.22708333333333333</v>
      </c>
      <c r="D152" s="175">
        <v>0.25347222222222221</v>
      </c>
      <c r="E152" s="175">
        <v>0.27152777777777776</v>
      </c>
      <c r="F152" s="175">
        <v>0.28402777777777777</v>
      </c>
      <c r="G152" s="175">
        <v>0.29652777777777778</v>
      </c>
      <c r="H152" s="175">
        <v>0.31319444444444444</v>
      </c>
      <c r="I152" s="175">
        <v>0.3347222222222222</v>
      </c>
      <c r="J152" s="176">
        <v>0.35555555555555557</v>
      </c>
      <c r="K152" s="180" t="s">
        <v>357</v>
      </c>
      <c r="M152" s="108"/>
      <c r="N152" s="108"/>
      <c r="P152" s="108"/>
      <c r="Q152" s="108"/>
      <c r="R152" s="108"/>
      <c r="S152" s="108"/>
      <c r="T152" s="108"/>
      <c r="U152" s="178">
        <f t="shared" si="48"/>
        <v>1.7361111111111105E-2</v>
      </c>
      <c r="V152" s="178">
        <f t="shared" si="47"/>
        <v>2.6388888888888878E-2</v>
      </c>
      <c r="W152" s="178">
        <f t="shared" si="47"/>
        <v>1.8055555555555547E-2</v>
      </c>
      <c r="X152" s="178">
        <f t="shared" si="47"/>
        <v>1.2500000000000011E-2</v>
      </c>
      <c r="Y152" s="178">
        <f t="shared" si="47"/>
        <v>1.2500000000000011E-2</v>
      </c>
      <c r="Z152" s="178">
        <f t="shared" si="47"/>
        <v>1.6666666666666663E-2</v>
      </c>
      <c r="AA152" s="178">
        <f t="shared" si="47"/>
        <v>2.1527777777777757E-2</v>
      </c>
      <c r="AB152" s="178">
        <f t="shared" si="47"/>
        <v>2.083333333333337E-2</v>
      </c>
      <c r="AC152" s="178"/>
      <c r="AD152" s="178">
        <f t="shared" si="51"/>
        <v>1.6666666666666691E-2</v>
      </c>
      <c r="AE152" s="178">
        <f t="shared" si="49"/>
        <v>1.6666666666666691E-2</v>
      </c>
      <c r="AF152" s="178">
        <f t="shared" si="49"/>
        <v>1.6666666666666635E-2</v>
      </c>
      <c r="AG152" s="178">
        <f t="shared" si="49"/>
        <v>1.6666666666666663E-2</v>
      </c>
      <c r="AH152" s="178">
        <f t="shared" si="49"/>
        <v>1.6666666666666663E-2</v>
      </c>
      <c r="AI152" s="178">
        <f t="shared" si="49"/>
        <v>1.6666666666666663E-2</v>
      </c>
      <c r="AJ152" s="178">
        <f t="shared" si="49"/>
        <v>1.6666666666666663E-2</v>
      </c>
      <c r="AK152" s="178">
        <f t="shared" si="49"/>
        <v>1.6666666666666663E-2</v>
      </c>
      <c r="AL152" s="178">
        <f t="shared" si="49"/>
        <v>1.6666666666666718E-2</v>
      </c>
    </row>
    <row r="153" spans="1:38" ht="30" customHeight="1" thickBot="1">
      <c r="A153" s="203" t="s">
        <v>361</v>
      </c>
      <c r="B153" s="233">
        <v>0.37777777777777777</v>
      </c>
      <c r="C153" s="224">
        <f>B153+"00:20"</f>
        <v>0.39166666666666666</v>
      </c>
      <c r="D153" s="224">
        <f>C153+"00:25"</f>
        <v>0.40902777777777777</v>
      </c>
      <c r="E153" s="224">
        <f>D153+"00:20"</f>
        <v>0.42291666666666666</v>
      </c>
      <c r="F153" s="219">
        <v>0.45833333333333331</v>
      </c>
      <c r="G153" s="220"/>
      <c r="H153" s="220">
        <v>0.4826388888888889</v>
      </c>
      <c r="I153" s="220"/>
      <c r="J153" s="238">
        <v>0.51388888888888895</v>
      </c>
      <c r="K153" s="184" t="s">
        <v>357</v>
      </c>
      <c r="M153" s="108"/>
      <c r="N153" s="108"/>
      <c r="P153" s="108"/>
      <c r="Q153" s="108"/>
      <c r="R153" s="108"/>
      <c r="S153" s="108"/>
      <c r="T153" s="108"/>
      <c r="U153" s="178">
        <f t="shared" si="48"/>
        <v>1.3888888888888895E-2</v>
      </c>
      <c r="V153" s="178">
        <f t="shared" si="47"/>
        <v>1.7361111111111105E-2</v>
      </c>
      <c r="W153" s="178">
        <f t="shared" si="47"/>
        <v>1.3888888888888895E-2</v>
      </c>
      <c r="X153" s="178">
        <f t="shared" si="47"/>
        <v>3.5416666666666652E-2</v>
      </c>
      <c r="Y153" s="178">
        <f t="shared" si="47"/>
        <v>-0.45833333333333331</v>
      </c>
      <c r="Z153" s="178">
        <f t="shared" si="47"/>
        <v>0.4826388888888889</v>
      </c>
      <c r="AA153" s="178">
        <f t="shared" si="47"/>
        <v>-0.4826388888888889</v>
      </c>
      <c r="AB153" s="178">
        <f t="shared" si="47"/>
        <v>0.51388888888888895</v>
      </c>
      <c r="AC153" s="178"/>
      <c r="AD153" s="178">
        <f t="shared" si="51"/>
        <v>1.6666666666666663E-2</v>
      </c>
      <c r="AE153" s="178">
        <f t="shared" si="49"/>
        <v>1.6666666666666663E-2</v>
      </c>
      <c r="AF153" s="178">
        <f t="shared" si="49"/>
        <v>1.6666666666666663E-2</v>
      </c>
      <c r="AG153" s="178">
        <f t="shared" si="49"/>
        <v>1.6666666666666663E-2</v>
      </c>
      <c r="AH153" s="178">
        <f t="shared" si="49"/>
        <v>1.7361111111111049E-2</v>
      </c>
      <c r="AI153" s="178">
        <f t="shared" si="49"/>
        <v>0</v>
      </c>
      <c r="AJ153" s="178">
        <f t="shared" si="49"/>
        <v>1.736111111111116E-2</v>
      </c>
      <c r="AK153" s="178">
        <f t="shared" si="49"/>
        <v>0</v>
      </c>
      <c r="AL153" s="178">
        <f t="shared" si="49"/>
        <v>1.6666666666666718E-2</v>
      </c>
    </row>
    <row r="154" spans="1:38" ht="30" customHeight="1">
      <c r="A154" s="203"/>
      <c r="B154" s="186"/>
      <c r="C154" s="186"/>
      <c r="D154" s="186"/>
      <c r="E154" s="186"/>
      <c r="F154" s="239" t="s">
        <v>386</v>
      </c>
      <c r="G154" s="187"/>
      <c r="H154" s="187"/>
      <c r="I154" s="187"/>
      <c r="J154" s="234"/>
      <c r="K154" s="189"/>
    </row>
    <row r="155" spans="1:38" ht="30" customHeight="1" thickBot="1">
      <c r="A155" s="207">
        <v>10</v>
      </c>
      <c r="B155" s="191"/>
      <c r="C155" s="191"/>
      <c r="D155" s="191"/>
      <c r="E155" s="191"/>
      <c r="F155" s="192"/>
      <c r="G155" s="192"/>
      <c r="H155" s="192"/>
      <c r="I155" s="192"/>
      <c r="J155" s="208"/>
      <c r="K155" s="380" t="s">
        <v>362</v>
      </c>
    </row>
    <row r="156" spans="1:38" ht="30" customHeight="1" thickTop="1" thickBot="1">
      <c r="A156" s="383" t="s">
        <v>363</v>
      </c>
      <c r="B156" s="384"/>
      <c r="C156" s="384"/>
      <c r="D156" s="384"/>
      <c r="E156" s="384"/>
      <c r="F156" s="384"/>
      <c r="G156" s="384"/>
      <c r="H156" s="384"/>
      <c r="I156" s="384"/>
      <c r="J156" s="385"/>
      <c r="K156" s="381"/>
    </row>
    <row r="157" spans="1:38" ht="30" customHeight="1" thickTop="1">
      <c r="A157" s="386" t="s">
        <v>364</v>
      </c>
      <c r="B157" s="387"/>
      <c r="C157" s="388"/>
      <c r="D157" s="387"/>
      <c r="E157" s="389" t="s">
        <v>365</v>
      </c>
      <c r="F157" s="390"/>
      <c r="G157" s="391"/>
      <c r="H157" s="389" t="s">
        <v>366</v>
      </c>
      <c r="I157" s="390"/>
      <c r="J157" s="392"/>
      <c r="K157" s="381"/>
    </row>
    <row r="158" spans="1:38" ht="30" customHeight="1">
      <c r="A158" s="393" t="s">
        <v>367</v>
      </c>
      <c r="B158" s="394"/>
      <c r="C158" s="395" t="s">
        <v>368</v>
      </c>
      <c r="D158" s="395"/>
      <c r="E158" s="396"/>
      <c r="F158" s="365" t="s">
        <v>369</v>
      </c>
      <c r="G158" s="365"/>
      <c r="H158" s="365"/>
      <c r="I158" s="365"/>
      <c r="J158" s="366"/>
      <c r="K158" s="381"/>
    </row>
    <row r="159" spans="1:38" ht="30" customHeight="1">
      <c r="A159" s="397" t="s">
        <v>370</v>
      </c>
      <c r="B159" s="398"/>
      <c r="C159" s="196" t="s">
        <v>371</v>
      </c>
      <c r="D159" s="194" t="s">
        <v>372</v>
      </c>
      <c r="E159" s="195"/>
      <c r="F159" s="365" t="s">
        <v>373</v>
      </c>
      <c r="G159" s="365"/>
      <c r="H159" s="365"/>
      <c r="I159" s="365"/>
      <c r="J159" s="366"/>
      <c r="K159" s="381"/>
    </row>
    <row r="160" spans="1:38" ht="30" customHeight="1" thickBot="1">
      <c r="A160" s="367" t="s">
        <v>374</v>
      </c>
      <c r="B160" s="368"/>
      <c r="C160" s="197" t="s">
        <v>375</v>
      </c>
      <c r="D160" s="369" t="s">
        <v>376</v>
      </c>
      <c r="E160" s="370"/>
      <c r="F160" s="371" t="s">
        <v>377</v>
      </c>
      <c r="G160" s="371"/>
      <c r="H160" s="371"/>
      <c r="I160" s="371"/>
      <c r="J160" s="372"/>
      <c r="K160" s="382"/>
    </row>
    <row r="161" spans="13:20" ht="30" customHeight="1" thickTop="1"/>
    <row r="162" spans="13:20" ht="20.100000000000001" customHeight="1"/>
    <row r="163" spans="13:20" ht="20.100000000000001" customHeight="1">
      <c r="M163" s="93" t="s">
        <v>416</v>
      </c>
      <c r="N163" s="93" t="s">
        <v>417</v>
      </c>
    </row>
    <row r="164" spans="13:20" ht="20.100000000000001" customHeight="1"/>
    <row r="165" spans="13:20" ht="20.100000000000001" customHeight="1">
      <c r="M165" s="108"/>
      <c r="N165" s="108"/>
      <c r="P165" s="108"/>
      <c r="Q165" s="108"/>
      <c r="R165" s="108"/>
      <c r="S165" s="108"/>
      <c r="T165" s="108"/>
    </row>
    <row r="166" spans="13:20" ht="20.100000000000001" customHeight="1">
      <c r="M166" s="108"/>
      <c r="N166" s="108"/>
      <c r="P166" s="108"/>
      <c r="Q166" s="108"/>
      <c r="R166" s="108"/>
      <c r="S166" s="108"/>
      <c r="T166" s="108"/>
    </row>
    <row r="167" spans="13:20">
      <c r="M167" s="108"/>
      <c r="N167" s="108"/>
      <c r="P167" s="108"/>
      <c r="Q167" s="108"/>
      <c r="R167" s="108"/>
      <c r="S167" s="108"/>
      <c r="T167" s="108"/>
    </row>
    <row r="168" spans="13:20">
      <c r="M168" s="108"/>
      <c r="N168" s="108"/>
      <c r="P168" s="108"/>
      <c r="Q168" s="108"/>
      <c r="R168" s="108"/>
      <c r="S168" s="108"/>
      <c r="T168" s="108"/>
    </row>
    <row r="169" spans="13:20">
      <c r="M169" s="108"/>
      <c r="N169" s="108"/>
      <c r="P169" s="108"/>
      <c r="Q169" s="108"/>
      <c r="R169" s="108"/>
      <c r="S169" s="108"/>
      <c r="T169" s="108"/>
    </row>
    <row r="179" spans="13:20">
      <c r="M179" s="93" t="s">
        <v>420</v>
      </c>
      <c r="N179" s="93" t="s">
        <v>421</v>
      </c>
    </row>
    <row r="181" spans="13:20">
      <c r="M181" s="108"/>
      <c r="N181" s="108"/>
      <c r="P181" s="108"/>
      <c r="Q181" s="108"/>
      <c r="R181" s="108"/>
      <c r="S181" s="108"/>
      <c r="T181" s="108"/>
    </row>
    <row r="182" spans="13:20">
      <c r="M182" s="108"/>
      <c r="N182" s="108"/>
      <c r="P182" s="108"/>
      <c r="Q182" s="108"/>
      <c r="R182" s="108"/>
      <c r="S182" s="108"/>
      <c r="T182" s="108"/>
    </row>
    <row r="183" spans="13:20">
      <c r="M183" s="108"/>
      <c r="N183" s="108"/>
      <c r="P183" s="108"/>
      <c r="Q183" s="108"/>
      <c r="R183" s="108"/>
      <c r="S183" s="108"/>
      <c r="T183" s="108"/>
    </row>
    <row r="184" spans="13:20">
      <c r="M184" s="108"/>
      <c r="N184" s="108"/>
      <c r="P184" s="108"/>
      <c r="Q184" s="108"/>
      <c r="R184" s="108"/>
      <c r="S184" s="108"/>
      <c r="T184" s="108"/>
    </row>
    <row r="185" spans="13:20">
      <c r="M185" s="108"/>
      <c r="N185" s="108"/>
      <c r="P185" s="108"/>
      <c r="Q185" s="108"/>
      <c r="R185" s="108"/>
      <c r="S185" s="108"/>
      <c r="T185" s="108"/>
    </row>
    <row r="186" spans="13:20">
      <c r="M186" s="108"/>
      <c r="N186" s="108"/>
      <c r="R186" s="108"/>
      <c r="S186" s="108"/>
      <c r="T186" s="108"/>
    </row>
  </sheetData>
  <mergeCells count="181">
    <mergeCell ref="F15:J15"/>
    <mergeCell ref="A16:B16"/>
    <mergeCell ref="D16:E16"/>
    <mergeCell ref="F16:J16"/>
    <mergeCell ref="A1:H2"/>
    <mergeCell ref="I1:J1"/>
    <mergeCell ref="I2:J2"/>
    <mergeCell ref="A3:C3"/>
    <mergeCell ref="A17:H18"/>
    <mergeCell ref="I17:J17"/>
    <mergeCell ref="I18:J18"/>
    <mergeCell ref="A19:C19"/>
    <mergeCell ref="K27:K32"/>
    <mergeCell ref="A28:J28"/>
    <mergeCell ref="A29:B29"/>
    <mergeCell ref="C29:D29"/>
    <mergeCell ref="E29:G29"/>
    <mergeCell ref="H29:J29"/>
    <mergeCell ref="K11:K16"/>
    <mergeCell ref="A12:J12"/>
    <mergeCell ref="A13:B13"/>
    <mergeCell ref="C13:D13"/>
    <mergeCell ref="E13:G13"/>
    <mergeCell ref="H13:J13"/>
    <mergeCell ref="A14:B14"/>
    <mergeCell ref="C14:E14"/>
    <mergeCell ref="F14:J14"/>
    <mergeCell ref="A15:B15"/>
    <mergeCell ref="A30:B30"/>
    <mergeCell ref="C30:E30"/>
    <mergeCell ref="F30:J30"/>
    <mergeCell ref="A31:B31"/>
    <mergeCell ref="F31:J31"/>
    <mergeCell ref="A32:B32"/>
    <mergeCell ref="D32:E32"/>
    <mergeCell ref="F32:J32"/>
    <mergeCell ref="A46:B46"/>
    <mergeCell ref="C46:E46"/>
    <mergeCell ref="F46:J46"/>
    <mergeCell ref="A33:H34"/>
    <mergeCell ref="I33:J33"/>
    <mergeCell ref="I34:J34"/>
    <mergeCell ref="A35:C35"/>
    <mergeCell ref="A49:H50"/>
    <mergeCell ref="I49:J49"/>
    <mergeCell ref="I50:J50"/>
    <mergeCell ref="A51:C51"/>
    <mergeCell ref="K59:K64"/>
    <mergeCell ref="A60:J60"/>
    <mergeCell ref="A61:B61"/>
    <mergeCell ref="C61:D61"/>
    <mergeCell ref="E61:G61"/>
    <mergeCell ref="H61:J61"/>
    <mergeCell ref="K43:K48"/>
    <mergeCell ref="A44:J44"/>
    <mergeCell ref="A45:B45"/>
    <mergeCell ref="C45:D45"/>
    <mergeCell ref="E45:G45"/>
    <mergeCell ref="H45:J45"/>
    <mergeCell ref="A47:B47"/>
    <mergeCell ref="F47:J47"/>
    <mergeCell ref="A48:B48"/>
    <mergeCell ref="D48:E48"/>
    <mergeCell ref="F48:J48"/>
    <mergeCell ref="A62:B62"/>
    <mergeCell ref="C62:E62"/>
    <mergeCell ref="F62:J62"/>
    <mergeCell ref="A63:B63"/>
    <mergeCell ref="F63:J63"/>
    <mergeCell ref="A64:B64"/>
    <mergeCell ref="A99:C99"/>
    <mergeCell ref="D64:E64"/>
    <mergeCell ref="F64:J64"/>
    <mergeCell ref="A78:B78"/>
    <mergeCell ref="C78:E78"/>
    <mergeCell ref="F78:J78"/>
    <mergeCell ref="A65:H66"/>
    <mergeCell ref="I65:J65"/>
    <mergeCell ref="K91:K96"/>
    <mergeCell ref="A92:J92"/>
    <mergeCell ref="A93:B93"/>
    <mergeCell ref="C93:D93"/>
    <mergeCell ref="E93:G93"/>
    <mergeCell ref="H93:J93"/>
    <mergeCell ref="K75:K80"/>
    <mergeCell ref="A76:J76"/>
    <mergeCell ref="A77:B77"/>
    <mergeCell ref="C77:D77"/>
    <mergeCell ref="E77:G77"/>
    <mergeCell ref="H77:J77"/>
    <mergeCell ref="A79:B79"/>
    <mergeCell ref="F79:J79"/>
    <mergeCell ref="A80:B80"/>
    <mergeCell ref="D80:E80"/>
    <mergeCell ref="A97:H98"/>
    <mergeCell ref="I97:J97"/>
    <mergeCell ref="I66:J66"/>
    <mergeCell ref="A67:C67"/>
    <mergeCell ref="A81:H82"/>
    <mergeCell ref="I81:J81"/>
    <mergeCell ref="I82:J82"/>
    <mergeCell ref="A83:C83"/>
    <mergeCell ref="A94:B94"/>
    <mergeCell ref="C94:E94"/>
    <mergeCell ref="F94:J94"/>
    <mergeCell ref="A95:B95"/>
    <mergeCell ref="F95:J95"/>
    <mergeCell ref="A96:B96"/>
    <mergeCell ref="D96:E96"/>
    <mergeCell ref="F96:J96"/>
    <mergeCell ref="I98:J98"/>
    <mergeCell ref="F80:J80"/>
    <mergeCell ref="A113:H114"/>
    <mergeCell ref="I113:J113"/>
    <mergeCell ref="I114:J114"/>
    <mergeCell ref="A115:C115"/>
    <mergeCell ref="C117:D117"/>
    <mergeCell ref="K123:K128"/>
    <mergeCell ref="A124:J124"/>
    <mergeCell ref="A125:B125"/>
    <mergeCell ref="C125:D125"/>
    <mergeCell ref="E125:G125"/>
    <mergeCell ref="A128:B128"/>
    <mergeCell ref="D128:E128"/>
    <mergeCell ref="F128:J128"/>
    <mergeCell ref="K107:K112"/>
    <mergeCell ref="A108:J108"/>
    <mergeCell ref="A109:B109"/>
    <mergeCell ref="C109:D109"/>
    <mergeCell ref="E109:G109"/>
    <mergeCell ref="H109:J109"/>
    <mergeCell ref="A111:B111"/>
    <mergeCell ref="F111:J111"/>
    <mergeCell ref="A112:B112"/>
    <mergeCell ref="D112:E112"/>
    <mergeCell ref="F112:J112"/>
    <mergeCell ref="A110:B110"/>
    <mergeCell ref="C110:E110"/>
    <mergeCell ref="F110:J110"/>
    <mergeCell ref="A129:H130"/>
    <mergeCell ref="I129:J129"/>
    <mergeCell ref="I130:J130"/>
    <mergeCell ref="H125:J125"/>
    <mergeCell ref="A126:B126"/>
    <mergeCell ref="C126:E126"/>
    <mergeCell ref="F126:J126"/>
    <mergeCell ref="A127:B127"/>
    <mergeCell ref="F127:J127"/>
    <mergeCell ref="K139:K144"/>
    <mergeCell ref="A140:J140"/>
    <mergeCell ref="A141:B141"/>
    <mergeCell ref="C141:D141"/>
    <mergeCell ref="E141:G141"/>
    <mergeCell ref="H141:J141"/>
    <mergeCell ref="A142:B142"/>
    <mergeCell ref="C142:E142"/>
    <mergeCell ref="F142:J142"/>
    <mergeCell ref="A143:B143"/>
    <mergeCell ref="F143:J143"/>
    <mergeCell ref="A144:B144"/>
    <mergeCell ref="D144:E144"/>
    <mergeCell ref="F144:J144"/>
    <mergeCell ref="A145:H146"/>
    <mergeCell ref="I145:J145"/>
    <mergeCell ref="I146:J146"/>
    <mergeCell ref="A131:C131"/>
    <mergeCell ref="A159:B159"/>
    <mergeCell ref="F159:J159"/>
    <mergeCell ref="A160:B160"/>
    <mergeCell ref="D160:E160"/>
    <mergeCell ref="F160:J160"/>
    <mergeCell ref="A147:C147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F158:J158"/>
  </mergeCells>
  <phoneticPr fontId="4" type="noConversion"/>
  <conditionalFormatting sqref="L3">
    <cfRule type="containsText" dxfId="115" priority="19" operator="containsText" text="확인">
      <formula>NOT(ISERROR(SEARCH("확인",L3)))</formula>
    </cfRule>
  </conditionalFormatting>
  <conditionalFormatting sqref="L19">
    <cfRule type="containsText" dxfId="114" priority="9" operator="containsText" text="확인">
      <formula>NOT(ISERROR(SEARCH("확인",L19)))</formula>
    </cfRule>
  </conditionalFormatting>
  <conditionalFormatting sqref="L35">
    <cfRule type="containsText" dxfId="113" priority="8" operator="containsText" text="확인">
      <formula>NOT(ISERROR(SEARCH("확인",L35)))</formula>
    </cfRule>
  </conditionalFormatting>
  <conditionalFormatting sqref="L51">
    <cfRule type="containsText" dxfId="112" priority="7" operator="containsText" text="확인">
      <formula>NOT(ISERROR(SEARCH("확인",L51)))</formula>
    </cfRule>
  </conditionalFormatting>
  <conditionalFormatting sqref="L67">
    <cfRule type="containsText" dxfId="111" priority="6" operator="containsText" text="확인">
      <formula>NOT(ISERROR(SEARCH("확인",L67)))</formula>
    </cfRule>
  </conditionalFormatting>
  <conditionalFormatting sqref="L83">
    <cfRule type="containsText" dxfId="110" priority="5" operator="containsText" text="확인">
      <formula>NOT(ISERROR(SEARCH("확인",L83)))</formula>
    </cfRule>
  </conditionalFormatting>
  <conditionalFormatting sqref="L99">
    <cfRule type="containsText" dxfId="109" priority="4" operator="containsText" text="확인">
      <formula>NOT(ISERROR(SEARCH("확인",L99)))</formula>
    </cfRule>
  </conditionalFormatting>
  <conditionalFormatting sqref="L115">
    <cfRule type="containsText" dxfId="108" priority="3" operator="containsText" text="확인">
      <formula>NOT(ISERROR(SEARCH("확인",L115)))</formula>
    </cfRule>
  </conditionalFormatting>
  <conditionalFormatting sqref="L131">
    <cfRule type="containsText" dxfId="107" priority="2" operator="containsText" text="확인">
      <formula>NOT(ISERROR(SEARCH("확인",L131)))</formula>
    </cfRule>
  </conditionalFormatting>
  <conditionalFormatting sqref="L147">
    <cfRule type="containsText" dxfId="106" priority="1" operator="containsText" text="확인">
      <formula>NOT(ISERROR(SEARCH("확인",L147)))</formula>
    </cfRule>
  </conditionalFormatting>
  <conditionalFormatting sqref="AD1:AM1048576">
    <cfRule type="cellIs" dxfId="105" priority="20" operator="greaterThan">
      <formula>0.01875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9" manualBreakCount="9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11E2-4F0E-4E2E-A9B2-89F8150DC570}">
  <sheetPr>
    <tabColor rgb="FF92D050"/>
  </sheetPr>
  <dimension ref="A1:AN198"/>
  <sheetViews>
    <sheetView view="pageBreakPreview" topLeftCell="A151" zoomScale="80" zoomScaleNormal="85" zoomScaleSheetLayoutView="80" workbookViewId="0">
      <selection activeCell="E167" sqref="E167:J167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>
      <c r="A3" s="309">
        <f>'월간 계획'!AA3</f>
        <v>45086</v>
      </c>
      <c r="B3" s="309"/>
      <c r="C3" s="309"/>
      <c r="D3" s="94" t="s">
        <v>343</v>
      </c>
      <c r="E3" s="274">
        <v>3619</v>
      </c>
      <c r="F3" s="296" t="str">
        <f>_xlfn.XLOOKUP(J3,'월간 계획'!C:C,'월간 계획'!B:B,"")</f>
        <v>SP</v>
      </c>
      <c r="G3" s="95" t="s">
        <v>344</v>
      </c>
      <c r="H3" s="95" t="str">
        <f>_xlfn.XLOOKUP(M3,'월간 계획'!AA:AA,'월간 계획'!C:C,"")</f>
        <v>김성취</v>
      </c>
      <c r="I3" s="95" t="s">
        <v>345</v>
      </c>
      <c r="J3" s="96" t="str">
        <f>_xlfn.XLOOKUP(N3,'월간 계획'!AA:AA,'월간 계획'!C:C,"")</f>
        <v>양광일</v>
      </c>
      <c r="L3" s="93" t="str">
        <f>IF(E3=F3,"ok","확인")</f>
        <v>확인</v>
      </c>
      <c r="M3" s="93" t="s">
        <v>346</v>
      </c>
      <c r="N3" s="93" t="s">
        <v>347</v>
      </c>
      <c r="U3" s="97"/>
    </row>
    <row r="4" spans="1:39" ht="30" customHeigh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>
      <c r="A19" s="309">
        <f>$A$3</f>
        <v>45086</v>
      </c>
      <c r="B19" s="309"/>
      <c r="C19" s="309"/>
      <c r="D19" s="94" t="s">
        <v>343</v>
      </c>
      <c r="E19" s="274">
        <f>_xlfn.XLOOKUP(H19,'월간 계획'!C:C,'월간 계획'!B:B,"")</f>
        <v>3620</v>
      </c>
      <c r="F19" s="296">
        <f>_xlfn.XLOOKUP(J19,'월간 계획'!C:C,'월간 계획'!B:B,"")</f>
        <v>3620</v>
      </c>
      <c r="G19" s="95" t="s">
        <v>344</v>
      </c>
      <c r="H19" s="95" t="str">
        <f>_xlfn.XLOOKUP(M19,'월간 계획'!AA:AA,'월간 계획'!C:C,"")</f>
        <v>최중문</v>
      </c>
      <c r="I19" s="95" t="s">
        <v>345</v>
      </c>
      <c r="J19" s="96" t="str">
        <f>_xlfn.XLOOKUP(N19,'월간 계획'!AA:AA,'월간 계획'!C:C,"")</f>
        <v>장시혁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>
      <c r="A35" s="309">
        <f>$A$3</f>
        <v>45086</v>
      </c>
      <c r="B35" s="309"/>
      <c r="C35" s="309"/>
      <c r="D35" s="94" t="s">
        <v>343</v>
      </c>
      <c r="E35" s="274">
        <f>_xlfn.XLOOKUP(H35,'월간 계획'!C:C,'월간 계획'!B:B,"")</f>
        <v>3621</v>
      </c>
      <c r="F35" s="296">
        <f>_xlfn.XLOOKUP(J35,'월간 계획'!C:C,'월간 계획'!B:B,"")</f>
        <v>3621</v>
      </c>
      <c r="G35" s="95" t="s">
        <v>344</v>
      </c>
      <c r="H35" s="95" t="str">
        <f>_xlfn.XLOOKUP(M35,'월간 계획'!AA:AA,'월간 계획'!C:C,"")</f>
        <v>김도근</v>
      </c>
      <c r="I35" s="95" t="s">
        <v>345</v>
      </c>
      <c r="J35" s="96" t="str">
        <f>_xlfn.XLOOKUP(N35,'월간 계획'!AA:AA,'월간 계획'!C:C,"")</f>
        <v>김학열</v>
      </c>
      <c r="L35" s="93" t="str">
        <f>IF(E35=F35,"ok","확인")</f>
        <v>ok</v>
      </c>
      <c r="M35" s="93" t="s">
        <v>382</v>
      </c>
      <c r="N35" s="93" t="s">
        <v>383</v>
      </c>
    </row>
    <row r="36" spans="1:39" ht="30" customHeigh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>
      <c r="A51" s="309">
        <f>$A$3</f>
        <v>45086</v>
      </c>
      <c r="B51" s="309"/>
      <c r="C51" s="309"/>
      <c r="D51" s="94" t="s">
        <v>343</v>
      </c>
      <c r="E51" s="274">
        <f>_xlfn.XLOOKUP(H51,'월간 계획'!C:C,'월간 계획'!B:B,"")</f>
        <v>3622</v>
      </c>
      <c r="F51" s="296">
        <f>_xlfn.XLOOKUP(J51,'월간 계획'!C:C,'월간 계획'!B:B,"")</f>
        <v>3622</v>
      </c>
      <c r="G51" s="95" t="s">
        <v>344</v>
      </c>
      <c r="H51" s="95" t="str">
        <f>_xlfn.XLOOKUP(M51,'월간 계획'!AA:AA,'월간 계획'!C:C,"")</f>
        <v>김만철</v>
      </c>
      <c r="I51" s="95" t="s">
        <v>345</v>
      </c>
      <c r="J51" s="96" t="str">
        <f>_xlfn.XLOOKUP(N51,'월간 계획'!AA:AA,'월간 계획'!C:C,"")</f>
        <v>자선호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>
      <c r="A67" s="309">
        <f>$A$3</f>
        <v>45086</v>
      </c>
      <c r="B67" s="309"/>
      <c r="C67" s="309"/>
      <c r="D67" s="94" t="s">
        <v>343</v>
      </c>
      <c r="E67" s="274">
        <v>3629</v>
      </c>
      <c r="F67" s="296" t="str">
        <f>_xlfn.XLOOKUP(J67,'월간 계획'!C:C,'월간 계획'!B:B,"")</f>
        <v>SP</v>
      </c>
      <c r="G67" s="95" t="s">
        <v>344</v>
      </c>
      <c r="H67" s="95" t="str">
        <f>_xlfn.XLOOKUP(M67,'월간 계획'!AA:AA,'월간 계획'!C:C,"")</f>
        <v>김용진</v>
      </c>
      <c r="I67" s="95" t="s">
        <v>345</v>
      </c>
      <c r="J67" s="96" t="str">
        <f>_xlfn.XLOOKUP(N67,'월간 계획'!AA:AA,'월간 계획'!C:C,"")</f>
        <v>김정일</v>
      </c>
      <c r="L67" s="93" t="str">
        <f>IF(E67=F67,"ok","확인")</f>
        <v>확인</v>
      </c>
      <c r="M67" s="93" t="s">
        <v>393</v>
      </c>
      <c r="N67" s="93" t="s">
        <v>394</v>
      </c>
    </row>
    <row r="68" spans="1:39" ht="30" customHeigh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>
      <c r="A83" s="309">
        <f>$A$3</f>
        <v>45086</v>
      </c>
      <c r="B83" s="309"/>
      <c r="C83" s="309"/>
      <c r="D83" s="94" t="s">
        <v>343</v>
      </c>
      <c r="E83" s="274">
        <f>_xlfn.XLOOKUP(H83,'월간 계획'!C:C,'월간 계획'!B:B,"")</f>
        <v>3630</v>
      </c>
      <c r="F83" s="296">
        <f>_xlfn.XLOOKUP(J83,'월간 계획'!C:C,'월간 계획'!B:B,"")</f>
        <v>3630</v>
      </c>
      <c r="G83" s="95" t="s">
        <v>344</v>
      </c>
      <c r="H83" s="95" t="str">
        <f>_xlfn.XLOOKUP(M83,'월간 계획'!AA:AA,'월간 계획'!C:C,"")</f>
        <v>변일용</v>
      </c>
      <c r="I83" s="95" t="s">
        <v>345</v>
      </c>
      <c r="J83" s="96" t="str">
        <f>_xlfn.XLOOKUP(N83,'월간 계획'!AA:AA,'월간 계획'!C:C,"")</f>
        <v>우제욱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>
      <c r="A99" s="309">
        <f>$A$3</f>
        <v>45086</v>
      </c>
      <c r="B99" s="309"/>
      <c r="C99" s="309"/>
      <c r="D99" s="94" t="s">
        <v>343</v>
      </c>
      <c r="E99" s="274">
        <f>_xlfn.XLOOKUP(H99,'월간 계획'!C:C,'월간 계획'!B:B,"")</f>
        <v>3631</v>
      </c>
      <c r="F99" s="296">
        <f>_xlfn.XLOOKUP(J99,'월간 계획'!C:C,'월간 계획'!B:B,"")</f>
        <v>3631</v>
      </c>
      <c r="G99" s="95" t="s">
        <v>344</v>
      </c>
      <c r="H99" s="95" t="str">
        <f>_xlfn.XLOOKUP(M99,'월간 계획'!AA:AA,'월간 계획'!C:C,"")</f>
        <v>이영화</v>
      </c>
      <c r="I99" s="95" t="s">
        <v>345</v>
      </c>
      <c r="J99" s="96" t="str">
        <f>_xlfn.XLOOKUP(N99,'월간 계획'!AA:AA,'월간 계획'!C:C,"")</f>
        <v>장남균</v>
      </c>
      <c r="L99" s="93" t="str">
        <f>IF(E99=F99,"ok","확인")</f>
        <v>ok</v>
      </c>
      <c r="M99" s="93" t="s">
        <v>400</v>
      </c>
      <c r="N99" s="93" t="s">
        <v>401</v>
      </c>
    </row>
    <row r="100" spans="1:39" ht="30" customHeigh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>
      <c r="A115" s="309">
        <f>$A$3</f>
        <v>45086</v>
      </c>
      <c r="B115" s="309"/>
      <c r="C115" s="309"/>
      <c r="D115" s="94" t="s">
        <v>343</v>
      </c>
      <c r="E115" s="274">
        <f>_xlfn.XLOOKUP(H115,'월간 계획'!C:C,'월간 계획'!B:B,"")</f>
        <v>3632</v>
      </c>
      <c r="F115" s="296">
        <f>_xlfn.XLOOKUP(J115,'월간 계획'!C:C,'월간 계획'!B:B,"")</f>
        <v>3632</v>
      </c>
      <c r="G115" s="95" t="s">
        <v>344</v>
      </c>
      <c r="H115" s="95" t="str">
        <f>_xlfn.XLOOKUP(M115,'월간 계획'!AA:AA,'월간 계획'!C:C,"")</f>
        <v>임충환</v>
      </c>
      <c r="I115" s="95" t="s">
        <v>345</v>
      </c>
      <c r="J115" s="96" t="str">
        <f>_xlfn.XLOOKUP(N115,'월간 계획'!AA:AA,'월간 계획'!C:C,"")</f>
        <v>김요섭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>
      <c r="A131" s="309">
        <f>$A$3</f>
        <v>45086</v>
      </c>
      <c r="B131" s="309"/>
      <c r="C131" s="309"/>
      <c r="D131" s="94" t="s">
        <v>343</v>
      </c>
      <c r="E131" s="274">
        <v>3661</v>
      </c>
      <c r="F131" s="296">
        <f>_xlfn.XLOOKUP(J131,'월간 계획'!C:C,'월간 계획'!B:B,"")</f>
        <v>0</v>
      </c>
      <c r="G131" s="95" t="s">
        <v>344</v>
      </c>
      <c r="H131" s="95" t="str">
        <f>_xlfn.XLOOKUP(M131,'월간 계획'!AA:AA,'월간 계획'!C:C,"")</f>
        <v>한태전</v>
      </c>
      <c r="I131" s="95" t="s">
        <v>345</v>
      </c>
      <c r="J131" s="96" t="str">
        <f>_xlfn.XLOOKUP(N131,'월간 계획'!AA:AA,'월간 계획'!C:C,"")</f>
        <v>김형규</v>
      </c>
      <c r="L131" s="93" t="str">
        <f>IF(E131=F131,"ok","확인")</f>
        <v>확인</v>
      </c>
      <c r="M131" s="93" t="s">
        <v>408</v>
      </c>
      <c r="N131" s="93" t="s">
        <v>409</v>
      </c>
    </row>
    <row r="132" spans="1:39" ht="30" customHeigh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>
      <c r="A147" s="309">
        <f>$A$3</f>
        <v>45086</v>
      </c>
      <c r="B147" s="309"/>
      <c r="C147" s="309"/>
      <c r="D147" s="94" t="s">
        <v>343</v>
      </c>
      <c r="E147" s="274">
        <f>_xlfn.XLOOKUP(H147,'월간 계획'!C:C,'월간 계획'!B:B,"")</f>
        <v>3662</v>
      </c>
      <c r="F147" s="296">
        <f>_xlfn.XLOOKUP(J147,'월간 계획'!C:C,'월간 계획'!B:B,"")</f>
        <v>3662</v>
      </c>
      <c r="G147" s="95" t="s">
        <v>344</v>
      </c>
      <c r="H147" s="95" t="str">
        <f>_xlfn.XLOOKUP(M147,'월간 계획'!AA:AA,'월간 계획'!C:C,"")</f>
        <v>김학희</v>
      </c>
      <c r="I147" s="95" t="s">
        <v>345</v>
      </c>
      <c r="J147" s="96" t="str">
        <f>_xlfn.XLOOKUP(N147,'월간 계획'!AA:AA,'월간 계획'!C:C,"")</f>
        <v>최용선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>
      <c r="A163" s="309">
        <f>$A$3</f>
        <v>45086</v>
      </c>
      <c r="B163" s="309"/>
      <c r="C163" s="309"/>
      <c r="D163" s="94" t="s">
        <v>343</v>
      </c>
      <c r="E163" s="274">
        <v>3508</v>
      </c>
      <c r="F163" s="296">
        <f>_xlfn.XLOOKUP(J163,'월간 계획'!C:C,'월간 계획'!B:B,"")</f>
        <v>3508</v>
      </c>
      <c r="G163" s="95" t="s">
        <v>344</v>
      </c>
      <c r="H163" s="95" t="str">
        <f>_xlfn.XLOOKUP(M163,'월간 계획'!AA:AA,'월간 계획'!C:C,"")</f>
        <v>심기섭</v>
      </c>
      <c r="I163" s="95" t="s">
        <v>345</v>
      </c>
      <c r="J163" s="96" t="str">
        <f>_xlfn.XLOOKUP(N163,'월간 계획'!AA:AA,'월간 계획'!C:C,"")</f>
        <v>박선웅</v>
      </c>
      <c r="L163" s="93" t="str">
        <f>IF(E163=F163,"ok","확인")</f>
        <v>ok</v>
      </c>
      <c r="M163" s="93" t="s">
        <v>416</v>
      </c>
      <c r="N163" s="93" t="s">
        <v>417</v>
      </c>
    </row>
    <row r="164" spans="1:39" ht="30" customHeigh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>
      <c r="A179" s="309">
        <f>$A$3</f>
        <v>45086</v>
      </c>
      <c r="B179" s="309"/>
      <c r="C179" s="309"/>
      <c r="D179" s="94" t="s">
        <v>343</v>
      </c>
      <c r="E179" s="274">
        <f>_xlfn.XLOOKUP(H179,'월간 계획'!C:C,'월간 계획'!B:B,"")</f>
        <v>3509</v>
      </c>
      <c r="F179" s="296">
        <f>_xlfn.XLOOKUP(J179,'월간 계획'!C:C,'월간 계획'!B:B,"")</f>
        <v>3509</v>
      </c>
      <c r="G179" s="95" t="s">
        <v>344</v>
      </c>
      <c r="H179" s="95" t="str">
        <f>_xlfn.XLOOKUP(M179,'월간 계획'!AA:AA,'월간 계획'!C:C,"")</f>
        <v>김상신</v>
      </c>
      <c r="I179" s="95" t="s">
        <v>345</v>
      </c>
      <c r="J179" s="96" t="str">
        <f>_xlfn.XLOOKUP(N179,'월간 계획'!AA:AA,'월간 계획'!C:C,"")</f>
        <v>박종길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</mergeCells>
  <phoneticPr fontId="4" type="noConversion"/>
  <conditionalFormatting sqref="L3">
    <cfRule type="containsText" dxfId="104" priority="23" operator="containsText" text="확인">
      <formula>NOT(ISERROR(SEARCH("확인",L3)))</formula>
    </cfRule>
  </conditionalFormatting>
  <conditionalFormatting sqref="L19">
    <cfRule type="containsText" dxfId="103" priority="11" operator="containsText" text="확인">
      <formula>NOT(ISERROR(SEARCH("확인",L19)))</formula>
    </cfRule>
  </conditionalFormatting>
  <conditionalFormatting sqref="L35">
    <cfRule type="containsText" dxfId="102" priority="10" operator="containsText" text="확인">
      <formula>NOT(ISERROR(SEARCH("확인",L35)))</formula>
    </cfRule>
  </conditionalFormatting>
  <conditionalFormatting sqref="L51">
    <cfRule type="containsText" dxfId="101" priority="9" operator="containsText" text="확인">
      <formula>NOT(ISERROR(SEARCH("확인",L51)))</formula>
    </cfRule>
  </conditionalFormatting>
  <conditionalFormatting sqref="L67">
    <cfRule type="containsText" dxfId="100" priority="8" operator="containsText" text="확인">
      <formula>NOT(ISERROR(SEARCH("확인",L67)))</formula>
    </cfRule>
  </conditionalFormatting>
  <conditionalFormatting sqref="L83">
    <cfRule type="containsText" dxfId="99" priority="7" operator="containsText" text="확인">
      <formula>NOT(ISERROR(SEARCH("확인",L83)))</formula>
    </cfRule>
  </conditionalFormatting>
  <conditionalFormatting sqref="L99">
    <cfRule type="containsText" dxfId="98" priority="6" operator="containsText" text="확인">
      <formula>NOT(ISERROR(SEARCH("확인",L99)))</formula>
    </cfRule>
  </conditionalFormatting>
  <conditionalFormatting sqref="L115">
    <cfRule type="containsText" dxfId="97" priority="5" operator="containsText" text="확인">
      <formula>NOT(ISERROR(SEARCH("확인",L115)))</formula>
    </cfRule>
  </conditionalFormatting>
  <conditionalFormatting sqref="L131">
    <cfRule type="containsText" dxfId="96" priority="4" operator="containsText" text="확인">
      <formula>NOT(ISERROR(SEARCH("확인",L131)))</formula>
    </cfRule>
  </conditionalFormatting>
  <conditionalFormatting sqref="L147">
    <cfRule type="containsText" dxfId="95" priority="3" operator="containsText" text="확인">
      <formula>NOT(ISERROR(SEARCH("확인",L147)))</formula>
    </cfRule>
  </conditionalFormatting>
  <conditionalFormatting sqref="L163">
    <cfRule type="containsText" dxfId="94" priority="2" operator="containsText" text="확인">
      <formula>NOT(ISERROR(SEARCH("확인",L163)))</formula>
    </cfRule>
  </conditionalFormatting>
  <conditionalFormatting sqref="L179">
    <cfRule type="containsText" dxfId="93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D6A5-F124-4EA7-A3BE-D4DFF8683ADE}">
  <sheetPr>
    <tabColor rgb="FF92D050"/>
  </sheetPr>
  <dimension ref="A1:AN198"/>
  <sheetViews>
    <sheetView view="pageBreakPreview" topLeftCell="A174" zoomScale="80" zoomScaleNormal="85" zoomScaleSheetLayoutView="80" workbookViewId="0">
      <selection activeCell="E4" sqref="E4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계획'!Z3</f>
        <v>45085</v>
      </c>
      <c r="B3" s="309"/>
      <c r="C3" s="309"/>
      <c r="D3" s="94" t="s">
        <v>343</v>
      </c>
      <c r="E3" s="274">
        <v>3620</v>
      </c>
      <c r="F3" s="296" t="str">
        <f>_xlfn.XLOOKUP(J3,'월간 계획'!C:C,'월간 계획'!B:B,"")</f>
        <v>SP</v>
      </c>
      <c r="G3" s="95" t="s">
        <v>344</v>
      </c>
      <c r="H3" s="95" t="str">
        <f>_xlfn.XLOOKUP(M3,'월간 계획'!Z:Z,'월간 계획'!C:C,"")</f>
        <v>김용진</v>
      </c>
      <c r="I3" s="95" t="s">
        <v>345</v>
      </c>
      <c r="J3" s="96" t="str">
        <f>_xlfn.XLOOKUP(N3,'월간 계획'!Z:Z,'월간 계획'!C:C,"")</f>
        <v>김정일</v>
      </c>
      <c r="L3" s="93" t="str">
        <f>IF(E3=F3,"ok","확인")</f>
        <v>확인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45085</v>
      </c>
      <c r="B19" s="309"/>
      <c r="C19" s="309"/>
      <c r="D19" s="94" t="s">
        <v>343</v>
      </c>
      <c r="E19" s="274">
        <f>_xlfn.XLOOKUP(H19,'월간 계획'!C:C,'월간 계획'!B:B,"")</f>
        <v>3621</v>
      </c>
      <c r="F19" s="296">
        <f>_xlfn.XLOOKUP(J19,'월간 계획'!C:C,'월간 계획'!B:B,"")</f>
        <v>3621</v>
      </c>
      <c r="G19" s="95" t="s">
        <v>344</v>
      </c>
      <c r="H19" s="95" t="str">
        <f>_xlfn.XLOOKUP(M19,'월간 계획'!Z:Z,'월간 계획'!C:C,"")</f>
        <v>김도근</v>
      </c>
      <c r="I19" s="95" t="s">
        <v>345</v>
      </c>
      <c r="J19" s="96" t="str">
        <f>_xlfn.XLOOKUP(N19,'월간 계획'!Z:Z,'월간 계획'!C:C,"")</f>
        <v>김학열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45085</v>
      </c>
      <c r="B35" s="309"/>
      <c r="C35" s="309"/>
      <c r="D35" s="94" t="s">
        <v>343</v>
      </c>
      <c r="E35" s="274">
        <f>_xlfn.XLOOKUP(H35,'월간 계획'!C:C,'월간 계획'!B:B,"")</f>
        <v>3622</v>
      </c>
      <c r="F35" s="296">
        <f>_xlfn.XLOOKUP(J35,'월간 계획'!C:C,'월간 계획'!B:B,"")</f>
        <v>3622</v>
      </c>
      <c r="G35" s="95" t="s">
        <v>344</v>
      </c>
      <c r="H35" s="95" t="str">
        <f>_xlfn.XLOOKUP(M35,'월간 계획'!Z:Z,'월간 계획'!C:C,"")</f>
        <v>김만철</v>
      </c>
      <c r="I35" s="95" t="s">
        <v>345</v>
      </c>
      <c r="J35" s="96" t="str">
        <f>_xlfn.XLOOKUP(N35,'월간 계획'!Z:Z,'월간 계획'!C:C,"")</f>
        <v>자선호</v>
      </c>
      <c r="L35" s="93" t="str">
        <f>IF(E35=F35,"ok","확인")</f>
        <v>ok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45085</v>
      </c>
      <c r="B51" s="309"/>
      <c r="C51" s="309"/>
      <c r="D51" s="94" t="s">
        <v>343</v>
      </c>
      <c r="E51" s="274">
        <f>_xlfn.XLOOKUP(H51,'월간 계획'!C:C,'월간 계획'!B:B,"")</f>
        <v>3629</v>
      </c>
      <c r="F51" s="296">
        <f>_xlfn.XLOOKUP(J51,'월간 계획'!C:C,'월간 계획'!B:B,"")</f>
        <v>3629</v>
      </c>
      <c r="G51" s="95" t="s">
        <v>344</v>
      </c>
      <c r="H51" s="95" t="str">
        <f>_xlfn.XLOOKUP(M51,'월간 계획'!Z:Z,'월간 계획'!C:C,"")</f>
        <v>김민규</v>
      </c>
      <c r="I51" s="95" t="s">
        <v>345</v>
      </c>
      <c r="J51" s="96" t="str">
        <f>_xlfn.XLOOKUP(N51,'월간 계획'!Z:Z,'월간 계획'!C:C,"")</f>
        <v>김권호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45085</v>
      </c>
      <c r="B67" s="309"/>
      <c r="C67" s="309"/>
      <c r="D67" s="94" t="s">
        <v>343</v>
      </c>
      <c r="E67" s="274">
        <v>3630</v>
      </c>
      <c r="F67" s="296" t="str">
        <f>_xlfn.XLOOKUP(J67,'월간 계획'!C:C,'월간 계획'!B:B,"")</f>
        <v>SP</v>
      </c>
      <c r="G67" s="95" t="s">
        <v>344</v>
      </c>
      <c r="H67" s="95" t="str">
        <f>_xlfn.XLOOKUP(M67,'월간 계획'!Z:Z,'월간 계획'!C:C,"")</f>
        <v>한태전</v>
      </c>
      <c r="I67" s="95" t="s">
        <v>345</v>
      </c>
      <c r="J67" s="96" t="str">
        <f>_xlfn.XLOOKUP(N67,'월간 계획'!Z:Z,'월간 계획'!C:C,"")</f>
        <v>김선호</v>
      </c>
      <c r="L67" s="93" t="str">
        <f>IF(E67=F67,"ok","확인")</f>
        <v>확인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45085</v>
      </c>
      <c r="B83" s="309"/>
      <c r="C83" s="309"/>
      <c r="D83" s="94" t="s">
        <v>343</v>
      </c>
      <c r="E83" s="274">
        <f>_xlfn.XLOOKUP(H83,'월간 계획'!C:C,'월간 계획'!B:B,"")</f>
        <v>3631</v>
      </c>
      <c r="F83" s="296" t="str">
        <f>_xlfn.XLOOKUP(J83,'월간 계획'!C:C,'월간 계획'!B:B,"")</f>
        <v>SP</v>
      </c>
      <c r="G83" s="95" t="s">
        <v>344</v>
      </c>
      <c r="H83" s="95" t="str">
        <f>_xlfn.XLOOKUP(M83,'월간 계획'!Z:Z,'월간 계획'!C:C,"")</f>
        <v>이영화</v>
      </c>
      <c r="I83" s="95" t="s">
        <v>345</v>
      </c>
      <c r="J83" s="96" t="str">
        <f>_xlfn.XLOOKUP(N83,'월간 계획'!Z:Z,'월간 계획'!C:C,"")</f>
        <v>양광일</v>
      </c>
      <c r="L83" s="93" t="str">
        <f>IF(E83=F83,"ok","확인")</f>
        <v>확인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45085</v>
      </c>
      <c r="B99" s="309"/>
      <c r="C99" s="309"/>
      <c r="D99" s="94" t="s">
        <v>343</v>
      </c>
      <c r="E99" s="274">
        <f>_xlfn.XLOOKUP(H99,'월간 계획'!C:C,'월간 계획'!B:B,"")</f>
        <v>3632</v>
      </c>
      <c r="F99" s="296">
        <f>_xlfn.XLOOKUP(J99,'월간 계획'!C:C,'월간 계획'!B:B,"")</f>
        <v>3632</v>
      </c>
      <c r="G99" s="95" t="s">
        <v>344</v>
      </c>
      <c r="H99" s="95" t="str">
        <f>_xlfn.XLOOKUP(M99,'월간 계획'!Z:Z,'월간 계획'!C:C,"")</f>
        <v>임충환</v>
      </c>
      <c r="I99" s="95" t="s">
        <v>345</v>
      </c>
      <c r="J99" s="96" t="str">
        <f>_xlfn.XLOOKUP(N99,'월간 계획'!Z:Z,'월간 계획'!C:C,"")</f>
        <v>김요섭</v>
      </c>
      <c r="L99" s="93" t="str">
        <f>IF(E99=F99,"ok","확인")</f>
        <v>ok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45085</v>
      </c>
      <c r="B115" s="309"/>
      <c r="C115" s="309"/>
      <c r="D115" s="94" t="s">
        <v>343</v>
      </c>
      <c r="E115" s="274">
        <f>_xlfn.XLOOKUP(H115,'월간 계획'!C:C,'월간 계획'!B:B,"")</f>
        <v>3661</v>
      </c>
      <c r="F115" s="296">
        <f>_xlfn.XLOOKUP(J115,'월간 계획'!C:C,'월간 계획'!B:B,"")</f>
        <v>3661</v>
      </c>
      <c r="G115" s="95" t="s">
        <v>344</v>
      </c>
      <c r="H115" s="95" t="str">
        <f>_xlfn.XLOOKUP(M115,'월간 계획'!Z:Z,'월간 계획'!C:C,"")</f>
        <v>김익수</v>
      </c>
      <c r="I115" s="95" t="s">
        <v>345</v>
      </c>
      <c r="J115" s="96" t="str">
        <f>_xlfn.XLOOKUP(N115,'월간 계획'!Z:Z,'월간 계획'!C:C,"")</f>
        <v>이인섭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45085</v>
      </c>
      <c r="B131" s="309"/>
      <c r="C131" s="309"/>
      <c r="D131" s="94" t="s">
        <v>343</v>
      </c>
      <c r="E131" s="274">
        <v>3662</v>
      </c>
      <c r="F131" s="296" t="str">
        <f>_xlfn.XLOOKUP(J131,'월간 계획'!C:C,'월간 계획'!B:B,"")</f>
        <v>SP</v>
      </c>
      <c r="G131" s="95" t="s">
        <v>344</v>
      </c>
      <c r="H131" s="95" t="str">
        <f>_xlfn.XLOOKUP(M131,'월간 계획'!Z:Z,'월간 계획'!C:C,"")</f>
        <v>김성취</v>
      </c>
      <c r="I131" s="95" t="s">
        <v>345</v>
      </c>
      <c r="J131" s="96" t="str">
        <f>_xlfn.XLOOKUP(N131,'월간 계획'!Z:Z,'월간 계획'!C:C,"")</f>
        <v>김대수</v>
      </c>
      <c r="L131" s="93" t="str">
        <f>IF(E131=F131,"ok","확인")</f>
        <v>확인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45085</v>
      </c>
      <c r="B147" s="309"/>
      <c r="C147" s="309"/>
      <c r="D147" s="94" t="s">
        <v>343</v>
      </c>
      <c r="E147" s="274">
        <f>_xlfn.XLOOKUP(H147,'월간 계획'!C:C,'월간 계획'!B:B,"")</f>
        <v>3508</v>
      </c>
      <c r="F147" s="296">
        <f>_xlfn.XLOOKUP(J147,'월간 계획'!C:C,'월간 계획'!B:B,"")</f>
        <v>3508</v>
      </c>
      <c r="G147" s="95" t="s">
        <v>344</v>
      </c>
      <c r="H147" s="95" t="str">
        <f>_xlfn.XLOOKUP(M147,'월간 계획'!Z:Z,'월간 계획'!C:C,"")</f>
        <v>이수환</v>
      </c>
      <c r="I147" s="95" t="s">
        <v>345</v>
      </c>
      <c r="J147" s="96" t="str">
        <f>_xlfn.XLOOKUP(N147,'월간 계획'!Z:Z,'월간 계획'!C:C,"")</f>
        <v>박선웅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45085</v>
      </c>
      <c r="B163" s="309"/>
      <c r="C163" s="309"/>
      <c r="D163" s="94" t="s">
        <v>343</v>
      </c>
      <c r="E163" s="274">
        <f>_xlfn.XLOOKUP(H163,'월간 계획'!C:C,'월간 계획'!B:B,"")</f>
        <v>3509</v>
      </c>
      <c r="F163" s="296">
        <f>_xlfn.XLOOKUP(J163,'월간 계획'!C:C,'월간 계획'!B:B,"")</f>
        <v>3509</v>
      </c>
      <c r="G163" s="95" t="s">
        <v>344</v>
      </c>
      <c r="H163" s="95" t="str">
        <f>_xlfn.XLOOKUP(M163,'월간 계획'!Z:Z,'월간 계획'!C:C,"")</f>
        <v>김상신</v>
      </c>
      <c r="I163" s="95" t="s">
        <v>345</v>
      </c>
      <c r="J163" s="96" t="str">
        <f>_xlfn.XLOOKUP(N163,'월간 계획'!Z:Z,'월간 계획'!C:C,"")</f>
        <v>박종길</v>
      </c>
      <c r="L163" s="93" t="str">
        <f>IF(E163=F163,"ok","확인")</f>
        <v>ok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45085</v>
      </c>
      <c r="B179" s="309"/>
      <c r="C179" s="309"/>
      <c r="D179" s="94" t="s">
        <v>343</v>
      </c>
      <c r="E179" s="274">
        <f>_xlfn.XLOOKUP(H179,'월간 계획'!C:C,'월간 계획'!B:B,"")</f>
        <v>3619</v>
      </c>
      <c r="F179" s="296">
        <f>_xlfn.XLOOKUP(J179,'월간 계획'!C:C,'월간 계획'!B:B,"")</f>
        <v>3619</v>
      </c>
      <c r="G179" s="95" t="s">
        <v>344</v>
      </c>
      <c r="H179" s="95" t="str">
        <f>_xlfn.XLOOKUP(M179,'월간 계획'!Z:Z,'월간 계획'!C:C,"")</f>
        <v>심상만</v>
      </c>
      <c r="I179" s="95" t="s">
        <v>345</v>
      </c>
      <c r="J179" s="96" t="str">
        <f>_xlfn.XLOOKUP(N179,'월간 계획'!Z:Z,'월간 계획'!C:C,"")</f>
        <v>최정수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</mergeCells>
  <phoneticPr fontId="4" type="noConversion"/>
  <conditionalFormatting sqref="L3">
    <cfRule type="containsText" dxfId="92" priority="23" operator="containsText" text="확인">
      <formula>NOT(ISERROR(SEARCH("확인",L3)))</formula>
    </cfRule>
  </conditionalFormatting>
  <conditionalFormatting sqref="L19">
    <cfRule type="containsText" dxfId="91" priority="11" operator="containsText" text="확인">
      <formula>NOT(ISERROR(SEARCH("확인",L19)))</formula>
    </cfRule>
  </conditionalFormatting>
  <conditionalFormatting sqref="L35">
    <cfRule type="containsText" dxfId="90" priority="10" operator="containsText" text="확인">
      <formula>NOT(ISERROR(SEARCH("확인",L35)))</formula>
    </cfRule>
  </conditionalFormatting>
  <conditionalFormatting sqref="L51">
    <cfRule type="containsText" dxfId="89" priority="9" operator="containsText" text="확인">
      <formula>NOT(ISERROR(SEARCH("확인",L51)))</formula>
    </cfRule>
  </conditionalFormatting>
  <conditionalFormatting sqref="L67">
    <cfRule type="containsText" dxfId="88" priority="8" operator="containsText" text="확인">
      <formula>NOT(ISERROR(SEARCH("확인",L67)))</formula>
    </cfRule>
  </conditionalFormatting>
  <conditionalFormatting sqref="L83">
    <cfRule type="containsText" dxfId="87" priority="7" operator="containsText" text="확인">
      <formula>NOT(ISERROR(SEARCH("확인",L83)))</formula>
    </cfRule>
  </conditionalFormatting>
  <conditionalFormatting sqref="L99">
    <cfRule type="containsText" dxfId="86" priority="6" operator="containsText" text="확인">
      <formula>NOT(ISERROR(SEARCH("확인",L99)))</formula>
    </cfRule>
  </conditionalFormatting>
  <conditionalFormatting sqref="L115">
    <cfRule type="containsText" dxfId="85" priority="5" operator="containsText" text="확인">
      <formula>NOT(ISERROR(SEARCH("확인",L115)))</formula>
    </cfRule>
  </conditionalFormatting>
  <conditionalFormatting sqref="L131">
    <cfRule type="containsText" dxfId="84" priority="4" operator="containsText" text="확인">
      <formula>NOT(ISERROR(SEARCH("확인",L131)))</formula>
    </cfRule>
  </conditionalFormatting>
  <conditionalFormatting sqref="L147">
    <cfRule type="containsText" dxfId="83" priority="3" operator="containsText" text="확인">
      <formula>NOT(ISERROR(SEARCH("확인",L147)))</formula>
    </cfRule>
  </conditionalFormatting>
  <conditionalFormatting sqref="L163">
    <cfRule type="containsText" dxfId="82" priority="2" operator="containsText" text="확인">
      <formula>NOT(ISERROR(SEARCH("확인",L163)))</formula>
    </cfRule>
  </conditionalFormatting>
  <conditionalFormatting sqref="L179">
    <cfRule type="containsText" dxfId="81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6C5B-EAA9-4694-9172-52433F477FFD}">
  <sheetPr>
    <tabColor rgb="FF92D050"/>
  </sheetPr>
  <dimension ref="A1:AN198"/>
  <sheetViews>
    <sheetView view="pageBreakPreview" zoomScale="80" zoomScaleNormal="85" zoomScaleSheetLayoutView="80" workbookViewId="0">
      <selection activeCell="P15" sqref="P15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계획'!Y3</f>
        <v>45084</v>
      </c>
      <c r="B3" s="309"/>
      <c r="C3" s="309"/>
      <c r="D3" s="94" t="s">
        <v>343</v>
      </c>
      <c r="E3" s="274">
        <v>3621</v>
      </c>
      <c r="F3" s="296" t="str">
        <f>_xlfn.XLOOKUP(J3,'월간 계획'!C:C,'월간 계획'!B:B,"")</f>
        <v>SP</v>
      </c>
      <c r="G3" s="95" t="s">
        <v>344</v>
      </c>
      <c r="H3" s="95" t="str">
        <f>_xlfn.XLOOKUP(M3,'월간 계획'!Y:Y,'월간 계획'!C:C,"")</f>
        <v>한태전</v>
      </c>
      <c r="I3" s="95" t="s">
        <v>345</v>
      </c>
      <c r="J3" s="96" t="str">
        <f>_xlfn.XLOOKUP(N3,'월간 계획'!Y:Y,'월간 계획'!C:C,"")</f>
        <v>심기섭</v>
      </c>
      <c r="L3" s="93" t="str">
        <f>IF(E3=F3,"ok","확인")</f>
        <v>확인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45084</v>
      </c>
      <c r="B19" s="309"/>
      <c r="C19" s="309"/>
      <c r="D19" s="94" t="s">
        <v>343</v>
      </c>
      <c r="E19" s="274">
        <f>_xlfn.XLOOKUP(H19,'월간 계획'!C:C,'월간 계획'!B:B,"")</f>
        <v>3622</v>
      </c>
      <c r="F19" s="296">
        <f>_xlfn.XLOOKUP(J19,'월간 계획'!C:C,'월간 계획'!B:B,"")</f>
        <v>3622</v>
      </c>
      <c r="G19" s="95" t="s">
        <v>344</v>
      </c>
      <c r="H19" s="95" t="str">
        <f>_xlfn.XLOOKUP(M19,'월간 계획'!Y:Y,'월간 계획'!C:C,"")</f>
        <v>김만철</v>
      </c>
      <c r="I19" s="95" t="s">
        <v>345</v>
      </c>
      <c r="J19" s="96" t="str">
        <f>_xlfn.XLOOKUP(N19,'월간 계획'!Y:Y,'월간 계획'!C:C,"")</f>
        <v>자선호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45084</v>
      </c>
      <c r="B35" s="309"/>
      <c r="C35" s="309"/>
      <c r="D35" s="94" t="s">
        <v>343</v>
      </c>
      <c r="E35" s="274">
        <f>_xlfn.XLOOKUP(H35,'월간 계획'!C:C,'월간 계획'!B:B,"")</f>
        <v>3629</v>
      </c>
      <c r="F35" s="296">
        <f>_xlfn.XLOOKUP(J35,'월간 계획'!C:C,'월간 계획'!B:B,"")</f>
        <v>3629</v>
      </c>
      <c r="G35" s="95" t="s">
        <v>344</v>
      </c>
      <c r="H35" s="95" t="str">
        <f>_xlfn.XLOOKUP(M35,'월간 계획'!Y:Y,'월간 계획'!C:C,"")</f>
        <v>김민규</v>
      </c>
      <c r="I35" s="95" t="s">
        <v>345</v>
      </c>
      <c r="J35" s="96" t="str">
        <f>_xlfn.XLOOKUP(N35,'월간 계획'!Y:Y,'월간 계획'!C:C,"")</f>
        <v>김권호</v>
      </c>
      <c r="L35" s="93" t="str">
        <f>IF(E35=F35,"ok","확인")</f>
        <v>ok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45084</v>
      </c>
      <c r="B51" s="309"/>
      <c r="C51" s="309"/>
      <c r="D51" s="94" t="s">
        <v>343</v>
      </c>
      <c r="E51" s="274">
        <f>_xlfn.XLOOKUP(H51,'월간 계획'!C:C,'월간 계획'!B:B,"")</f>
        <v>3630</v>
      </c>
      <c r="F51" s="296">
        <f>_xlfn.XLOOKUP(J51,'월간 계획'!C:C,'월간 계획'!B:B,"")</f>
        <v>3630</v>
      </c>
      <c r="G51" s="95" t="s">
        <v>344</v>
      </c>
      <c r="H51" s="95" t="str">
        <f>_xlfn.XLOOKUP(M51,'월간 계획'!Y:Y,'월간 계획'!C:C,"")</f>
        <v>우제욱</v>
      </c>
      <c r="I51" s="95" t="s">
        <v>345</v>
      </c>
      <c r="J51" s="96" t="str">
        <f>_xlfn.XLOOKUP(N51,'월간 계획'!Y:Y,'월간 계획'!C:C,"")</f>
        <v>변일용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45084</v>
      </c>
      <c r="B67" s="309"/>
      <c r="C67" s="309"/>
      <c r="D67" s="94" t="s">
        <v>343</v>
      </c>
      <c r="E67" s="274">
        <v>3631</v>
      </c>
      <c r="F67" s="296" t="str">
        <f>_xlfn.XLOOKUP(J67,'월간 계획'!C:C,'월간 계획'!B:B,"")</f>
        <v>SP</v>
      </c>
      <c r="G67" s="95" t="s">
        <v>344</v>
      </c>
      <c r="H67" s="95" t="str">
        <f>_xlfn.XLOOKUP(M67,'월간 계획'!Y:Y,'월간 계획'!C:C,"")</f>
        <v>김성취</v>
      </c>
      <c r="I67" s="95" t="s">
        <v>345</v>
      </c>
      <c r="J67" s="96" t="str">
        <f>_xlfn.XLOOKUP(N67,'월간 계획'!Y:Y,'월간 계획'!C:C,"")</f>
        <v>양광일</v>
      </c>
      <c r="L67" s="93" t="str">
        <f>IF(E67=F67,"ok","확인")</f>
        <v>확인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45084</v>
      </c>
      <c r="B83" s="309"/>
      <c r="C83" s="309"/>
      <c r="D83" s="94" t="s">
        <v>343</v>
      </c>
      <c r="E83" s="274">
        <f>_xlfn.XLOOKUP(H83,'월간 계획'!C:C,'월간 계획'!B:B,"")</f>
        <v>3632</v>
      </c>
      <c r="F83" s="296">
        <f>_xlfn.XLOOKUP(J83,'월간 계획'!C:C,'월간 계획'!B:B,"")</f>
        <v>3632</v>
      </c>
      <c r="G83" s="95" t="s">
        <v>344</v>
      </c>
      <c r="H83" s="95" t="str">
        <f>_xlfn.XLOOKUP(M83,'월간 계획'!Y:Y,'월간 계획'!C:C,"")</f>
        <v>임충환</v>
      </c>
      <c r="I83" s="95" t="s">
        <v>345</v>
      </c>
      <c r="J83" s="96" t="str">
        <f>_xlfn.XLOOKUP(N83,'월간 계획'!Y:Y,'월간 계획'!C:C,"")</f>
        <v>김요섭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45084</v>
      </c>
      <c r="B99" s="309"/>
      <c r="C99" s="309"/>
      <c r="D99" s="94" t="s">
        <v>343</v>
      </c>
      <c r="E99" s="274">
        <f>_xlfn.XLOOKUP(H99,'월간 계획'!C:C,'월간 계획'!B:B,"")</f>
        <v>3661</v>
      </c>
      <c r="F99" s="296">
        <f>_xlfn.XLOOKUP(J99,'월간 계획'!C:C,'월간 계획'!B:B,"")</f>
        <v>3661</v>
      </c>
      <c r="G99" s="95" t="s">
        <v>344</v>
      </c>
      <c r="H99" s="95" t="str">
        <f>_xlfn.XLOOKUP(M99,'월간 계획'!Y:Y,'월간 계획'!C:C,"")</f>
        <v>김익수</v>
      </c>
      <c r="I99" s="95" t="s">
        <v>345</v>
      </c>
      <c r="J99" s="96" t="str">
        <f>_xlfn.XLOOKUP(N99,'월간 계획'!Y:Y,'월간 계획'!C:C,"")</f>
        <v>이인섭</v>
      </c>
      <c r="L99" s="93" t="str">
        <f>IF(E99=F99,"ok","확인")</f>
        <v>ok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45084</v>
      </c>
      <c r="B115" s="309"/>
      <c r="C115" s="309"/>
      <c r="D115" s="94" t="s">
        <v>343</v>
      </c>
      <c r="E115" s="274">
        <f>_xlfn.XLOOKUP(H115,'월간 계획'!C:C,'월간 계획'!B:B,"")</f>
        <v>3662</v>
      </c>
      <c r="F115" s="296">
        <f>_xlfn.XLOOKUP(J115,'월간 계획'!C:C,'월간 계획'!B:B,"")</f>
        <v>3662</v>
      </c>
      <c r="G115" s="95" t="s">
        <v>344</v>
      </c>
      <c r="H115" s="95" t="str">
        <f>_xlfn.XLOOKUP(M115,'월간 계획'!Y:Y,'월간 계획'!C:C,"")</f>
        <v>최용선</v>
      </c>
      <c r="I115" s="95" t="s">
        <v>345</v>
      </c>
      <c r="J115" s="96" t="str">
        <f>_xlfn.XLOOKUP(N115,'월간 계획'!Y:Y,'월간 계획'!C:C,"")</f>
        <v>김학희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45084</v>
      </c>
      <c r="B131" s="309"/>
      <c r="C131" s="309"/>
      <c r="D131" s="94" t="s">
        <v>343</v>
      </c>
      <c r="E131" s="274">
        <v>3508</v>
      </c>
      <c r="F131" s="296" t="str">
        <f>_xlfn.XLOOKUP(J131,'월간 계획'!C:C,'월간 계획'!B:B,"")</f>
        <v>SP</v>
      </c>
      <c r="G131" s="95" t="s">
        <v>344</v>
      </c>
      <c r="H131" s="95" t="str">
        <f>_xlfn.XLOOKUP(M131,'월간 계획'!Y:Y,'월간 계획'!C:C,"")</f>
        <v>김용진</v>
      </c>
      <c r="I131" s="95" t="s">
        <v>345</v>
      </c>
      <c r="J131" s="96" t="str">
        <f>_xlfn.XLOOKUP(N131,'월간 계획'!Y:Y,'월간 계획'!C:C,"")</f>
        <v>김정일</v>
      </c>
      <c r="L131" s="93" t="str">
        <f>IF(E131=F131,"ok","확인")</f>
        <v>확인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45084</v>
      </c>
      <c r="B147" s="309"/>
      <c r="C147" s="309"/>
      <c r="D147" s="94" t="s">
        <v>343</v>
      </c>
      <c r="E147" s="274">
        <f>_xlfn.XLOOKUP(H147,'월간 계획'!C:C,'월간 계획'!B:B,"")</f>
        <v>3509</v>
      </c>
      <c r="F147" s="296">
        <f>_xlfn.XLOOKUP(J147,'월간 계획'!C:C,'월간 계획'!B:B,"")</f>
        <v>3509</v>
      </c>
      <c r="G147" s="95" t="s">
        <v>344</v>
      </c>
      <c r="H147" s="95" t="str">
        <f>_xlfn.XLOOKUP(M147,'월간 계획'!Y:Y,'월간 계획'!C:C,"")</f>
        <v>김상신</v>
      </c>
      <c r="I147" s="95" t="s">
        <v>345</v>
      </c>
      <c r="J147" s="96" t="str">
        <f>_xlfn.XLOOKUP(N147,'월간 계획'!Y:Y,'월간 계획'!C:C,"")</f>
        <v>박종길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45084</v>
      </c>
      <c r="B163" s="309"/>
      <c r="C163" s="309"/>
      <c r="D163" s="94" t="s">
        <v>343</v>
      </c>
      <c r="E163" s="274">
        <f>_xlfn.XLOOKUP(H163,'월간 계획'!C:C,'월간 계획'!B:B,"")</f>
        <v>3619</v>
      </c>
      <c r="F163" s="296">
        <f>_xlfn.XLOOKUP(J163,'월간 계획'!C:C,'월간 계획'!B:B,"")</f>
        <v>3619</v>
      </c>
      <c r="G163" s="95" t="s">
        <v>344</v>
      </c>
      <c r="H163" s="95" t="str">
        <f>_xlfn.XLOOKUP(M163,'월간 계획'!Y:Y,'월간 계획'!C:C,"")</f>
        <v>심상만</v>
      </c>
      <c r="I163" s="95" t="s">
        <v>345</v>
      </c>
      <c r="J163" s="96" t="str">
        <f>_xlfn.XLOOKUP(N163,'월간 계획'!Y:Y,'월간 계획'!C:C,"")</f>
        <v>최정수</v>
      </c>
      <c r="L163" s="93" t="str">
        <f>IF(E163=F163,"ok","확인")</f>
        <v>ok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45084</v>
      </c>
      <c r="B179" s="309"/>
      <c r="C179" s="309"/>
      <c r="D179" s="94" t="s">
        <v>343</v>
      </c>
      <c r="E179" s="274">
        <f>_xlfn.XLOOKUP(H179,'월간 계획'!C:C,'월간 계획'!B:B,"")</f>
        <v>3620</v>
      </c>
      <c r="F179" s="296">
        <f>_xlfn.XLOOKUP(J179,'월간 계획'!C:C,'월간 계획'!B:B,"")</f>
        <v>3620</v>
      </c>
      <c r="G179" s="95" t="s">
        <v>344</v>
      </c>
      <c r="H179" s="95" t="str">
        <f>_xlfn.XLOOKUP(M179,'월간 계획'!Y:Y,'월간 계획'!C:C,"")</f>
        <v>최중문</v>
      </c>
      <c r="I179" s="95" t="s">
        <v>345</v>
      </c>
      <c r="J179" s="96" t="str">
        <f>_xlfn.XLOOKUP(N179,'월간 계획'!Y:Y,'월간 계획'!C:C,"")</f>
        <v>장시혁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</mergeCells>
  <phoneticPr fontId="4" type="noConversion"/>
  <conditionalFormatting sqref="L3">
    <cfRule type="containsText" dxfId="80" priority="23" operator="containsText" text="확인">
      <formula>NOT(ISERROR(SEARCH("확인",L3)))</formula>
    </cfRule>
  </conditionalFormatting>
  <conditionalFormatting sqref="L19">
    <cfRule type="containsText" dxfId="79" priority="11" operator="containsText" text="확인">
      <formula>NOT(ISERROR(SEARCH("확인",L19)))</formula>
    </cfRule>
  </conditionalFormatting>
  <conditionalFormatting sqref="L35">
    <cfRule type="containsText" dxfId="78" priority="10" operator="containsText" text="확인">
      <formula>NOT(ISERROR(SEARCH("확인",L35)))</formula>
    </cfRule>
  </conditionalFormatting>
  <conditionalFormatting sqref="L51">
    <cfRule type="containsText" dxfId="77" priority="9" operator="containsText" text="확인">
      <formula>NOT(ISERROR(SEARCH("확인",L51)))</formula>
    </cfRule>
  </conditionalFormatting>
  <conditionalFormatting sqref="L67">
    <cfRule type="containsText" dxfId="76" priority="8" operator="containsText" text="확인">
      <formula>NOT(ISERROR(SEARCH("확인",L67)))</formula>
    </cfRule>
  </conditionalFormatting>
  <conditionalFormatting sqref="L83">
    <cfRule type="containsText" dxfId="75" priority="7" operator="containsText" text="확인">
      <formula>NOT(ISERROR(SEARCH("확인",L83)))</formula>
    </cfRule>
  </conditionalFormatting>
  <conditionalFormatting sqref="L99">
    <cfRule type="containsText" dxfId="74" priority="6" operator="containsText" text="확인">
      <formula>NOT(ISERROR(SEARCH("확인",L99)))</formula>
    </cfRule>
  </conditionalFormatting>
  <conditionalFormatting sqref="L115">
    <cfRule type="containsText" dxfId="73" priority="5" operator="containsText" text="확인">
      <formula>NOT(ISERROR(SEARCH("확인",L115)))</formula>
    </cfRule>
  </conditionalFormatting>
  <conditionalFormatting sqref="L131">
    <cfRule type="containsText" dxfId="72" priority="4" operator="containsText" text="확인">
      <formula>NOT(ISERROR(SEARCH("확인",L131)))</formula>
    </cfRule>
  </conditionalFormatting>
  <conditionalFormatting sqref="L147">
    <cfRule type="containsText" dxfId="71" priority="3" operator="containsText" text="확인">
      <formula>NOT(ISERROR(SEARCH("확인",L147)))</formula>
    </cfRule>
  </conditionalFormatting>
  <conditionalFormatting sqref="L163">
    <cfRule type="containsText" dxfId="70" priority="2" operator="containsText" text="확인">
      <formula>NOT(ISERROR(SEARCH("확인",L163)))</formula>
    </cfRule>
  </conditionalFormatting>
  <conditionalFormatting sqref="L179">
    <cfRule type="containsText" dxfId="69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A669-90D7-4A4B-8742-B00E22BEF6F3}">
  <sheetPr>
    <tabColor rgb="FF92D050"/>
  </sheetPr>
  <dimension ref="A1:AM186"/>
  <sheetViews>
    <sheetView view="pageBreakPreview" topLeftCell="A111" zoomScale="80" zoomScaleNormal="85" zoomScaleSheetLayoutView="80" workbookViewId="0">
      <selection activeCell="E133" sqref="E133"/>
    </sheetView>
  </sheetViews>
  <sheetFormatPr defaultColWidth="8.88671875" defaultRowHeight="13.5"/>
  <cols>
    <col min="1" max="1" width="7.6640625" style="165" customWidth="1"/>
    <col min="2" max="9" width="10.5546875" style="165" customWidth="1"/>
    <col min="10" max="10" width="13.77734375" style="165" customWidth="1"/>
    <col min="11" max="11" width="8.77734375" style="165" customWidth="1"/>
    <col min="12" max="12" width="8.88671875" style="166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39" width="5.77734375" style="165" customWidth="1"/>
    <col min="40" max="16384" width="8.88671875" style="165"/>
  </cols>
  <sheetData>
    <row r="1" spans="1:39" ht="30" customHeight="1">
      <c r="A1" s="373" t="s">
        <v>424</v>
      </c>
      <c r="B1" s="373"/>
      <c r="C1" s="373"/>
      <c r="D1" s="373"/>
      <c r="E1" s="373"/>
      <c r="F1" s="373"/>
      <c r="G1" s="373"/>
      <c r="H1" s="373"/>
      <c r="I1" s="374" t="s">
        <v>342</v>
      </c>
      <c r="J1" s="375"/>
    </row>
    <row r="2" spans="1:39" ht="30" customHeight="1">
      <c r="A2" s="373"/>
      <c r="B2" s="373"/>
      <c r="C2" s="373"/>
      <c r="D2" s="373"/>
      <c r="E2" s="373"/>
      <c r="F2" s="373"/>
      <c r="G2" s="373"/>
      <c r="H2" s="373"/>
      <c r="I2" s="376">
        <f>D7</f>
        <v>0.10347222222222223</v>
      </c>
      <c r="J2" s="375"/>
    </row>
    <row r="3" spans="1:39" ht="30" customHeight="1" thickBot="1">
      <c r="A3" s="377">
        <f>'월간 계획'!X3</f>
        <v>45083</v>
      </c>
      <c r="B3" s="377"/>
      <c r="C3" s="377"/>
      <c r="D3" s="94" t="s">
        <v>343</v>
      </c>
      <c r="E3" s="274">
        <f>_xlfn.XLOOKUP(H3,'월간 계획'!C:C,'월간 계획'!B:B,"")</f>
        <v>3620</v>
      </c>
      <c r="F3" s="296">
        <f>_xlfn.XLOOKUP(J3,'월간 계획'!C:C,'월간 계획'!B:B,"")</f>
        <v>3620</v>
      </c>
      <c r="G3" s="95" t="s">
        <v>344</v>
      </c>
      <c r="H3" s="95" t="str">
        <f>_xlfn.XLOOKUP(M3,'월간 계획'!X:X,'월간 계획'!C:C,"")</f>
        <v>최중문</v>
      </c>
      <c r="I3" s="95" t="s">
        <v>345</v>
      </c>
      <c r="J3" s="96" t="str">
        <f>_xlfn.XLOOKUP(N3,'월간 계획'!X:X,'월간 계획'!C:C,"")</f>
        <v>장시혁</v>
      </c>
      <c r="K3" s="93"/>
      <c r="L3" s="93" t="str">
        <f>IF(E3=F3,"ok","확인")</f>
        <v>ok</v>
      </c>
      <c r="M3" s="93" t="s">
        <v>346</v>
      </c>
      <c r="N3" s="93" t="s">
        <v>347</v>
      </c>
    </row>
    <row r="4" spans="1:39" ht="30" customHeight="1" thickTop="1" thickBot="1">
      <c r="A4" s="167" t="s">
        <v>348</v>
      </c>
      <c r="B4" s="168" t="s">
        <v>349</v>
      </c>
      <c r="C4" s="169" t="s">
        <v>350</v>
      </c>
      <c r="D4" s="169" t="s">
        <v>351</v>
      </c>
      <c r="E4" s="169" t="s">
        <v>352</v>
      </c>
      <c r="F4" s="169" t="s">
        <v>353</v>
      </c>
      <c r="G4" s="169" t="s">
        <v>352</v>
      </c>
      <c r="H4" s="169" t="s">
        <v>351</v>
      </c>
      <c r="I4" s="168" t="s">
        <v>350</v>
      </c>
      <c r="J4" s="170" t="s">
        <v>354</v>
      </c>
      <c r="K4" s="171" t="s">
        <v>355</v>
      </c>
      <c r="AD4" s="168" t="s">
        <v>349</v>
      </c>
      <c r="AE4" s="169" t="s">
        <v>350</v>
      </c>
      <c r="AF4" s="169" t="s">
        <v>351</v>
      </c>
      <c r="AG4" s="169" t="s">
        <v>352</v>
      </c>
      <c r="AH4" s="169" t="s">
        <v>353</v>
      </c>
      <c r="AI4" s="169" t="s">
        <v>352</v>
      </c>
      <c r="AJ4" s="169" t="s">
        <v>351</v>
      </c>
      <c r="AK4" s="168" t="s">
        <v>350</v>
      </c>
      <c r="AL4" s="170" t="s">
        <v>354</v>
      </c>
    </row>
    <row r="5" spans="1:39" ht="30" customHeight="1" thickTop="1">
      <c r="A5" s="172" t="s">
        <v>356</v>
      </c>
      <c r="B5" s="173"/>
      <c r="C5" s="174" t="s">
        <v>422</v>
      </c>
      <c r="D5" s="175">
        <v>0.27083333333333331</v>
      </c>
      <c r="E5" s="175">
        <v>0.28819444444444448</v>
      </c>
      <c r="F5" s="175">
        <v>0.30069444444444443</v>
      </c>
      <c r="G5" s="175">
        <v>0.31319444444444444</v>
      </c>
      <c r="H5" s="175">
        <v>0.3298611111111111</v>
      </c>
      <c r="I5" s="175">
        <v>0.35138888888888892</v>
      </c>
      <c r="J5" s="176">
        <v>0.37222222222222223</v>
      </c>
      <c r="K5" s="177" t="s">
        <v>357</v>
      </c>
      <c r="M5" s="108"/>
      <c r="N5" s="108"/>
      <c r="P5" s="108"/>
      <c r="Q5" s="108"/>
      <c r="R5" s="108"/>
      <c r="S5" s="108"/>
      <c r="T5" s="108"/>
      <c r="U5" s="178" t="e">
        <f>C5-B5</f>
        <v>#VALUE!</v>
      </c>
      <c r="V5" s="178" t="e">
        <f t="shared" ref="V5:AB9" si="0">D5-C5</f>
        <v>#VALUE!</v>
      </c>
      <c r="W5" s="178">
        <f t="shared" si="0"/>
        <v>1.736111111111116E-2</v>
      </c>
      <c r="X5" s="178">
        <f t="shared" si="0"/>
        <v>1.2499999999999956E-2</v>
      </c>
      <c r="Y5" s="178">
        <f t="shared" si="0"/>
        <v>1.2500000000000011E-2</v>
      </c>
      <c r="Z5" s="178">
        <f t="shared" si="0"/>
        <v>1.6666666666666663E-2</v>
      </c>
      <c r="AA5" s="178">
        <f t="shared" si="0"/>
        <v>2.1527777777777812E-2</v>
      </c>
      <c r="AB5" s="178">
        <f>J5-I5</f>
        <v>2.0833333333333315E-2</v>
      </c>
      <c r="AC5" s="178"/>
      <c r="AD5" s="178">
        <f>B5-B149</f>
        <v>0</v>
      </c>
      <c r="AE5" s="178" t="e">
        <f t="shared" ref="AE5:AJ9" si="1">C5-C149</f>
        <v>#VALUE!</v>
      </c>
      <c r="AF5" s="178">
        <f t="shared" si="1"/>
        <v>1.5972222222222221E-2</v>
      </c>
      <c r="AG5" s="178">
        <f t="shared" si="1"/>
        <v>1.5972222222222276E-2</v>
      </c>
      <c r="AH5" s="178">
        <f t="shared" si="1"/>
        <v>1.5972222222222221E-2</v>
      </c>
      <c r="AI5" s="178">
        <f t="shared" si="1"/>
        <v>1.5972222222222221E-2</v>
      </c>
      <c r="AJ5" s="178">
        <f>H5-H149</f>
        <v>1.5972222222222221E-2</v>
      </c>
      <c r="AK5" s="178">
        <f t="shared" ref="AK5:AL9" si="2">I5-I149</f>
        <v>1.5972222222222221E-2</v>
      </c>
      <c r="AL5" s="178">
        <f t="shared" si="2"/>
        <v>1.5972222222222221E-2</v>
      </c>
      <c r="AM5" s="178"/>
    </row>
    <row r="6" spans="1:39" ht="30" customHeight="1">
      <c r="A6" s="179" t="s">
        <v>358</v>
      </c>
      <c r="B6" s="175">
        <v>0.39305555555555555</v>
      </c>
      <c r="C6" s="175">
        <f>B6+"00:25"</f>
        <v>0.41041666666666665</v>
      </c>
      <c r="D6" s="175">
        <v>0.4368055555555555</v>
      </c>
      <c r="E6" s="175">
        <v>0.4548611111111111</v>
      </c>
      <c r="F6" s="175">
        <v>0.46736111111111112</v>
      </c>
      <c r="G6" s="175">
        <v>0.47986111111111113</v>
      </c>
      <c r="H6" s="175">
        <v>0.49652777777777773</v>
      </c>
      <c r="I6" s="175">
        <v>0.5180555555555556</v>
      </c>
      <c r="J6" s="176">
        <v>0.53888888888888886</v>
      </c>
      <c r="K6" s="180" t="s">
        <v>357</v>
      </c>
      <c r="M6" s="108"/>
      <c r="N6" s="108"/>
      <c r="P6" s="108"/>
      <c r="Q6" s="108"/>
      <c r="R6" s="108"/>
      <c r="S6" s="108"/>
      <c r="T6" s="108"/>
      <c r="U6" s="178">
        <f t="shared" ref="U6:U8" si="3">C6-B6</f>
        <v>1.7361111111111105E-2</v>
      </c>
      <c r="V6" s="178">
        <f t="shared" si="0"/>
        <v>2.6388888888888851E-2</v>
      </c>
      <c r="W6" s="178">
        <f t="shared" si="0"/>
        <v>1.8055555555555602E-2</v>
      </c>
      <c r="X6" s="178">
        <f t="shared" si="0"/>
        <v>1.2500000000000011E-2</v>
      </c>
      <c r="Y6" s="178">
        <f t="shared" si="0"/>
        <v>1.2500000000000011E-2</v>
      </c>
      <c r="Z6" s="178">
        <f t="shared" si="0"/>
        <v>1.6666666666666607E-2</v>
      </c>
      <c r="AA6" s="178">
        <f t="shared" si="0"/>
        <v>2.1527777777777868E-2</v>
      </c>
      <c r="AB6" s="178">
        <f t="shared" si="0"/>
        <v>2.0833333333333259E-2</v>
      </c>
      <c r="AC6" s="178"/>
      <c r="AD6" s="178">
        <f t="shared" ref="AD6:AD9" si="4">B6-B150</f>
        <v>1.6666666666666663E-2</v>
      </c>
      <c r="AE6" s="178">
        <f t="shared" si="1"/>
        <v>1.6666666666666663E-2</v>
      </c>
      <c r="AF6" s="178">
        <f t="shared" si="1"/>
        <v>1.6666666666666607E-2</v>
      </c>
      <c r="AG6" s="178">
        <f t="shared" si="1"/>
        <v>1.6666666666666607E-2</v>
      </c>
      <c r="AH6" s="178">
        <f t="shared" si="1"/>
        <v>1.6666666666666663E-2</v>
      </c>
      <c r="AI6" s="178">
        <f t="shared" si="1"/>
        <v>1.6666666666666663E-2</v>
      </c>
      <c r="AJ6" s="178">
        <f t="shared" si="1"/>
        <v>1.6666666666666607E-2</v>
      </c>
      <c r="AK6" s="178">
        <f t="shared" si="2"/>
        <v>1.6666666666666718E-2</v>
      </c>
      <c r="AL6" s="178">
        <f t="shared" si="2"/>
        <v>1.6666666666666607E-2</v>
      </c>
    </row>
    <row r="7" spans="1:39" ht="30" customHeight="1">
      <c r="A7" s="179" t="s">
        <v>359</v>
      </c>
      <c r="B7" s="175">
        <v>5.9722222222222225E-2</v>
      </c>
      <c r="C7" s="175">
        <f t="shared" ref="C7:C8" si="5">B7+"00:25"</f>
        <v>7.7083333333333337E-2</v>
      </c>
      <c r="D7" s="181">
        <v>0.10347222222222223</v>
      </c>
      <c r="E7" s="175">
        <v>0.12152777777777778</v>
      </c>
      <c r="F7" s="175">
        <v>0.13402777777777777</v>
      </c>
      <c r="G7" s="175">
        <v>0.14652777777777778</v>
      </c>
      <c r="H7" s="175">
        <v>0.16319444444444445</v>
      </c>
      <c r="I7" s="175">
        <v>0.18472222222222223</v>
      </c>
      <c r="J7" s="176">
        <v>0.20555555555555557</v>
      </c>
      <c r="K7" s="180" t="s">
        <v>357</v>
      </c>
      <c r="M7" s="108"/>
      <c r="N7" s="108"/>
      <c r="P7" s="108"/>
      <c r="Q7" s="108"/>
      <c r="R7" s="108"/>
      <c r="S7" s="108"/>
      <c r="T7" s="108"/>
      <c r="U7" s="178">
        <f t="shared" si="3"/>
        <v>1.7361111111111112E-2</v>
      </c>
      <c r="V7" s="178">
        <f t="shared" si="0"/>
        <v>2.6388888888888892E-2</v>
      </c>
      <c r="W7" s="178">
        <f t="shared" si="0"/>
        <v>1.8055555555555547E-2</v>
      </c>
      <c r="X7" s="178">
        <f t="shared" si="0"/>
        <v>1.2499999999999997E-2</v>
      </c>
      <c r="Y7" s="178">
        <f t="shared" si="0"/>
        <v>1.2500000000000011E-2</v>
      </c>
      <c r="Z7" s="178">
        <f t="shared" si="0"/>
        <v>1.6666666666666663E-2</v>
      </c>
      <c r="AA7" s="178">
        <f t="shared" si="0"/>
        <v>2.1527777777777785E-2</v>
      </c>
      <c r="AB7" s="178">
        <f t="shared" si="0"/>
        <v>2.0833333333333343E-2</v>
      </c>
      <c r="AC7" s="178"/>
      <c r="AD7" s="178">
        <f t="shared" si="4"/>
        <v>1.6666666666666663E-2</v>
      </c>
      <c r="AE7" s="178">
        <f t="shared" si="1"/>
        <v>1.6666666666666663E-2</v>
      </c>
      <c r="AF7" s="178">
        <f t="shared" si="1"/>
        <v>1.6666666666666663E-2</v>
      </c>
      <c r="AG7" s="178">
        <f t="shared" si="1"/>
        <v>1.6666666666666663E-2</v>
      </c>
      <c r="AH7" s="178">
        <f t="shared" si="1"/>
        <v>1.6666666666666677E-2</v>
      </c>
      <c r="AI7" s="178">
        <f t="shared" si="1"/>
        <v>1.6666666666666663E-2</v>
      </c>
      <c r="AJ7" s="178">
        <f t="shared" si="1"/>
        <v>1.6666666666666663E-2</v>
      </c>
      <c r="AK7" s="178">
        <f t="shared" si="2"/>
        <v>1.6666666666666691E-2</v>
      </c>
      <c r="AL7" s="178">
        <f t="shared" si="2"/>
        <v>1.6666666666666691E-2</v>
      </c>
    </row>
    <row r="8" spans="1:39" ht="30" customHeight="1">
      <c r="A8" s="179" t="s">
        <v>360</v>
      </c>
      <c r="B8" s="175">
        <v>0.22638888888888889</v>
      </c>
      <c r="C8" s="175">
        <f t="shared" si="5"/>
        <v>0.24374999999999999</v>
      </c>
      <c r="D8" s="175">
        <v>0.27013888888888887</v>
      </c>
      <c r="E8" s="175">
        <v>0.28819444444444448</v>
      </c>
      <c r="F8" s="175">
        <v>0.30069444444444443</v>
      </c>
      <c r="G8" s="175">
        <v>0.31319444444444444</v>
      </c>
      <c r="H8" s="175">
        <v>0.3298611111111111</v>
      </c>
      <c r="I8" s="175">
        <v>0.35138888888888892</v>
      </c>
      <c r="J8" s="176">
        <v>0.37222222222222223</v>
      </c>
      <c r="K8" s="180" t="s">
        <v>357</v>
      </c>
      <c r="M8" s="108"/>
      <c r="N8" s="108"/>
      <c r="P8" s="108"/>
      <c r="Q8" s="108"/>
      <c r="R8" s="108"/>
      <c r="S8" s="108"/>
      <c r="T8" s="108"/>
      <c r="U8" s="178">
        <f t="shared" si="3"/>
        <v>1.7361111111111105E-2</v>
      </c>
      <c r="V8" s="178">
        <f t="shared" si="0"/>
        <v>2.6388888888888878E-2</v>
      </c>
      <c r="W8" s="178">
        <f t="shared" si="0"/>
        <v>1.8055555555555602E-2</v>
      </c>
      <c r="X8" s="178">
        <f t="shared" si="0"/>
        <v>1.2499999999999956E-2</v>
      </c>
      <c r="Y8" s="178">
        <f t="shared" si="0"/>
        <v>1.2500000000000011E-2</v>
      </c>
      <c r="Z8" s="178">
        <f t="shared" si="0"/>
        <v>1.6666666666666663E-2</v>
      </c>
      <c r="AA8" s="178">
        <f t="shared" si="0"/>
        <v>2.1527777777777812E-2</v>
      </c>
      <c r="AB8" s="178">
        <f t="shared" si="0"/>
        <v>2.0833333333333315E-2</v>
      </c>
      <c r="AC8" s="178"/>
      <c r="AD8" s="178">
        <f t="shared" si="4"/>
        <v>1.6666666666666663E-2</v>
      </c>
      <c r="AE8" s="178">
        <f t="shared" si="1"/>
        <v>1.6666666666666663E-2</v>
      </c>
      <c r="AF8" s="178">
        <f t="shared" si="1"/>
        <v>1.6666666666666663E-2</v>
      </c>
      <c r="AG8" s="178">
        <f t="shared" si="1"/>
        <v>1.6666666666666718E-2</v>
      </c>
      <c r="AH8" s="178">
        <f t="shared" si="1"/>
        <v>1.6666666666666663E-2</v>
      </c>
      <c r="AI8" s="178">
        <f t="shared" si="1"/>
        <v>1.6666666666666663E-2</v>
      </c>
      <c r="AJ8" s="178">
        <f t="shared" si="1"/>
        <v>1.6666666666666663E-2</v>
      </c>
      <c r="AK8" s="178">
        <f t="shared" si="2"/>
        <v>1.6666666666666718E-2</v>
      </c>
      <c r="AL8" s="178">
        <f t="shared" si="2"/>
        <v>1.6666666666666663E-2</v>
      </c>
    </row>
    <row r="9" spans="1:39" ht="30" customHeight="1">
      <c r="A9" s="179" t="s">
        <v>361</v>
      </c>
      <c r="B9" s="182">
        <v>0.39583333333333331</v>
      </c>
      <c r="C9" s="175">
        <f>B9+"00:22"</f>
        <v>0.41111111111111109</v>
      </c>
      <c r="D9" s="175">
        <f>C9+"00:26"</f>
        <v>0.42916666666666664</v>
      </c>
      <c r="E9" s="175"/>
      <c r="F9" s="175">
        <f>D9+"00:44"</f>
        <v>0.4597222222222222</v>
      </c>
      <c r="G9" s="173"/>
      <c r="H9" s="173"/>
      <c r="I9" s="173"/>
      <c r="J9" s="183"/>
      <c r="K9" s="184" t="s">
        <v>357</v>
      </c>
      <c r="M9" s="108"/>
      <c r="N9" s="108"/>
      <c r="P9" s="108"/>
      <c r="Q9" s="108"/>
      <c r="R9" s="108"/>
      <c r="S9" s="108"/>
      <c r="T9" s="108"/>
      <c r="U9" s="178">
        <f>C9-B9</f>
        <v>1.5277777777777779E-2</v>
      </c>
      <c r="V9" s="185">
        <f>D9-C9</f>
        <v>1.8055555555555547E-2</v>
      </c>
      <c r="W9" s="178">
        <f t="shared" si="0"/>
        <v>-0.42916666666666664</v>
      </c>
      <c r="X9" s="178">
        <f>F9-D9</f>
        <v>3.0555555555555558E-2</v>
      </c>
      <c r="Y9" s="178">
        <f t="shared" si="0"/>
        <v>-0.4597222222222222</v>
      </c>
      <c r="Z9" s="178">
        <f t="shared" si="0"/>
        <v>0</v>
      </c>
      <c r="AA9" s="178">
        <f t="shared" si="0"/>
        <v>0</v>
      </c>
      <c r="AB9" s="178">
        <f t="shared" si="0"/>
        <v>0</v>
      </c>
      <c r="AC9" s="178"/>
      <c r="AD9" s="178">
        <f t="shared" si="4"/>
        <v>1.8055555555555547E-2</v>
      </c>
      <c r="AE9" s="185">
        <f>C9-C153</f>
        <v>1.9444444444444431E-2</v>
      </c>
      <c r="AF9" s="178">
        <f>D9-D153</f>
        <v>2.0138888888888873E-2</v>
      </c>
      <c r="AG9" s="178">
        <f t="shared" si="1"/>
        <v>-0.42291666666666666</v>
      </c>
      <c r="AH9" s="178">
        <f t="shared" si="1"/>
        <v>1.388888888888884E-3</v>
      </c>
      <c r="AI9" s="178">
        <f>G9-G153</f>
        <v>0</v>
      </c>
      <c r="AJ9" s="178">
        <f t="shared" si="1"/>
        <v>-0.4826388888888889</v>
      </c>
      <c r="AK9" s="178">
        <f t="shared" si="2"/>
        <v>0</v>
      </c>
      <c r="AL9" s="178">
        <f t="shared" si="2"/>
        <v>-0.51388888888888895</v>
      </c>
    </row>
    <row r="10" spans="1:39" ht="30" customHeight="1">
      <c r="A10" s="179"/>
      <c r="B10" s="186"/>
      <c r="C10" s="186"/>
      <c r="D10" s="186"/>
      <c r="E10" s="186"/>
      <c r="F10" s="187"/>
      <c r="G10" s="187"/>
      <c r="H10" s="187"/>
      <c r="I10" s="187"/>
      <c r="J10" s="188"/>
      <c r="K10" s="189"/>
    </row>
    <row r="11" spans="1:39" ht="30" customHeight="1" thickBot="1">
      <c r="A11" s="190">
        <v>1</v>
      </c>
      <c r="B11" s="191"/>
      <c r="C11" s="191"/>
      <c r="D11" s="191"/>
      <c r="E11" s="191"/>
      <c r="F11" s="192"/>
      <c r="G11" s="192"/>
      <c r="H11" s="192"/>
      <c r="I11" s="192"/>
      <c r="J11" s="193"/>
      <c r="K11" s="380" t="s">
        <v>362</v>
      </c>
    </row>
    <row r="12" spans="1:39" ht="30" customHeight="1" thickTop="1" thickBot="1">
      <c r="A12" s="383" t="s">
        <v>363</v>
      </c>
      <c r="B12" s="384"/>
      <c r="C12" s="384"/>
      <c r="D12" s="384"/>
      <c r="E12" s="384"/>
      <c r="F12" s="384"/>
      <c r="G12" s="384"/>
      <c r="H12" s="384"/>
      <c r="I12" s="384"/>
      <c r="J12" s="384"/>
      <c r="K12" s="381"/>
    </row>
    <row r="13" spans="1:39" ht="30" customHeight="1" thickTop="1">
      <c r="A13" s="386" t="s">
        <v>364</v>
      </c>
      <c r="B13" s="387"/>
      <c r="C13" s="388"/>
      <c r="D13" s="387"/>
      <c r="E13" s="389" t="s">
        <v>365</v>
      </c>
      <c r="F13" s="390"/>
      <c r="G13" s="391"/>
      <c r="H13" s="389" t="s">
        <v>366</v>
      </c>
      <c r="I13" s="390"/>
      <c r="J13" s="390"/>
      <c r="K13" s="381"/>
    </row>
    <row r="14" spans="1:39" ht="30" customHeight="1">
      <c r="A14" s="393" t="s">
        <v>367</v>
      </c>
      <c r="B14" s="394"/>
      <c r="C14" s="395" t="s">
        <v>368</v>
      </c>
      <c r="D14" s="395"/>
      <c r="E14" s="396"/>
      <c r="F14" s="365" t="s">
        <v>369</v>
      </c>
      <c r="G14" s="365"/>
      <c r="H14" s="365"/>
      <c r="I14" s="365"/>
      <c r="J14" s="366"/>
      <c r="K14" s="381"/>
    </row>
    <row r="15" spans="1:39" ht="30" customHeight="1">
      <c r="A15" s="397" t="s">
        <v>370</v>
      </c>
      <c r="B15" s="398"/>
      <c r="C15" s="196" t="s">
        <v>371</v>
      </c>
      <c r="D15" s="194" t="s">
        <v>372</v>
      </c>
      <c r="E15" s="195"/>
      <c r="F15" s="365" t="s">
        <v>373</v>
      </c>
      <c r="G15" s="365"/>
      <c r="H15" s="365"/>
      <c r="I15" s="365"/>
      <c r="J15" s="366"/>
      <c r="K15" s="381"/>
    </row>
    <row r="16" spans="1:39" ht="30" customHeight="1" thickBot="1">
      <c r="A16" s="367" t="s">
        <v>374</v>
      </c>
      <c r="B16" s="368"/>
      <c r="C16" s="197" t="s">
        <v>375</v>
      </c>
      <c r="D16" s="369" t="s">
        <v>376</v>
      </c>
      <c r="E16" s="370"/>
      <c r="F16" s="371" t="s">
        <v>377</v>
      </c>
      <c r="G16" s="371"/>
      <c r="H16" s="371"/>
      <c r="I16" s="371"/>
      <c r="J16" s="372"/>
      <c r="K16" s="382"/>
    </row>
    <row r="17" spans="1:38" ht="30" customHeight="1" thickTop="1">
      <c r="A17" s="373" t="s">
        <v>425</v>
      </c>
      <c r="B17" s="373"/>
      <c r="C17" s="373"/>
      <c r="D17" s="373"/>
      <c r="E17" s="373"/>
      <c r="F17" s="373"/>
      <c r="G17" s="373"/>
      <c r="H17" s="373"/>
      <c r="I17" s="378" t="s">
        <v>342</v>
      </c>
      <c r="J17" s="379"/>
    </row>
    <row r="18" spans="1:38" ht="30" customHeight="1">
      <c r="A18" s="373"/>
      <c r="B18" s="373"/>
      <c r="C18" s="373"/>
      <c r="D18" s="373"/>
      <c r="E18" s="373"/>
      <c r="F18" s="373"/>
      <c r="G18" s="373"/>
      <c r="H18" s="373"/>
      <c r="I18" s="376">
        <f>D23</f>
        <v>0.12013888888888889</v>
      </c>
      <c r="J18" s="375"/>
    </row>
    <row r="19" spans="1:38" ht="30" customHeight="1" thickBot="1">
      <c r="A19" s="377">
        <f>$A$3</f>
        <v>45083</v>
      </c>
      <c r="B19" s="377"/>
      <c r="C19" s="377"/>
      <c r="D19" s="94" t="s">
        <v>343</v>
      </c>
      <c r="E19" s="274">
        <f>_xlfn.XLOOKUP(H19,'월간 계획'!C:C,'월간 계획'!B:B,"")</f>
        <v>3629</v>
      </c>
      <c r="F19" s="296">
        <f>_xlfn.XLOOKUP(J19,'월간 계획'!C:C,'월간 계획'!B:B,"")</f>
        <v>3629</v>
      </c>
      <c r="G19" s="95" t="s">
        <v>344</v>
      </c>
      <c r="H19" s="95" t="str">
        <f>_xlfn.XLOOKUP(M19,'월간 계획'!X:X,'월간 계획'!C:C,"")</f>
        <v>김민규</v>
      </c>
      <c r="I19" s="95" t="s">
        <v>345</v>
      </c>
      <c r="J19" s="96" t="str">
        <f>_xlfn.XLOOKUP(N19,'월간 계획'!X:X,'월간 계획'!C:C,"")</f>
        <v>김권호</v>
      </c>
      <c r="K19" s="93"/>
      <c r="L19" s="93" t="str">
        <f>IF(E19=F19,"ok","확인")</f>
        <v>ok</v>
      </c>
      <c r="M19" s="93" t="s">
        <v>379</v>
      </c>
      <c r="N19" s="93" t="s">
        <v>380</v>
      </c>
    </row>
    <row r="20" spans="1:38" ht="30" customHeight="1" thickTop="1" thickBot="1">
      <c r="A20" s="198" t="s">
        <v>348</v>
      </c>
      <c r="B20" s="168" t="s">
        <v>349</v>
      </c>
      <c r="C20" s="169" t="s">
        <v>350</v>
      </c>
      <c r="D20" s="169" t="s">
        <v>351</v>
      </c>
      <c r="E20" s="169" t="s">
        <v>352</v>
      </c>
      <c r="F20" s="169" t="s">
        <v>353</v>
      </c>
      <c r="G20" s="169" t="s">
        <v>352</v>
      </c>
      <c r="H20" s="169" t="s">
        <v>351</v>
      </c>
      <c r="I20" s="168" t="s">
        <v>350</v>
      </c>
      <c r="J20" s="199" t="s">
        <v>354</v>
      </c>
      <c r="K20" s="171" t="s">
        <v>355</v>
      </c>
    </row>
    <row r="21" spans="1:38" ht="30" customHeight="1" thickTop="1">
      <c r="A21" s="200" t="s">
        <v>356</v>
      </c>
      <c r="B21" s="201">
        <v>0.24305555555555555</v>
      </c>
      <c r="C21" s="175">
        <f>B21+"00:25"</f>
        <v>0.26041666666666669</v>
      </c>
      <c r="D21" s="201">
        <v>0.28680555555555554</v>
      </c>
      <c r="E21" s="201">
        <v>0.30486111111111108</v>
      </c>
      <c r="F21" s="201">
        <v>0.31736111111111115</v>
      </c>
      <c r="G21" s="201">
        <v>0.3298611111111111</v>
      </c>
      <c r="H21" s="201">
        <v>0.34652777777777777</v>
      </c>
      <c r="I21" s="201">
        <v>0.36805555555555558</v>
      </c>
      <c r="J21" s="202">
        <v>0.3888888888888889</v>
      </c>
      <c r="K21" s="177" t="s">
        <v>357</v>
      </c>
      <c r="M21" s="108"/>
      <c r="N21" s="108"/>
      <c r="P21" s="108"/>
      <c r="Q21" s="108"/>
      <c r="R21" s="108"/>
      <c r="S21" s="108"/>
      <c r="T21" s="108"/>
      <c r="U21" s="178">
        <f>C21-B21</f>
        <v>1.7361111111111133E-2</v>
      </c>
      <c r="V21" s="178">
        <f t="shared" ref="V21:AB25" si="6">D21-C21</f>
        <v>2.6388888888888851E-2</v>
      </c>
      <c r="W21" s="178">
        <f t="shared" si="6"/>
        <v>1.8055555555555547E-2</v>
      </c>
      <c r="X21" s="178">
        <f t="shared" si="6"/>
        <v>1.2500000000000067E-2</v>
      </c>
      <c r="Y21" s="178">
        <f t="shared" si="6"/>
        <v>1.2499999999999956E-2</v>
      </c>
      <c r="Z21" s="178">
        <f t="shared" si="6"/>
        <v>1.6666666666666663E-2</v>
      </c>
      <c r="AA21" s="178">
        <f t="shared" si="6"/>
        <v>2.1527777777777812E-2</v>
      </c>
      <c r="AB21" s="178">
        <f>J21-I21</f>
        <v>2.0833333333333315E-2</v>
      </c>
      <c r="AC21" s="178"/>
      <c r="AD21" s="178">
        <f>B21-B5</f>
        <v>0.24305555555555555</v>
      </c>
      <c r="AE21" s="178" t="e">
        <f t="shared" ref="AE21:AL25" si="7">C21-C5</f>
        <v>#VALUE!</v>
      </c>
      <c r="AF21" s="178">
        <f t="shared" si="7"/>
        <v>1.5972222222222221E-2</v>
      </c>
      <c r="AG21" s="178">
        <f t="shared" si="7"/>
        <v>1.6666666666666607E-2</v>
      </c>
      <c r="AH21" s="178">
        <f t="shared" si="7"/>
        <v>1.6666666666666718E-2</v>
      </c>
      <c r="AI21" s="178">
        <f t="shared" si="7"/>
        <v>1.6666666666666663E-2</v>
      </c>
      <c r="AJ21" s="178">
        <f t="shared" si="7"/>
        <v>1.6666666666666663E-2</v>
      </c>
      <c r="AK21" s="178">
        <f t="shared" si="7"/>
        <v>1.6666666666666663E-2</v>
      </c>
      <c r="AL21" s="178">
        <f t="shared" si="7"/>
        <v>1.6666666666666663E-2</v>
      </c>
    </row>
    <row r="22" spans="1:38" ht="30" customHeight="1">
      <c r="A22" s="203" t="s">
        <v>358</v>
      </c>
      <c r="B22" s="175">
        <v>0.40972222222222227</v>
      </c>
      <c r="C22" s="175">
        <f t="shared" ref="C22:C24" si="8">B22+"00:25"</f>
        <v>0.42708333333333337</v>
      </c>
      <c r="D22" s="175">
        <v>0.45347222222222222</v>
      </c>
      <c r="E22" s="175">
        <v>0.47152777777777777</v>
      </c>
      <c r="F22" s="175">
        <v>0.48402777777777778</v>
      </c>
      <c r="G22" s="175">
        <v>0.49652777777777773</v>
      </c>
      <c r="H22" s="175">
        <v>0.5131944444444444</v>
      </c>
      <c r="I22" s="175">
        <v>0.53472222222222221</v>
      </c>
      <c r="J22" s="176">
        <v>5.5555555555555552E-2</v>
      </c>
      <c r="K22" s="180" t="s">
        <v>357</v>
      </c>
      <c r="M22" s="108"/>
      <c r="N22" s="108"/>
      <c r="P22" s="108"/>
      <c r="Q22" s="108"/>
      <c r="R22" s="108"/>
      <c r="S22" s="108"/>
      <c r="T22" s="108"/>
      <c r="U22" s="178">
        <f t="shared" ref="U22:U25" si="9">C22-B22</f>
        <v>1.7361111111111105E-2</v>
      </c>
      <c r="V22" s="178">
        <f t="shared" si="6"/>
        <v>2.6388888888888851E-2</v>
      </c>
      <c r="W22" s="178">
        <f t="shared" si="6"/>
        <v>1.8055555555555547E-2</v>
      </c>
      <c r="X22" s="178">
        <f t="shared" si="6"/>
        <v>1.2500000000000011E-2</v>
      </c>
      <c r="Y22" s="178">
        <f t="shared" si="6"/>
        <v>1.2499999999999956E-2</v>
      </c>
      <c r="Z22" s="178">
        <f t="shared" si="6"/>
        <v>1.6666666666666663E-2</v>
      </c>
      <c r="AA22" s="178">
        <f t="shared" si="6"/>
        <v>2.1527777777777812E-2</v>
      </c>
      <c r="AB22" s="178">
        <f t="shared" si="6"/>
        <v>-0.47916666666666663</v>
      </c>
      <c r="AC22" s="178"/>
      <c r="AD22" s="178">
        <f t="shared" ref="AD22:AD25" si="10">B22-B6</f>
        <v>1.6666666666666718E-2</v>
      </c>
      <c r="AE22" s="178">
        <f t="shared" si="7"/>
        <v>1.6666666666666718E-2</v>
      </c>
      <c r="AF22" s="178">
        <f t="shared" si="7"/>
        <v>1.6666666666666718E-2</v>
      </c>
      <c r="AG22" s="178">
        <f t="shared" si="7"/>
        <v>1.6666666666666663E-2</v>
      </c>
      <c r="AH22" s="178">
        <f t="shared" si="7"/>
        <v>1.6666666666666663E-2</v>
      </c>
      <c r="AI22" s="178">
        <f t="shared" si="7"/>
        <v>1.6666666666666607E-2</v>
      </c>
      <c r="AJ22" s="178">
        <f t="shared" si="7"/>
        <v>1.6666666666666663E-2</v>
      </c>
      <c r="AK22" s="178">
        <f t="shared" si="7"/>
        <v>1.6666666666666607E-2</v>
      </c>
      <c r="AL22" s="178">
        <f t="shared" si="7"/>
        <v>-0.48333333333333328</v>
      </c>
    </row>
    <row r="23" spans="1:38" ht="30" customHeight="1">
      <c r="A23" s="203" t="s">
        <v>359</v>
      </c>
      <c r="B23" s="175">
        <v>7.6388888888888895E-2</v>
      </c>
      <c r="C23" s="175">
        <f t="shared" si="8"/>
        <v>9.375E-2</v>
      </c>
      <c r="D23" s="181">
        <v>0.12013888888888889</v>
      </c>
      <c r="E23" s="175">
        <v>0.13819444444444443</v>
      </c>
      <c r="F23" s="175">
        <v>0.15069444444444444</v>
      </c>
      <c r="G23" s="175">
        <v>0.16319444444444445</v>
      </c>
      <c r="H23" s="175">
        <v>0.17986111111111111</v>
      </c>
      <c r="I23" s="175">
        <v>0.20138888888888887</v>
      </c>
      <c r="J23" s="176">
        <v>0.22222222222222221</v>
      </c>
      <c r="K23" s="180" t="s">
        <v>357</v>
      </c>
      <c r="M23" s="108"/>
      <c r="N23" s="108"/>
      <c r="P23" s="108"/>
      <c r="Q23" s="108"/>
      <c r="R23" s="108"/>
      <c r="S23" s="108"/>
      <c r="T23" s="108"/>
      <c r="U23" s="178">
        <f t="shared" si="9"/>
        <v>1.7361111111111105E-2</v>
      </c>
      <c r="V23" s="178">
        <f t="shared" si="6"/>
        <v>2.6388888888888892E-2</v>
      </c>
      <c r="W23" s="178">
        <f t="shared" si="6"/>
        <v>1.8055555555555533E-2</v>
      </c>
      <c r="X23" s="178">
        <f t="shared" si="6"/>
        <v>1.2500000000000011E-2</v>
      </c>
      <c r="Y23" s="178">
        <f t="shared" si="6"/>
        <v>1.2500000000000011E-2</v>
      </c>
      <c r="Z23" s="178">
        <f t="shared" si="6"/>
        <v>1.6666666666666663E-2</v>
      </c>
      <c r="AA23" s="178">
        <f t="shared" si="6"/>
        <v>2.1527777777777757E-2</v>
      </c>
      <c r="AB23" s="178">
        <f t="shared" si="6"/>
        <v>2.0833333333333343E-2</v>
      </c>
      <c r="AC23" s="178"/>
      <c r="AD23" s="178">
        <f t="shared" si="10"/>
        <v>1.666666666666667E-2</v>
      </c>
      <c r="AE23" s="178">
        <f t="shared" si="7"/>
        <v>1.6666666666666663E-2</v>
      </c>
      <c r="AF23" s="178">
        <f t="shared" si="7"/>
        <v>1.6666666666666663E-2</v>
      </c>
      <c r="AG23" s="178">
        <f t="shared" si="7"/>
        <v>1.6666666666666649E-2</v>
      </c>
      <c r="AH23" s="178">
        <f t="shared" si="7"/>
        <v>1.6666666666666663E-2</v>
      </c>
      <c r="AI23" s="178">
        <f t="shared" si="7"/>
        <v>1.6666666666666663E-2</v>
      </c>
      <c r="AJ23" s="178">
        <f t="shared" si="7"/>
        <v>1.6666666666666663E-2</v>
      </c>
      <c r="AK23" s="178">
        <f t="shared" si="7"/>
        <v>1.6666666666666635E-2</v>
      </c>
      <c r="AL23" s="178">
        <f t="shared" si="7"/>
        <v>1.6666666666666635E-2</v>
      </c>
    </row>
    <row r="24" spans="1:38" ht="30" customHeight="1">
      <c r="A24" s="203" t="s">
        <v>360</v>
      </c>
      <c r="B24" s="175">
        <v>0.24305555555555555</v>
      </c>
      <c r="C24" s="175">
        <f t="shared" si="8"/>
        <v>0.26041666666666669</v>
      </c>
      <c r="D24" s="175">
        <v>0.28680555555555554</v>
      </c>
      <c r="E24" s="175">
        <v>0.30486111111111108</v>
      </c>
      <c r="F24" s="175">
        <v>0.31736111111111115</v>
      </c>
      <c r="G24" s="175">
        <v>0.3298611111111111</v>
      </c>
      <c r="H24" s="175">
        <v>0.34652777777777777</v>
      </c>
      <c r="I24" s="175">
        <v>0.36805555555555558</v>
      </c>
      <c r="J24" s="176">
        <v>0.3888888888888889</v>
      </c>
      <c r="K24" s="180" t="s">
        <v>357</v>
      </c>
      <c r="M24" s="108"/>
      <c r="N24" s="108"/>
      <c r="P24" s="108"/>
      <c r="Q24" s="108"/>
      <c r="R24" s="108"/>
      <c r="S24" s="108"/>
      <c r="T24" s="108"/>
      <c r="U24" s="178">
        <f t="shared" si="9"/>
        <v>1.7361111111111133E-2</v>
      </c>
      <c r="V24" s="178">
        <f t="shared" si="6"/>
        <v>2.6388888888888851E-2</v>
      </c>
      <c r="W24" s="178">
        <f>E24-D24</f>
        <v>1.8055555555555547E-2</v>
      </c>
      <c r="X24" s="178">
        <f t="shared" si="6"/>
        <v>1.2500000000000067E-2</v>
      </c>
      <c r="Y24" s="178">
        <f t="shared" si="6"/>
        <v>1.2499999999999956E-2</v>
      </c>
      <c r="Z24" s="178">
        <f t="shared" si="6"/>
        <v>1.6666666666666663E-2</v>
      </c>
      <c r="AA24" s="178">
        <f t="shared" si="6"/>
        <v>2.1527777777777812E-2</v>
      </c>
      <c r="AB24" s="178">
        <f t="shared" si="6"/>
        <v>2.0833333333333315E-2</v>
      </c>
      <c r="AC24" s="178"/>
      <c r="AD24" s="178">
        <f t="shared" si="10"/>
        <v>1.6666666666666663E-2</v>
      </c>
      <c r="AE24" s="178">
        <f t="shared" si="7"/>
        <v>1.6666666666666691E-2</v>
      </c>
      <c r="AF24" s="178">
        <f t="shared" si="7"/>
        <v>1.6666666666666663E-2</v>
      </c>
      <c r="AG24" s="178">
        <f t="shared" si="7"/>
        <v>1.6666666666666607E-2</v>
      </c>
      <c r="AH24" s="178">
        <f t="shared" si="7"/>
        <v>1.6666666666666718E-2</v>
      </c>
      <c r="AI24" s="178">
        <f t="shared" si="7"/>
        <v>1.6666666666666663E-2</v>
      </c>
      <c r="AJ24" s="178">
        <f t="shared" si="7"/>
        <v>1.6666666666666663E-2</v>
      </c>
      <c r="AK24" s="178">
        <f t="shared" si="7"/>
        <v>1.6666666666666663E-2</v>
      </c>
      <c r="AL24" s="178">
        <f t="shared" si="7"/>
        <v>1.6666666666666663E-2</v>
      </c>
    </row>
    <row r="25" spans="1:38" ht="30" customHeight="1">
      <c r="A25" s="203" t="s">
        <v>361</v>
      </c>
      <c r="B25" s="182">
        <v>0.41388888888888892</v>
      </c>
      <c r="C25" s="175">
        <f>B25+"00:22"</f>
        <v>0.4291666666666667</v>
      </c>
      <c r="D25" s="175">
        <f>C25+"00:25"</f>
        <v>0.4465277777777778</v>
      </c>
      <c r="E25" s="175"/>
      <c r="F25" s="175">
        <f>D25+"00:40"</f>
        <v>0.47430555555555559</v>
      </c>
      <c r="G25" s="173"/>
      <c r="H25" s="173"/>
      <c r="I25" s="173"/>
      <c r="J25" s="183"/>
      <c r="K25" s="184" t="s">
        <v>357</v>
      </c>
      <c r="M25" s="108"/>
      <c r="N25" s="108"/>
      <c r="P25" s="108"/>
      <c r="Q25" s="108"/>
      <c r="R25" s="108"/>
      <c r="S25" s="108"/>
      <c r="T25" s="108"/>
      <c r="U25" s="178">
        <f t="shared" si="9"/>
        <v>1.5277777777777779E-2</v>
      </c>
      <c r="V25" s="185">
        <f>D25-C25</f>
        <v>1.7361111111111105E-2</v>
      </c>
      <c r="W25" s="178">
        <f t="shared" ref="W25" si="11">E25-D25</f>
        <v>-0.4465277777777778</v>
      </c>
      <c r="X25" s="178">
        <f>F25-D25</f>
        <v>2.777777777777779E-2</v>
      </c>
      <c r="Y25" s="178">
        <f t="shared" si="6"/>
        <v>-0.47430555555555559</v>
      </c>
      <c r="Z25" s="178">
        <f t="shared" si="6"/>
        <v>0</v>
      </c>
      <c r="AA25" s="178">
        <f t="shared" si="6"/>
        <v>0</v>
      </c>
      <c r="AB25" s="178">
        <f t="shared" si="6"/>
        <v>0</v>
      </c>
      <c r="AC25" s="178"/>
      <c r="AD25" s="178">
        <f t="shared" si="10"/>
        <v>1.8055555555555602E-2</v>
      </c>
      <c r="AE25" s="178">
        <f t="shared" si="7"/>
        <v>1.8055555555555602E-2</v>
      </c>
      <c r="AF25" s="178">
        <f t="shared" si="7"/>
        <v>1.736111111111116E-2</v>
      </c>
      <c r="AG25" s="178">
        <f>E25-E9</f>
        <v>0</v>
      </c>
      <c r="AH25" s="178">
        <f t="shared" si="7"/>
        <v>1.4583333333333393E-2</v>
      </c>
      <c r="AI25" s="178">
        <f t="shared" si="7"/>
        <v>0</v>
      </c>
      <c r="AJ25" s="178">
        <f t="shared" si="7"/>
        <v>0</v>
      </c>
      <c r="AK25" s="178">
        <f t="shared" si="7"/>
        <v>0</v>
      </c>
      <c r="AL25" s="178">
        <f t="shared" si="7"/>
        <v>0</v>
      </c>
    </row>
    <row r="26" spans="1:38" ht="30" customHeight="1">
      <c r="A26" s="203"/>
      <c r="B26" s="204"/>
      <c r="C26" s="205"/>
      <c r="D26" s="205"/>
      <c r="E26" s="205"/>
      <c r="F26" s="205"/>
      <c r="G26" s="206"/>
      <c r="H26" s="206"/>
      <c r="I26" s="206"/>
      <c r="J26" s="206"/>
      <c r="K26" s="189"/>
    </row>
    <row r="27" spans="1:38" ht="30" customHeight="1" thickBot="1">
      <c r="A27" s="207">
        <v>2</v>
      </c>
      <c r="B27" s="191"/>
      <c r="C27" s="191"/>
      <c r="D27" s="191"/>
      <c r="E27" s="191"/>
      <c r="F27" s="192"/>
      <c r="G27" s="192"/>
      <c r="H27" s="192"/>
      <c r="I27" s="192"/>
      <c r="J27" s="208"/>
      <c r="K27" s="380" t="s">
        <v>362</v>
      </c>
    </row>
    <row r="28" spans="1:38" ht="30" customHeight="1" thickTop="1" thickBot="1">
      <c r="A28" s="383" t="s">
        <v>363</v>
      </c>
      <c r="B28" s="384"/>
      <c r="C28" s="384"/>
      <c r="D28" s="384"/>
      <c r="E28" s="384"/>
      <c r="F28" s="384"/>
      <c r="G28" s="384"/>
      <c r="H28" s="384"/>
      <c r="I28" s="384"/>
      <c r="J28" s="385"/>
      <c r="K28" s="381"/>
    </row>
    <row r="29" spans="1:38" ht="30" customHeight="1" thickTop="1">
      <c r="A29" s="386" t="s">
        <v>364</v>
      </c>
      <c r="B29" s="387"/>
      <c r="C29" s="388"/>
      <c r="D29" s="387"/>
      <c r="E29" s="389" t="s">
        <v>365</v>
      </c>
      <c r="F29" s="390"/>
      <c r="G29" s="391"/>
      <c r="H29" s="389" t="s">
        <v>366</v>
      </c>
      <c r="I29" s="390"/>
      <c r="J29" s="392"/>
      <c r="K29" s="381"/>
    </row>
    <row r="30" spans="1:38" ht="30" customHeight="1">
      <c r="A30" s="393" t="s">
        <v>367</v>
      </c>
      <c r="B30" s="394"/>
      <c r="C30" s="395" t="s">
        <v>368</v>
      </c>
      <c r="D30" s="395"/>
      <c r="E30" s="396"/>
      <c r="F30" s="365" t="s">
        <v>369</v>
      </c>
      <c r="G30" s="365"/>
      <c r="H30" s="365"/>
      <c r="I30" s="365"/>
      <c r="J30" s="366"/>
      <c r="K30" s="381"/>
    </row>
    <row r="31" spans="1:38" ht="30" customHeight="1">
      <c r="A31" s="397" t="s">
        <v>370</v>
      </c>
      <c r="B31" s="398"/>
      <c r="C31" s="196" t="s">
        <v>371</v>
      </c>
      <c r="D31" s="194" t="s">
        <v>372</v>
      </c>
      <c r="E31" s="195"/>
      <c r="F31" s="365" t="s">
        <v>373</v>
      </c>
      <c r="G31" s="365"/>
      <c r="H31" s="365"/>
      <c r="I31" s="365"/>
      <c r="J31" s="366"/>
      <c r="K31" s="381"/>
    </row>
    <row r="32" spans="1:38" ht="30" customHeight="1" thickBot="1">
      <c r="A32" s="367" t="s">
        <v>374</v>
      </c>
      <c r="B32" s="368"/>
      <c r="C32" s="197" t="s">
        <v>375</v>
      </c>
      <c r="D32" s="369" t="s">
        <v>376</v>
      </c>
      <c r="E32" s="370"/>
      <c r="F32" s="371" t="s">
        <v>377</v>
      </c>
      <c r="G32" s="371"/>
      <c r="H32" s="371"/>
      <c r="I32" s="371"/>
      <c r="J32" s="372"/>
      <c r="K32" s="382"/>
    </row>
    <row r="33" spans="1:38" ht="30" customHeight="1" thickTop="1">
      <c r="A33" s="373" t="s">
        <v>426</v>
      </c>
      <c r="B33" s="373"/>
      <c r="C33" s="373"/>
      <c r="D33" s="373"/>
      <c r="E33" s="373"/>
      <c r="F33" s="373"/>
      <c r="G33" s="373"/>
      <c r="H33" s="373"/>
      <c r="I33" s="378" t="s">
        <v>342</v>
      </c>
      <c r="J33" s="379"/>
    </row>
    <row r="34" spans="1:38" ht="30" customHeight="1">
      <c r="A34" s="373"/>
      <c r="B34" s="373"/>
      <c r="C34" s="373"/>
      <c r="D34" s="373"/>
      <c r="E34" s="373"/>
      <c r="F34" s="373"/>
      <c r="G34" s="373"/>
      <c r="H34" s="373"/>
      <c r="I34" s="376">
        <f>D39</f>
        <v>0.13680555555555554</v>
      </c>
      <c r="J34" s="375"/>
    </row>
    <row r="35" spans="1:38" ht="30" customHeight="1" thickBot="1">
      <c r="A35" s="377">
        <f>$A$3</f>
        <v>45083</v>
      </c>
      <c r="B35" s="377"/>
      <c r="C35" s="377"/>
      <c r="D35" s="94" t="s">
        <v>343</v>
      </c>
      <c r="E35" s="274">
        <f>_xlfn.XLOOKUP(H35,'월간 계획'!C:C,'월간 계획'!B:B,"")</f>
        <v>3630</v>
      </c>
      <c r="F35" s="296">
        <f>_xlfn.XLOOKUP(J35,'월간 계획'!C:C,'월간 계획'!B:B,"")</f>
        <v>3630</v>
      </c>
      <c r="G35" s="95" t="s">
        <v>344</v>
      </c>
      <c r="H35" s="95" t="str">
        <f>_xlfn.XLOOKUP(M35,'월간 계획'!X:X,'월간 계획'!C:C,"")</f>
        <v>우제욱</v>
      </c>
      <c r="I35" s="95" t="s">
        <v>345</v>
      </c>
      <c r="J35" s="96" t="str">
        <f>_xlfn.XLOOKUP(N35,'월간 계획'!X:X,'월간 계획'!C:C,"")</f>
        <v>변일용</v>
      </c>
      <c r="K35" s="93"/>
      <c r="L35" s="93" t="str">
        <f>IF(E35=F35,"ok","확인")</f>
        <v>ok</v>
      </c>
      <c r="M35" s="93" t="s">
        <v>382</v>
      </c>
      <c r="N35" s="93" t="s">
        <v>383</v>
      </c>
    </row>
    <row r="36" spans="1:38" ht="30" customHeight="1" thickTop="1" thickBot="1">
      <c r="A36" s="198" t="s">
        <v>348</v>
      </c>
      <c r="B36" s="168" t="s">
        <v>349</v>
      </c>
      <c r="C36" s="169" t="s">
        <v>350</v>
      </c>
      <c r="D36" s="169" t="s">
        <v>351</v>
      </c>
      <c r="E36" s="169" t="s">
        <v>352</v>
      </c>
      <c r="F36" s="169" t="s">
        <v>353</v>
      </c>
      <c r="G36" s="169" t="s">
        <v>352</v>
      </c>
      <c r="H36" s="169" t="s">
        <v>351</v>
      </c>
      <c r="I36" s="168" t="s">
        <v>350</v>
      </c>
      <c r="J36" s="199" t="s">
        <v>354</v>
      </c>
      <c r="K36" s="171" t="s">
        <v>355</v>
      </c>
    </row>
    <row r="37" spans="1:38" ht="30" customHeight="1" thickTop="1">
      <c r="A37" s="200" t="s">
        <v>356</v>
      </c>
      <c r="B37" s="175">
        <v>0.25972222222222224</v>
      </c>
      <c r="C37" s="175">
        <f>B37+"00:25"</f>
        <v>0.27708333333333335</v>
      </c>
      <c r="D37" s="175">
        <v>0.3034722222222222</v>
      </c>
      <c r="E37" s="175">
        <v>0.3215277777777778</v>
      </c>
      <c r="F37" s="175">
        <v>0.33402777777777781</v>
      </c>
      <c r="G37" s="175">
        <v>0.34652777777777777</v>
      </c>
      <c r="H37" s="175">
        <v>0.36319444444444443</v>
      </c>
      <c r="I37" s="175">
        <v>0.38472222222222219</v>
      </c>
      <c r="J37" s="175">
        <v>0.4055555555555555</v>
      </c>
      <c r="K37" s="177" t="s">
        <v>357</v>
      </c>
      <c r="M37" s="108"/>
      <c r="N37" s="108"/>
      <c r="P37" s="108"/>
      <c r="Q37" s="108"/>
      <c r="R37" s="108"/>
      <c r="S37" s="108"/>
      <c r="T37" s="108"/>
      <c r="U37" s="178">
        <f>C37-B37</f>
        <v>1.7361111111111105E-2</v>
      </c>
      <c r="V37" s="178">
        <f t="shared" ref="V37:AB41" si="12">D37-C37</f>
        <v>2.6388888888888851E-2</v>
      </c>
      <c r="W37" s="178">
        <f t="shared" si="12"/>
        <v>1.8055555555555602E-2</v>
      </c>
      <c r="X37" s="178">
        <f t="shared" si="12"/>
        <v>1.2500000000000011E-2</v>
      </c>
      <c r="Y37" s="178">
        <f t="shared" si="12"/>
        <v>1.2499999999999956E-2</v>
      </c>
      <c r="Z37" s="178">
        <f t="shared" si="12"/>
        <v>1.6666666666666663E-2</v>
      </c>
      <c r="AA37" s="178">
        <f t="shared" si="12"/>
        <v>2.1527777777777757E-2</v>
      </c>
      <c r="AB37" s="178">
        <f>J37-I37</f>
        <v>2.0833333333333315E-2</v>
      </c>
      <c r="AC37" s="178"/>
      <c r="AD37" s="178">
        <f>B37-B21</f>
        <v>1.6666666666666691E-2</v>
      </c>
      <c r="AE37" s="178">
        <f t="shared" ref="AE37:AL41" si="13">C37-C21</f>
        <v>1.6666666666666663E-2</v>
      </c>
      <c r="AF37" s="178">
        <f t="shared" si="13"/>
        <v>1.6666666666666663E-2</v>
      </c>
      <c r="AG37" s="178">
        <f t="shared" si="13"/>
        <v>1.6666666666666718E-2</v>
      </c>
      <c r="AH37" s="178">
        <f t="shared" si="13"/>
        <v>1.6666666666666663E-2</v>
      </c>
      <c r="AI37" s="178">
        <f t="shared" si="13"/>
        <v>1.6666666666666663E-2</v>
      </c>
      <c r="AJ37" s="178">
        <f t="shared" si="13"/>
        <v>1.6666666666666663E-2</v>
      </c>
      <c r="AK37" s="178">
        <f t="shared" si="13"/>
        <v>1.6666666666666607E-2</v>
      </c>
      <c r="AL37" s="178">
        <f t="shared" si="13"/>
        <v>1.6666666666666607E-2</v>
      </c>
    </row>
    <row r="38" spans="1:38" ht="30" customHeight="1">
      <c r="A38" s="203" t="s">
        <v>358</v>
      </c>
      <c r="B38" s="175">
        <v>0.42638888888888887</v>
      </c>
      <c r="C38" s="175">
        <f t="shared" ref="C38:C40" si="14">B38+"00:25"</f>
        <v>0.44374999999999998</v>
      </c>
      <c r="D38" s="175">
        <v>0.47013888888888888</v>
      </c>
      <c r="E38" s="175">
        <v>0.48819444444444443</v>
      </c>
      <c r="F38" s="175">
        <v>0.50069444444444444</v>
      </c>
      <c r="G38" s="175">
        <v>0.5131944444444444</v>
      </c>
      <c r="H38" s="175">
        <v>0.52986111111111112</v>
      </c>
      <c r="I38" s="175">
        <v>5.1388888888888894E-2</v>
      </c>
      <c r="J38" s="175">
        <v>7.2222222222222229E-2</v>
      </c>
      <c r="K38" s="180" t="s">
        <v>357</v>
      </c>
      <c r="M38" s="108"/>
      <c r="N38" s="108"/>
      <c r="P38" s="108"/>
      <c r="Q38" s="108"/>
      <c r="R38" s="108"/>
      <c r="S38" s="108"/>
      <c r="T38" s="108"/>
      <c r="U38" s="178">
        <f t="shared" ref="U38:U41" si="15">C38-B38</f>
        <v>1.7361111111111105E-2</v>
      </c>
      <c r="V38" s="178">
        <f t="shared" si="12"/>
        <v>2.6388888888888906E-2</v>
      </c>
      <c r="W38" s="178">
        <f t="shared" si="12"/>
        <v>1.8055555555555547E-2</v>
      </c>
      <c r="X38" s="178">
        <f t="shared" si="12"/>
        <v>1.2500000000000011E-2</v>
      </c>
      <c r="Y38" s="178">
        <f t="shared" si="12"/>
        <v>1.2499999999999956E-2</v>
      </c>
      <c r="Z38" s="178">
        <f t="shared" si="12"/>
        <v>1.6666666666666718E-2</v>
      </c>
      <c r="AA38" s="178">
        <f t="shared" si="12"/>
        <v>-0.47847222222222224</v>
      </c>
      <c r="AB38" s="178">
        <f t="shared" si="12"/>
        <v>2.0833333333333336E-2</v>
      </c>
      <c r="AC38" s="178"/>
      <c r="AD38" s="178">
        <f t="shared" ref="AD38:AD41" si="16">B38-B22</f>
        <v>1.6666666666666607E-2</v>
      </c>
      <c r="AE38" s="178">
        <f t="shared" si="13"/>
        <v>1.6666666666666607E-2</v>
      </c>
      <c r="AF38" s="178">
        <f t="shared" si="13"/>
        <v>1.6666666666666663E-2</v>
      </c>
      <c r="AG38" s="178">
        <f t="shared" si="13"/>
        <v>1.6666666666666663E-2</v>
      </c>
      <c r="AH38" s="178">
        <f t="shared" si="13"/>
        <v>1.6666666666666663E-2</v>
      </c>
      <c r="AI38" s="178">
        <f t="shared" si="13"/>
        <v>1.6666666666666663E-2</v>
      </c>
      <c r="AJ38" s="178">
        <f t="shared" si="13"/>
        <v>1.6666666666666718E-2</v>
      </c>
      <c r="AK38" s="178">
        <f t="shared" si="13"/>
        <v>-0.48333333333333334</v>
      </c>
      <c r="AL38" s="178">
        <f t="shared" si="13"/>
        <v>1.6666666666666677E-2</v>
      </c>
    </row>
    <row r="39" spans="1:38" ht="30" customHeight="1">
      <c r="A39" s="203" t="s">
        <v>359</v>
      </c>
      <c r="B39" s="175">
        <v>9.3055555555555558E-2</v>
      </c>
      <c r="C39" s="175">
        <f t="shared" si="14"/>
        <v>0.11041666666666666</v>
      </c>
      <c r="D39" s="181">
        <v>0.13680555555555554</v>
      </c>
      <c r="E39" s="175">
        <v>0.15486111111111112</v>
      </c>
      <c r="F39" s="175">
        <v>0.1673611111111111</v>
      </c>
      <c r="G39" s="175">
        <v>0.17986111111111111</v>
      </c>
      <c r="H39" s="175">
        <v>0.19652777777777777</v>
      </c>
      <c r="I39" s="175">
        <v>0.21805555555555556</v>
      </c>
      <c r="J39" s="175">
        <v>0.2388888888888889</v>
      </c>
      <c r="K39" s="180" t="s">
        <v>357</v>
      </c>
      <c r="M39" s="108"/>
      <c r="N39" s="108"/>
      <c r="P39" s="108"/>
      <c r="Q39" s="108"/>
      <c r="R39" s="108"/>
      <c r="S39" s="108"/>
      <c r="T39" s="108"/>
      <c r="U39" s="178">
        <f t="shared" si="15"/>
        <v>1.7361111111111105E-2</v>
      </c>
      <c r="V39" s="178">
        <f t="shared" si="12"/>
        <v>2.6388888888888878E-2</v>
      </c>
      <c r="W39" s="178">
        <f t="shared" si="12"/>
        <v>1.8055555555555575E-2</v>
      </c>
      <c r="X39" s="178">
        <f t="shared" si="12"/>
        <v>1.2499999999999983E-2</v>
      </c>
      <c r="Y39" s="178">
        <f t="shared" si="12"/>
        <v>1.2500000000000011E-2</v>
      </c>
      <c r="Z39" s="178">
        <f t="shared" si="12"/>
        <v>1.6666666666666663E-2</v>
      </c>
      <c r="AA39" s="178">
        <f t="shared" si="12"/>
        <v>2.1527777777777785E-2</v>
      </c>
      <c r="AB39" s="178">
        <f t="shared" si="12"/>
        <v>2.0833333333333343E-2</v>
      </c>
      <c r="AC39" s="178"/>
      <c r="AD39" s="178">
        <f t="shared" si="16"/>
        <v>1.6666666666666663E-2</v>
      </c>
      <c r="AE39" s="178">
        <f t="shared" si="13"/>
        <v>1.6666666666666663E-2</v>
      </c>
      <c r="AF39" s="178">
        <f t="shared" si="13"/>
        <v>1.6666666666666649E-2</v>
      </c>
      <c r="AG39" s="178">
        <f t="shared" si="13"/>
        <v>1.6666666666666691E-2</v>
      </c>
      <c r="AH39" s="178">
        <f t="shared" si="13"/>
        <v>1.6666666666666663E-2</v>
      </c>
      <c r="AI39" s="178">
        <f t="shared" si="13"/>
        <v>1.6666666666666663E-2</v>
      </c>
      <c r="AJ39" s="178">
        <f t="shared" si="13"/>
        <v>1.6666666666666663E-2</v>
      </c>
      <c r="AK39" s="178">
        <f t="shared" si="13"/>
        <v>1.6666666666666691E-2</v>
      </c>
      <c r="AL39" s="178">
        <f t="shared" si="13"/>
        <v>1.6666666666666691E-2</v>
      </c>
    </row>
    <row r="40" spans="1:38" ht="30" customHeight="1">
      <c r="A40" s="203" t="s">
        <v>360</v>
      </c>
      <c r="B40" s="175">
        <v>0.26041666666666669</v>
      </c>
      <c r="C40" s="175">
        <f t="shared" si="14"/>
        <v>0.27777777777777779</v>
      </c>
      <c r="D40" s="175">
        <v>0.30416666666666664</v>
      </c>
      <c r="E40" s="175">
        <v>0.32222222222222224</v>
      </c>
      <c r="F40" s="175">
        <v>0.3347222222222222</v>
      </c>
      <c r="G40" s="175">
        <v>0.34722222222222227</v>
      </c>
      <c r="H40" s="175">
        <v>0.36388888888888887</v>
      </c>
      <c r="I40" s="175">
        <v>0.38541666666666669</v>
      </c>
      <c r="J40" s="175">
        <v>0.40625</v>
      </c>
      <c r="K40" s="180" t="s">
        <v>357</v>
      </c>
      <c r="M40" s="108"/>
      <c r="N40" s="108"/>
      <c r="P40" s="108"/>
      <c r="Q40" s="108"/>
      <c r="R40" s="108"/>
      <c r="S40" s="108"/>
      <c r="T40" s="108"/>
      <c r="U40" s="178">
        <f t="shared" si="15"/>
        <v>1.7361111111111105E-2</v>
      </c>
      <c r="V40" s="178">
        <f t="shared" si="12"/>
        <v>2.6388888888888851E-2</v>
      </c>
      <c r="W40" s="178">
        <f t="shared" si="12"/>
        <v>1.8055555555555602E-2</v>
      </c>
      <c r="X40" s="178">
        <f t="shared" si="12"/>
        <v>1.2499999999999956E-2</v>
      </c>
      <c r="Y40" s="178">
        <f t="shared" si="12"/>
        <v>1.2500000000000067E-2</v>
      </c>
      <c r="Z40" s="178">
        <f t="shared" si="12"/>
        <v>1.6666666666666607E-2</v>
      </c>
      <c r="AA40" s="178">
        <f t="shared" si="12"/>
        <v>2.1527777777777812E-2</v>
      </c>
      <c r="AB40" s="178">
        <f t="shared" si="12"/>
        <v>2.0833333333333315E-2</v>
      </c>
      <c r="AC40" s="178"/>
      <c r="AD40" s="178">
        <f t="shared" si="16"/>
        <v>1.7361111111111133E-2</v>
      </c>
      <c r="AE40" s="178">
        <f t="shared" si="13"/>
        <v>1.7361111111111105E-2</v>
      </c>
      <c r="AF40" s="178">
        <f t="shared" si="13"/>
        <v>1.7361111111111105E-2</v>
      </c>
      <c r="AG40" s="178">
        <f t="shared" si="13"/>
        <v>1.736111111111116E-2</v>
      </c>
      <c r="AH40" s="178">
        <f t="shared" si="13"/>
        <v>1.7361111111111049E-2</v>
      </c>
      <c r="AI40" s="178">
        <f t="shared" si="13"/>
        <v>1.736111111111116E-2</v>
      </c>
      <c r="AJ40" s="178">
        <f t="shared" si="13"/>
        <v>1.7361111111111105E-2</v>
      </c>
      <c r="AK40" s="178">
        <f t="shared" si="13"/>
        <v>1.7361111111111105E-2</v>
      </c>
      <c r="AL40" s="178">
        <f t="shared" si="13"/>
        <v>1.7361111111111105E-2</v>
      </c>
    </row>
    <row r="41" spans="1:38" ht="30" customHeight="1">
      <c r="A41" s="203" t="s">
        <v>361</v>
      </c>
      <c r="B41" s="209">
        <v>0.43263888888888885</v>
      </c>
      <c r="C41" s="175">
        <f>B41+"00:22"</f>
        <v>0.44791666666666663</v>
      </c>
      <c r="D41" s="175">
        <f>C41+"00:25"</f>
        <v>0.46527777777777773</v>
      </c>
      <c r="E41" s="175"/>
      <c r="F41" s="175">
        <f>D41+"00:40"</f>
        <v>0.49305555555555552</v>
      </c>
      <c r="G41" s="210"/>
      <c r="H41" s="210"/>
      <c r="I41" s="210"/>
      <c r="J41" s="210"/>
      <c r="K41" s="184" t="s">
        <v>357</v>
      </c>
      <c r="M41" s="108"/>
      <c r="N41" s="108"/>
      <c r="P41" s="108"/>
      <c r="Q41" s="108"/>
      <c r="R41" s="108"/>
      <c r="S41" s="108"/>
      <c r="T41" s="108"/>
      <c r="U41" s="178">
        <f t="shared" si="15"/>
        <v>1.5277777777777779E-2</v>
      </c>
      <c r="V41" s="185">
        <f>D41-C41</f>
        <v>1.7361111111111105E-2</v>
      </c>
      <c r="W41" s="178">
        <f t="shared" si="12"/>
        <v>-0.46527777777777773</v>
      </c>
      <c r="X41" s="178">
        <f>F41-D41</f>
        <v>2.777777777777779E-2</v>
      </c>
      <c r="Y41" s="178">
        <f t="shared" si="12"/>
        <v>-0.49305555555555552</v>
      </c>
      <c r="Z41" s="178">
        <f t="shared" si="12"/>
        <v>0</v>
      </c>
      <c r="AA41" s="178">
        <f t="shared" si="12"/>
        <v>0</v>
      </c>
      <c r="AB41" s="178">
        <f t="shared" si="12"/>
        <v>0</v>
      </c>
      <c r="AC41" s="178"/>
      <c r="AD41" s="178">
        <f t="shared" si="16"/>
        <v>1.8749999999999933E-2</v>
      </c>
      <c r="AE41" s="178">
        <f t="shared" si="13"/>
        <v>1.8749999999999933E-2</v>
      </c>
      <c r="AF41" s="185">
        <f>D41-D25</f>
        <v>1.8749999999999933E-2</v>
      </c>
      <c r="AG41" s="178">
        <f t="shared" si="13"/>
        <v>0</v>
      </c>
      <c r="AH41" s="178">
        <f t="shared" si="13"/>
        <v>1.8749999999999933E-2</v>
      </c>
      <c r="AI41" s="178">
        <f t="shared" si="13"/>
        <v>0</v>
      </c>
      <c r="AJ41" s="178">
        <f t="shared" si="13"/>
        <v>0</v>
      </c>
      <c r="AK41" s="178">
        <f t="shared" si="13"/>
        <v>0</v>
      </c>
      <c r="AL41" s="178">
        <f t="shared" si="13"/>
        <v>0</v>
      </c>
    </row>
    <row r="42" spans="1:38" ht="30" customHeight="1">
      <c r="A42" s="203" t="s">
        <v>385</v>
      </c>
      <c r="B42" s="211"/>
      <c r="C42" s="212"/>
      <c r="D42" s="212"/>
      <c r="E42" s="213"/>
      <c r="F42" s="214"/>
      <c r="G42" s="214"/>
      <c r="H42" s="214"/>
      <c r="I42" s="214"/>
      <c r="J42" s="215"/>
      <c r="K42" s="184" t="s">
        <v>357</v>
      </c>
    </row>
    <row r="43" spans="1:38" ht="30" customHeight="1" thickBot="1">
      <c r="A43" s="207">
        <v>3</v>
      </c>
      <c r="B43" s="216"/>
      <c r="C43" s="191"/>
      <c r="D43" s="191"/>
      <c r="E43" s="191"/>
      <c r="F43" s="192"/>
      <c r="G43" s="192"/>
      <c r="H43" s="192"/>
      <c r="I43" s="192"/>
      <c r="J43" s="208"/>
      <c r="K43" s="380" t="s">
        <v>362</v>
      </c>
    </row>
    <row r="44" spans="1:38" ht="30" customHeight="1" thickTop="1" thickBot="1">
      <c r="A44" s="383" t="s">
        <v>363</v>
      </c>
      <c r="B44" s="384"/>
      <c r="C44" s="384"/>
      <c r="D44" s="384"/>
      <c r="E44" s="384"/>
      <c r="F44" s="384"/>
      <c r="G44" s="384"/>
      <c r="H44" s="384"/>
      <c r="I44" s="384"/>
      <c r="J44" s="385"/>
      <c r="K44" s="381"/>
    </row>
    <row r="45" spans="1:38" ht="30" customHeight="1" thickTop="1">
      <c r="A45" s="386" t="s">
        <v>364</v>
      </c>
      <c r="B45" s="387"/>
      <c r="C45" s="388"/>
      <c r="D45" s="387"/>
      <c r="E45" s="389" t="s">
        <v>365</v>
      </c>
      <c r="F45" s="390"/>
      <c r="G45" s="391"/>
      <c r="H45" s="389" t="s">
        <v>387</v>
      </c>
      <c r="I45" s="390"/>
      <c r="J45" s="392"/>
      <c r="K45" s="381"/>
    </row>
    <row r="46" spans="1:38" ht="30" customHeight="1">
      <c r="A46" s="393" t="s">
        <v>367</v>
      </c>
      <c r="B46" s="394"/>
      <c r="C46" s="395" t="s">
        <v>368</v>
      </c>
      <c r="D46" s="395"/>
      <c r="E46" s="396"/>
      <c r="F46" s="365" t="s">
        <v>369</v>
      </c>
      <c r="G46" s="365"/>
      <c r="H46" s="365"/>
      <c r="I46" s="365"/>
      <c r="J46" s="366"/>
      <c r="K46" s="381"/>
    </row>
    <row r="47" spans="1:38" ht="30" customHeight="1">
      <c r="A47" s="397" t="s">
        <v>370</v>
      </c>
      <c r="B47" s="398"/>
      <c r="C47" s="196" t="s">
        <v>371</v>
      </c>
      <c r="D47" s="194" t="s">
        <v>372</v>
      </c>
      <c r="E47" s="195"/>
      <c r="F47" s="365" t="s">
        <v>373</v>
      </c>
      <c r="G47" s="365"/>
      <c r="H47" s="365"/>
      <c r="I47" s="365"/>
      <c r="J47" s="366"/>
      <c r="K47" s="381"/>
    </row>
    <row r="48" spans="1:38" ht="30" customHeight="1" thickBot="1">
      <c r="A48" s="367" t="s">
        <v>374</v>
      </c>
      <c r="B48" s="368"/>
      <c r="C48" s="197" t="s">
        <v>375</v>
      </c>
      <c r="D48" s="369" t="s">
        <v>376</v>
      </c>
      <c r="E48" s="370"/>
      <c r="F48" s="371" t="s">
        <v>377</v>
      </c>
      <c r="G48" s="371"/>
      <c r="H48" s="371"/>
      <c r="I48" s="371"/>
      <c r="J48" s="372"/>
      <c r="K48" s="382"/>
    </row>
    <row r="49" spans="1:38" ht="30" customHeight="1" thickTop="1">
      <c r="A49" s="373" t="s">
        <v>427</v>
      </c>
      <c r="B49" s="373"/>
      <c r="C49" s="373"/>
      <c r="D49" s="373"/>
      <c r="E49" s="373"/>
      <c r="F49" s="373"/>
      <c r="G49" s="373"/>
      <c r="H49" s="373"/>
      <c r="I49" s="378" t="s">
        <v>342</v>
      </c>
      <c r="J49" s="379"/>
    </row>
    <row r="50" spans="1:38" ht="30" customHeight="1">
      <c r="A50" s="373"/>
      <c r="B50" s="373"/>
      <c r="C50" s="373"/>
      <c r="D50" s="373"/>
      <c r="E50" s="373"/>
      <c r="F50" s="373"/>
      <c r="G50" s="373"/>
      <c r="H50" s="373"/>
      <c r="I50" s="376">
        <f>D56</f>
        <v>0.15347222222222223</v>
      </c>
      <c r="J50" s="375"/>
    </row>
    <row r="51" spans="1:38" ht="30" customHeight="1" thickBot="1">
      <c r="A51" s="377">
        <f>$A$3</f>
        <v>45083</v>
      </c>
      <c r="B51" s="377"/>
      <c r="C51" s="377"/>
      <c r="D51" s="94" t="s">
        <v>343</v>
      </c>
      <c r="E51" s="274">
        <f>_xlfn.XLOOKUP(H51,'월간 계획'!C:C,'월간 계획'!B:B,"")</f>
        <v>3631</v>
      </c>
      <c r="F51" s="296">
        <f>_xlfn.XLOOKUP(J51,'월간 계획'!C:C,'월간 계획'!B:B,"")</f>
        <v>3631</v>
      </c>
      <c r="G51" s="95" t="s">
        <v>344</v>
      </c>
      <c r="H51" s="95" t="str">
        <f>_xlfn.XLOOKUP(M51,'월간 계획'!X:X,'월간 계획'!C:C,"")</f>
        <v>장남균</v>
      </c>
      <c r="I51" s="95" t="s">
        <v>345</v>
      </c>
      <c r="J51" s="96" t="str">
        <f>_xlfn.XLOOKUP(N51,'월간 계획'!X:X,'월간 계획'!C:C,"")</f>
        <v>이영화</v>
      </c>
      <c r="K51" s="93"/>
      <c r="L51" s="93" t="str">
        <f>IF(E51=F51,"ok","확인")</f>
        <v>ok</v>
      </c>
      <c r="M51" s="93" t="s">
        <v>389</v>
      </c>
      <c r="N51" s="93" t="s">
        <v>390</v>
      </c>
    </row>
    <row r="52" spans="1:38" ht="30" customHeight="1" thickTop="1" thickBot="1">
      <c r="A52" s="198" t="s">
        <v>348</v>
      </c>
      <c r="B52" s="168" t="s">
        <v>349</v>
      </c>
      <c r="C52" s="169" t="s">
        <v>350</v>
      </c>
      <c r="D52" s="169" t="s">
        <v>351</v>
      </c>
      <c r="E52" s="169" t="s">
        <v>352</v>
      </c>
      <c r="F52" s="169" t="s">
        <v>353</v>
      </c>
      <c r="G52" s="169" t="s">
        <v>352</v>
      </c>
      <c r="H52" s="169" t="s">
        <v>351</v>
      </c>
      <c r="I52" s="168" t="s">
        <v>350</v>
      </c>
      <c r="J52" s="199" t="s">
        <v>354</v>
      </c>
      <c r="K52" s="171" t="s">
        <v>355</v>
      </c>
    </row>
    <row r="53" spans="1:38" ht="30" customHeight="1" thickTop="1">
      <c r="A53" s="200" t="s">
        <v>356</v>
      </c>
      <c r="B53" s="217"/>
      <c r="C53" s="217"/>
      <c r="D53" s="217"/>
      <c r="E53" s="217"/>
      <c r="F53" s="217"/>
      <c r="G53" s="217"/>
      <c r="H53" s="218" t="s">
        <v>428</v>
      </c>
      <c r="I53" s="201">
        <v>0.24305555555555555</v>
      </c>
      <c r="J53" s="202">
        <v>0.25555555555555559</v>
      </c>
      <c r="K53" s="177" t="s">
        <v>357</v>
      </c>
      <c r="M53" s="108"/>
      <c r="N53" s="108"/>
      <c r="P53" s="108"/>
      <c r="Q53" s="108"/>
      <c r="R53" s="108"/>
      <c r="S53" s="108"/>
      <c r="T53" s="108"/>
      <c r="U53" s="178">
        <f>C53-B53</f>
        <v>0</v>
      </c>
      <c r="V53" s="178">
        <f t="shared" ref="V53:AB58" si="17">D53-C53</f>
        <v>0</v>
      </c>
      <c r="W53" s="178">
        <f t="shared" si="17"/>
        <v>0</v>
      </c>
      <c r="X53" s="178">
        <f t="shared" si="17"/>
        <v>0</v>
      </c>
      <c r="Y53" s="178">
        <f t="shared" si="17"/>
        <v>0</v>
      </c>
      <c r="Z53" s="178" t="e">
        <f t="shared" si="17"/>
        <v>#VALUE!</v>
      </c>
      <c r="AA53" s="178" t="e">
        <f t="shared" si="17"/>
        <v>#VALUE!</v>
      </c>
      <c r="AB53" s="178">
        <f>J53-I53</f>
        <v>1.2500000000000039E-2</v>
      </c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</row>
    <row r="54" spans="1:38" ht="30" customHeight="1">
      <c r="A54" s="203" t="s">
        <v>358</v>
      </c>
      <c r="B54" s="175">
        <v>0.27638888888888885</v>
      </c>
      <c r="C54" s="175">
        <f>B54+"00:25"</f>
        <v>0.29374999999999996</v>
      </c>
      <c r="D54" s="175">
        <v>0.32013888888888892</v>
      </c>
      <c r="E54" s="175">
        <v>0.33819444444444446</v>
      </c>
      <c r="F54" s="175">
        <v>0.35069444444444442</v>
      </c>
      <c r="G54" s="175">
        <v>0.36319444444444443</v>
      </c>
      <c r="H54" s="175">
        <v>0.37986111111111115</v>
      </c>
      <c r="I54" s="175">
        <v>0.40138888888888885</v>
      </c>
      <c r="J54" s="176">
        <v>0.42222222222222222</v>
      </c>
      <c r="K54" s="180" t="s">
        <v>357</v>
      </c>
      <c r="M54" s="108"/>
      <c r="N54" s="108"/>
      <c r="P54" s="108"/>
      <c r="Q54" s="108"/>
      <c r="R54" s="108"/>
      <c r="S54" s="108"/>
      <c r="T54" s="108"/>
      <c r="U54" s="178">
        <f t="shared" ref="U54:U57" si="18">C54-B54</f>
        <v>1.7361111111111105E-2</v>
      </c>
      <c r="V54" s="178">
        <f t="shared" si="17"/>
        <v>2.6388888888888962E-2</v>
      </c>
      <c r="W54" s="178">
        <f t="shared" si="17"/>
        <v>1.8055555555555547E-2</v>
      </c>
      <c r="X54" s="178">
        <f t="shared" si="17"/>
        <v>1.2499999999999956E-2</v>
      </c>
      <c r="Y54" s="178">
        <f t="shared" si="17"/>
        <v>1.2500000000000011E-2</v>
      </c>
      <c r="Z54" s="178">
        <f t="shared" si="17"/>
        <v>1.6666666666666718E-2</v>
      </c>
      <c r="AA54" s="178">
        <f t="shared" si="17"/>
        <v>2.1527777777777701E-2</v>
      </c>
      <c r="AB54" s="178">
        <f t="shared" si="17"/>
        <v>2.083333333333337E-2</v>
      </c>
      <c r="AC54" s="178"/>
      <c r="AD54" s="178">
        <f>B54-B37</f>
        <v>1.6666666666666607E-2</v>
      </c>
      <c r="AE54" s="178">
        <f t="shared" ref="AE54:AL58" si="19">C54-C37</f>
        <v>1.6666666666666607E-2</v>
      </c>
      <c r="AF54" s="178">
        <f t="shared" si="19"/>
        <v>1.6666666666666718E-2</v>
      </c>
      <c r="AG54" s="178">
        <f t="shared" si="19"/>
        <v>1.6666666666666663E-2</v>
      </c>
      <c r="AH54" s="178">
        <f t="shared" si="19"/>
        <v>1.6666666666666607E-2</v>
      </c>
      <c r="AI54" s="178">
        <f t="shared" si="19"/>
        <v>1.6666666666666663E-2</v>
      </c>
      <c r="AJ54" s="178">
        <f t="shared" si="19"/>
        <v>1.6666666666666718E-2</v>
      </c>
      <c r="AK54" s="178">
        <f t="shared" si="19"/>
        <v>1.6666666666666663E-2</v>
      </c>
      <c r="AL54" s="178">
        <f t="shared" si="19"/>
        <v>1.6666666666666718E-2</v>
      </c>
    </row>
    <row r="55" spans="1:38" ht="30" customHeight="1">
      <c r="A55" s="203" t="s">
        <v>359</v>
      </c>
      <c r="B55" s="175">
        <v>0.44305555555555554</v>
      </c>
      <c r="C55" s="175">
        <f t="shared" ref="C55:C57" si="20">B55+"00:25"</f>
        <v>0.46041666666666664</v>
      </c>
      <c r="D55" s="175">
        <v>0.48680555555555555</v>
      </c>
      <c r="E55" s="175">
        <v>0.50486111111111109</v>
      </c>
      <c r="F55" s="175">
        <v>0.51736111111111105</v>
      </c>
      <c r="G55" s="175">
        <v>0.52986111111111112</v>
      </c>
      <c r="H55" s="175">
        <v>4.6527777777777779E-2</v>
      </c>
      <c r="I55" s="175">
        <v>6.805555555555555E-2</v>
      </c>
      <c r="J55" s="176">
        <v>8.8888888888888892E-2</v>
      </c>
      <c r="K55" s="180" t="s">
        <v>357</v>
      </c>
      <c r="M55" s="108"/>
      <c r="N55" s="108"/>
      <c r="P55" s="108"/>
      <c r="Q55" s="108"/>
      <c r="R55" s="108"/>
      <c r="S55" s="108"/>
      <c r="T55" s="108"/>
      <c r="U55" s="178">
        <f t="shared" si="18"/>
        <v>1.7361111111111105E-2</v>
      </c>
      <c r="V55" s="178">
        <f t="shared" si="17"/>
        <v>2.6388888888888906E-2</v>
      </c>
      <c r="W55" s="178">
        <f t="shared" si="17"/>
        <v>1.8055555555555547E-2</v>
      </c>
      <c r="X55" s="178">
        <f t="shared" si="17"/>
        <v>1.2499999999999956E-2</v>
      </c>
      <c r="Y55" s="178">
        <f t="shared" si="17"/>
        <v>1.2500000000000067E-2</v>
      </c>
      <c r="Z55" s="178">
        <f t="shared" si="17"/>
        <v>-0.48333333333333334</v>
      </c>
      <c r="AA55" s="178">
        <f t="shared" si="17"/>
        <v>2.1527777777777771E-2</v>
      </c>
      <c r="AB55" s="178">
        <f t="shared" si="17"/>
        <v>2.0833333333333343E-2</v>
      </c>
      <c r="AC55" s="178"/>
      <c r="AD55" s="178">
        <f t="shared" ref="AD55:AD58" si="21">B55-B38</f>
        <v>1.6666666666666663E-2</v>
      </c>
      <c r="AE55" s="178">
        <f t="shared" si="19"/>
        <v>1.6666666666666663E-2</v>
      </c>
      <c r="AF55" s="178">
        <f t="shared" si="19"/>
        <v>1.6666666666666663E-2</v>
      </c>
      <c r="AG55" s="178">
        <f t="shared" si="19"/>
        <v>1.6666666666666663E-2</v>
      </c>
      <c r="AH55" s="178">
        <f t="shared" si="19"/>
        <v>1.6666666666666607E-2</v>
      </c>
      <c r="AI55" s="178">
        <f t="shared" si="19"/>
        <v>1.6666666666666718E-2</v>
      </c>
      <c r="AJ55" s="178">
        <f t="shared" si="19"/>
        <v>-0.48333333333333334</v>
      </c>
      <c r="AK55" s="178">
        <f t="shared" si="19"/>
        <v>1.6666666666666656E-2</v>
      </c>
      <c r="AL55" s="178">
        <f t="shared" si="19"/>
        <v>1.6666666666666663E-2</v>
      </c>
    </row>
    <row r="56" spans="1:38" ht="30" customHeight="1">
      <c r="A56" s="203" t="s">
        <v>360</v>
      </c>
      <c r="B56" s="175">
        <v>0.10972222222222222</v>
      </c>
      <c r="C56" s="175">
        <f t="shared" si="20"/>
        <v>0.12708333333333333</v>
      </c>
      <c r="D56" s="181">
        <v>0.15347222222222223</v>
      </c>
      <c r="E56" s="175">
        <v>0.17152777777777775</v>
      </c>
      <c r="F56" s="175">
        <v>0.18402777777777779</v>
      </c>
      <c r="G56" s="175">
        <v>0.19652777777777777</v>
      </c>
      <c r="H56" s="175">
        <v>0.21319444444444444</v>
      </c>
      <c r="I56" s="175">
        <v>0.23472222222222219</v>
      </c>
      <c r="J56" s="176">
        <v>0.25555555555555559</v>
      </c>
      <c r="K56" s="180" t="s">
        <v>357</v>
      </c>
      <c r="M56" s="108"/>
      <c r="N56" s="108"/>
      <c r="P56" s="108"/>
      <c r="Q56" s="108"/>
      <c r="R56" s="108"/>
      <c r="S56" s="108"/>
      <c r="T56" s="108"/>
      <c r="U56" s="178">
        <f t="shared" si="18"/>
        <v>1.7361111111111105E-2</v>
      </c>
      <c r="V56" s="178">
        <f t="shared" si="17"/>
        <v>2.6388888888888906E-2</v>
      </c>
      <c r="W56" s="178">
        <f t="shared" si="17"/>
        <v>1.8055555555555519E-2</v>
      </c>
      <c r="X56" s="178">
        <f t="shared" si="17"/>
        <v>1.2500000000000039E-2</v>
      </c>
      <c r="Y56" s="178">
        <f t="shared" si="17"/>
        <v>1.2499999999999983E-2</v>
      </c>
      <c r="Z56" s="178">
        <f t="shared" si="17"/>
        <v>1.6666666666666663E-2</v>
      </c>
      <c r="AA56" s="178">
        <f t="shared" si="17"/>
        <v>2.1527777777777757E-2</v>
      </c>
      <c r="AB56" s="178">
        <f t="shared" si="17"/>
        <v>2.0833333333333398E-2</v>
      </c>
      <c r="AC56" s="178"/>
      <c r="AD56" s="178">
        <f t="shared" si="21"/>
        <v>1.6666666666666663E-2</v>
      </c>
      <c r="AE56" s="178">
        <f t="shared" si="19"/>
        <v>1.6666666666666663E-2</v>
      </c>
      <c r="AF56" s="178">
        <f t="shared" si="19"/>
        <v>1.6666666666666691E-2</v>
      </c>
      <c r="AG56" s="178">
        <f t="shared" si="19"/>
        <v>1.6666666666666635E-2</v>
      </c>
      <c r="AH56" s="178">
        <f t="shared" si="19"/>
        <v>1.6666666666666691E-2</v>
      </c>
      <c r="AI56" s="178">
        <f t="shared" si="19"/>
        <v>1.6666666666666663E-2</v>
      </c>
      <c r="AJ56" s="178">
        <f t="shared" si="19"/>
        <v>1.6666666666666663E-2</v>
      </c>
      <c r="AK56" s="178">
        <f t="shared" si="19"/>
        <v>1.6666666666666635E-2</v>
      </c>
      <c r="AL56" s="178">
        <f t="shared" si="19"/>
        <v>1.6666666666666691E-2</v>
      </c>
    </row>
    <row r="57" spans="1:38" ht="30" customHeight="1">
      <c r="A57" s="203" t="s">
        <v>361</v>
      </c>
      <c r="B57" s="175">
        <v>0.27777777777777779</v>
      </c>
      <c r="C57" s="175">
        <f t="shared" si="20"/>
        <v>0.2951388888888889</v>
      </c>
      <c r="D57" s="175">
        <v>0.3215277777777778</v>
      </c>
      <c r="E57" s="175">
        <v>0.33958333333333335</v>
      </c>
      <c r="F57" s="175">
        <v>0.3520833333333333</v>
      </c>
      <c r="G57" s="175">
        <v>0.36458333333333331</v>
      </c>
      <c r="H57" s="175">
        <v>0.38125000000000003</v>
      </c>
      <c r="I57" s="175">
        <v>0.40277777777777773</v>
      </c>
      <c r="J57" s="176">
        <v>0.42222222222222222</v>
      </c>
      <c r="K57" s="184" t="s">
        <v>357</v>
      </c>
      <c r="M57" s="108"/>
      <c r="N57" s="108"/>
      <c r="P57" s="108"/>
      <c r="Q57" s="108"/>
      <c r="R57" s="108"/>
      <c r="S57" s="108"/>
      <c r="T57" s="108"/>
      <c r="U57" s="178">
        <f t="shared" si="18"/>
        <v>1.7361111111111105E-2</v>
      </c>
      <c r="V57" s="178">
        <f>D57-C57</f>
        <v>2.6388888888888906E-2</v>
      </c>
      <c r="W57" s="178">
        <f t="shared" si="17"/>
        <v>1.8055555555555547E-2</v>
      </c>
      <c r="X57" s="178">
        <f t="shared" si="17"/>
        <v>1.2499999999999956E-2</v>
      </c>
      <c r="Y57" s="178">
        <f t="shared" si="17"/>
        <v>1.2500000000000011E-2</v>
      </c>
      <c r="Z57" s="178">
        <f t="shared" si="17"/>
        <v>1.6666666666666718E-2</v>
      </c>
      <c r="AA57" s="178">
        <f t="shared" si="17"/>
        <v>2.1527777777777701E-2</v>
      </c>
      <c r="AB57" s="178">
        <f t="shared" si="17"/>
        <v>1.9444444444444486E-2</v>
      </c>
      <c r="AC57" s="178"/>
      <c r="AD57" s="178">
        <f t="shared" si="21"/>
        <v>1.7361111111111105E-2</v>
      </c>
      <c r="AE57" s="178">
        <f t="shared" si="19"/>
        <v>1.7361111111111105E-2</v>
      </c>
      <c r="AF57" s="178">
        <f t="shared" si="19"/>
        <v>1.736111111111116E-2</v>
      </c>
      <c r="AG57" s="178">
        <f t="shared" si="19"/>
        <v>1.7361111111111105E-2</v>
      </c>
      <c r="AH57" s="178">
        <f t="shared" si="19"/>
        <v>1.7361111111111105E-2</v>
      </c>
      <c r="AI57" s="178">
        <f t="shared" si="19"/>
        <v>1.7361111111111049E-2</v>
      </c>
      <c r="AJ57" s="178">
        <f t="shared" si="19"/>
        <v>1.736111111111116E-2</v>
      </c>
      <c r="AK57" s="178">
        <f t="shared" si="19"/>
        <v>1.7361111111111049E-2</v>
      </c>
      <c r="AL57" s="178">
        <f t="shared" si="19"/>
        <v>1.5972222222222221E-2</v>
      </c>
    </row>
    <row r="58" spans="1:38" ht="30" customHeight="1" thickBot="1">
      <c r="A58" s="203" t="s">
        <v>385</v>
      </c>
      <c r="B58" s="219">
        <v>0.4513888888888889</v>
      </c>
      <c r="C58" s="220"/>
      <c r="D58" s="220">
        <v>0.4826388888888889</v>
      </c>
      <c r="E58" s="220"/>
      <c r="F58" s="220">
        <v>6.9444444444444441E-3</v>
      </c>
      <c r="G58" s="221"/>
      <c r="H58" s="221"/>
      <c r="I58" s="221"/>
      <c r="J58" s="222"/>
      <c r="K58" s="184" t="s">
        <v>357</v>
      </c>
      <c r="U58" s="178">
        <f>C58-B58</f>
        <v>-0.4513888888888889</v>
      </c>
      <c r="V58" s="178">
        <f>D58-B58</f>
        <v>3.125E-2</v>
      </c>
      <c r="W58" s="178">
        <f t="shared" si="17"/>
        <v>-0.4826388888888889</v>
      </c>
      <c r="X58" s="178">
        <f>F58-D58</f>
        <v>-0.47569444444444448</v>
      </c>
      <c r="Y58" s="178">
        <f t="shared" si="17"/>
        <v>-6.9444444444444441E-3</v>
      </c>
      <c r="Z58" s="178">
        <f t="shared" si="17"/>
        <v>0</v>
      </c>
      <c r="AA58" s="178">
        <f t="shared" si="17"/>
        <v>0</v>
      </c>
      <c r="AB58" s="178">
        <f t="shared" si="17"/>
        <v>0</v>
      </c>
      <c r="AD58" s="178">
        <f t="shared" si="21"/>
        <v>1.8750000000000044E-2</v>
      </c>
      <c r="AE58" s="178">
        <f t="shared" si="19"/>
        <v>-0.44791666666666663</v>
      </c>
      <c r="AF58" s="178">
        <f>D58-D41</f>
        <v>1.736111111111116E-2</v>
      </c>
      <c r="AG58" s="178">
        <f t="shared" si="19"/>
        <v>0</v>
      </c>
      <c r="AH58" s="178">
        <f t="shared" si="19"/>
        <v>-0.4861111111111111</v>
      </c>
      <c r="AI58" s="178">
        <f t="shared" si="19"/>
        <v>0</v>
      </c>
      <c r="AJ58" s="178">
        <f t="shared" si="19"/>
        <v>0</v>
      </c>
      <c r="AK58" s="178">
        <f t="shared" si="19"/>
        <v>0</v>
      </c>
      <c r="AL58" s="178">
        <f t="shared" si="19"/>
        <v>0</v>
      </c>
    </row>
    <row r="59" spans="1:38" ht="30" customHeight="1" thickBot="1">
      <c r="A59" s="207">
        <v>4</v>
      </c>
      <c r="B59" s="216" t="s">
        <v>386</v>
      </c>
      <c r="C59" s="191"/>
      <c r="D59" s="191"/>
      <c r="E59" s="191"/>
      <c r="F59" s="192"/>
      <c r="G59" s="192"/>
      <c r="H59" s="192"/>
      <c r="I59" s="223"/>
      <c r="J59" s="208"/>
      <c r="K59" s="380" t="s">
        <v>362</v>
      </c>
    </row>
    <row r="60" spans="1:38" ht="30" customHeight="1" thickTop="1" thickBot="1">
      <c r="A60" s="383" t="s">
        <v>363</v>
      </c>
      <c r="B60" s="384"/>
      <c r="C60" s="384"/>
      <c r="D60" s="384"/>
      <c r="E60" s="384"/>
      <c r="F60" s="384"/>
      <c r="G60" s="384"/>
      <c r="H60" s="384"/>
      <c r="I60" s="384"/>
      <c r="J60" s="385"/>
      <c r="K60" s="381"/>
    </row>
    <row r="61" spans="1:38" ht="30" customHeight="1" thickTop="1">
      <c r="A61" s="386" t="s">
        <v>364</v>
      </c>
      <c r="B61" s="387"/>
      <c r="C61" s="388"/>
      <c r="D61" s="387"/>
      <c r="E61" s="389" t="s">
        <v>365</v>
      </c>
      <c r="F61" s="390"/>
      <c r="G61" s="391"/>
      <c r="H61" s="389" t="s">
        <v>366</v>
      </c>
      <c r="I61" s="390"/>
      <c r="J61" s="392"/>
      <c r="K61" s="381"/>
    </row>
    <row r="62" spans="1:38" ht="30" customHeight="1">
      <c r="A62" s="393" t="s">
        <v>367</v>
      </c>
      <c r="B62" s="394"/>
      <c r="C62" s="395" t="s">
        <v>368</v>
      </c>
      <c r="D62" s="395"/>
      <c r="E62" s="396"/>
      <c r="F62" s="365" t="s">
        <v>369</v>
      </c>
      <c r="G62" s="365"/>
      <c r="H62" s="365"/>
      <c r="I62" s="365"/>
      <c r="J62" s="366"/>
      <c r="K62" s="381"/>
    </row>
    <row r="63" spans="1:38" ht="30" customHeight="1">
      <c r="A63" s="397" t="s">
        <v>370</v>
      </c>
      <c r="B63" s="398"/>
      <c r="C63" s="196" t="s">
        <v>371</v>
      </c>
      <c r="D63" s="194" t="s">
        <v>372</v>
      </c>
      <c r="E63" s="195"/>
      <c r="F63" s="365" t="s">
        <v>373</v>
      </c>
      <c r="G63" s="365"/>
      <c r="H63" s="365"/>
      <c r="I63" s="365"/>
      <c r="J63" s="366"/>
      <c r="K63" s="381"/>
    </row>
    <row r="64" spans="1:38" ht="30" customHeight="1" thickBot="1">
      <c r="A64" s="367" t="s">
        <v>374</v>
      </c>
      <c r="B64" s="368"/>
      <c r="C64" s="197" t="s">
        <v>375</v>
      </c>
      <c r="D64" s="369" t="s">
        <v>376</v>
      </c>
      <c r="E64" s="370"/>
      <c r="F64" s="371" t="s">
        <v>377</v>
      </c>
      <c r="G64" s="371"/>
      <c r="H64" s="371"/>
      <c r="I64" s="371"/>
      <c r="J64" s="372"/>
      <c r="K64" s="382"/>
    </row>
    <row r="65" spans="1:38" ht="30" customHeight="1" thickTop="1">
      <c r="A65" s="373" t="s">
        <v>429</v>
      </c>
      <c r="B65" s="373"/>
      <c r="C65" s="373"/>
      <c r="D65" s="373"/>
      <c r="E65" s="373"/>
      <c r="F65" s="373"/>
      <c r="G65" s="373"/>
      <c r="H65" s="373"/>
      <c r="I65" s="378" t="s">
        <v>342</v>
      </c>
      <c r="J65" s="379"/>
    </row>
    <row r="66" spans="1:38" ht="30" customHeight="1">
      <c r="A66" s="373"/>
      <c r="B66" s="373"/>
      <c r="C66" s="373"/>
      <c r="D66" s="373"/>
      <c r="E66" s="373"/>
      <c r="F66" s="373"/>
      <c r="G66" s="373"/>
      <c r="H66" s="373"/>
      <c r="I66" s="376">
        <f>H71</f>
        <v>6.3194444444444442E-2</v>
      </c>
      <c r="J66" s="375"/>
    </row>
    <row r="67" spans="1:38" ht="30" customHeight="1" thickBot="1">
      <c r="A67" s="377">
        <f>$A$3</f>
        <v>45083</v>
      </c>
      <c r="B67" s="377"/>
      <c r="C67" s="377"/>
      <c r="D67" s="94" t="s">
        <v>343</v>
      </c>
      <c r="E67" s="274">
        <f>_xlfn.XLOOKUP(H67,'월간 계획'!C:C,'월간 계획'!B:B,"")</f>
        <v>3621</v>
      </c>
      <c r="F67" s="296">
        <f>_xlfn.XLOOKUP(J67,'월간 계획'!C:C,'월간 계획'!B:B,"")</f>
        <v>3621</v>
      </c>
      <c r="G67" s="95" t="s">
        <v>344</v>
      </c>
      <c r="H67" s="95" t="str">
        <f>_xlfn.XLOOKUP(M67,'월간 계획'!X:X,'월간 계획'!C:C,"")</f>
        <v>김도근</v>
      </c>
      <c r="I67" s="95" t="s">
        <v>345</v>
      </c>
      <c r="J67" s="96" t="str">
        <f>_xlfn.XLOOKUP(N67,'월간 계획'!X:X,'월간 계획'!C:C,"")</f>
        <v>김학열</v>
      </c>
      <c r="K67" s="93"/>
      <c r="L67" s="93" t="str">
        <f>IF(E67=F67,"ok","확인")</f>
        <v>ok</v>
      </c>
      <c r="M67" s="93" t="s">
        <v>393</v>
      </c>
      <c r="N67" s="93" t="s">
        <v>394</v>
      </c>
    </row>
    <row r="68" spans="1:38" ht="30" customHeight="1" thickTop="1" thickBot="1">
      <c r="A68" s="198" t="s">
        <v>348</v>
      </c>
      <c r="B68" s="168" t="s">
        <v>349</v>
      </c>
      <c r="C68" s="169" t="s">
        <v>350</v>
      </c>
      <c r="D68" s="169" t="s">
        <v>351</v>
      </c>
      <c r="E68" s="169" t="s">
        <v>352</v>
      </c>
      <c r="F68" s="169" t="s">
        <v>353</v>
      </c>
      <c r="G68" s="169" t="s">
        <v>352</v>
      </c>
      <c r="H68" s="169" t="s">
        <v>351</v>
      </c>
      <c r="I68" s="168" t="s">
        <v>350</v>
      </c>
      <c r="J68" s="199" t="s">
        <v>354</v>
      </c>
      <c r="K68" s="171" t="s">
        <v>355</v>
      </c>
    </row>
    <row r="69" spans="1:38" ht="30" customHeight="1" thickTop="1">
      <c r="A69" s="200" t="s">
        <v>356</v>
      </c>
      <c r="B69" s="217"/>
      <c r="C69" s="217"/>
      <c r="D69" s="217"/>
      <c r="E69" s="217"/>
      <c r="F69" s="217"/>
      <c r="G69" s="217"/>
      <c r="H69" s="218" t="s">
        <v>430</v>
      </c>
      <c r="I69" s="201">
        <v>0.25833333333333336</v>
      </c>
      <c r="J69" s="202">
        <v>0.2722222222222222</v>
      </c>
      <c r="K69" s="177" t="s">
        <v>357</v>
      </c>
      <c r="M69" s="108"/>
      <c r="N69" s="108"/>
      <c r="P69" s="108"/>
      <c r="Q69" s="108"/>
      <c r="R69" s="108"/>
      <c r="S69" s="108"/>
      <c r="T69" s="108"/>
      <c r="U69" s="178">
        <f>C69-B69</f>
        <v>0</v>
      </c>
      <c r="V69" s="178">
        <f t="shared" ref="V69:AB73" si="22">D69-C69</f>
        <v>0</v>
      </c>
      <c r="W69" s="178">
        <f t="shared" si="22"/>
        <v>0</v>
      </c>
      <c r="X69" s="178">
        <f t="shared" si="22"/>
        <v>0</v>
      </c>
      <c r="Y69" s="178">
        <f t="shared" si="22"/>
        <v>0</v>
      </c>
      <c r="Z69" s="178" t="e">
        <f t="shared" si="22"/>
        <v>#VALUE!</v>
      </c>
      <c r="AA69" s="178" t="e">
        <f t="shared" si="22"/>
        <v>#VALUE!</v>
      </c>
      <c r="AB69" s="178">
        <f>J69-I69</f>
        <v>1.388888888888884E-2</v>
      </c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</row>
    <row r="70" spans="1:38" ht="30" customHeight="1">
      <c r="A70" s="203" t="s">
        <v>358</v>
      </c>
      <c r="B70" s="175">
        <v>0.29305555555555557</v>
      </c>
      <c r="C70" s="175">
        <f>B70+"00:25"</f>
        <v>0.31041666666666667</v>
      </c>
      <c r="D70" s="175">
        <v>0.33680555555555558</v>
      </c>
      <c r="E70" s="175">
        <v>0.35486111111111113</v>
      </c>
      <c r="F70" s="175">
        <v>0.36736111111111108</v>
      </c>
      <c r="G70" s="175">
        <v>0.37986111111111115</v>
      </c>
      <c r="H70" s="175">
        <v>0.39652777777777781</v>
      </c>
      <c r="I70" s="175">
        <v>0.41805555555555557</v>
      </c>
      <c r="J70" s="176">
        <v>0.43888888888888888</v>
      </c>
      <c r="K70" s="180" t="s">
        <v>357</v>
      </c>
      <c r="M70" s="108"/>
      <c r="N70" s="108"/>
      <c r="P70" s="108"/>
      <c r="Q70" s="108"/>
      <c r="R70" s="108"/>
      <c r="S70" s="108"/>
      <c r="T70" s="108"/>
      <c r="U70" s="178">
        <f t="shared" ref="U70:U73" si="23">C70-B70</f>
        <v>1.7361111111111105E-2</v>
      </c>
      <c r="V70" s="178">
        <f t="shared" si="22"/>
        <v>2.6388888888888906E-2</v>
      </c>
      <c r="W70" s="178">
        <f t="shared" si="22"/>
        <v>1.8055555555555547E-2</v>
      </c>
      <c r="X70" s="178">
        <f t="shared" si="22"/>
        <v>1.2499999999999956E-2</v>
      </c>
      <c r="Y70" s="178">
        <f t="shared" si="22"/>
        <v>1.2500000000000067E-2</v>
      </c>
      <c r="Z70" s="178">
        <f t="shared" si="22"/>
        <v>1.6666666666666663E-2</v>
      </c>
      <c r="AA70" s="178">
        <f t="shared" si="22"/>
        <v>2.1527777777777757E-2</v>
      </c>
      <c r="AB70" s="178">
        <f t="shared" si="22"/>
        <v>2.0833333333333315E-2</v>
      </c>
      <c r="AC70" s="178"/>
      <c r="AD70" s="178">
        <f>B70-B54</f>
        <v>1.6666666666666718E-2</v>
      </c>
      <c r="AE70" s="178">
        <f t="shared" ref="AE70:AL73" si="24">C70-C54</f>
        <v>1.6666666666666718E-2</v>
      </c>
      <c r="AF70" s="178">
        <f t="shared" si="24"/>
        <v>1.6666666666666663E-2</v>
      </c>
      <c r="AG70" s="178">
        <f t="shared" si="24"/>
        <v>1.6666666666666663E-2</v>
      </c>
      <c r="AH70" s="178">
        <f t="shared" si="24"/>
        <v>1.6666666666666663E-2</v>
      </c>
      <c r="AI70" s="178">
        <f t="shared" si="24"/>
        <v>1.6666666666666718E-2</v>
      </c>
      <c r="AJ70" s="178">
        <f t="shared" si="24"/>
        <v>1.6666666666666663E-2</v>
      </c>
      <c r="AK70" s="178">
        <f t="shared" si="24"/>
        <v>1.6666666666666718E-2</v>
      </c>
      <c r="AL70" s="178">
        <f t="shared" si="24"/>
        <v>1.6666666666666663E-2</v>
      </c>
    </row>
    <row r="71" spans="1:38" ht="30" customHeight="1">
      <c r="A71" s="203" t="s">
        <v>359</v>
      </c>
      <c r="B71" s="175">
        <v>0.4597222222222222</v>
      </c>
      <c r="C71" s="175">
        <f t="shared" ref="C71:C73" si="25">B71+"00:25"</f>
        <v>0.4770833333333333</v>
      </c>
      <c r="D71" s="175">
        <v>0.50347222222222221</v>
      </c>
      <c r="E71" s="175">
        <v>0.52152777777777781</v>
      </c>
      <c r="F71" s="175">
        <v>0.53402777777777777</v>
      </c>
      <c r="G71" s="175">
        <v>4.6527777777777779E-2</v>
      </c>
      <c r="H71" s="181">
        <v>6.3194444444444442E-2</v>
      </c>
      <c r="I71" s="175">
        <v>8.4722222222222213E-2</v>
      </c>
      <c r="J71" s="176">
        <v>0.10555555555555556</v>
      </c>
      <c r="K71" s="180" t="s">
        <v>357</v>
      </c>
      <c r="M71" s="108"/>
      <c r="N71" s="108"/>
      <c r="P71" s="108"/>
      <c r="Q71" s="108"/>
      <c r="R71" s="108"/>
      <c r="S71" s="108"/>
      <c r="T71" s="108"/>
      <c r="U71" s="178">
        <f t="shared" si="23"/>
        <v>1.7361111111111105E-2</v>
      </c>
      <c r="V71" s="178">
        <f t="shared" si="22"/>
        <v>2.6388888888888906E-2</v>
      </c>
      <c r="W71" s="178">
        <f t="shared" si="22"/>
        <v>1.8055555555555602E-2</v>
      </c>
      <c r="X71" s="178">
        <f t="shared" si="22"/>
        <v>1.2499999999999956E-2</v>
      </c>
      <c r="Y71" s="178">
        <f t="shared" si="22"/>
        <v>-0.48749999999999999</v>
      </c>
      <c r="Z71" s="178">
        <f t="shared" si="22"/>
        <v>1.6666666666666663E-2</v>
      </c>
      <c r="AA71" s="178">
        <f t="shared" si="22"/>
        <v>2.1527777777777771E-2</v>
      </c>
      <c r="AB71" s="178">
        <f t="shared" si="22"/>
        <v>2.0833333333333343E-2</v>
      </c>
      <c r="AC71" s="178"/>
      <c r="AD71" s="178">
        <f t="shared" ref="AD71:AD73" si="26">B71-B55</f>
        <v>1.6666666666666663E-2</v>
      </c>
      <c r="AE71" s="178">
        <f t="shared" si="24"/>
        <v>1.6666666666666663E-2</v>
      </c>
      <c r="AF71" s="178">
        <f t="shared" si="24"/>
        <v>1.6666666666666663E-2</v>
      </c>
      <c r="AG71" s="178">
        <f t="shared" si="24"/>
        <v>1.6666666666666718E-2</v>
      </c>
      <c r="AH71" s="178">
        <f t="shared" si="24"/>
        <v>1.6666666666666718E-2</v>
      </c>
      <c r="AI71" s="178">
        <f t="shared" si="24"/>
        <v>-0.48333333333333334</v>
      </c>
      <c r="AJ71" s="178">
        <f t="shared" si="24"/>
        <v>1.6666666666666663E-2</v>
      </c>
      <c r="AK71" s="178">
        <f t="shared" si="24"/>
        <v>1.6666666666666663E-2</v>
      </c>
      <c r="AL71" s="178">
        <f t="shared" si="24"/>
        <v>1.6666666666666663E-2</v>
      </c>
    </row>
    <row r="72" spans="1:38" ht="30" customHeight="1">
      <c r="A72" s="203" t="s">
        <v>360</v>
      </c>
      <c r="B72" s="175">
        <v>0.12638888888888888</v>
      </c>
      <c r="C72" s="175">
        <f t="shared" si="25"/>
        <v>0.14374999999999999</v>
      </c>
      <c r="D72" s="175">
        <v>0.17013888888888887</v>
      </c>
      <c r="E72" s="175">
        <v>0.18819444444444444</v>
      </c>
      <c r="F72" s="175">
        <v>0.20069444444444443</v>
      </c>
      <c r="G72" s="175">
        <v>0.21319444444444444</v>
      </c>
      <c r="H72" s="175">
        <v>0.2298611111111111</v>
      </c>
      <c r="I72" s="175">
        <v>0.25138888888888888</v>
      </c>
      <c r="J72" s="176">
        <v>0.2722222222222222</v>
      </c>
      <c r="K72" s="180" t="s">
        <v>357</v>
      </c>
      <c r="M72" s="108"/>
      <c r="N72" s="108"/>
      <c r="P72" s="108"/>
      <c r="Q72" s="108"/>
      <c r="R72" s="108"/>
      <c r="S72" s="108"/>
      <c r="T72" s="108"/>
      <c r="U72" s="178">
        <f t="shared" si="23"/>
        <v>1.7361111111111105E-2</v>
      </c>
      <c r="V72" s="178">
        <f t="shared" si="22"/>
        <v>2.6388888888888878E-2</v>
      </c>
      <c r="W72" s="178">
        <f t="shared" si="22"/>
        <v>1.8055555555555575E-2</v>
      </c>
      <c r="X72" s="178">
        <f t="shared" si="22"/>
        <v>1.2499999999999983E-2</v>
      </c>
      <c r="Y72" s="178">
        <f t="shared" si="22"/>
        <v>1.2500000000000011E-2</v>
      </c>
      <c r="Z72" s="178">
        <f t="shared" si="22"/>
        <v>1.6666666666666663E-2</v>
      </c>
      <c r="AA72" s="178">
        <f t="shared" si="22"/>
        <v>2.1527777777777785E-2</v>
      </c>
      <c r="AB72" s="178">
        <f t="shared" si="22"/>
        <v>2.0833333333333315E-2</v>
      </c>
      <c r="AC72" s="178"/>
      <c r="AD72" s="178">
        <f t="shared" si="26"/>
        <v>1.6666666666666663E-2</v>
      </c>
      <c r="AE72" s="178">
        <f t="shared" si="24"/>
        <v>1.6666666666666663E-2</v>
      </c>
      <c r="AF72" s="178">
        <f t="shared" si="24"/>
        <v>1.6666666666666635E-2</v>
      </c>
      <c r="AG72" s="178">
        <f t="shared" si="24"/>
        <v>1.6666666666666691E-2</v>
      </c>
      <c r="AH72" s="178">
        <f t="shared" si="24"/>
        <v>1.6666666666666635E-2</v>
      </c>
      <c r="AI72" s="178">
        <f t="shared" si="24"/>
        <v>1.6666666666666663E-2</v>
      </c>
      <c r="AJ72" s="178">
        <f t="shared" si="24"/>
        <v>1.6666666666666663E-2</v>
      </c>
      <c r="AK72" s="178">
        <f t="shared" si="24"/>
        <v>1.6666666666666691E-2</v>
      </c>
      <c r="AL72" s="178">
        <f t="shared" si="24"/>
        <v>1.6666666666666607E-2</v>
      </c>
    </row>
    <row r="73" spans="1:38" ht="30" customHeight="1" thickBot="1">
      <c r="A73" s="203" t="s">
        <v>361</v>
      </c>
      <c r="B73" s="224">
        <v>0.2951388888888889</v>
      </c>
      <c r="C73" s="224">
        <f t="shared" si="25"/>
        <v>0.3125</v>
      </c>
      <c r="D73" s="224">
        <v>0.33888888888888885</v>
      </c>
      <c r="E73" s="224">
        <v>0.35694444444444445</v>
      </c>
      <c r="F73" s="224">
        <v>0.36944444444444446</v>
      </c>
      <c r="G73" s="224">
        <v>0.38194444444444442</v>
      </c>
      <c r="H73" s="224">
        <v>0.39861111111111108</v>
      </c>
      <c r="I73" s="224">
        <v>0.4201388888888889</v>
      </c>
      <c r="J73" s="225">
        <v>0.4375</v>
      </c>
      <c r="K73" s="184" t="s">
        <v>357</v>
      </c>
      <c r="M73" s="108"/>
      <c r="N73" s="108"/>
      <c r="P73" s="108"/>
      <c r="Q73" s="108"/>
      <c r="R73" s="108"/>
      <c r="S73" s="108"/>
      <c r="T73" s="108"/>
      <c r="U73" s="178">
        <f t="shared" si="23"/>
        <v>1.7361111111111105E-2</v>
      </c>
      <c r="V73" s="178">
        <f t="shared" si="22"/>
        <v>2.6388888888888851E-2</v>
      </c>
      <c r="W73" s="178">
        <f t="shared" si="22"/>
        <v>1.8055555555555602E-2</v>
      </c>
      <c r="X73" s="178">
        <f t="shared" si="22"/>
        <v>1.2500000000000011E-2</v>
      </c>
      <c r="Y73" s="178">
        <f t="shared" si="22"/>
        <v>1.2499999999999956E-2</v>
      </c>
      <c r="Z73" s="178">
        <f t="shared" si="22"/>
        <v>1.6666666666666663E-2</v>
      </c>
      <c r="AA73" s="178">
        <f t="shared" si="22"/>
        <v>2.1527777777777812E-2</v>
      </c>
      <c r="AB73" s="178">
        <f t="shared" si="22"/>
        <v>1.7361111111111105E-2</v>
      </c>
      <c r="AC73" s="178"/>
      <c r="AD73" s="178">
        <f t="shared" si="26"/>
        <v>1.7361111111111105E-2</v>
      </c>
      <c r="AE73" s="178">
        <f t="shared" si="24"/>
        <v>1.7361111111111105E-2</v>
      </c>
      <c r="AF73" s="178">
        <f t="shared" si="24"/>
        <v>1.7361111111111049E-2</v>
      </c>
      <c r="AG73" s="178">
        <f t="shared" si="24"/>
        <v>1.7361111111111105E-2</v>
      </c>
      <c r="AH73" s="178">
        <f t="shared" si="24"/>
        <v>1.736111111111116E-2</v>
      </c>
      <c r="AI73" s="178">
        <f t="shared" si="24"/>
        <v>1.7361111111111105E-2</v>
      </c>
      <c r="AJ73" s="178">
        <f t="shared" si="24"/>
        <v>1.7361111111111049E-2</v>
      </c>
      <c r="AK73" s="178">
        <f t="shared" si="24"/>
        <v>1.736111111111116E-2</v>
      </c>
      <c r="AL73" s="178">
        <f t="shared" si="24"/>
        <v>1.5277777777777779E-2</v>
      </c>
    </row>
    <row r="74" spans="1:38" ht="30" customHeight="1">
      <c r="A74" s="203" t="s">
        <v>385</v>
      </c>
      <c r="B74" s="206"/>
      <c r="C74" s="206"/>
      <c r="D74" s="206"/>
      <c r="E74" s="206"/>
      <c r="F74" s="206"/>
      <c r="G74" s="206"/>
      <c r="H74" s="206"/>
      <c r="I74" s="206"/>
      <c r="J74" s="226"/>
      <c r="K74" s="184" t="s">
        <v>357</v>
      </c>
      <c r="AD74" s="178"/>
      <c r="AE74" s="178"/>
      <c r="AF74" s="178"/>
      <c r="AG74" s="178"/>
      <c r="AH74" s="178"/>
      <c r="AI74" s="178"/>
      <c r="AJ74" s="178"/>
      <c r="AK74" s="178"/>
      <c r="AL74" s="178"/>
    </row>
    <row r="75" spans="1:38" ht="30" customHeight="1" thickBot="1">
      <c r="A75" s="207">
        <v>5</v>
      </c>
      <c r="C75" s="191"/>
      <c r="D75" s="191"/>
      <c r="E75" s="191"/>
      <c r="F75" s="192"/>
      <c r="G75" s="192"/>
      <c r="H75" s="192"/>
      <c r="I75" s="192"/>
      <c r="J75" s="208"/>
      <c r="K75" s="380" t="s">
        <v>362</v>
      </c>
    </row>
    <row r="76" spans="1:38" ht="30" customHeight="1" thickTop="1" thickBot="1">
      <c r="A76" s="383" t="s">
        <v>363</v>
      </c>
      <c r="B76" s="384"/>
      <c r="C76" s="384"/>
      <c r="D76" s="384"/>
      <c r="E76" s="384"/>
      <c r="F76" s="384"/>
      <c r="G76" s="384"/>
      <c r="H76" s="384"/>
      <c r="I76" s="384"/>
      <c r="J76" s="385"/>
      <c r="K76" s="381"/>
    </row>
    <row r="77" spans="1:38" ht="30" customHeight="1" thickTop="1">
      <c r="A77" s="386" t="s">
        <v>364</v>
      </c>
      <c r="B77" s="387"/>
      <c r="C77" s="388"/>
      <c r="D77" s="387"/>
      <c r="E77" s="389" t="s">
        <v>365</v>
      </c>
      <c r="F77" s="390"/>
      <c r="G77" s="391"/>
      <c r="H77" s="389" t="s">
        <v>387</v>
      </c>
      <c r="I77" s="390"/>
      <c r="J77" s="392"/>
      <c r="K77" s="381"/>
    </row>
    <row r="78" spans="1:38" ht="30" customHeight="1">
      <c r="A78" s="393" t="s">
        <v>367</v>
      </c>
      <c r="B78" s="394"/>
      <c r="C78" s="395" t="s">
        <v>368</v>
      </c>
      <c r="D78" s="395"/>
      <c r="E78" s="396"/>
      <c r="F78" s="365" t="s">
        <v>369</v>
      </c>
      <c r="G78" s="365"/>
      <c r="H78" s="365"/>
      <c r="I78" s="365"/>
      <c r="J78" s="366"/>
      <c r="K78" s="381"/>
    </row>
    <row r="79" spans="1:38" ht="30" customHeight="1">
      <c r="A79" s="397" t="s">
        <v>370</v>
      </c>
      <c r="B79" s="398"/>
      <c r="C79" s="196" t="s">
        <v>371</v>
      </c>
      <c r="D79" s="194" t="s">
        <v>372</v>
      </c>
      <c r="E79" s="195"/>
      <c r="F79" s="365" t="s">
        <v>373</v>
      </c>
      <c r="G79" s="365"/>
      <c r="H79" s="365"/>
      <c r="I79" s="365"/>
      <c r="J79" s="366"/>
      <c r="K79" s="381"/>
    </row>
    <row r="80" spans="1:38" ht="30" customHeight="1" thickBot="1">
      <c r="A80" s="367" t="s">
        <v>374</v>
      </c>
      <c r="B80" s="368"/>
      <c r="C80" s="197" t="s">
        <v>375</v>
      </c>
      <c r="D80" s="369" t="s">
        <v>376</v>
      </c>
      <c r="E80" s="370"/>
      <c r="F80" s="371" t="s">
        <v>377</v>
      </c>
      <c r="G80" s="371"/>
      <c r="H80" s="371"/>
      <c r="I80" s="371"/>
      <c r="J80" s="372"/>
      <c r="K80" s="382"/>
    </row>
    <row r="81" spans="1:38" ht="30" customHeight="1" thickTop="1">
      <c r="A81" s="373" t="s">
        <v>431</v>
      </c>
      <c r="B81" s="373"/>
      <c r="C81" s="373"/>
      <c r="D81" s="373"/>
      <c r="E81" s="373"/>
      <c r="F81" s="373"/>
      <c r="G81" s="373"/>
      <c r="H81" s="373"/>
      <c r="I81" s="378" t="s">
        <v>342</v>
      </c>
      <c r="J81" s="379"/>
    </row>
    <row r="82" spans="1:38" ht="30" customHeight="1">
      <c r="A82" s="373"/>
      <c r="B82" s="373"/>
      <c r="C82" s="373"/>
      <c r="D82" s="373"/>
      <c r="E82" s="373"/>
      <c r="F82" s="373"/>
      <c r="G82" s="373"/>
      <c r="H82" s="373"/>
      <c r="I82" s="376">
        <f>H87</f>
        <v>7.9861111111111105E-2</v>
      </c>
      <c r="J82" s="375"/>
    </row>
    <row r="83" spans="1:38" ht="30" customHeight="1" thickBot="1">
      <c r="A83" s="377">
        <f>$A$3</f>
        <v>45083</v>
      </c>
      <c r="B83" s="377"/>
      <c r="C83" s="377"/>
      <c r="D83" s="94" t="s">
        <v>343</v>
      </c>
      <c r="E83" s="274">
        <f>_xlfn.XLOOKUP(H83,'월간 계획'!C:C,'월간 계획'!B:B,"")</f>
        <v>3661</v>
      </c>
      <c r="F83" s="296">
        <f>_xlfn.XLOOKUP(J83,'월간 계획'!C:C,'월간 계획'!B:B,"")</f>
        <v>3661</v>
      </c>
      <c r="G83" s="95" t="s">
        <v>344</v>
      </c>
      <c r="H83" s="95" t="str">
        <f>_xlfn.XLOOKUP(M83,'월간 계획'!X:X,'월간 계획'!C:C,"")</f>
        <v>김익수</v>
      </c>
      <c r="I83" s="95" t="s">
        <v>345</v>
      </c>
      <c r="J83" s="96" t="str">
        <f>_xlfn.XLOOKUP(N83,'월간 계획'!X:X,'월간 계획'!C:C,"")</f>
        <v>이인섭</v>
      </c>
      <c r="K83" s="93"/>
      <c r="L83" s="93" t="str">
        <f>IF(E83=F83,"ok","확인")</f>
        <v>ok</v>
      </c>
      <c r="M83" s="93" t="s">
        <v>397</v>
      </c>
      <c r="N83" s="93" t="s">
        <v>398</v>
      </c>
    </row>
    <row r="84" spans="1:38" ht="30" customHeight="1" thickTop="1" thickBot="1">
      <c r="A84" s="198" t="s">
        <v>348</v>
      </c>
      <c r="B84" s="168" t="s">
        <v>349</v>
      </c>
      <c r="C84" s="169" t="s">
        <v>350</v>
      </c>
      <c r="D84" s="169" t="s">
        <v>351</v>
      </c>
      <c r="E84" s="169" t="s">
        <v>352</v>
      </c>
      <c r="F84" s="169" t="s">
        <v>353</v>
      </c>
      <c r="G84" s="169" t="s">
        <v>352</v>
      </c>
      <c r="H84" s="169" t="s">
        <v>351</v>
      </c>
      <c r="I84" s="168" t="s">
        <v>350</v>
      </c>
      <c r="J84" s="199" t="s">
        <v>354</v>
      </c>
      <c r="K84" s="171" t="s">
        <v>355</v>
      </c>
    </row>
    <row r="85" spans="1:38" ht="30" customHeight="1" thickTop="1">
      <c r="A85" s="200" t="s">
        <v>356</v>
      </c>
      <c r="B85" s="217"/>
      <c r="C85" s="217"/>
      <c r="D85" s="217"/>
      <c r="E85" s="217"/>
      <c r="F85" s="201">
        <v>0.22916666666666666</v>
      </c>
      <c r="G85" s="201">
        <v>0.24166666666666667</v>
      </c>
      <c r="H85" s="201">
        <v>0.25833333333333336</v>
      </c>
      <c r="I85" s="201">
        <v>0.28194444444444444</v>
      </c>
      <c r="J85" s="202">
        <v>0.29583333333333334</v>
      </c>
      <c r="K85" s="177" t="s">
        <v>357</v>
      </c>
      <c r="M85" s="108"/>
      <c r="N85" s="108"/>
      <c r="P85" s="108"/>
      <c r="Q85" s="108"/>
      <c r="R85" s="108"/>
      <c r="S85" s="108"/>
      <c r="T85" s="108"/>
      <c r="U85" s="178">
        <f>C85-B85</f>
        <v>0</v>
      </c>
      <c r="V85" s="178">
        <f t="shared" ref="V85:AB89" si="27">D85-C85</f>
        <v>0</v>
      </c>
      <c r="W85" s="178">
        <f t="shared" si="27"/>
        <v>0</v>
      </c>
      <c r="X85" s="178">
        <f t="shared" si="27"/>
        <v>0.22916666666666666</v>
      </c>
      <c r="Y85" s="178">
        <f t="shared" si="27"/>
        <v>1.2500000000000011E-2</v>
      </c>
      <c r="Z85" s="178">
        <f t="shared" si="27"/>
        <v>1.6666666666666691E-2</v>
      </c>
      <c r="AA85" s="178">
        <f t="shared" si="27"/>
        <v>2.3611111111111083E-2</v>
      </c>
      <c r="AB85" s="178">
        <f>J85-I85</f>
        <v>1.3888888888888895E-2</v>
      </c>
      <c r="AC85" s="178"/>
      <c r="AD85" s="178"/>
      <c r="AE85" s="178"/>
      <c r="AF85" s="178"/>
      <c r="AG85" s="178"/>
      <c r="AH85" s="178"/>
      <c r="AI85" s="178"/>
      <c r="AJ85" s="178"/>
      <c r="AK85" s="178"/>
      <c r="AL85" s="178"/>
    </row>
    <row r="86" spans="1:38" ht="30" customHeight="1">
      <c r="A86" s="203" t="s">
        <v>358</v>
      </c>
      <c r="B86" s="175">
        <v>0.30972222222222223</v>
      </c>
      <c r="C86" s="175">
        <f>B86+"00:25"</f>
        <v>0.32708333333333334</v>
      </c>
      <c r="D86" s="175">
        <v>0.35347222222222219</v>
      </c>
      <c r="E86" s="175">
        <v>0.37152777777777773</v>
      </c>
      <c r="F86" s="175">
        <v>0.3840277777777778</v>
      </c>
      <c r="G86" s="175">
        <v>0.39652777777777781</v>
      </c>
      <c r="H86" s="175">
        <v>0.41319444444444442</v>
      </c>
      <c r="I86" s="175">
        <v>0.43472222222222223</v>
      </c>
      <c r="J86" s="176">
        <v>0.45555555555555555</v>
      </c>
      <c r="K86" s="180" t="s">
        <v>357</v>
      </c>
      <c r="M86" s="108"/>
      <c r="N86" s="108"/>
      <c r="P86" s="108"/>
      <c r="Q86" s="108"/>
      <c r="R86" s="108"/>
      <c r="S86" s="108"/>
      <c r="T86" s="108"/>
      <c r="U86" s="178">
        <f t="shared" ref="U86:U89" si="28">C86-B86</f>
        <v>1.7361111111111105E-2</v>
      </c>
      <c r="V86" s="178">
        <f t="shared" si="27"/>
        <v>2.6388888888888851E-2</v>
      </c>
      <c r="W86" s="178">
        <f t="shared" si="27"/>
        <v>1.8055555555555547E-2</v>
      </c>
      <c r="X86" s="178">
        <f t="shared" si="27"/>
        <v>1.2500000000000067E-2</v>
      </c>
      <c r="Y86" s="178">
        <f t="shared" si="27"/>
        <v>1.2500000000000011E-2</v>
      </c>
      <c r="Z86" s="178">
        <f t="shared" si="27"/>
        <v>1.6666666666666607E-2</v>
      </c>
      <c r="AA86" s="178">
        <f t="shared" si="27"/>
        <v>2.1527777777777812E-2</v>
      </c>
      <c r="AB86" s="178">
        <f t="shared" si="27"/>
        <v>2.0833333333333315E-2</v>
      </c>
      <c r="AC86" s="178"/>
      <c r="AD86" s="178">
        <f>B86-B70</f>
        <v>1.6666666666666663E-2</v>
      </c>
      <c r="AE86" s="178">
        <f t="shared" ref="AE86:AL89" si="29">C86-C70</f>
        <v>1.6666666666666663E-2</v>
      </c>
      <c r="AF86" s="178">
        <f t="shared" si="29"/>
        <v>1.6666666666666607E-2</v>
      </c>
      <c r="AG86" s="178">
        <f t="shared" si="29"/>
        <v>1.6666666666666607E-2</v>
      </c>
      <c r="AH86" s="178">
        <f t="shared" si="29"/>
        <v>1.6666666666666718E-2</v>
      </c>
      <c r="AI86" s="178">
        <f t="shared" si="29"/>
        <v>1.6666666666666663E-2</v>
      </c>
      <c r="AJ86" s="178">
        <f t="shared" si="29"/>
        <v>1.6666666666666607E-2</v>
      </c>
      <c r="AK86" s="178">
        <f t="shared" si="29"/>
        <v>1.6666666666666663E-2</v>
      </c>
      <c r="AL86" s="178">
        <f t="shared" si="29"/>
        <v>1.6666666666666663E-2</v>
      </c>
    </row>
    <row r="87" spans="1:38" ht="30" customHeight="1">
      <c r="A87" s="203" t="s">
        <v>359</v>
      </c>
      <c r="B87" s="175">
        <v>0.47638888888888892</v>
      </c>
      <c r="C87" s="175">
        <f t="shared" ref="C87:C89" si="30">B87+"00:25"</f>
        <v>0.49375000000000002</v>
      </c>
      <c r="D87" s="175">
        <v>0.52013888888888882</v>
      </c>
      <c r="E87" s="175">
        <v>0.53819444444444442</v>
      </c>
      <c r="F87" s="175">
        <v>5.0694444444444452E-2</v>
      </c>
      <c r="G87" s="175">
        <v>6.3194444444444442E-2</v>
      </c>
      <c r="H87" s="181">
        <v>7.9861111111111105E-2</v>
      </c>
      <c r="I87" s="175">
        <v>0.1013888888888889</v>
      </c>
      <c r="J87" s="176">
        <v>0.12222222222222223</v>
      </c>
      <c r="K87" s="180" t="s">
        <v>357</v>
      </c>
      <c r="M87" s="108"/>
      <c r="N87" s="108"/>
      <c r="P87" s="108"/>
      <c r="Q87" s="108"/>
      <c r="R87" s="108"/>
      <c r="S87" s="108"/>
      <c r="T87" s="108"/>
      <c r="U87" s="178">
        <f t="shared" si="28"/>
        <v>1.7361111111111105E-2</v>
      </c>
      <c r="V87" s="178">
        <f t="shared" si="27"/>
        <v>2.6388888888888795E-2</v>
      </c>
      <c r="W87" s="178">
        <f t="shared" si="27"/>
        <v>1.8055555555555602E-2</v>
      </c>
      <c r="X87" s="178">
        <f t="shared" si="27"/>
        <v>-0.48749999999999999</v>
      </c>
      <c r="Y87" s="178">
        <f t="shared" si="27"/>
        <v>1.249999999999999E-2</v>
      </c>
      <c r="Z87" s="178">
        <f t="shared" si="27"/>
        <v>1.6666666666666663E-2</v>
      </c>
      <c r="AA87" s="178">
        <f t="shared" si="27"/>
        <v>2.1527777777777798E-2</v>
      </c>
      <c r="AB87" s="178">
        <f t="shared" si="27"/>
        <v>2.0833333333333329E-2</v>
      </c>
      <c r="AC87" s="178"/>
      <c r="AD87" s="178">
        <f t="shared" ref="AD87:AD89" si="31">B87-B71</f>
        <v>1.6666666666666718E-2</v>
      </c>
      <c r="AE87" s="178">
        <f t="shared" si="29"/>
        <v>1.6666666666666718E-2</v>
      </c>
      <c r="AF87" s="178">
        <f t="shared" si="29"/>
        <v>1.6666666666666607E-2</v>
      </c>
      <c r="AG87" s="178">
        <f t="shared" si="29"/>
        <v>1.6666666666666607E-2</v>
      </c>
      <c r="AH87" s="178">
        <f t="shared" si="29"/>
        <v>-0.48333333333333334</v>
      </c>
      <c r="AI87" s="178">
        <f t="shared" si="29"/>
        <v>1.6666666666666663E-2</v>
      </c>
      <c r="AJ87" s="178">
        <f t="shared" si="29"/>
        <v>1.6666666666666663E-2</v>
      </c>
      <c r="AK87" s="178">
        <f t="shared" si="29"/>
        <v>1.6666666666666691E-2</v>
      </c>
      <c r="AL87" s="178">
        <f t="shared" si="29"/>
        <v>1.6666666666666677E-2</v>
      </c>
    </row>
    <row r="88" spans="1:38" ht="30" customHeight="1">
      <c r="A88" s="203" t="s">
        <v>360</v>
      </c>
      <c r="B88" s="175">
        <v>0.14305555555555557</v>
      </c>
      <c r="C88" s="175">
        <f t="shared" si="30"/>
        <v>0.16041666666666668</v>
      </c>
      <c r="D88" s="175">
        <v>0.18680555555555556</v>
      </c>
      <c r="E88" s="175">
        <v>0.20486111111111113</v>
      </c>
      <c r="F88" s="175">
        <v>0.21736111111111112</v>
      </c>
      <c r="G88" s="175">
        <v>0.2298611111111111</v>
      </c>
      <c r="H88" s="175">
        <v>0.24652777777777779</v>
      </c>
      <c r="I88" s="175">
        <v>0.26805555555555555</v>
      </c>
      <c r="J88" s="176">
        <v>0.28888888888888892</v>
      </c>
      <c r="K88" s="180" t="s">
        <v>357</v>
      </c>
      <c r="M88" s="108"/>
      <c r="N88" s="108"/>
      <c r="P88" s="108"/>
      <c r="Q88" s="108"/>
      <c r="R88" s="108"/>
      <c r="S88" s="108"/>
      <c r="T88" s="108"/>
      <c r="U88" s="178">
        <f t="shared" si="28"/>
        <v>1.7361111111111105E-2</v>
      </c>
      <c r="V88" s="178">
        <f t="shared" si="27"/>
        <v>2.6388888888888878E-2</v>
      </c>
      <c r="W88" s="178">
        <f t="shared" si="27"/>
        <v>1.8055555555555575E-2</v>
      </c>
      <c r="X88" s="178">
        <f t="shared" si="27"/>
        <v>1.2499999999999983E-2</v>
      </c>
      <c r="Y88" s="178">
        <f t="shared" si="27"/>
        <v>1.2499999999999983E-2</v>
      </c>
      <c r="Z88" s="178">
        <f t="shared" si="27"/>
        <v>1.6666666666666691E-2</v>
      </c>
      <c r="AA88" s="178">
        <f t="shared" si="27"/>
        <v>2.1527777777777757E-2</v>
      </c>
      <c r="AB88" s="178">
        <f t="shared" si="27"/>
        <v>2.083333333333337E-2</v>
      </c>
      <c r="AC88" s="178"/>
      <c r="AD88" s="178">
        <f t="shared" si="31"/>
        <v>1.6666666666666691E-2</v>
      </c>
      <c r="AE88" s="178">
        <f t="shared" si="29"/>
        <v>1.6666666666666691E-2</v>
      </c>
      <c r="AF88" s="178">
        <f t="shared" si="29"/>
        <v>1.6666666666666691E-2</v>
      </c>
      <c r="AG88" s="178">
        <f t="shared" si="29"/>
        <v>1.6666666666666691E-2</v>
      </c>
      <c r="AH88" s="178">
        <f t="shared" si="29"/>
        <v>1.6666666666666691E-2</v>
      </c>
      <c r="AI88" s="178">
        <f t="shared" si="29"/>
        <v>1.6666666666666663E-2</v>
      </c>
      <c r="AJ88" s="178">
        <f t="shared" si="29"/>
        <v>1.6666666666666691E-2</v>
      </c>
      <c r="AK88" s="178">
        <f t="shared" si="29"/>
        <v>1.6666666666666663E-2</v>
      </c>
      <c r="AL88" s="178">
        <f t="shared" si="29"/>
        <v>1.6666666666666718E-2</v>
      </c>
    </row>
    <row r="89" spans="1:38" ht="30" customHeight="1" thickBot="1">
      <c r="A89" s="203" t="s">
        <v>361</v>
      </c>
      <c r="B89" s="224">
        <v>0.3125</v>
      </c>
      <c r="C89" s="224">
        <f t="shared" si="30"/>
        <v>0.3298611111111111</v>
      </c>
      <c r="D89" s="224">
        <v>0.35625000000000001</v>
      </c>
      <c r="E89" s="224">
        <v>0.3743055555555555</v>
      </c>
      <c r="F89" s="224">
        <v>0.38680555555555557</v>
      </c>
      <c r="G89" s="224">
        <v>0.39930555555555558</v>
      </c>
      <c r="H89" s="224">
        <v>0.41597222222222219</v>
      </c>
      <c r="I89" s="224">
        <v>0.4375</v>
      </c>
      <c r="J89" s="225">
        <v>0.4513888888888889</v>
      </c>
      <c r="K89" s="184" t="s">
        <v>357</v>
      </c>
      <c r="M89" s="108"/>
      <c r="N89" s="108"/>
      <c r="P89" s="108"/>
      <c r="Q89" s="108"/>
      <c r="R89" s="108"/>
      <c r="S89" s="108"/>
      <c r="T89" s="108"/>
      <c r="U89" s="178">
        <f t="shared" si="28"/>
        <v>1.7361111111111105E-2</v>
      </c>
      <c r="V89" s="178">
        <f t="shared" si="27"/>
        <v>2.6388888888888906E-2</v>
      </c>
      <c r="W89" s="178">
        <f t="shared" si="27"/>
        <v>1.8055555555555491E-2</v>
      </c>
      <c r="X89" s="178">
        <f t="shared" si="27"/>
        <v>1.2500000000000067E-2</v>
      </c>
      <c r="Y89" s="178">
        <f t="shared" si="27"/>
        <v>1.2500000000000011E-2</v>
      </c>
      <c r="Z89" s="178">
        <f t="shared" si="27"/>
        <v>1.6666666666666607E-2</v>
      </c>
      <c r="AA89" s="178">
        <f t="shared" si="27"/>
        <v>2.1527777777777812E-2</v>
      </c>
      <c r="AB89" s="178">
        <f t="shared" si="27"/>
        <v>1.3888888888888895E-2</v>
      </c>
      <c r="AC89" s="178"/>
      <c r="AD89" s="178">
        <f t="shared" si="31"/>
        <v>1.7361111111111105E-2</v>
      </c>
      <c r="AE89" s="178">
        <f t="shared" si="29"/>
        <v>1.7361111111111105E-2</v>
      </c>
      <c r="AF89" s="178">
        <f t="shared" si="29"/>
        <v>1.736111111111116E-2</v>
      </c>
      <c r="AG89" s="178">
        <f t="shared" si="29"/>
        <v>1.7361111111111049E-2</v>
      </c>
      <c r="AH89" s="178">
        <f t="shared" si="29"/>
        <v>1.7361111111111105E-2</v>
      </c>
      <c r="AI89" s="178">
        <f t="shared" si="29"/>
        <v>1.736111111111116E-2</v>
      </c>
      <c r="AJ89" s="178">
        <f t="shared" si="29"/>
        <v>1.7361111111111105E-2</v>
      </c>
      <c r="AK89" s="178">
        <f t="shared" si="29"/>
        <v>1.7361111111111105E-2</v>
      </c>
      <c r="AL89" s="178">
        <f t="shared" si="29"/>
        <v>1.3888888888888895E-2</v>
      </c>
    </row>
    <row r="90" spans="1:38" ht="30" customHeight="1">
      <c r="A90" s="203"/>
      <c r="B90" s="227"/>
      <c r="C90" s="227"/>
      <c r="D90" s="227"/>
      <c r="E90" s="227"/>
      <c r="F90" s="228"/>
      <c r="G90" s="228"/>
      <c r="H90" s="228"/>
      <c r="I90" s="228"/>
      <c r="J90" s="229"/>
      <c r="K90" s="189"/>
    </row>
    <row r="91" spans="1:38" ht="30" customHeight="1" thickBot="1">
      <c r="A91" s="207">
        <v>6</v>
      </c>
      <c r="B91" s="191"/>
      <c r="C91" s="191"/>
      <c r="D91" s="191"/>
      <c r="E91" s="191"/>
      <c r="F91" s="192"/>
      <c r="G91" s="192"/>
      <c r="H91" s="192"/>
      <c r="I91" s="192"/>
      <c r="J91" s="208"/>
      <c r="K91" s="380" t="s">
        <v>362</v>
      </c>
    </row>
    <row r="92" spans="1:38" ht="30" customHeight="1" thickTop="1" thickBot="1">
      <c r="A92" s="383" t="s">
        <v>363</v>
      </c>
      <c r="B92" s="384"/>
      <c r="C92" s="384"/>
      <c r="D92" s="384"/>
      <c r="E92" s="384"/>
      <c r="F92" s="384"/>
      <c r="G92" s="384"/>
      <c r="H92" s="384"/>
      <c r="I92" s="384"/>
      <c r="J92" s="385"/>
      <c r="K92" s="381"/>
    </row>
    <row r="93" spans="1:38" ht="30" customHeight="1" thickTop="1">
      <c r="A93" s="386" t="s">
        <v>364</v>
      </c>
      <c r="B93" s="387"/>
      <c r="C93" s="388"/>
      <c r="D93" s="387"/>
      <c r="E93" s="389" t="s">
        <v>365</v>
      </c>
      <c r="F93" s="390"/>
      <c r="G93" s="391"/>
      <c r="H93" s="389" t="s">
        <v>366</v>
      </c>
      <c r="I93" s="390"/>
      <c r="J93" s="392"/>
      <c r="K93" s="381"/>
    </row>
    <row r="94" spans="1:38" ht="30" customHeight="1">
      <c r="A94" s="393" t="s">
        <v>367</v>
      </c>
      <c r="B94" s="394"/>
      <c r="C94" s="395" t="s">
        <v>368</v>
      </c>
      <c r="D94" s="395"/>
      <c r="E94" s="396"/>
      <c r="F94" s="365" t="s">
        <v>369</v>
      </c>
      <c r="G94" s="365"/>
      <c r="H94" s="365"/>
      <c r="I94" s="365"/>
      <c r="J94" s="366"/>
      <c r="K94" s="381"/>
    </row>
    <row r="95" spans="1:38" ht="30" customHeight="1">
      <c r="A95" s="397" t="s">
        <v>370</v>
      </c>
      <c r="B95" s="398"/>
      <c r="C95" s="196" t="s">
        <v>371</v>
      </c>
      <c r="D95" s="194" t="s">
        <v>372</v>
      </c>
      <c r="E95" s="195"/>
      <c r="F95" s="365" t="s">
        <v>373</v>
      </c>
      <c r="G95" s="365"/>
      <c r="H95" s="365"/>
      <c r="I95" s="365"/>
      <c r="J95" s="366"/>
      <c r="K95" s="381"/>
    </row>
    <row r="96" spans="1:38" ht="30" customHeight="1" thickBot="1">
      <c r="A96" s="367" t="s">
        <v>374</v>
      </c>
      <c r="B96" s="368"/>
      <c r="C96" s="197" t="s">
        <v>375</v>
      </c>
      <c r="D96" s="369" t="s">
        <v>376</v>
      </c>
      <c r="E96" s="370"/>
      <c r="F96" s="371" t="s">
        <v>377</v>
      </c>
      <c r="G96" s="371"/>
      <c r="H96" s="371"/>
      <c r="I96" s="371"/>
      <c r="J96" s="372"/>
      <c r="K96" s="382"/>
    </row>
    <row r="97" spans="1:38" ht="30" customHeight="1" thickTop="1">
      <c r="A97" s="373" t="s">
        <v>432</v>
      </c>
      <c r="B97" s="373"/>
      <c r="C97" s="373"/>
      <c r="D97" s="373"/>
      <c r="E97" s="373"/>
      <c r="F97" s="373"/>
      <c r="G97" s="373"/>
      <c r="H97" s="373"/>
      <c r="I97" s="378" t="s">
        <v>342</v>
      </c>
      <c r="J97" s="379"/>
    </row>
    <row r="98" spans="1:38" ht="30" customHeight="1">
      <c r="A98" s="373"/>
      <c r="B98" s="373"/>
      <c r="C98" s="373"/>
      <c r="D98" s="373"/>
      <c r="E98" s="373"/>
      <c r="F98" s="373"/>
      <c r="G98" s="373"/>
      <c r="H98" s="373"/>
      <c r="I98" s="376">
        <f>H103</f>
        <v>9.6527777777777768E-2</v>
      </c>
      <c r="J98" s="375"/>
    </row>
    <row r="99" spans="1:38" ht="30" customHeight="1" thickBot="1">
      <c r="A99" s="377">
        <f>$A$3</f>
        <v>45083</v>
      </c>
      <c r="B99" s="377"/>
      <c r="C99" s="377"/>
      <c r="D99" s="94" t="s">
        <v>343</v>
      </c>
      <c r="E99" s="274">
        <f>_xlfn.XLOOKUP(H99,'월간 계획'!C:C,'월간 계획'!B:B,"")</f>
        <v>3662</v>
      </c>
      <c r="F99" s="296">
        <f>_xlfn.XLOOKUP(J99,'월간 계획'!C:C,'월간 계획'!B:B,"")</f>
        <v>3662</v>
      </c>
      <c r="G99" s="95" t="s">
        <v>344</v>
      </c>
      <c r="H99" s="95" t="str">
        <f>_xlfn.XLOOKUP(M99,'월간 계획'!X:X,'월간 계획'!C:C,"")</f>
        <v>최용선</v>
      </c>
      <c r="I99" s="95" t="s">
        <v>345</v>
      </c>
      <c r="J99" s="96" t="str">
        <f>_xlfn.XLOOKUP(N99,'월간 계획'!X:X,'월간 계획'!C:C,"")</f>
        <v>김학희</v>
      </c>
      <c r="K99" s="93"/>
      <c r="L99" s="93" t="str">
        <f>IF(E99=F99,"ok","확인")</f>
        <v>ok</v>
      </c>
      <c r="M99" s="93" t="s">
        <v>400</v>
      </c>
      <c r="N99" s="93" t="s">
        <v>401</v>
      </c>
    </row>
    <row r="100" spans="1:38" ht="30" customHeight="1" thickTop="1" thickBot="1">
      <c r="A100" s="198" t="s">
        <v>348</v>
      </c>
      <c r="B100" s="168" t="s">
        <v>349</v>
      </c>
      <c r="C100" s="169" t="s">
        <v>350</v>
      </c>
      <c r="D100" s="169" t="s">
        <v>351</v>
      </c>
      <c r="E100" s="169" t="s">
        <v>352</v>
      </c>
      <c r="F100" s="169" t="s">
        <v>353</v>
      </c>
      <c r="G100" s="169" t="s">
        <v>352</v>
      </c>
      <c r="H100" s="169" t="s">
        <v>351</v>
      </c>
      <c r="I100" s="168" t="s">
        <v>350</v>
      </c>
      <c r="J100" s="199" t="s">
        <v>354</v>
      </c>
      <c r="K100" s="171" t="s">
        <v>355</v>
      </c>
    </row>
    <row r="101" spans="1:38" ht="30" customHeight="1" thickTop="1">
      <c r="A101" s="200" t="s">
        <v>356</v>
      </c>
      <c r="B101" s="230"/>
      <c r="C101" s="230"/>
      <c r="D101" s="230"/>
      <c r="E101" s="230"/>
      <c r="F101" s="231">
        <v>0.24305555555555555</v>
      </c>
      <c r="G101" s="231">
        <v>0.25555555555555559</v>
      </c>
      <c r="H101" s="231">
        <v>0.2722222222222222</v>
      </c>
      <c r="I101" s="231">
        <v>0.2951388888888889</v>
      </c>
      <c r="J101" s="231">
        <v>0.30902777777777779</v>
      </c>
      <c r="K101" s="177" t="s">
        <v>357</v>
      </c>
      <c r="M101" s="108"/>
      <c r="N101" s="108"/>
      <c r="P101" s="108"/>
      <c r="Q101" s="108"/>
      <c r="R101" s="108"/>
      <c r="S101" s="108"/>
      <c r="T101" s="108"/>
      <c r="U101" s="178">
        <f>C101-B101</f>
        <v>0</v>
      </c>
      <c r="V101" s="178">
        <f t="shared" ref="V101:AB105" si="32">D101-C101</f>
        <v>0</v>
      </c>
      <c r="W101" s="178">
        <f t="shared" si="32"/>
        <v>0</v>
      </c>
      <c r="X101" s="178">
        <f t="shared" si="32"/>
        <v>0.24305555555555555</v>
      </c>
      <c r="Y101" s="178">
        <f t="shared" si="32"/>
        <v>1.2500000000000039E-2</v>
      </c>
      <c r="Z101" s="178">
        <f t="shared" si="32"/>
        <v>1.6666666666666607E-2</v>
      </c>
      <c r="AA101" s="178">
        <f t="shared" si="32"/>
        <v>2.2916666666666696E-2</v>
      </c>
      <c r="AB101" s="178">
        <f>J101-I101</f>
        <v>1.3888888888888895E-2</v>
      </c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</row>
    <row r="102" spans="1:38" ht="30" customHeight="1">
      <c r="A102" s="203" t="s">
        <v>358</v>
      </c>
      <c r="B102" s="175">
        <v>0.3263888888888889</v>
      </c>
      <c r="C102" s="175">
        <f>B102+"00:25"</f>
        <v>0.34375</v>
      </c>
      <c r="D102" s="175">
        <v>0.37013888888888885</v>
      </c>
      <c r="E102" s="175">
        <v>0.38819444444444445</v>
      </c>
      <c r="F102" s="175">
        <v>0.40069444444444446</v>
      </c>
      <c r="G102" s="175">
        <v>0.41319444444444442</v>
      </c>
      <c r="H102" s="175">
        <v>0.42986111111111108</v>
      </c>
      <c r="I102" s="175">
        <v>0.4513888888888889</v>
      </c>
      <c r="J102" s="175">
        <v>0.47222222222222227</v>
      </c>
      <c r="K102" s="180" t="s">
        <v>357</v>
      </c>
      <c r="M102" s="108"/>
      <c r="N102" s="108"/>
      <c r="P102" s="108"/>
      <c r="Q102" s="108"/>
      <c r="R102" s="108"/>
      <c r="S102" s="108"/>
      <c r="T102" s="108"/>
      <c r="U102" s="178">
        <f t="shared" ref="U102:U105" si="33">C102-B102</f>
        <v>1.7361111111111105E-2</v>
      </c>
      <c r="V102" s="178">
        <f t="shared" si="32"/>
        <v>2.6388888888888851E-2</v>
      </c>
      <c r="W102" s="178">
        <f t="shared" si="32"/>
        <v>1.8055555555555602E-2</v>
      </c>
      <c r="X102" s="178">
        <f t="shared" si="32"/>
        <v>1.2500000000000011E-2</v>
      </c>
      <c r="Y102" s="178">
        <f t="shared" si="32"/>
        <v>1.2499999999999956E-2</v>
      </c>
      <c r="Z102" s="178">
        <f t="shared" si="32"/>
        <v>1.6666666666666663E-2</v>
      </c>
      <c r="AA102" s="178">
        <f t="shared" si="32"/>
        <v>2.1527777777777812E-2</v>
      </c>
      <c r="AB102" s="178">
        <f t="shared" si="32"/>
        <v>2.083333333333337E-2</v>
      </c>
      <c r="AC102" s="178"/>
      <c r="AD102" s="178">
        <f>B102-B86</f>
        <v>1.6666666666666663E-2</v>
      </c>
      <c r="AE102" s="178">
        <f t="shared" ref="AE102:AL105" si="34">C102-C86</f>
        <v>1.6666666666666663E-2</v>
      </c>
      <c r="AF102" s="178">
        <f t="shared" si="34"/>
        <v>1.6666666666666663E-2</v>
      </c>
      <c r="AG102" s="178">
        <f t="shared" si="34"/>
        <v>1.6666666666666718E-2</v>
      </c>
      <c r="AH102" s="178">
        <f t="shared" si="34"/>
        <v>1.6666666666666663E-2</v>
      </c>
      <c r="AI102" s="178">
        <f t="shared" si="34"/>
        <v>1.6666666666666607E-2</v>
      </c>
      <c r="AJ102" s="178">
        <f t="shared" si="34"/>
        <v>1.6666666666666663E-2</v>
      </c>
      <c r="AK102" s="178">
        <f t="shared" si="34"/>
        <v>1.6666666666666663E-2</v>
      </c>
      <c r="AL102" s="178">
        <f t="shared" si="34"/>
        <v>1.6666666666666718E-2</v>
      </c>
    </row>
    <row r="103" spans="1:38" ht="30" customHeight="1">
      <c r="A103" s="203" t="s">
        <v>359</v>
      </c>
      <c r="B103" s="175">
        <v>0.49305555555555558</v>
      </c>
      <c r="C103" s="175">
        <f t="shared" ref="C103:C105" si="35">B103+"00:25"</f>
        <v>0.51041666666666674</v>
      </c>
      <c r="D103" s="175">
        <v>0.53680555555555554</v>
      </c>
      <c r="E103" s="175">
        <v>5.486111111111111E-2</v>
      </c>
      <c r="F103" s="175">
        <v>6.7361111111111108E-2</v>
      </c>
      <c r="G103" s="175">
        <v>7.9861111111111105E-2</v>
      </c>
      <c r="H103" s="181">
        <v>9.6527777777777768E-2</v>
      </c>
      <c r="I103" s="175">
        <v>0.11805555555555557</v>
      </c>
      <c r="J103" s="175">
        <v>0.1388888888888889</v>
      </c>
      <c r="K103" s="180" t="s">
        <v>357</v>
      </c>
      <c r="M103" s="108"/>
      <c r="N103" s="108"/>
      <c r="P103" s="108"/>
      <c r="Q103" s="108"/>
      <c r="R103" s="108"/>
      <c r="S103" s="108"/>
      <c r="T103" s="108"/>
      <c r="U103" s="178">
        <f t="shared" si="33"/>
        <v>1.736111111111116E-2</v>
      </c>
      <c r="V103" s="178">
        <f t="shared" si="32"/>
        <v>2.6388888888888795E-2</v>
      </c>
      <c r="W103" s="178">
        <f t="shared" si="32"/>
        <v>-0.4819444444444444</v>
      </c>
      <c r="X103" s="178">
        <f t="shared" si="32"/>
        <v>1.2499999999999997E-2</v>
      </c>
      <c r="Y103" s="178">
        <f t="shared" si="32"/>
        <v>1.2499999999999997E-2</v>
      </c>
      <c r="Z103" s="178">
        <f t="shared" si="32"/>
        <v>1.6666666666666663E-2</v>
      </c>
      <c r="AA103" s="178">
        <f t="shared" si="32"/>
        <v>2.1527777777777798E-2</v>
      </c>
      <c r="AB103" s="178">
        <f t="shared" si="32"/>
        <v>2.0833333333333329E-2</v>
      </c>
      <c r="AC103" s="178"/>
      <c r="AD103" s="178">
        <f t="shared" ref="AD103:AD105" si="36">B103-B87</f>
        <v>1.6666666666666663E-2</v>
      </c>
      <c r="AE103" s="178">
        <f t="shared" si="34"/>
        <v>1.6666666666666718E-2</v>
      </c>
      <c r="AF103" s="178">
        <f t="shared" si="34"/>
        <v>1.6666666666666718E-2</v>
      </c>
      <c r="AG103" s="178">
        <f t="shared" si="34"/>
        <v>-0.48333333333333328</v>
      </c>
      <c r="AH103" s="178">
        <f t="shared" si="34"/>
        <v>1.6666666666666656E-2</v>
      </c>
      <c r="AI103" s="178">
        <f t="shared" si="34"/>
        <v>1.6666666666666663E-2</v>
      </c>
      <c r="AJ103" s="178">
        <f t="shared" si="34"/>
        <v>1.6666666666666663E-2</v>
      </c>
      <c r="AK103" s="178">
        <f t="shared" si="34"/>
        <v>1.6666666666666663E-2</v>
      </c>
      <c r="AL103" s="178">
        <f t="shared" si="34"/>
        <v>1.6666666666666663E-2</v>
      </c>
    </row>
    <row r="104" spans="1:38" ht="30" customHeight="1">
      <c r="A104" s="203" t="s">
        <v>360</v>
      </c>
      <c r="B104" s="175">
        <v>0.15972222222222224</v>
      </c>
      <c r="C104" s="175">
        <f t="shared" si="35"/>
        <v>0.17708333333333334</v>
      </c>
      <c r="D104" s="175">
        <v>0.20347222222222219</v>
      </c>
      <c r="E104" s="175">
        <v>0.22152777777777777</v>
      </c>
      <c r="F104" s="175">
        <v>0.23402777777777781</v>
      </c>
      <c r="G104" s="175">
        <v>0.24652777777777779</v>
      </c>
      <c r="H104" s="175">
        <v>0.26319444444444445</v>
      </c>
      <c r="I104" s="175">
        <v>0.28472222222222221</v>
      </c>
      <c r="J104" s="175">
        <v>0.30555555555555552</v>
      </c>
      <c r="K104" s="180" t="s">
        <v>357</v>
      </c>
      <c r="M104" s="108"/>
      <c r="N104" s="108"/>
      <c r="P104" s="108"/>
      <c r="Q104" s="108"/>
      <c r="R104" s="108"/>
      <c r="S104" s="108"/>
      <c r="T104" s="108"/>
      <c r="U104" s="178">
        <f t="shared" si="33"/>
        <v>1.7361111111111105E-2</v>
      </c>
      <c r="V104" s="178">
        <f t="shared" si="32"/>
        <v>2.6388888888888851E-2</v>
      </c>
      <c r="W104" s="178">
        <f t="shared" si="32"/>
        <v>1.8055555555555575E-2</v>
      </c>
      <c r="X104" s="178">
        <f t="shared" si="32"/>
        <v>1.2500000000000039E-2</v>
      </c>
      <c r="Y104" s="178">
        <f t="shared" si="32"/>
        <v>1.2499999999999983E-2</v>
      </c>
      <c r="Z104" s="178">
        <f t="shared" si="32"/>
        <v>1.6666666666666663E-2</v>
      </c>
      <c r="AA104" s="178">
        <f t="shared" si="32"/>
        <v>2.1527777777777757E-2</v>
      </c>
      <c r="AB104" s="178">
        <f t="shared" si="32"/>
        <v>2.0833333333333315E-2</v>
      </c>
      <c r="AC104" s="178"/>
      <c r="AD104" s="178">
        <f t="shared" si="36"/>
        <v>1.6666666666666663E-2</v>
      </c>
      <c r="AE104" s="178">
        <f t="shared" si="34"/>
        <v>1.6666666666666663E-2</v>
      </c>
      <c r="AF104" s="178">
        <f t="shared" si="34"/>
        <v>1.6666666666666635E-2</v>
      </c>
      <c r="AG104" s="178">
        <f t="shared" si="34"/>
        <v>1.6666666666666635E-2</v>
      </c>
      <c r="AH104" s="178">
        <f t="shared" si="34"/>
        <v>1.6666666666666691E-2</v>
      </c>
      <c r="AI104" s="178">
        <f t="shared" si="34"/>
        <v>1.6666666666666691E-2</v>
      </c>
      <c r="AJ104" s="178">
        <f t="shared" si="34"/>
        <v>1.6666666666666663E-2</v>
      </c>
      <c r="AK104" s="178">
        <f t="shared" si="34"/>
        <v>1.6666666666666663E-2</v>
      </c>
      <c r="AL104" s="178">
        <f t="shared" si="34"/>
        <v>1.6666666666666607E-2</v>
      </c>
    </row>
    <row r="105" spans="1:38" ht="30" customHeight="1">
      <c r="A105" s="203" t="s">
        <v>361</v>
      </c>
      <c r="B105" s="232">
        <v>0.32847222222222222</v>
      </c>
      <c r="C105" s="175">
        <f t="shared" si="35"/>
        <v>0.34583333333333333</v>
      </c>
      <c r="D105" s="232">
        <v>0.3666666666666667</v>
      </c>
      <c r="E105" s="232">
        <v>0.38194444444444442</v>
      </c>
      <c r="F105" s="232">
        <v>0.40486111111111112</v>
      </c>
      <c r="G105" s="232">
        <v>0.41666666666666669</v>
      </c>
      <c r="H105" s="232">
        <v>0.43333333333333335</v>
      </c>
      <c r="I105" s="232">
        <v>0.4548611111111111</v>
      </c>
      <c r="J105" s="232">
        <v>0.46875</v>
      </c>
      <c r="K105" s="184" t="s">
        <v>357</v>
      </c>
      <c r="M105" s="108"/>
      <c r="N105" s="108"/>
      <c r="P105" s="108"/>
      <c r="Q105" s="108"/>
      <c r="R105" s="108"/>
      <c r="S105" s="108"/>
      <c r="T105" s="108"/>
      <c r="U105" s="178">
        <f t="shared" si="33"/>
        <v>1.7361111111111105E-2</v>
      </c>
      <c r="V105" s="185">
        <f t="shared" si="32"/>
        <v>2.083333333333337E-2</v>
      </c>
      <c r="W105" s="185">
        <f t="shared" si="32"/>
        <v>1.5277777777777724E-2</v>
      </c>
      <c r="X105" s="178">
        <f t="shared" si="32"/>
        <v>2.2916666666666696E-2</v>
      </c>
      <c r="Y105" s="178">
        <f t="shared" si="32"/>
        <v>1.1805555555555569E-2</v>
      </c>
      <c r="Z105" s="178">
        <f t="shared" si="32"/>
        <v>1.6666666666666663E-2</v>
      </c>
      <c r="AA105" s="178">
        <f t="shared" si="32"/>
        <v>2.1527777777777757E-2</v>
      </c>
      <c r="AB105" s="178">
        <f t="shared" si="32"/>
        <v>1.3888888888888895E-2</v>
      </c>
      <c r="AC105" s="178"/>
      <c r="AD105" s="178">
        <f t="shared" si="36"/>
        <v>1.5972222222222221E-2</v>
      </c>
      <c r="AE105" s="178">
        <f t="shared" si="34"/>
        <v>1.5972222222222221E-2</v>
      </c>
      <c r="AF105" s="185">
        <f t="shared" si="34"/>
        <v>1.0416666666666685E-2</v>
      </c>
      <c r="AG105" s="185">
        <f t="shared" si="34"/>
        <v>7.6388888888889173E-3</v>
      </c>
      <c r="AH105" s="178">
        <f t="shared" si="34"/>
        <v>1.8055555555555547E-2</v>
      </c>
      <c r="AI105" s="178">
        <f t="shared" si="34"/>
        <v>1.7361111111111105E-2</v>
      </c>
      <c r="AJ105" s="178">
        <f t="shared" si="34"/>
        <v>1.736111111111116E-2</v>
      </c>
      <c r="AK105" s="178">
        <f t="shared" si="34"/>
        <v>1.7361111111111105E-2</v>
      </c>
      <c r="AL105" s="178">
        <f t="shared" si="34"/>
        <v>1.7361111111111105E-2</v>
      </c>
    </row>
    <row r="106" spans="1:38" ht="30" customHeight="1">
      <c r="A106" s="203"/>
      <c r="B106" s="227"/>
      <c r="C106" s="227"/>
      <c r="D106" s="227"/>
      <c r="E106" s="227"/>
      <c r="F106" s="228"/>
      <c r="G106" s="228"/>
      <c r="H106" s="228"/>
      <c r="I106" s="228"/>
      <c r="J106" s="229"/>
      <c r="K106" s="189"/>
    </row>
    <row r="107" spans="1:38" ht="30" customHeight="1" thickBot="1">
      <c r="A107" s="207">
        <v>7</v>
      </c>
      <c r="B107" s="191"/>
      <c r="C107" s="191"/>
      <c r="D107" s="191"/>
      <c r="E107" s="191"/>
      <c r="F107" s="192"/>
      <c r="G107" s="192"/>
      <c r="H107" s="192"/>
      <c r="I107" s="192"/>
      <c r="J107" s="208"/>
      <c r="K107" s="380" t="s">
        <v>362</v>
      </c>
    </row>
    <row r="108" spans="1:38" ht="30" customHeight="1" thickTop="1" thickBot="1">
      <c r="A108" s="383" t="s">
        <v>363</v>
      </c>
      <c r="B108" s="384"/>
      <c r="C108" s="384"/>
      <c r="D108" s="384"/>
      <c r="E108" s="384"/>
      <c r="F108" s="384"/>
      <c r="G108" s="384"/>
      <c r="H108" s="384"/>
      <c r="I108" s="384"/>
      <c r="J108" s="385"/>
      <c r="K108" s="381"/>
    </row>
    <row r="109" spans="1:38" ht="30" customHeight="1" thickTop="1">
      <c r="A109" s="386" t="s">
        <v>364</v>
      </c>
      <c r="B109" s="387"/>
      <c r="C109" s="388"/>
      <c r="D109" s="387"/>
      <c r="E109" s="389" t="s">
        <v>365</v>
      </c>
      <c r="F109" s="390"/>
      <c r="G109" s="391"/>
      <c r="H109" s="389" t="s">
        <v>402</v>
      </c>
      <c r="I109" s="390"/>
      <c r="J109" s="392"/>
      <c r="K109" s="381"/>
    </row>
    <row r="110" spans="1:38" ht="30" customHeight="1">
      <c r="A110" s="393" t="s">
        <v>367</v>
      </c>
      <c r="B110" s="394"/>
      <c r="C110" s="395" t="s">
        <v>368</v>
      </c>
      <c r="D110" s="395"/>
      <c r="E110" s="396"/>
      <c r="F110" s="365" t="s">
        <v>369</v>
      </c>
      <c r="G110" s="365"/>
      <c r="H110" s="365"/>
      <c r="I110" s="365"/>
      <c r="J110" s="366"/>
      <c r="K110" s="381"/>
    </row>
    <row r="111" spans="1:38" ht="30" customHeight="1">
      <c r="A111" s="397" t="s">
        <v>370</v>
      </c>
      <c r="B111" s="398"/>
      <c r="C111" s="196" t="s">
        <v>371</v>
      </c>
      <c r="D111" s="194" t="s">
        <v>372</v>
      </c>
      <c r="E111" s="195"/>
      <c r="F111" s="365" t="s">
        <v>373</v>
      </c>
      <c r="G111" s="365"/>
      <c r="H111" s="365"/>
      <c r="I111" s="365"/>
      <c r="J111" s="366"/>
      <c r="K111" s="381"/>
    </row>
    <row r="112" spans="1:38" ht="30" customHeight="1" thickBot="1">
      <c r="A112" s="367" t="s">
        <v>374</v>
      </c>
      <c r="B112" s="368"/>
      <c r="C112" s="197" t="s">
        <v>375</v>
      </c>
      <c r="D112" s="369" t="s">
        <v>376</v>
      </c>
      <c r="E112" s="370"/>
      <c r="F112" s="371" t="s">
        <v>377</v>
      </c>
      <c r="G112" s="371"/>
      <c r="H112" s="371"/>
      <c r="I112" s="371"/>
      <c r="J112" s="372"/>
      <c r="K112" s="382"/>
    </row>
    <row r="113" spans="1:38" ht="30" customHeight="1" thickTop="1">
      <c r="A113" s="373" t="s">
        <v>433</v>
      </c>
      <c r="B113" s="373"/>
      <c r="C113" s="373"/>
      <c r="D113" s="373"/>
      <c r="E113" s="373"/>
      <c r="F113" s="373"/>
      <c r="G113" s="373"/>
      <c r="H113" s="373"/>
      <c r="I113" s="378" t="s">
        <v>342</v>
      </c>
      <c r="J113" s="379"/>
    </row>
    <row r="114" spans="1:38" ht="30" customHeight="1">
      <c r="A114" s="373"/>
      <c r="B114" s="373"/>
      <c r="C114" s="373"/>
      <c r="D114" s="373"/>
      <c r="E114" s="373"/>
      <c r="F114" s="373"/>
      <c r="G114" s="373"/>
      <c r="H114" s="373"/>
      <c r="I114" s="376">
        <f>H119</f>
        <v>0.11319444444444444</v>
      </c>
      <c r="J114" s="375"/>
    </row>
    <row r="115" spans="1:38" ht="30" customHeight="1" thickBot="1">
      <c r="A115" s="377">
        <f>$A$3</f>
        <v>45083</v>
      </c>
      <c r="B115" s="377"/>
      <c r="C115" s="377"/>
      <c r="D115" s="94" t="s">
        <v>343</v>
      </c>
      <c r="E115" s="274">
        <f>_xlfn.XLOOKUP(H115,'월간 계획'!C:C,'월간 계획'!B:B,"")</f>
        <v>3508</v>
      </c>
      <c r="F115" s="296">
        <f>_xlfn.XLOOKUP(J115,'월간 계획'!C:C,'월간 계획'!B:B,"")</f>
        <v>3508</v>
      </c>
      <c r="G115" s="95" t="s">
        <v>344</v>
      </c>
      <c r="H115" s="95" t="str">
        <f>_xlfn.XLOOKUP(M115,'월간 계획'!X:X,'월간 계획'!C:C,"")</f>
        <v>이수환</v>
      </c>
      <c r="I115" s="95" t="s">
        <v>345</v>
      </c>
      <c r="J115" s="96" t="str">
        <f>_xlfn.XLOOKUP(N115,'월간 계획'!X:X,'월간 계획'!C:C,"")</f>
        <v>박선웅</v>
      </c>
      <c r="K115" s="93"/>
      <c r="L115" s="93" t="str">
        <f>IF(E115=F115,"ok","확인")</f>
        <v>ok</v>
      </c>
      <c r="M115" s="93" t="s">
        <v>404</v>
      </c>
      <c r="N115" s="93" t="s">
        <v>405</v>
      </c>
    </row>
    <row r="116" spans="1:38" ht="30" customHeight="1" thickTop="1" thickBot="1">
      <c r="A116" s="198" t="s">
        <v>348</v>
      </c>
      <c r="B116" s="168" t="s">
        <v>349</v>
      </c>
      <c r="C116" s="169" t="s">
        <v>350</v>
      </c>
      <c r="D116" s="169" t="s">
        <v>351</v>
      </c>
      <c r="E116" s="169" t="s">
        <v>352</v>
      </c>
      <c r="F116" s="169" t="s">
        <v>353</v>
      </c>
      <c r="G116" s="169" t="s">
        <v>352</v>
      </c>
      <c r="H116" s="169" t="s">
        <v>351</v>
      </c>
      <c r="I116" s="168" t="s">
        <v>350</v>
      </c>
      <c r="J116" s="199" t="s">
        <v>354</v>
      </c>
      <c r="K116" s="171" t="s">
        <v>355</v>
      </c>
    </row>
    <row r="117" spans="1:38" ht="30" customHeight="1" thickTop="1">
      <c r="A117" s="200" t="s">
        <v>356</v>
      </c>
      <c r="B117" s="217"/>
      <c r="C117" s="399" t="s">
        <v>434</v>
      </c>
      <c r="D117" s="400"/>
      <c r="E117" s="201">
        <v>0.24444444444444446</v>
      </c>
      <c r="F117" s="201">
        <v>0.25694444444444448</v>
      </c>
      <c r="G117" s="201">
        <v>0.26944444444444443</v>
      </c>
      <c r="H117" s="201">
        <v>0.28611111111111115</v>
      </c>
      <c r="I117" s="201">
        <v>0.3125</v>
      </c>
      <c r="J117" s="202">
        <v>0.3263888888888889</v>
      </c>
      <c r="K117" s="177" t="s">
        <v>357</v>
      </c>
      <c r="M117" s="108"/>
      <c r="N117" s="108"/>
      <c r="P117" s="108"/>
      <c r="Q117" s="108"/>
      <c r="R117" s="108"/>
      <c r="S117" s="108"/>
      <c r="T117" s="108"/>
      <c r="U117" s="178" t="e">
        <f>C117-B117</f>
        <v>#VALUE!</v>
      </c>
      <c r="V117" s="178" t="e">
        <f t="shared" ref="V117:AB121" si="37">D117-C117</f>
        <v>#VALUE!</v>
      </c>
      <c r="W117" s="178">
        <f t="shared" si="37"/>
        <v>0.24444444444444446</v>
      </c>
      <c r="X117" s="178">
        <f t="shared" si="37"/>
        <v>1.2500000000000011E-2</v>
      </c>
      <c r="Y117" s="178">
        <f t="shared" si="37"/>
        <v>1.2499999999999956E-2</v>
      </c>
      <c r="Z117" s="178">
        <f t="shared" si="37"/>
        <v>1.6666666666666718E-2</v>
      </c>
      <c r="AA117" s="178">
        <f t="shared" si="37"/>
        <v>2.6388888888888851E-2</v>
      </c>
      <c r="AB117" s="178">
        <f>J117-I117</f>
        <v>1.3888888888888895E-2</v>
      </c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</row>
    <row r="118" spans="1:38" ht="30" customHeight="1">
      <c r="A118" s="203" t="s">
        <v>358</v>
      </c>
      <c r="B118" s="175">
        <v>0.3430555555555555</v>
      </c>
      <c r="C118" s="175">
        <f>B118+"00:25"</f>
        <v>0.36041666666666661</v>
      </c>
      <c r="D118" s="175">
        <v>0.38680555555555557</v>
      </c>
      <c r="E118" s="175">
        <v>0.40486111111111112</v>
      </c>
      <c r="F118" s="175">
        <v>0.41736111111111113</v>
      </c>
      <c r="G118" s="175">
        <v>0.42986111111111108</v>
      </c>
      <c r="H118" s="175">
        <v>0.4465277777777778</v>
      </c>
      <c r="I118" s="175">
        <v>0.4680555555555555</v>
      </c>
      <c r="J118" s="176">
        <v>0.48888888888888887</v>
      </c>
      <c r="K118" s="180" t="s">
        <v>357</v>
      </c>
      <c r="M118" s="108"/>
      <c r="N118" s="108"/>
      <c r="P118" s="108"/>
      <c r="Q118" s="108"/>
      <c r="R118" s="108"/>
      <c r="S118" s="108"/>
      <c r="T118" s="108"/>
      <c r="U118" s="178">
        <f t="shared" ref="U118:U121" si="38">C118-B118</f>
        <v>1.7361111111111105E-2</v>
      </c>
      <c r="V118" s="178">
        <f t="shared" si="37"/>
        <v>2.6388888888888962E-2</v>
      </c>
      <c r="W118" s="178">
        <f t="shared" si="37"/>
        <v>1.8055555555555547E-2</v>
      </c>
      <c r="X118" s="178">
        <f t="shared" si="37"/>
        <v>1.2500000000000011E-2</v>
      </c>
      <c r="Y118" s="178">
        <f t="shared" si="37"/>
        <v>1.2499999999999956E-2</v>
      </c>
      <c r="Z118" s="178">
        <f t="shared" si="37"/>
        <v>1.6666666666666718E-2</v>
      </c>
      <c r="AA118" s="178">
        <f t="shared" si="37"/>
        <v>2.1527777777777701E-2</v>
      </c>
      <c r="AB118" s="178">
        <f t="shared" si="37"/>
        <v>2.083333333333337E-2</v>
      </c>
      <c r="AC118" s="178"/>
      <c r="AD118" s="178">
        <f>B118-B102</f>
        <v>1.6666666666666607E-2</v>
      </c>
      <c r="AE118" s="178">
        <f t="shared" ref="AE118:AL121" si="39">C118-C102</f>
        <v>1.6666666666666607E-2</v>
      </c>
      <c r="AF118" s="178">
        <f t="shared" si="39"/>
        <v>1.6666666666666718E-2</v>
      </c>
      <c r="AG118" s="178">
        <f t="shared" si="39"/>
        <v>1.6666666666666663E-2</v>
      </c>
      <c r="AH118" s="178">
        <f t="shared" si="39"/>
        <v>1.6666666666666663E-2</v>
      </c>
      <c r="AI118" s="178">
        <f t="shared" si="39"/>
        <v>1.6666666666666663E-2</v>
      </c>
      <c r="AJ118" s="178">
        <f t="shared" si="39"/>
        <v>1.6666666666666718E-2</v>
      </c>
      <c r="AK118" s="178">
        <f t="shared" si="39"/>
        <v>1.6666666666666607E-2</v>
      </c>
      <c r="AL118" s="178">
        <f t="shared" si="39"/>
        <v>1.6666666666666607E-2</v>
      </c>
    </row>
    <row r="119" spans="1:38" ht="30" customHeight="1">
      <c r="A119" s="203" t="s">
        <v>359</v>
      </c>
      <c r="B119" s="175">
        <v>0.50972222222222219</v>
      </c>
      <c r="C119" s="175">
        <f t="shared" ref="C119:C120" si="40">B119+"00:25"</f>
        <v>0.52708333333333335</v>
      </c>
      <c r="D119" s="175">
        <v>5.347222222222222E-2</v>
      </c>
      <c r="E119" s="175">
        <v>7.1527777777777787E-2</v>
      </c>
      <c r="F119" s="175">
        <v>8.4027777777777771E-2</v>
      </c>
      <c r="G119" s="175">
        <v>9.6527777777777768E-2</v>
      </c>
      <c r="H119" s="181">
        <v>0.11319444444444444</v>
      </c>
      <c r="I119" s="175">
        <v>0.13472222222222222</v>
      </c>
      <c r="J119" s="176">
        <v>0.15555555555555556</v>
      </c>
      <c r="K119" s="180" t="s">
        <v>357</v>
      </c>
      <c r="M119" s="108"/>
      <c r="N119" s="108"/>
      <c r="P119" s="108"/>
      <c r="Q119" s="108"/>
      <c r="R119" s="108"/>
      <c r="S119" s="108"/>
      <c r="T119" s="108"/>
      <c r="U119" s="178">
        <f t="shared" si="38"/>
        <v>1.736111111111116E-2</v>
      </c>
      <c r="V119" s="178">
        <f t="shared" si="37"/>
        <v>-0.47361111111111115</v>
      </c>
      <c r="W119" s="178">
        <f t="shared" si="37"/>
        <v>1.8055555555555568E-2</v>
      </c>
      <c r="X119" s="178">
        <f t="shared" si="37"/>
        <v>1.2499999999999983E-2</v>
      </c>
      <c r="Y119" s="178">
        <f t="shared" si="37"/>
        <v>1.2499999999999997E-2</v>
      </c>
      <c r="Z119" s="178">
        <f t="shared" si="37"/>
        <v>1.6666666666666677E-2</v>
      </c>
      <c r="AA119" s="178">
        <f t="shared" si="37"/>
        <v>2.1527777777777771E-2</v>
      </c>
      <c r="AB119" s="178">
        <f t="shared" si="37"/>
        <v>2.0833333333333343E-2</v>
      </c>
      <c r="AC119" s="178"/>
      <c r="AD119" s="178">
        <f t="shared" ref="AD119:AD121" si="41">B119-B103</f>
        <v>1.6666666666666607E-2</v>
      </c>
      <c r="AE119" s="178">
        <f t="shared" si="39"/>
        <v>1.6666666666666607E-2</v>
      </c>
      <c r="AF119" s="178">
        <f t="shared" si="39"/>
        <v>-0.48333333333333334</v>
      </c>
      <c r="AG119" s="178">
        <f t="shared" si="39"/>
        <v>1.6666666666666677E-2</v>
      </c>
      <c r="AH119" s="178">
        <f t="shared" si="39"/>
        <v>1.6666666666666663E-2</v>
      </c>
      <c r="AI119" s="178">
        <f t="shared" si="39"/>
        <v>1.6666666666666663E-2</v>
      </c>
      <c r="AJ119" s="178">
        <f t="shared" si="39"/>
        <v>1.6666666666666677E-2</v>
      </c>
      <c r="AK119" s="178">
        <f t="shared" si="39"/>
        <v>1.6666666666666649E-2</v>
      </c>
      <c r="AL119" s="178">
        <f t="shared" si="39"/>
        <v>1.6666666666666663E-2</v>
      </c>
    </row>
    <row r="120" spans="1:38" ht="30" customHeight="1">
      <c r="A120" s="203" t="s">
        <v>360</v>
      </c>
      <c r="B120" s="175">
        <v>0.1763888888888889</v>
      </c>
      <c r="C120" s="175">
        <f t="shared" si="40"/>
        <v>0.19375000000000001</v>
      </c>
      <c r="D120" s="175">
        <v>0.22013888888888888</v>
      </c>
      <c r="E120" s="175">
        <v>0.23819444444444446</v>
      </c>
      <c r="F120" s="175">
        <v>0.25069444444444444</v>
      </c>
      <c r="G120" s="175">
        <v>0.26319444444444445</v>
      </c>
      <c r="H120" s="175">
        <v>0.27986111111111112</v>
      </c>
      <c r="I120" s="175">
        <v>0.30138888888888887</v>
      </c>
      <c r="J120" s="176">
        <v>0.32222222222222224</v>
      </c>
      <c r="K120" s="180" t="s">
        <v>357</v>
      </c>
      <c r="M120" s="108"/>
      <c r="N120" s="108"/>
      <c r="P120" s="108"/>
      <c r="Q120" s="108"/>
      <c r="R120" s="108"/>
      <c r="S120" s="108"/>
      <c r="T120" s="108"/>
      <c r="U120" s="178">
        <f t="shared" si="38"/>
        <v>1.7361111111111105E-2</v>
      </c>
      <c r="V120" s="178">
        <f t="shared" si="37"/>
        <v>2.6388888888888878E-2</v>
      </c>
      <c r="W120" s="178">
        <f t="shared" si="37"/>
        <v>1.8055555555555575E-2</v>
      </c>
      <c r="X120" s="178">
        <f t="shared" si="37"/>
        <v>1.2499999999999983E-2</v>
      </c>
      <c r="Y120" s="178">
        <f t="shared" si="37"/>
        <v>1.2500000000000011E-2</v>
      </c>
      <c r="Z120" s="178">
        <f t="shared" si="37"/>
        <v>1.6666666666666663E-2</v>
      </c>
      <c r="AA120" s="178">
        <f t="shared" si="37"/>
        <v>2.1527777777777757E-2</v>
      </c>
      <c r="AB120" s="178">
        <f t="shared" si="37"/>
        <v>2.083333333333337E-2</v>
      </c>
      <c r="AC120" s="178"/>
      <c r="AD120" s="178">
        <f t="shared" si="41"/>
        <v>1.6666666666666663E-2</v>
      </c>
      <c r="AE120" s="178">
        <f t="shared" si="39"/>
        <v>1.6666666666666663E-2</v>
      </c>
      <c r="AF120" s="178">
        <f t="shared" si="39"/>
        <v>1.6666666666666691E-2</v>
      </c>
      <c r="AG120" s="178">
        <f t="shared" si="39"/>
        <v>1.6666666666666691E-2</v>
      </c>
      <c r="AH120" s="178">
        <f t="shared" si="39"/>
        <v>1.6666666666666635E-2</v>
      </c>
      <c r="AI120" s="178">
        <f t="shared" si="39"/>
        <v>1.6666666666666663E-2</v>
      </c>
      <c r="AJ120" s="178">
        <f t="shared" si="39"/>
        <v>1.6666666666666663E-2</v>
      </c>
      <c r="AK120" s="178">
        <f t="shared" si="39"/>
        <v>1.6666666666666663E-2</v>
      </c>
      <c r="AL120" s="178">
        <f t="shared" si="39"/>
        <v>1.6666666666666718E-2</v>
      </c>
    </row>
    <row r="121" spans="1:38" ht="30" customHeight="1" thickBot="1">
      <c r="A121" s="203" t="s">
        <v>361</v>
      </c>
      <c r="B121" s="233">
        <v>0.3444444444444445</v>
      </c>
      <c r="C121" s="224">
        <f>B121+"00:20"</f>
        <v>0.35833333333333339</v>
      </c>
      <c r="D121" s="224">
        <f>C121+"00:25"</f>
        <v>0.3756944444444445</v>
      </c>
      <c r="E121" s="224">
        <f>D121+"00:20"</f>
        <v>0.38958333333333339</v>
      </c>
      <c r="F121" s="224">
        <v>0.4236111111111111</v>
      </c>
      <c r="G121" s="224">
        <v>0.43402777777777773</v>
      </c>
      <c r="H121" s="224">
        <v>0.45069444444444445</v>
      </c>
      <c r="I121" s="224">
        <v>0.47222222222222227</v>
      </c>
      <c r="J121" s="225">
        <v>0.4861111111111111</v>
      </c>
      <c r="K121" s="184" t="s">
        <v>357</v>
      </c>
      <c r="M121" s="108"/>
      <c r="N121" s="108"/>
      <c r="P121" s="108"/>
      <c r="Q121" s="108"/>
      <c r="R121" s="108"/>
      <c r="S121" s="108"/>
      <c r="T121" s="108"/>
      <c r="U121" s="178">
        <f t="shared" si="38"/>
        <v>1.3888888888888895E-2</v>
      </c>
      <c r="V121" s="178">
        <f t="shared" si="37"/>
        <v>1.7361111111111105E-2</v>
      </c>
      <c r="W121" s="178">
        <f t="shared" si="37"/>
        <v>1.3888888888888895E-2</v>
      </c>
      <c r="X121" s="178">
        <f t="shared" si="37"/>
        <v>3.4027777777777712E-2</v>
      </c>
      <c r="Y121" s="178">
        <f t="shared" si="37"/>
        <v>1.041666666666663E-2</v>
      </c>
      <c r="Z121" s="178">
        <f t="shared" si="37"/>
        <v>1.6666666666666718E-2</v>
      </c>
      <c r="AA121" s="178">
        <f t="shared" si="37"/>
        <v>2.1527777777777812E-2</v>
      </c>
      <c r="AB121" s="178">
        <f t="shared" si="37"/>
        <v>1.388888888888884E-2</v>
      </c>
      <c r="AC121" s="178"/>
      <c r="AD121" s="178">
        <f t="shared" si="41"/>
        <v>1.5972222222222276E-2</v>
      </c>
      <c r="AE121" s="185">
        <f t="shared" si="39"/>
        <v>1.2500000000000067E-2</v>
      </c>
      <c r="AF121" s="185">
        <f t="shared" si="39"/>
        <v>9.0277777777778012E-3</v>
      </c>
      <c r="AG121" s="185">
        <f t="shared" si="39"/>
        <v>7.6388888888889728E-3</v>
      </c>
      <c r="AH121" s="178">
        <f t="shared" si="39"/>
        <v>1.8749999999999989E-2</v>
      </c>
      <c r="AI121" s="178">
        <f t="shared" si="39"/>
        <v>1.7361111111111049E-2</v>
      </c>
      <c r="AJ121" s="178">
        <f t="shared" si="39"/>
        <v>1.7361111111111105E-2</v>
      </c>
      <c r="AK121" s="178">
        <f t="shared" si="39"/>
        <v>1.736111111111116E-2</v>
      </c>
      <c r="AL121" s="178">
        <f t="shared" si="39"/>
        <v>1.7361111111111105E-2</v>
      </c>
    </row>
    <row r="122" spans="1:38" ht="30" customHeight="1">
      <c r="A122" s="203"/>
      <c r="B122" s="186"/>
      <c r="C122" s="186"/>
      <c r="D122" s="186"/>
      <c r="E122" s="186"/>
      <c r="F122" s="187"/>
      <c r="G122" s="187"/>
      <c r="H122" s="187"/>
      <c r="I122" s="187"/>
      <c r="J122" s="234"/>
      <c r="K122" s="189"/>
    </row>
    <row r="123" spans="1:38" ht="30" customHeight="1" thickBot="1">
      <c r="A123" s="207">
        <v>8</v>
      </c>
      <c r="B123" s="191"/>
      <c r="C123" s="191"/>
      <c r="D123" s="191"/>
      <c r="E123" s="191"/>
      <c r="F123" s="192"/>
      <c r="G123" s="192"/>
      <c r="H123" s="192"/>
      <c r="I123" s="192"/>
      <c r="J123" s="208"/>
      <c r="K123" s="380" t="s">
        <v>362</v>
      </c>
    </row>
    <row r="124" spans="1:38" ht="30" customHeight="1" thickTop="1" thickBot="1">
      <c r="A124" s="383" t="s">
        <v>363</v>
      </c>
      <c r="B124" s="384"/>
      <c r="C124" s="384"/>
      <c r="D124" s="384"/>
      <c r="E124" s="384"/>
      <c r="F124" s="384"/>
      <c r="G124" s="384"/>
      <c r="H124" s="384"/>
      <c r="I124" s="384"/>
      <c r="J124" s="385"/>
      <c r="K124" s="381"/>
    </row>
    <row r="125" spans="1:38" ht="30" customHeight="1" thickTop="1">
      <c r="A125" s="386" t="s">
        <v>364</v>
      </c>
      <c r="B125" s="387"/>
      <c r="C125" s="388"/>
      <c r="D125" s="387"/>
      <c r="E125" s="389" t="s">
        <v>365</v>
      </c>
      <c r="F125" s="390"/>
      <c r="G125" s="391"/>
      <c r="H125" s="389" t="s">
        <v>387</v>
      </c>
      <c r="I125" s="390"/>
      <c r="J125" s="392"/>
      <c r="K125" s="381"/>
    </row>
    <row r="126" spans="1:38" ht="30" customHeight="1">
      <c r="A126" s="393" t="s">
        <v>367</v>
      </c>
      <c r="B126" s="394"/>
      <c r="C126" s="395" t="s">
        <v>368</v>
      </c>
      <c r="D126" s="395"/>
      <c r="E126" s="396"/>
      <c r="F126" s="365" t="s">
        <v>369</v>
      </c>
      <c r="G126" s="365"/>
      <c r="H126" s="365"/>
      <c r="I126" s="365"/>
      <c r="J126" s="366"/>
      <c r="K126" s="381"/>
    </row>
    <row r="127" spans="1:38" ht="30" customHeight="1">
      <c r="A127" s="397" t="s">
        <v>370</v>
      </c>
      <c r="B127" s="398"/>
      <c r="C127" s="196" t="s">
        <v>371</v>
      </c>
      <c r="D127" s="194" t="s">
        <v>372</v>
      </c>
      <c r="E127" s="195"/>
      <c r="F127" s="365" t="s">
        <v>373</v>
      </c>
      <c r="G127" s="365"/>
      <c r="H127" s="365"/>
      <c r="I127" s="365"/>
      <c r="J127" s="366"/>
      <c r="K127" s="381"/>
    </row>
    <row r="128" spans="1:38" ht="30" customHeight="1" thickBot="1">
      <c r="A128" s="367" t="s">
        <v>374</v>
      </c>
      <c r="B128" s="368"/>
      <c r="C128" s="197" t="s">
        <v>375</v>
      </c>
      <c r="D128" s="369" t="s">
        <v>376</v>
      </c>
      <c r="E128" s="370"/>
      <c r="F128" s="371" t="s">
        <v>377</v>
      </c>
      <c r="G128" s="371"/>
      <c r="H128" s="371"/>
      <c r="I128" s="371"/>
      <c r="J128" s="372"/>
      <c r="K128" s="382"/>
    </row>
    <row r="129" spans="1:38" ht="30" customHeight="1" thickTop="1">
      <c r="A129" s="373" t="s">
        <v>435</v>
      </c>
      <c r="B129" s="373"/>
      <c r="C129" s="373"/>
      <c r="D129" s="373"/>
      <c r="E129" s="373"/>
      <c r="F129" s="373"/>
      <c r="G129" s="373"/>
      <c r="H129" s="373"/>
      <c r="I129" s="378" t="s">
        <v>342</v>
      </c>
      <c r="J129" s="379"/>
    </row>
    <row r="130" spans="1:38" ht="30" customHeight="1">
      <c r="A130" s="373"/>
      <c r="B130" s="373"/>
      <c r="C130" s="373"/>
      <c r="D130" s="373"/>
      <c r="E130" s="373"/>
      <c r="F130" s="373"/>
      <c r="G130" s="373"/>
      <c r="H130" s="373"/>
      <c r="I130" s="376">
        <f>H135</f>
        <v>0.12986111111111112</v>
      </c>
      <c r="J130" s="375"/>
    </row>
    <row r="131" spans="1:38" ht="30" customHeight="1" thickBot="1">
      <c r="A131" s="377">
        <f>$A$3</f>
        <v>45083</v>
      </c>
      <c r="B131" s="377"/>
      <c r="C131" s="377"/>
      <c r="D131" s="94" t="s">
        <v>343</v>
      </c>
      <c r="E131" s="274">
        <v>3509</v>
      </c>
      <c r="F131" s="296" t="str">
        <f>_xlfn.XLOOKUP(J131,'월간 계획'!C:C,'월간 계획'!B:B,"")</f>
        <v>SP</v>
      </c>
      <c r="G131" s="95" t="s">
        <v>344</v>
      </c>
      <c r="H131" s="95" t="str">
        <f>_xlfn.XLOOKUP(M131,'월간 계획'!X:X,'월간 계획'!C:C,"")</f>
        <v>김성취</v>
      </c>
      <c r="I131" s="95" t="s">
        <v>345</v>
      </c>
      <c r="J131" s="96" t="str">
        <f>_xlfn.XLOOKUP(N131,'월간 계획'!X:X,'월간 계획'!C:C,"")</f>
        <v>양광일</v>
      </c>
      <c r="K131" s="93"/>
      <c r="L131" s="93" t="str">
        <f>IF(E131=F131,"ok","확인")</f>
        <v>확인</v>
      </c>
      <c r="M131" s="93" t="s">
        <v>408</v>
      </c>
      <c r="N131" s="93" t="s">
        <v>409</v>
      </c>
    </row>
    <row r="132" spans="1:38" ht="30" customHeight="1" thickTop="1" thickBot="1">
      <c r="A132" s="198" t="s">
        <v>348</v>
      </c>
      <c r="B132" s="168" t="s">
        <v>349</v>
      </c>
      <c r="C132" s="169" t="s">
        <v>350</v>
      </c>
      <c r="D132" s="169" t="s">
        <v>351</v>
      </c>
      <c r="E132" s="169" t="s">
        <v>352</v>
      </c>
      <c r="F132" s="169" t="s">
        <v>353</v>
      </c>
      <c r="G132" s="169" t="s">
        <v>352</v>
      </c>
      <c r="H132" s="169" t="s">
        <v>351</v>
      </c>
      <c r="I132" s="168" t="s">
        <v>350</v>
      </c>
      <c r="J132" s="199" t="s">
        <v>354</v>
      </c>
      <c r="K132" s="171" t="s">
        <v>355</v>
      </c>
    </row>
    <row r="133" spans="1:38" ht="30" customHeight="1" thickTop="1">
      <c r="A133" s="200" t="s">
        <v>356</v>
      </c>
      <c r="B133" s="230"/>
      <c r="C133" s="235" t="s">
        <v>436</v>
      </c>
      <c r="D133" s="231">
        <v>0.24305555555555555</v>
      </c>
      <c r="E133" s="231">
        <v>0.26041666666666669</v>
      </c>
      <c r="F133" s="231">
        <v>0.27083333333333331</v>
      </c>
      <c r="G133" s="231">
        <v>0.28333333333333333</v>
      </c>
      <c r="H133" s="231">
        <v>0.3</v>
      </c>
      <c r="I133" s="231">
        <v>0.3215277777777778</v>
      </c>
      <c r="J133" s="231">
        <v>0.34236111111111112</v>
      </c>
      <c r="K133" s="177" t="s">
        <v>357</v>
      </c>
      <c r="M133" s="108"/>
      <c r="N133" s="108"/>
      <c r="P133" s="108"/>
      <c r="Q133" s="108"/>
      <c r="R133" s="108"/>
      <c r="S133" s="108"/>
      <c r="T133" s="108"/>
      <c r="U133" s="178" t="e">
        <f>C133-B133</f>
        <v>#VALUE!</v>
      </c>
      <c r="V133" s="178" t="e">
        <f t="shared" ref="V133:AB137" si="42">D133-C133</f>
        <v>#VALUE!</v>
      </c>
      <c r="W133" s="178">
        <f t="shared" si="42"/>
        <v>1.7361111111111133E-2</v>
      </c>
      <c r="X133" s="178">
        <f t="shared" si="42"/>
        <v>1.041666666666663E-2</v>
      </c>
      <c r="Y133" s="178">
        <f t="shared" si="42"/>
        <v>1.2500000000000011E-2</v>
      </c>
      <c r="Z133" s="178">
        <f t="shared" si="42"/>
        <v>1.6666666666666663E-2</v>
      </c>
      <c r="AA133" s="178">
        <f t="shared" si="42"/>
        <v>2.1527777777777812E-2</v>
      </c>
      <c r="AB133" s="178">
        <f>J133-I133</f>
        <v>2.0833333333333315E-2</v>
      </c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</row>
    <row r="134" spans="1:38" ht="30" customHeight="1">
      <c r="A134" s="203" t="s">
        <v>358</v>
      </c>
      <c r="B134" s="175">
        <v>0.35972222222222222</v>
      </c>
      <c r="C134" s="175">
        <f>B134+"00:25"</f>
        <v>0.37708333333333333</v>
      </c>
      <c r="D134" s="175">
        <v>0.40347222222222223</v>
      </c>
      <c r="E134" s="175">
        <v>0.42152777777777778</v>
      </c>
      <c r="F134" s="175">
        <v>0.43402777777777773</v>
      </c>
      <c r="G134" s="175">
        <v>0.4465277777777778</v>
      </c>
      <c r="H134" s="175">
        <v>0.46319444444444446</v>
      </c>
      <c r="I134" s="175">
        <v>0.48472222222222222</v>
      </c>
      <c r="J134" s="175">
        <v>0.50555555555555554</v>
      </c>
      <c r="K134" s="180" t="s">
        <v>357</v>
      </c>
      <c r="M134" s="108"/>
      <c r="N134" s="108"/>
      <c r="P134" s="108"/>
      <c r="Q134" s="108"/>
      <c r="R134" s="108"/>
      <c r="S134" s="108"/>
      <c r="T134" s="108"/>
      <c r="U134" s="178">
        <f t="shared" ref="U134:U137" si="43">C134-B134</f>
        <v>1.7361111111111105E-2</v>
      </c>
      <c r="V134" s="178">
        <f t="shared" si="42"/>
        <v>2.6388888888888906E-2</v>
      </c>
      <c r="W134" s="178">
        <f t="shared" si="42"/>
        <v>1.8055555555555547E-2</v>
      </c>
      <c r="X134" s="178">
        <f t="shared" si="42"/>
        <v>1.2499999999999956E-2</v>
      </c>
      <c r="Y134" s="178">
        <f t="shared" si="42"/>
        <v>1.2500000000000067E-2</v>
      </c>
      <c r="Z134" s="178">
        <f t="shared" si="42"/>
        <v>1.6666666666666663E-2</v>
      </c>
      <c r="AA134" s="178">
        <f t="shared" si="42"/>
        <v>2.1527777777777757E-2</v>
      </c>
      <c r="AB134" s="178">
        <f t="shared" si="42"/>
        <v>2.0833333333333315E-2</v>
      </c>
      <c r="AC134" s="178"/>
      <c r="AD134" s="178">
        <f>B134-B118</f>
        <v>1.6666666666666718E-2</v>
      </c>
      <c r="AE134" s="178">
        <f t="shared" ref="AE134:AL137" si="44">C134-C118</f>
        <v>1.6666666666666718E-2</v>
      </c>
      <c r="AF134" s="178">
        <f t="shared" si="44"/>
        <v>1.6666666666666663E-2</v>
      </c>
      <c r="AG134" s="178">
        <f t="shared" si="44"/>
        <v>1.6666666666666663E-2</v>
      </c>
      <c r="AH134" s="178">
        <f t="shared" si="44"/>
        <v>1.6666666666666607E-2</v>
      </c>
      <c r="AI134" s="178">
        <f t="shared" si="44"/>
        <v>1.6666666666666718E-2</v>
      </c>
      <c r="AJ134" s="178">
        <f t="shared" si="44"/>
        <v>1.6666666666666663E-2</v>
      </c>
      <c r="AK134" s="178">
        <f t="shared" si="44"/>
        <v>1.6666666666666718E-2</v>
      </c>
      <c r="AL134" s="178">
        <f t="shared" si="44"/>
        <v>1.6666666666666663E-2</v>
      </c>
    </row>
    <row r="135" spans="1:38" ht="30" customHeight="1">
      <c r="A135" s="203" t="s">
        <v>359</v>
      </c>
      <c r="B135" s="175">
        <v>0.52638888888888891</v>
      </c>
      <c r="C135" s="175">
        <f t="shared" ref="C135:C136" si="45">B135+"00:25"</f>
        <v>0.54375000000000007</v>
      </c>
      <c r="D135" s="175">
        <v>7.013888888888889E-2</v>
      </c>
      <c r="E135" s="175">
        <v>8.819444444444445E-2</v>
      </c>
      <c r="F135" s="175">
        <v>0.10069444444444443</v>
      </c>
      <c r="G135" s="175">
        <v>0.11319444444444444</v>
      </c>
      <c r="H135" s="181">
        <v>0.12986111111111112</v>
      </c>
      <c r="I135" s="175">
        <v>0.15138888888888888</v>
      </c>
      <c r="J135" s="175">
        <v>0.17222222222222225</v>
      </c>
      <c r="K135" s="180" t="s">
        <v>357</v>
      </c>
      <c r="M135" s="108"/>
      <c r="N135" s="108"/>
      <c r="P135" s="108"/>
      <c r="Q135" s="108"/>
      <c r="R135" s="108"/>
      <c r="S135" s="108"/>
      <c r="T135" s="108"/>
      <c r="U135" s="178">
        <f t="shared" si="43"/>
        <v>1.736111111111116E-2</v>
      </c>
      <c r="V135" s="178">
        <f t="shared" si="42"/>
        <v>-0.4736111111111112</v>
      </c>
      <c r="W135" s="178">
        <f t="shared" si="42"/>
        <v>1.8055555555555561E-2</v>
      </c>
      <c r="X135" s="178">
        <f t="shared" si="42"/>
        <v>1.2499999999999983E-2</v>
      </c>
      <c r="Y135" s="178">
        <f t="shared" si="42"/>
        <v>1.2500000000000011E-2</v>
      </c>
      <c r="Z135" s="178">
        <f t="shared" si="42"/>
        <v>1.6666666666666677E-2</v>
      </c>
      <c r="AA135" s="178">
        <f t="shared" si="42"/>
        <v>2.1527777777777757E-2</v>
      </c>
      <c r="AB135" s="178">
        <f t="shared" si="42"/>
        <v>2.083333333333337E-2</v>
      </c>
      <c r="AC135" s="178"/>
      <c r="AD135" s="178">
        <f t="shared" ref="AD135:AD137" si="46">B135-B119</f>
        <v>1.6666666666666718E-2</v>
      </c>
      <c r="AE135" s="178">
        <f t="shared" si="44"/>
        <v>1.6666666666666718E-2</v>
      </c>
      <c r="AF135" s="178">
        <f t="shared" si="44"/>
        <v>1.666666666666667E-2</v>
      </c>
      <c r="AG135" s="178">
        <f t="shared" si="44"/>
        <v>1.6666666666666663E-2</v>
      </c>
      <c r="AH135" s="178">
        <f t="shared" si="44"/>
        <v>1.6666666666666663E-2</v>
      </c>
      <c r="AI135" s="178">
        <f t="shared" si="44"/>
        <v>1.6666666666666677E-2</v>
      </c>
      <c r="AJ135" s="178">
        <f t="shared" si="44"/>
        <v>1.6666666666666677E-2</v>
      </c>
      <c r="AK135" s="178">
        <f t="shared" si="44"/>
        <v>1.6666666666666663E-2</v>
      </c>
      <c r="AL135" s="178">
        <f t="shared" si="44"/>
        <v>1.6666666666666691E-2</v>
      </c>
    </row>
    <row r="136" spans="1:38" ht="30" customHeight="1">
      <c r="A136" s="203" t="s">
        <v>360</v>
      </c>
      <c r="B136" s="175">
        <v>0.19305555555555554</v>
      </c>
      <c r="C136" s="175">
        <f t="shared" si="45"/>
        <v>0.21041666666666664</v>
      </c>
      <c r="D136" s="175">
        <v>0.23680555555555557</v>
      </c>
      <c r="E136" s="175">
        <v>0.25486111111111109</v>
      </c>
      <c r="F136" s="175">
        <v>0.2673611111111111</v>
      </c>
      <c r="G136" s="175">
        <v>0.27986111111111112</v>
      </c>
      <c r="H136" s="175">
        <v>0.29652777777777778</v>
      </c>
      <c r="I136" s="175">
        <v>0.31805555555555554</v>
      </c>
      <c r="J136" s="175">
        <v>0.33888888888888885</v>
      </c>
      <c r="K136" s="180" t="s">
        <v>357</v>
      </c>
      <c r="M136" s="108"/>
      <c r="N136" s="108"/>
      <c r="P136" s="108"/>
      <c r="Q136" s="108"/>
      <c r="R136" s="108"/>
      <c r="S136" s="108"/>
      <c r="T136" s="108"/>
      <c r="U136" s="178">
        <f t="shared" si="43"/>
        <v>1.7361111111111105E-2</v>
      </c>
      <c r="V136" s="178">
        <f t="shared" si="42"/>
        <v>2.6388888888888934E-2</v>
      </c>
      <c r="W136" s="178">
        <f t="shared" si="42"/>
        <v>1.8055555555555519E-2</v>
      </c>
      <c r="X136" s="178">
        <f t="shared" si="42"/>
        <v>1.2500000000000011E-2</v>
      </c>
      <c r="Y136" s="178">
        <f t="shared" si="42"/>
        <v>1.2500000000000011E-2</v>
      </c>
      <c r="Z136" s="178">
        <f t="shared" si="42"/>
        <v>1.6666666666666663E-2</v>
      </c>
      <c r="AA136" s="178">
        <f t="shared" si="42"/>
        <v>2.1527777777777757E-2</v>
      </c>
      <c r="AB136" s="178">
        <f t="shared" si="42"/>
        <v>2.0833333333333315E-2</v>
      </c>
      <c r="AC136" s="178"/>
      <c r="AD136" s="178">
        <f t="shared" si="46"/>
        <v>1.6666666666666635E-2</v>
      </c>
      <c r="AE136" s="178">
        <f t="shared" si="44"/>
        <v>1.6666666666666635E-2</v>
      </c>
      <c r="AF136" s="178">
        <f t="shared" si="44"/>
        <v>1.6666666666666691E-2</v>
      </c>
      <c r="AG136" s="178">
        <f t="shared" si="44"/>
        <v>1.6666666666666635E-2</v>
      </c>
      <c r="AH136" s="178">
        <f t="shared" si="44"/>
        <v>1.6666666666666663E-2</v>
      </c>
      <c r="AI136" s="178">
        <f t="shared" si="44"/>
        <v>1.6666666666666663E-2</v>
      </c>
      <c r="AJ136" s="178">
        <f t="shared" si="44"/>
        <v>1.6666666666666663E-2</v>
      </c>
      <c r="AK136" s="178">
        <f t="shared" si="44"/>
        <v>1.6666666666666663E-2</v>
      </c>
      <c r="AL136" s="178">
        <f t="shared" si="44"/>
        <v>1.6666666666666607E-2</v>
      </c>
    </row>
    <row r="137" spans="1:38" ht="30" customHeight="1">
      <c r="A137" s="203" t="s">
        <v>361</v>
      </c>
      <c r="B137" s="232">
        <v>0.3611111111111111</v>
      </c>
      <c r="C137" s="175">
        <f>B137+"00:20"</f>
        <v>0.375</v>
      </c>
      <c r="D137" s="175">
        <f>C137+"00:25"</f>
        <v>0.3923611111111111</v>
      </c>
      <c r="E137" s="175">
        <f>D137+"00:20"</f>
        <v>0.40625</v>
      </c>
      <c r="F137" s="232">
        <v>0.44097222222222227</v>
      </c>
      <c r="G137" s="232"/>
      <c r="H137" s="232">
        <v>0.46527777777777773</v>
      </c>
      <c r="I137" s="232"/>
      <c r="J137" s="232">
        <v>0.49722222222222223</v>
      </c>
      <c r="K137" s="184" t="s">
        <v>357</v>
      </c>
      <c r="M137" s="108"/>
      <c r="N137" s="108"/>
      <c r="P137" s="108"/>
      <c r="Q137" s="108"/>
      <c r="R137" s="108"/>
      <c r="S137" s="108"/>
      <c r="T137" s="108"/>
      <c r="U137" s="178">
        <f t="shared" si="43"/>
        <v>1.3888888888888895E-2</v>
      </c>
      <c r="V137" s="178">
        <f t="shared" si="42"/>
        <v>1.7361111111111105E-2</v>
      </c>
      <c r="W137" s="178">
        <f t="shared" si="42"/>
        <v>1.3888888888888895E-2</v>
      </c>
      <c r="X137" s="178">
        <f t="shared" si="42"/>
        <v>3.4722222222222265E-2</v>
      </c>
      <c r="Y137" s="178">
        <f t="shared" si="42"/>
        <v>-0.44097222222222227</v>
      </c>
      <c r="Z137" s="178">
        <f>H137-F137</f>
        <v>2.4305555555555469E-2</v>
      </c>
      <c r="AA137" s="178">
        <f t="shared" si="42"/>
        <v>-0.46527777777777773</v>
      </c>
      <c r="AB137" s="178">
        <f>J137-H137</f>
        <v>3.1944444444444497E-2</v>
      </c>
      <c r="AC137" s="178"/>
      <c r="AD137" s="178">
        <f t="shared" si="46"/>
        <v>1.6666666666666607E-2</v>
      </c>
      <c r="AE137" s="178">
        <f t="shared" si="44"/>
        <v>1.6666666666666607E-2</v>
      </c>
      <c r="AF137" s="178">
        <f t="shared" si="44"/>
        <v>1.6666666666666607E-2</v>
      </c>
      <c r="AG137" s="178">
        <f t="shared" si="44"/>
        <v>1.6666666666666607E-2</v>
      </c>
      <c r="AH137" s="178">
        <f t="shared" si="44"/>
        <v>1.736111111111116E-2</v>
      </c>
      <c r="AI137" s="178">
        <f t="shared" si="44"/>
        <v>-0.43402777777777773</v>
      </c>
      <c r="AJ137" s="178">
        <f t="shared" si="44"/>
        <v>1.4583333333333282E-2</v>
      </c>
      <c r="AK137" s="178">
        <f t="shared" si="44"/>
        <v>-0.47222222222222227</v>
      </c>
      <c r="AL137" s="178">
        <f t="shared" si="44"/>
        <v>1.1111111111111127E-2</v>
      </c>
    </row>
    <row r="138" spans="1:38" ht="30" customHeight="1">
      <c r="A138" s="203"/>
      <c r="B138" s="227"/>
      <c r="C138" s="227"/>
      <c r="D138" s="227"/>
      <c r="E138" s="227"/>
      <c r="F138" s="228"/>
      <c r="G138" s="228"/>
      <c r="H138" s="228"/>
      <c r="I138" s="228"/>
      <c r="J138" s="236"/>
      <c r="K138" s="189"/>
    </row>
    <row r="139" spans="1:38" ht="30" customHeight="1" thickBot="1">
      <c r="A139" s="207">
        <v>9</v>
      </c>
      <c r="B139" s="191"/>
      <c r="C139" s="191"/>
      <c r="D139" s="191"/>
      <c r="E139" s="191"/>
      <c r="F139" s="192"/>
      <c r="G139" s="192"/>
      <c r="H139" s="192"/>
      <c r="I139" s="192"/>
      <c r="J139" s="208"/>
      <c r="K139" s="380" t="s">
        <v>362</v>
      </c>
    </row>
    <row r="140" spans="1:38" ht="30" customHeight="1" thickTop="1" thickBot="1">
      <c r="A140" s="383" t="s">
        <v>363</v>
      </c>
      <c r="B140" s="384"/>
      <c r="C140" s="384"/>
      <c r="D140" s="384"/>
      <c r="E140" s="384"/>
      <c r="F140" s="384"/>
      <c r="G140" s="384"/>
      <c r="H140" s="384"/>
      <c r="I140" s="384"/>
      <c r="J140" s="385"/>
      <c r="K140" s="381"/>
    </row>
    <row r="141" spans="1:38" ht="30" customHeight="1" thickTop="1">
      <c r="A141" s="386" t="s">
        <v>364</v>
      </c>
      <c r="B141" s="387"/>
      <c r="C141" s="388"/>
      <c r="D141" s="387"/>
      <c r="E141" s="389" t="s">
        <v>365</v>
      </c>
      <c r="F141" s="390"/>
      <c r="G141" s="391"/>
      <c r="H141" s="389" t="s">
        <v>366</v>
      </c>
      <c r="I141" s="390"/>
      <c r="J141" s="392"/>
      <c r="K141" s="381"/>
    </row>
    <row r="142" spans="1:38" ht="30" customHeight="1">
      <c r="A142" s="393" t="s">
        <v>367</v>
      </c>
      <c r="B142" s="394"/>
      <c r="C142" s="395" t="s">
        <v>368</v>
      </c>
      <c r="D142" s="395"/>
      <c r="E142" s="396"/>
      <c r="F142" s="365" t="s">
        <v>369</v>
      </c>
      <c r="G142" s="365"/>
      <c r="H142" s="365"/>
      <c r="I142" s="365"/>
      <c r="J142" s="366"/>
      <c r="K142" s="381"/>
    </row>
    <row r="143" spans="1:38" ht="30" customHeight="1">
      <c r="A143" s="397" t="s">
        <v>370</v>
      </c>
      <c r="B143" s="398"/>
      <c r="C143" s="196" t="s">
        <v>371</v>
      </c>
      <c r="D143" s="194" t="s">
        <v>372</v>
      </c>
      <c r="E143" s="195"/>
      <c r="F143" s="365" t="s">
        <v>373</v>
      </c>
      <c r="G143" s="365"/>
      <c r="H143" s="365"/>
      <c r="I143" s="365"/>
      <c r="J143" s="366"/>
      <c r="K143" s="381"/>
    </row>
    <row r="144" spans="1:38" ht="30" customHeight="1" thickBot="1">
      <c r="A144" s="367" t="s">
        <v>374</v>
      </c>
      <c r="B144" s="368"/>
      <c r="C144" s="197" t="s">
        <v>375</v>
      </c>
      <c r="D144" s="369" t="s">
        <v>376</v>
      </c>
      <c r="E144" s="370"/>
      <c r="F144" s="371" t="s">
        <v>377</v>
      </c>
      <c r="G144" s="371"/>
      <c r="H144" s="371"/>
      <c r="I144" s="371"/>
      <c r="J144" s="372"/>
      <c r="K144" s="382"/>
    </row>
    <row r="145" spans="1:38" ht="30" customHeight="1" thickTop="1">
      <c r="A145" s="373" t="s">
        <v>437</v>
      </c>
      <c r="B145" s="373"/>
      <c r="C145" s="373"/>
      <c r="D145" s="373"/>
      <c r="E145" s="373"/>
      <c r="F145" s="373"/>
      <c r="G145" s="373"/>
      <c r="H145" s="373"/>
      <c r="I145" s="378" t="s">
        <v>342</v>
      </c>
      <c r="J145" s="379"/>
    </row>
    <row r="146" spans="1:38" ht="30" customHeight="1">
      <c r="A146" s="373"/>
      <c r="B146" s="373"/>
      <c r="C146" s="373"/>
      <c r="D146" s="373"/>
      <c r="E146" s="373"/>
      <c r="F146" s="373"/>
      <c r="G146" s="373"/>
      <c r="H146" s="373"/>
      <c r="I146" s="376">
        <f>H151</f>
        <v>0.14652777777777778</v>
      </c>
      <c r="J146" s="375"/>
    </row>
    <row r="147" spans="1:38" ht="30" customHeight="1" thickBot="1">
      <c r="A147" s="377">
        <f>$A$3</f>
        <v>45083</v>
      </c>
      <c r="B147" s="377"/>
      <c r="C147" s="377"/>
      <c r="D147" s="94" t="s">
        <v>343</v>
      </c>
      <c r="E147" s="274">
        <f>_xlfn.XLOOKUP(H147,'월간 계획'!C:C,'월간 계획'!B:B,"")</f>
        <v>3619</v>
      </c>
      <c r="F147" s="296">
        <f>_xlfn.XLOOKUP(J147,'월간 계획'!C:C,'월간 계획'!B:B,"")</f>
        <v>3619</v>
      </c>
      <c r="G147" s="95" t="s">
        <v>344</v>
      </c>
      <c r="H147" s="95" t="str">
        <f>_xlfn.XLOOKUP(M147,'월간 계획'!X:X,'월간 계획'!C:C,"")</f>
        <v>심상만</v>
      </c>
      <c r="I147" s="95" t="s">
        <v>345</v>
      </c>
      <c r="J147" s="96" t="str">
        <f>_xlfn.XLOOKUP(N147,'월간 계획'!X:X,'월간 계획'!C:C,"")</f>
        <v>최정수</v>
      </c>
      <c r="K147" s="93"/>
      <c r="L147" s="93" t="str">
        <f>IF(E147=F147,"ok","확인")</f>
        <v>ok</v>
      </c>
      <c r="M147" s="93" t="s">
        <v>412</v>
      </c>
      <c r="N147" s="93" t="s">
        <v>413</v>
      </c>
    </row>
    <row r="148" spans="1:38" ht="30" customHeight="1" thickTop="1" thickBot="1">
      <c r="A148" s="198" t="s">
        <v>348</v>
      </c>
      <c r="B148" s="168" t="s">
        <v>349</v>
      </c>
      <c r="C148" s="169" t="s">
        <v>350</v>
      </c>
      <c r="D148" s="169" t="s">
        <v>351</v>
      </c>
      <c r="E148" s="169" t="s">
        <v>352</v>
      </c>
      <c r="F148" s="169" t="s">
        <v>353</v>
      </c>
      <c r="G148" s="169" t="s">
        <v>352</v>
      </c>
      <c r="H148" s="169" t="s">
        <v>351</v>
      </c>
      <c r="I148" s="168" t="s">
        <v>350</v>
      </c>
      <c r="J148" s="199" t="s">
        <v>354</v>
      </c>
      <c r="K148" s="171" t="s">
        <v>355</v>
      </c>
    </row>
    <row r="149" spans="1:38" ht="30" customHeight="1" thickTop="1">
      <c r="A149" s="200" t="s">
        <v>356</v>
      </c>
      <c r="B149" s="217"/>
      <c r="C149" s="237">
        <v>0.23263888888888887</v>
      </c>
      <c r="D149" s="201">
        <v>0.25486111111111109</v>
      </c>
      <c r="E149" s="201">
        <v>0.2722222222222222</v>
      </c>
      <c r="F149" s="201">
        <v>0.28472222222222221</v>
      </c>
      <c r="G149" s="201">
        <v>0.29722222222222222</v>
      </c>
      <c r="H149" s="201">
        <v>0.31388888888888888</v>
      </c>
      <c r="I149" s="201">
        <v>0.3354166666666667</v>
      </c>
      <c r="J149" s="202">
        <v>0.35625000000000001</v>
      </c>
      <c r="K149" s="177" t="s">
        <v>357</v>
      </c>
      <c r="M149" s="108"/>
      <c r="N149" s="108"/>
      <c r="P149" s="108"/>
      <c r="Q149" s="108"/>
      <c r="R149" s="108"/>
      <c r="S149" s="108"/>
      <c r="T149" s="108"/>
      <c r="U149" s="178">
        <f>C149-B149</f>
        <v>0.23263888888888887</v>
      </c>
      <c r="V149" s="178">
        <f t="shared" ref="V149:AB153" si="47">D149-C149</f>
        <v>2.2222222222222227E-2</v>
      </c>
      <c r="W149" s="178">
        <f t="shared" si="47"/>
        <v>1.7361111111111105E-2</v>
      </c>
      <c r="X149" s="178">
        <f t="shared" si="47"/>
        <v>1.2500000000000011E-2</v>
      </c>
      <c r="Y149" s="178">
        <f t="shared" si="47"/>
        <v>1.2500000000000011E-2</v>
      </c>
      <c r="Z149" s="178">
        <f t="shared" si="47"/>
        <v>1.6666666666666663E-2</v>
      </c>
      <c r="AA149" s="178">
        <f t="shared" si="47"/>
        <v>2.1527777777777812E-2</v>
      </c>
      <c r="AB149" s="178">
        <f>J149-I149</f>
        <v>2.0833333333333315E-2</v>
      </c>
      <c r="AC149" s="178"/>
      <c r="AD149" s="178"/>
      <c r="AE149" s="178"/>
      <c r="AF149" s="178"/>
      <c r="AG149" s="178"/>
      <c r="AH149" s="178"/>
      <c r="AI149" s="178"/>
      <c r="AJ149" s="178"/>
      <c r="AK149" s="178"/>
      <c r="AL149" s="178"/>
    </row>
    <row r="150" spans="1:38" ht="30" customHeight="1">
      <c r="A150" s="203" t="s">
        <v>358</v>
      </c>
      <c r="B150" s="175">
        <v>0.37638888888888888</v>
      </c>
      <c r="C150" s="175">
        <f>B150+"00:25"</f>
        <v>0.39374999999999999</v>
      </c>
      <c r="D150" s="175">
        <v>0.4201388888888889</v>
      </c>
      <c r="E150" s="175">
        <v>0.4381944444444445</v>
      </c>
      <c r="F150" s="175">
        <v>0.45069444444444445</v>
      </c>
      <c r="G150" s="175">
        <v>0.46319444444444446</v>
      </c>
      <c r="H150" s="175">
        <v>0.47986111111111113</v>
      </c>
      <c r="I150" s="175">
        <v>0.50138888888888888</v>
      </c>
      <c r="J150" s="176">
        <v>0.52222222222222225</v>
      </c>
      <c r="K150" s="180" t="s">
        <v>357</v>
      </c>
      <c r="M150" s="108"/>
      <c r="N150" s="108"/>
      <c r="P150" s="108"/>
      <c r="Q150" s="108"/>
      <c r="R150" s="108"/>
      <c r="S150" s="108"/>
      <c r="T150" s="108"/>
      <c r="U150" s="178">
        <f t="shared" ref="U150:U153" si="48">C150-B150</f>
        <v>1.7361111111111105E-2</v>
      </c>
      <c r="V150" s="178">
        <f t="shared" si="47"/>
        <v>2.6388888888888906E-2</v>
      </c>
      <c r="W150" s="178">
        <f t="shared" si="47"/>
        <v>1.8055555555555602E-2</v>
      </c>
      <c r="X150" s="178">
        <f t="shared" si="47"/>
        <v>1.2499999999999956E-2</v>
      </c>
      <c r="Y150" s="178">
        <f t="shared" si="47"/>
        <v>1.2500000000000011E-2</v>
      </c>
      <c r="Z150" s="178">
        <f t="shared" si="47"/>
        <v>1.6666666666666663E-2</v>
      </c>
      <c r="AA150" s="178">
        <f t="shared" si="47"/>
        <v>2.1527777777777757E-2</v>
      </c>
      <c r="AB150" s="178">
        <f t="shared" si="47"/>
        <v>2.083333333333337E-2</v>
      </c>
      <c r="AC150" s="178"/>
      <c r="AD150" s="178">
        <f>B150-B134</f>
        <v>1.6666666666666663E-2</v>
      </c>
      <c r="AE150" s="178">
        <f t="shared" ref="AE150:AL153" si="49">C150-C134</f>
        <v>1.6666666666666663E-2</v>
      </c>
      <c r="AF150" s="178">
        <f t="shared" si="49"/>
        <v>1.6666666666666663E-2</v>
      </c>
      <c r="AG150" s="178">
        <f t="shared" si="49"/>
        <v>1.6666666666666718E-2</v>
      </c>
      <c r="AH150" s="178">
        <f t="shared" si="49"/>
        <v>1.6666666666666718E-2</v>
      </c>
      <c r="AI150" s="178">
        <f t="shared" si="49"/>
        <v>1.6666666666666663E-2</v>
      </c>
      <c r="AJ150" s="178">
        <f t="shared" si="49"/>
        <v>1.6666666666666663E-2</v>
      </c>
      <c r="AK150" s="178">
        <f t="shared" si="49"/>
        <v>1.6666666666666663E-2</v>
      </c>
      <c r="AL150" s="178">
        <f t="shared" si="49"/>
        <v>1.6666666666666718E-2</v>
      </c>
    </row>
    <row r="151" spans="1:38" ht="30" customHeight="1">
      <c r="A151" s="203" t="s">
        <v>359</v>
      </c>
      <c r="B151" s="175">
        <v>4.3055555555555562E-2</v>
      </c>
      <c r="C151" s="175">
        <f t="shared" ref="C151:C152" si="50">B151+"00:25"</f>
        <v>6.0416666666666674E-2</v>
      </c>
      <c r="D151" s="175">
        <v>8.6805555555555566E-2</v>
      </c>
      <c r="E151" s="175">
        <v>0.10486111111111111</v>
      </c>
      <c r="F151" s="175">
        <v>0.1173611111111111</v>
      </c>
      <c r="G151" s="175">
        <v>0.12986111111111112</v>
      </c>
      <c r="H151" s="181">
        <v>0.14652777777777778</v>
      </c>
      <c r="I151" s="175">
        <v>0.16805555555555554</v>
      </c>
      <c r="J151" s="176">
        <v>0.18888888888888888</v>
      </c>
      <c r="K151" s="180" t="s">
        <v>357</v>
      </c>
      <c r="M151" s="108"/>
      <c r="N151" s="108"/>
      <c r="P151" s="108"/>
      <c r="Q151" s="108"/>
      <c r="R151" s="108"/>
      <c r="S151" s="108"/>
      <c r="T151" s="108"/>
      <c r="U151" s="178">
        <f t="shared" si="48"/>
        <v>1.7361111111111112E-2</v>
      </c>
      <c r="V151" s="178">
        <f t="shared" si="47"/>
        <v>2.6388888888888892E-2</v>
      </c>
      <c r="W151" s="178">
        <f t="shared" si="47"/>
        <v>1.8055555555555547E-2</v>
      </c>
      <c r="X151" s="178">
        <f t="shared" si="47"/>
        <v>1.2499999999999983E-2</v>
      </c>
      <c r="Y151" s="178">
        <f t="shared" si="47"/>
        <v>1.2500000000000025E-2</v>
      </c>
      <c r="Z151" s="178">
        <f t="shared" si="47"/>
        <v>1.6666666666666663E-2</v>
      </c>
      <c r="AA151" s="178">
        <f t="shared" si="47"/>
        <v>2.1527777777777757E-2</v>
      </c>
      <c r="AB151" s="178">
        <f t="shared" si="47"/>
        <v>2.0833333333333343E-2</v>
      </c>
      <c r="AC151" s="178"/>
      <c r="AD151" s="178">
        <f t="shared" ref="AD151:AD153" si="51">B151-B135</f>
        <v>-0.48333333333333334</v>
      </c>
      <c r="AE151" s="178">
        <f t="shared" si="49"/>
        <v>-0.48333333333333339</v>
      </c>
      <c r="AF151" s="178">
        <f t="shared" si="49"/>
        <v>1.6666666666666677E-2</v>
      </c>
      <c r="AG151" s="178">
        <f t="shared" si="49"/>
        <v>1.6666666666666663E-2</v>
      </c>
      <c r="AH151" s="178">
        <f t="shared" si="49"/>
        <v>1.6666666666666663E-2</v>
      </c>
      <c r="AI151" s="178">
        <f t="shared" si="49"/>
        <v>1.6666666666666677E-2</v>
      </c>
      <c r="AJ151" s="178">
        <f t="shared" si="49"/>
        <v>1.6666666666666663E-2</v>
      </c>
      <c r="AK151" s="178">
        <f t="shared" si="49"/>
        <v>1.6666666666666663E-2</v>
      </c>
      <c r="AL151" s="178">
        <f t="shared" si="49"/>
        <v>1.6666666666666635E-2</v>
      </c>
    </row>
    <row r="152" spans="1:38" ht="30" customHeight="1">
      <c r="A152" s="203" t="s">
        <v>360</v>
      </c>
      <c r="B152" s="175">
        <v>0.20972222222222223</v>
      </c>
      <c r="C152" s="175">
        <f t="shared" si="50"/>
        <v>0.22708333333333333</v>
      </c>
      <c r="D152" s="175">
        <v>0.25347222222222221</v>
      </c>
      <c r="E152" s="175">
        <v>0.27152777777777776</v>
      </c>
      <c r="F152" s="175">
        <v>0.28402777777777777</v>
      </c>
      <c r="G152" s="175">
        <v>0.29652777777777778</v>
      </c>
      <c r="H152" s="175">
        <v>0.31319444444444444</v>
      </c>
      <c r="I152" s="175">
        <v>0.3347222222222222</v>
      </c>
      <c r="J152" s="176">
        <v>0.35555555555555557</v>
      </c>
      <c r="K152" s="180" t="s">
        <v>357</v>
      </c>
      <c r="M152" s="108"/>
      <c r="N152" s="108"/>
      <c r="P152" s="108"/>
      <c r="Q152" s="108"/>
      <c r="R152" s="108"/>
      <c r="S152" s="108"/>
      <c r="T152" s="108"/>
      <c r="U152" s="178">
        <f t="shared" si="48"/>
        <v>1.7361111111111105E-2</v>
      </c>
      <c r="V152" s="178">
        <f t="shared" si="47"/>
        <v>2.6388888888888878E-2</v>
      </c>
      <c r="W152" s="178">
        <f t="shared" si="47"/>
        <v>1.8055555555555547E-2</v>
      </c>
      <c r="X152" s="178">
        <f t="shared" si="47"/>
        <v>1.2500000000000011E-2</v>
      </c>
      <c r="Y152" s="178">
        <f t="shared" si="47"/>
        <v>1.2500000000000011E-2</v>
      </c>
      <c r="Z152" s="178">
        <f t="shared" si="47"/>
        <v>1.6666666666666663E-2</v>
      </c>
      <c r="AA152" s="178">
        <f t="shared" si="47"/>
        <v>2.1527777777777757E-2</v>
      </c>
      <c r="AB152" s="178">
        <f t="shared" si="47"/>
        <v>2.083333333333337E-2</v>
      </c>
      <c r="AC152" s="178"/>
      <c r="AD152" s="178">
        <f t="shared" si="51"/>
        <v>1.6666666666666691E-2</v>
      </c>
      <c r="AE152" s="178">
        <f t="shared" si="49"/>
        <v>1.6666666666666691E-2</v>
      </c>
      <c r="AF152" s="178">
        <f t="shared" si="49"/>
        <v>1.6666666666666635E-2</v>
      </c>
      <c r="AG152" s="178">
        <f t="shared" si="49"/>
        <v>1.6666666666666663E-2</v>
      </c>
      <c r="AH152" s="178">
        <f t="shared" si="49"/>
        <v>1.6666666666666663E-2</v>
      </c>
      <c r="AI152" s="178">
        <f t="shared" si="49"/>
        <v>1.6666666666666663E-2</v>
      </c>
      <c r="AJ152" s="178">
        <f t="shared" si="49"/>
        <v>1.6666666666666663E-2</v>
      </c>
      <c r="AK152" s="178">
        <f t="shared" si="49"/>
        <v>1.6666666666666663E-2</v>
      </c>
      <c r="AL152" s="178">
        <f t="shared" si="49"/>
        <v>1.6666666666666718E-2</v>
      </c>
    </row>
    <row r="153" spans="1:38" ht="30" customHeight="1" thickBot="1">
      <c r="A153" s="203" t="s">
        <v>361</v>
      </c>
      <c r="B153" s="233">
        <v>0.37777777777777777</v>
      </c>
      <c r="C153" s="224">
        <f>B153+"00:20"</f>
        <v>0.39166666666666666</v>
      </c>
      <c r="D153" s="224">
        <f>C153+"00:25"</f>
        <v>0.40902777777777777</v>
      </c>
      <c r="E153" s="224">
        <f>D153+"00:20"</f>
        <v>0.42291666666666666</v>
      </c>
      <c r="F153" s="219">
        <v>0.45833333333333331</v>
      </c>
      <c r="G153" s="220"/>
      <c r="H153" s="220">
        <v>0.4826388888888889</v>
      </c>
      <c r="I153" s="220"/>
      <c r="J153" s="238">
        <v>0.51388888888888895</v>
      </c>
      <c r="K153" s="184" t="s">
        <v>357</v>
      </c>
      <c r="M153" s="108"/>
      <c r="N153" s="108"/>
      <c r="P153" s="108"/>
      <c r="Q153" s="108"/>
      <c r="R153" s="108"/>
      <c r="S153" s="108"/>
      <c r="T153" s="108"/>
      <c r="U153" s="178">
        <f t="shared" si="48"/>
        <v>1.3888888888888895E-2</v>
      </c>
      <c r="V153" s="178">
        <f t="shared" si="47"/>
        <v>1.7361111111111105E-2</v>
      </c>
      <c r="W153" s="178">
        <f t="shared" si="47"/>
        <v>1.3888888888888895E-2</v>
      </c>
      <c r="X153" s="178">
        <f t="shared" si="47"/>
        <v>3.5416666666666652E-2</v>
      </c>
      <c r="Y153" s="178">
        <f t="shared" si="47"/>
        <v>-0.45833333333333331</v>
      </c>
      <c r="Z153" s="178">
        <f t="shared" si="47"/>
        <v>0.4826388888888889</v>
      </c>
      <c r="AA153" s="178">
        <f t="shared" si="47"/>
        <v>-0.4826388888888889</v>
      </c>
      <c r="AB153" s="178">
        <f t="shared" si="47"/>
        <v>0.51388888888888895</v>
      </c>
      <c r="AC153" s="178"/>
      <c r="AD153" s="178">
        <f t="shared" si="51"/>
        <v>1.6666666666666663E-2</v>
      </c>
      <c r="AE153" s="178">
        <f t="shared" si="49"/>
        <v>1.6666666666666663E-2</v>
      </c>
      <c r="AF153" s="178">
        <f t="shared" si="49"/>
        <v>1.6666666666666663E-2</v>
      </c>
      <c r="AG153" s="178">
        <f t="shared" si="49"/>
        <v>1.6666666666666663E-2</v>
      </c>
      <c r="AH153" s="178">
        <f t="shared" si="49"/>
        <v>1.7361111111111049E-2</v>
      </c>
      <c r="AI153" s="178">
        <f t="shared" si="49"/>
        <v>0</v>
      </c>
      <c r="AJ153" s="178">
        <f t="shared" si="49"/>
        <v>1.736111111111116E-2</v>
      </c>
      <c r="AK153" s="178">
        <f t="shared" si="49"/>
        <v>0</v>
      </c>
      <c r="AL153" s="178">
        <f t="shared" si="49"/>
        <v>1.6666666666666718E-2</v>
      </c>
    </row>
    <row r="154" spans="1:38" ht="30" customHeight="1">
      <c r="A154" s="203"/>
      <c r="B154" s="186"/>
      <c r="C154" s="186"/>
      <c r="D154" s="186"/>
      <c r="E154" s="186"/>
      <c r="F154" s="239" t="s">
        <v>386</v>
      </c>
      <c r="G154" s="187"/>
      <c r="H154" s="187"/>
      <c r="I154" s="187"/>
      <c r="J154" s="234"/>
      <c r="K154" s="189"/>
    </row>
    <row r="155" spans="1:38" ht="30" customHeight="1" thickBot="1">
      <c r="A155" s="207">
        <v>10</v>
      </c>
      <c r="B155" s="191"/>
      <c r="C155" s="191"/>
      <c r="D155" s="191"/>
      <c r="E155" s="191"/>
      <c r="F155" s="192"/>
      <c r="G155" s="192"/>
      <c r="H155" s="192"/>
      <c r="I155" s="192"/>
      <c r="J155" s="208"/>
      <c r="K155" s="380" t="s">
        <v>362</v>
      </c>
    </row>
    <row r="156" spans="1:38" ht="30" customHeight="1" thickTop="1" thickBot="1">
      <c r="A156" s="383" t="s">
        <v>363</v>
      </c>
      <c r="B156" s="384"/>
      <c r="C156" s="384"/>
      <c r="D156" s="384"/>
      <c r="E156" s="384"/>
      <c r="F156" s="384"/>
      <c r="G156" s="384"/>
      <c r="H156" s="384"/>
      <c r="I156" s="384"/>
      <c r="J156" s="385"/>
      <c r="K156" s="381"/>
    </row>
    <row r="157" spans="1:38" ht="30" customHeight="1" thickTop="1">
      <c r="A157" s="386" t="s">
        <v>364</v>
      </c>
      <c r="B157" s="387"/>
      <c r="C157" s="388"/>
      <c r="D157" s="387"/>
      <c r="E157" s="389" t="s">
        <v>365</v>
      </c>
      <c r="F157" s="390"/>
      <c r="G157" s="391"/>
      <c r="H157" s="389" t="s">
        <v>366</v>
      </c>
      <c r="I157" s="390"/>
      <c r="J157" s="392"/>
      <c r="K157" s="381"/>
    </row>
    <row r="158" spans="1:38" ht="30" customHeight="1">
      <c r="A158" s="393" t="s">
        <v>367</v>
      </c>
      <c r="B158" s="394"/>
      <c r="C158" s="395" t="s">
        <v>368</v>
      </c>
      <c r="D158" s="395"/>
      <c r="E158" s="396"/>
      <c r="F158" s="365" t="s">
        <v>369</v>
      </c>
      <c r="G158" s="365"/>
      <c r="H158" s="365"/>
      <c r="I158" s="365"/>
      <c r="J158" s="366"/>
      <c r="K158" s="381"/>
    </row>
    <row r="159" spans="1:38" ht="30" customHeight="1">
      <c r="A159" s="397" t="s">
        <v>370</v>
      </c>
      <c r="B159" s="398"/>
      <c r="C159" s="196" t="s">
        <v>371</v>
      </c>
      <c r="D159" s="194" t="s">
        <v>372</v>
      </c>
      <c r="E159" s="195"/>
      <c r="F159" s="365" t="s">
        <v>373</v>
      </c>
      <c r="G159" s="365"/>
      <c r="H159" s="365"/>
      <c r="I159" s="365"/>
      <c r="J159" s="366"/>
      <c r="K159" s="381"/>
    </row>
    <row r="160" spans="1:38" ht="30" customHeight="1" thickBot="1">
      <c r="A160" s="367" t="s">
        <v>374</v>
      </c>
      <c r="B160" s="368"/>
      <c r="C160" s="197" t="s">
        <v>375</v>
      </c>
      <c r="D160" s="369" t="s">
        <v>376</v>
      </c>
      <c r="E160" s="370"/>
      <c r="F160" s="371" t="s">
        <v>377</v>
      </c>
      <c r="G160" s="371"/>
      <c r="H160" s="371"/>
      <c r="I160" s="371"/>
      <c r="J160" s="372"/>
      <c r="K160" s="382"/>
    </row>
    <row r="161" spans="13:20" ht="30" customHeight="1" thickTop="1"/>
    <row r="162" spans="13:20" ht="20.100000000000001" customHeight="1"/>
    <row r="163" spans="13:20" ht="20.100000000000001" customHeight="1">
      <c r="M163" s="93" t="s">
        <v>416</v>
      </c>
      <c r="N163" s="93" t="s">
        <v>417</v>
      </c>
    </row>
    <row r="164" spans="13:20" ht="20.100000000000001" customHeight="1"/>
    <row r="165" spans="13:20" ht="20.100000000000001" customHeight="1">
      <c r="M165" s="108"/>
      <c r="N165" s="108"/>
      <c r="P165" s="108"/>
      <c r="Q165" s="108"/>
      <c r="R165" s="108"/>
      <c r="S165" s="108"/>
      <c r="T165" s="108"/>
    </row>
    <row r="166" spans="13:20" ht="20.100000000000001" customHeight="1">
      <c r="M166" s="108"/>
      <c r="N166" s="108"/>
      <c r="P166" s="108"/>
      <c r="Q166" s="108"/>
      <c r="R166" s="108"/>
      <c r="S166" s="108"/>
      <c r="T166" s="108"/>
    </row>
    <row r="167" spans="13:20">
      <c r="M167" s="108"/>
      <c r="N167" s="108"/>
      <c r="P167" s="108"/>
      <c r="Q167" s="108"/>
      <c r="R167" s="108"/>
      <c r="S167" s="108"/>
      <c r="T167" s="108"/>
    </row>
    <row r="168" spans="13:20">
      <c r="M168" s="108"/>
      <c r="N168" s="108"/>
      <c r="P168" s="108"/>
      <c r="Q168" s="108"/>
      <c r="R168" s="108"/>
      <c r="S168" s="108"/>
      <c r="T168" s="108"/>
    </row>
    <row r="169" spans="13:20">
      <c r="M169" s="108"/>
      <c r="N169" s="108"/>
      <c r="P169" s="108"/>
      <c r="Q169" s="108"/>
      <c r="R169" s="108"/>
      <c r="S169" s="108"/>
      <c r="T169" s="108"/>
    </row>
    <row r="179" spans="13:20">
      <c r="M179" s="93" t="s">
        <v>420</v>
      </c>
      <c r="N179" s="93" t="s">
        <v>421</v>
      </c>
    </row>
    <row r="181" spans="13:20">
      <c r="M181" s="108"/>
      <c r="N181" s="108"/>
      <c r="P181" s="108"/>
      <c r="Q181" s="108"/>
      <c r="R181" s="108"/>
      <c r="S181" s="108"/>
      <c r="T181" s="108"/>
    </row>
    <row r="182" spans="13:20">
      <c r="M182" s="108"/>
      <c r="N182" s="108"/>
      <c r="P182" s="108"/>
      <c r="Q182" s="108"/>
      <c r="R182" s="108"/>
      <c r="S182" s="108"/>
      <c r="T182" s="108"/>
    </row>
    <row r="183" spans="13:20">
      <c r="M183" s="108"/>
      <c r="N183" s="108"/>
      <c r="P183" s="108"/>
      <c r="Q183" s="108"/>
      <c r="R183" s="108"/>
      <c r="S183" s="108"/>
      <c r="T183" s="108"/>
    </row>
    <row r="184" spans="13:20">
      <c r="M184" s="108"/>
      <c r="N184" s="108"/>
      <c r="P184" s="108"/>
      <c r="Q184" s="108"/>
      <c r="R184" s="108"/>
      <c r="S184" s="108"/>
      <c r="T184" s="108"/>
    </row>
    <row r="185" spans="13:20">
      <c r="M185" s="108"/>
      <c r="N185" s="108"/>
      <c r="P185" s="108"/>
      <c r="Q185" s="108"/>
      <c r="R185" s="108"/>
      <c r="S185" s="108"/>
      <c r="T185" s="108"/>
    </row>
    <row r="186" spans="13:20">
      <c r="M186" s="108"/>
      <c r="N186" s="108"/>
      <c r="R186" s="108"/>
      <c r="S186" s="108"/>
      <c r="T186" s="108"/>
    </row>
  </sheetData>
  <mergeCells count="181">
    <mergeCell ref="F15:J15"/>
    <mergeCell ref="A16:B16"/>
    <mergeCell ref="D16:E16"/>
    <mergeCell ref="F16:J16"/>
    <mergeCell ref="A1:H2"/>
    <mergeCell ref="I1:J1"/>
    <mergeCell ref="I2:J2"/>
    <mergeCell ref="A3:C3"/>
    <mergeCell ref="A17:H18"/>
    <mergeCell ref="I17:J17"/>
    <mergeCell ref="I18:J18"/>
    <mergeCell ref="A19:C19"/>
    <mergeCell ref="K27:K32"/>
    <mergeCell ref="A28:J28"/>
    <mergeCell ref="A29:B29"/>
    <mergeCell ref="C29:D29"/>
    <mergeCell ref="E29:G29"/>
    <mergeCell ref="H29:J29"/>
    <mergeCell ref="K11:K16"/>
    <mergeCell ref="A12:J12"/>
    <mergeCell ref="A13:B13"/>
    <mergeCell ref="C13:D13"/>
    <mergeCell ref="E13:G13"/>
    <mergeCell ref="H13:J13"/>
    <mergeCell ref="A14:B14"/>
    <mergeCell ref="C14:E14"/>
    <mergeCell ref="F14:J14"/>
    <mergeCell ref="A15:B15"/>
    <mergeCell ref="A30:B30"/>
    <mergeCell ref="C30:E30"/>
    <mergeCell ref="F30:J30"/>
    <mergeCell ref="A31:B31"/>
    <mergeCell ref="F31:J31"/>
    <mergeCell ref="A32:B32"/>
    <mergeCell ref="D32:E32"/>
    <mergeCell ref="F32:J32"/>
    <mergeCell ref="A46:B46"/>
    <mergeCell ref="C46:E46"/>
    <mergeCell ref="F46:J46"/>
    <mergeCell ref="A33:H34"/>
    <mergeCell ref="I33:J33"/>
    <mergeCell ref="I34:J34"/>
    <mergeCell ref="A35:C35"/>
    <mergeCell ref="A49:H50"/>
    <mergeCell ref="I49:J49"/>
    <mergeCell ref="I50:J50"/>
    <mergeCell ref="A51:C51"/>
    <mergeCell ref="K59:K64"/>
    <mergeCell ref="A60:J60"/>
    <mergeCell ref="A61:B61"/>
    <mergeCell ref="C61:D61"/>
    <mergeCell ref="E61:G61"/>
    <mergeCell ref="H61:J61"/>
    <mergeCell ref="K43:K48"/>
    <mergeCell ref="A44:J44"/>
    <mergeCell ref="A45:B45"/>
    <mergeCell ref="C45:D45"/>
    <mergeCell ref="E45:G45"/>
    <mergeCell ref="H45:J45"/>
    <mergeCell ref="A47:B47"/>
    <mergeCell ref="F47:J47"/>
    <mergeCell ref="A48:B48"/>
    <mergeCell ref="D48:E48"/>
    <mergeCell ref="F48:J48"/>
    <mergeCell ref="A62:B62"/>
    <mergeCell ref="C62:E62"/>
    <mergeCell ref="F62:J62"/>
    <mergeCell ref="A63:B63"/>
    <mergeCell ref="F63:J63"/>
    <mergeCell ref="A64:B64"/>
    <mergeCell ref="A99:C99"/>
    <mergeCell ref="D64:E64"/>
    <mergeCell ref="F64:J64"/>
    <mergeCell ref="A78:B78"/>
    <mergeCell ref="C78:E78"/>
    <mergeCell ref="F78:J78"/>
    <mergeCell ref="A65:H66"/>
    <mergeCell ref="I65:J65"/>
    <mergeCell ref="K91:K96"/>
    <mergeCell ref="A92:J92"/>
    <mergeCell ref="A93:B93"/>
    <mergeCell ref="C93:D93"/>
    <mergeCell ref="E93:G93"/>
    <mergeCell ref="H93:J93"/>
    <mergeCell ref="K75:K80"/>
    <mergeCell ref="A76:J76"/>
    <mergeCell ref="A77:B77"/>
    <mergeCell ref="C77:D77"/>
    <mergeCell ref="E77:G77"/>
    <mergeCell ref="H77:J77"/>
    <mergeCell ref="A79:B79"/>
    <mergeCell ref="F79:J79"/>
    <mergeCell ref="A80:B80"/>
    <mergeCell ref="D80:E80"/>
    <mergeCell ref="A97:H98"/>
    <mergeCell ref="I97:J97"/>
    <mergeCell ref="I66:J66"/>
    <mergeCell ref="A67:C67"/>
    <mergeCell ref="A81:H82"/>
    <mergeCell ref="I81:J81"/>
    <mergeCell ref="I82:J82"/>
    <mergeCell ref="A83:C83"/>
    <mergeCell ref="A94:B94"/>
    <mergeCell ref="C94:E94"/>
    <mergeCell ref="F94:J94"/>
    <mergeCell ref="A95:B95"/>
    <mergeCell ref="F95:J95"/>
    <mergeCell ref="A96:B96"/>
    <mergeCell ref="D96:E96"/>
    <mergeCell ref="F96:J96"/>
    <mergeCell ref="I98:J98"/>
    <mergeCell ref="F80:J80"/>
    <mergeCell ref="A113:H114"/>
    <mergeCell ref="I113:J113"/>
    <mergeCell ref="I114:J114"/>
    <mergeCell ref="A115:C115"/>
    <mergeCell ref="C117:D117"/>
    <mergeCell ref="K123:K128"/>
    <mergeCell ref="A124:J124"/>
    <mergeCell ref="A125:B125"/>
    <mergeCell ref="C125:D125"/>
    <mergeCell ref="E125:G125"/>
    <mergeCell ref="A128:B128"/>
    <mergeCell ref="D128:E128"/>
    <mergeCell ref="F128:J128"/>
    <mergeCell ref="K107:K112"/>
    <mergeCell ref="A108:J108"/>
    <mergeCell ref="A109:B109"/>
    <mergeCell ref="C109:D109"/>
    <mergeCell ref="E109:G109"/>
    <mergeCell ref="H109:J109"/>
    <mergeCell ref="A111:B111"/>
    <mergeCell ref="F111:J111"/>
    <mergeCell ref="A112:B112"/>
    <mergeCell ref="D112:E112"/>
    <mergeCell ref="F112:J112"/>
    <mergeCell ref="A110:B110"/>
    <mergeCell ref="C110:E110"/>
    <mergeCell ref="F110:J110"/>
    <mergeCell ref="A129:H130"/>
    <mergeCell ref="I129:J129"/>
    <mergeCell ref="I130:J130"/>
    <mergeCell ref="H125:J125"/>
    <mergeCell ref="A126:B126"/>
    <mergeCell ref="C126:E126"/>
    <mergeCell ref="F126:J126"/>
    <mergeCell ref="A127:B127"/>
    <mergeCell ref="F127:J127"/>
    <mergeCell ref="K139:K144"/>
    <mergeCell ref="A140:J140"/>
    <mergeCell ref="A141:B141"/>
    <mergeCell ref="C141:D141"/>
    <mergeCell ref="E141:G141"/>
    <mergeCell ref="H141:J141"/>
    <mergeCell ref="A142:B142"/>
    <mergeCell ref="C142:E142"/>
    <mergeCell ref="F142:J142"/>
    <mergeCell ref="A143:B143"/>
    <mergeCell ref="F143:J143"/>
    <mergeCell ref="A144:B144"/>
    <mergeCell ref="D144:E144"/>
    <mergeCell ref="F144:J144"/>
    <mergeCell ref="A145:H146"/>
    <mergeCell ref="I145:J145"/>
    <mergeCell ref="I146:J146"/>
    <mergeCell ref="A131:C131"/>
    <mergeCell ref="A159:B159"/>
    <mergeCell ref="F159:J159"/>
    <mergeCell ref="A160:B160"/>
    <mergeCell ref="D160:E160"/>
    <mergeCell ref="F160:J160"/>
    <mergeCell ref="A147:C147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F158:J158"/>
  </mergeCells>
  <phoneticPr fontId="4" type="noConversion"/>
  <conditionalFormatting sqref="L3">
    <cfRule type="containsText" dxfId="68" priority="19" operator="containsText" text="확인">
      <formula>NOT(ISERROR(SEARCH("확인",L3)))</formula>
    </cfRule>
  </conditionalFormatting>
  <conditionalFormatting sqref="L19">
    <cfRule type="containsText" dxfId="67" priority="9" operator="containsText" text="확인">
      <formula>NOT(ISERROR(SEARCH("확인",L19)))</formula>
    </cfRule>
  </conditionalFormatting>
  <conditionalFormatting sqref="L35">
    <cfRule type="containsText" dxfId="66" priority="8" operator="containsText" text="확인">
      <formula>NOT(ISERROR(SEARCH("확인",L35)))</formula>
    </cfRule>
  </conditionalFormatting>
  <conditionalFormatting sqref="L51">
    <cfRule type="containsText" dxfId="65" priority="7" operator="containsText" text="확인">
      <formula>NOT(ISERROR(SEARCH("확인",L51)))</formula>
    </cfRule>
  </conditionalFormatting>
  <conditionalFormatting sqref="L67">
    <cfRule type="containsText" dxfId="64" priority="6" operator="containsText" text="확인">
      <formula>NOT(ISERROR(SEARCH("확인",L67)))</formula>
    </cfRule>
  </conditionalFormatting>
  <conditionalFormatting sqref="L83">
    <cfRule type="containsText" dxfId="63" priority="5" operator="containsText" text="확인">
      <formula>NOT(ISERROR(SEARCH("확인",L83)))</formula>
    </cfRule>
  </conditionalFormatting>
  <conditionalFormatting sqref="L99">
    <cfRule type="containsText" dxfId="62" priority="4" operator="containsText" text="확인">
      <formula>NOT(ISERROR(SEARCH("확인",L99)))</formula>
    </cfRule>
  </conditionalFormatting>
  <conditionalFormatting sqref="L115">
    <cfRule type="containsText" dxfId="61" priority="3" operator="containsText" text="확인">
      <formula>NOT(ISERROR(SEARCH("확인",L115)))</formula>
    </cfRule>
  </conditionalFormatting>
  <conditionalFormatting sqref="L131">
    <cfRule type="containsText" dxfId="60" priority="2" operator="containsText" text="확인">
      <formula>NOT(ISERROR(SEARCH("확인",L131)))</formula>
    </cfRule>
  </conditionalFormatting>
  <conditionalFormatting sqref="L147">
    <cfRule type="containsText" dxfId="59" priority="1" operator="containsText" text="확인">
      <formula>NOT(ISERROR(SEARCH("확인",L147)))</formula>
    </cfRule>
  </conditionalFormatting>
  <conditionalFormatting sqref="AD1:AM1048576">
    <cfRule type="cellIs" dxfId="58" priority="20" operator="greaterThan">
      <formula>0.01875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9" manualBreakCount="9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205A-94B2-4BE4-814C-C7E3CDFCC251}">
  <sheetPr>
    <tabColor rgb="FF92D050"/>
  </sheetPr>
  <dimension ref="A1:AN198"/>
  <sheetViews>
    <sheetView view="pageBreakPreview" zoomScale="80" zoomScaleNormal="85" zoomScaleSheetLayoutView="80" workbookViewId="0">
      <selection activeCell="E52" sqref="E52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계획'!W3</f>
        <v>45082</v>
      </c>
      <c r="B3" s="309"/>
      <c r="C3" s="309"/>
      <c r="D3" s="94" t="s">
        <v>343</v>
      </c>
      <c r="E3" s="274">
        <f>_xlfn.XLOOKUP(H3,'월간 계획'!C:C,'월간 계획'!B:B,"")</f>
        <v>3630</v>
      </c>
      <c r="F3" s="296">
        <f>_xlfn.XLOOKUP(J3,'월간 계획'!C:C,'월간 계획'!B:B,"")</f>
        <v>3630</v>
      </c>
      <c r="G3" s="95" t="s">
        <v>344</v>
      </c>
      <c r="H3" s="95" t="str">
        <f>_xlfn.XLOOKUP(M3,'월간 계획'!W:W,'월간 계획'!C:C,"")</f>
        <v>우제욱</v>
      </c>
      <c r="I3" s="95" t="s">
        <v>345</v>
      </c>
      <c r="J3" s="96" t="str">
        <f>_xlfn.XLOOKUP(N3,'월간 계획'!W:W,'월간 계획'!C:C,"")</f>
        <v>변일용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45082</v>
      </c>
      <c r="B19" s="309"/>
      <c r="C19" s="309"/>
      <c r="D19" s="94" t="s">
        <v>343</v>
      </c>
      <c r="E19" s="274">
        <f>_xlfn.XLOOKUP(H19,'월간 계획'!C:C,'월간 계획'!B:B,"")</f>
        <v>3631</v>
      </c>
      <c r="F19" s="296">
        <f>_xlfn.XLOOKUP(J19,'월간 계획'!C:C,'월간 계획'!B:B,"")</f>
        <v>3631</v>
      </c>
      <c r="G19" s="95" t="s">
        <v>344</v>
      </c>
      <c r="H19" s="95" t="str">
        <f>_xlfn.XLOOKUP(M19,'월간 계획'!W:W,'월간 계획'!C:C,"")</f>
        <v>장남균</v>
      </c>
      <c r="I19" s="95" t="s">
        <v>345</v>
      </c>
      <c r="J19" s="96" t="str">
        <f>_xlfn.XLOOKUP(N19,'월간 계획'!W:W,'월간 계획'!C:C,"")</f>
        <v>이영화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45082</v>
      </c>
      <c r="B35" s="309"/>
      <c r="C35" s="309"/>
      <c r="D35" s="94" t="s">
        <v>343</v>
      </c>
      <c r="E35" s="274">
        <f>_xlfn.XLOOKUP(H35,'월간 계획'!C:C,'월간 계획'!B:B,"")</f>
        <v>3632</v>
      </c>
      <c r="F35" s="296">
        <f>_xlfn.XLOOKUP(J35,'월간 계획'!C:C,'월간 계획'!B:B,"")</f>
        <v>3632</v>
      </c>
      <c r="G35" s="95" t="s">
        <v>344</v>
      </c>
      <c r="H35" s="95" t="str">
        <f>_xlfn.XLOOKUP(M35,'월간 계획'!W:W,'월간 계획'!C:C,"")</f>
        <v>김요섭</v>
      </c>
      <c r="I35" s="95" t="s">
        <v>345</v>
      </c>
      <c r="J35" s="96" t="str">
        <f>_xlfn.XLOOKUP(N35,'월간 계획'!W:W,'월간 계획'!C:C,"")</f>
        <v>임충환</v>
      </c>
      <c r="L35" s="93" t="str">
        <f>IF(E35=F35,"ok","확인")</f>
        <v>ok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45082</v>
      </c>
      <c r="B51" s="309"/>
      <c r="C51" s="309"/>
      <c r="D51" s="94" t="s">
        <v>343</v>
      </c>
      <c r="E51" s="274">
        <v>3661</v>
      </c>
      <c r="F51" s="296" t="str">
        <f>_xlfn.XLOOKUP(J51,'월간 계획'!C:C,'월간 계획'!B:B,"")</f>
        <v>SP</v>
      </c>
      <c r="G51" s="95" t="s">
        <v>344</v>
      </c>
      <c r="H51" s="95" t="str">
        <f>_xlfn.XLOOKUP(M51,'월간 계획'!W:W,'월간 계획'!C:C,"")</f>
        <v>한태전</v>
      </c>
      <c r="I51" s="95" t="s">
        <v>345</v>
      </c>
      <c r="J51" s="96" t="str">
        <f>_xlfn.XLOOKUP(N51,'월간 계획'!W:W,'월간 계획'!C:C,"")</f>
        <v>김선호</v>
      </c>
      <c r="L51" s="93" t="str">
        <f>IF(E51=F51,"ok","확인")</f>
        <v>확인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45082</v>
      </c>
      <c r="B67" s="309"/>
      <c r="C67" s="309"/>
      <c r="D67" s="94" t="s">
        <v>343</v>
      </c>
      <c r="E67" s="274">
        <f>_xlfn.XLOOKUP(H67,'월간 계획'!C:C,'월간 계획'!B:B,"")</f>
        <v>3662</v>
      </c>
      <c r="F67" s="296">
        <f>_xlfn.XLOOKUP(J67,'월간 계획'!C:C,'월간 계획'!B:B,"")</f>
        <v>3662</v>
      </c>
      <c r="G67" s="95" t="s">
        <v>344</v>
      </c>
      <c r="H67" s="95" t="str">
        <f>_xlfn.XLOOKUP(M67,'월간 계획'!W:W,'월간 계획'!C:C,"")</f>
        <v>최용선</v>
      </c>
      <c r="I67" s="95" t="s">
        <v>345</v>
      </c>
      <c r="J67" s="96" t="str">
        <f>_xlfn.XLOOKUP(N67,'월간 계획'!W:W,'월간 계획'!C:C,"")</f>
        <v>김학희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45082</v>
      </c>
      <c r="B83" s="309"/>
      <c r="C83" s="309"/>
      <c r="D83" s="94" t="s">
        <v>343</v>
      </c>
      <c r="E83" s="274">
        <f>_xlfn.XLOOKUP(H83,'월간 계획'!C:C,'월간 계획'!B:B,"")</f>
        <v>3508</v>
      </c>
      <c r="F83" s="296">
        <f>_xlfn.XLOOKUP(J83,'월간 계획'!C:C,'월간 계획'!B:B,"")</f>
        <v>3508</v>
      </c>
      <c r="G83" s="95" t="s">
        <v>344</v>
      </c>
      <c r="H83" s="95" t="str">
        <f>_xlfn.XLOOKUP(M83,'월간 계획'!W:W,'월간 계획'!C:C,"")</f>
        <v>이수환</v>
      </c>
      <c r="I83" s="95" t="s">
        <v>345</v>
      </c>
      <c r="J83" s="96" t="str">
        <f>_xlfn.XLOOKUP(N83,'월간 계획'!W:W,'월간 계획'!C:C,"")</f>
        <v>박선웅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45082</v>
      </c>
      <c r="B99" s="309"/>
      <c r="C99" s="309"/>
      <c r="D99" s="94" t="s">
        <v>343</v>
      </c>
      <c r="E99" s="274">
        <f>_xlfn.XLOOKUP(H99,'월간 계획'!C:C,'월간 계획'!B:B,"")</f>
        <v>3509</v>
      </c>
      <c r="F99" s="296">
        <f>_xlfn.XLOOKUP(J99,'월간 계획'!C:C,'월간 계획'!B:B,"")</f>
        <v>3509</v>
      </c>
      <c r="G99" s="95" t="s">
        <v>344</v>
      </c>
      <c r="H99" s="95" t="str">
        <f>_xlfn.XLOOKUP(M99,'월간 계획'!W:W,'월간 계획'!C:C,"")</f>
        <v>김상신</v>
      </c>
      <c r="I99" s="95" t="s">
        <v>345</v>
      </c>
      <c r="J99" s="96" t="str">
        <f>_xlfn.XLOOKUP(N99,'월간 계획'!W:W,'월간 계획'!C:C,"")</f>
        <v>박종길</v>
      </c>
      <c r="L99" s="93" t="str">
        <f>IF(E99=F99,"ok","확인")</f>
        <v>ok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45082</v>
      </c>
      <c r="B115" s="309"/>
      <c r="C115" s="309"/>
      <c r="D115" s="94" t="s">
        <v>343</v>
      </c>
      <c r="E115" s="274">
        <v>3619</v>
      </c>
      <c r="F115" s="296" t="str">
        <f>_xlfn.XLOOKUP(J115,'월간 계획'!C:C,'월간 계획'!B:B,"")</f>
        <v>SP</v>
      </c>
      <c r="G115" s="95" t="s">
        <v>344</v>
      </c>
      <c r="H115" s="95" t="str">
        <f>_xlfn.XLOOKUP(M115,'월간 계획'!W:W,'월간 계획'!C:C,"")</f>
        <v>김성취</v>
      </c>
      <c r="I115" s="95" t="s">
        <v>345</v>
      </c>
      <c r="J115" s="96" t="str">
        <f>_xlfn.XLOOKUP(N115,'월간 계획'!W:W,'월간 계획'!C:C,"")</f>
        <v>양광일</v>
      </c>
      <c r="L115" s="93" t="str">
        <f>IF(E115=F115,"ok","확인")</f>
        <v>확인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45082</v>
      </c>
      <c r="B131" s="309"/>
      <c r="C131" s="309"/>
      <c r="D131" s="94" t="s">
        <v>343</v>
      </c>
      <c r="E131" s="274">
        <f>_xlfn.XLOOKUP(H131,'월간 계획'!C:C,'월간 계획'!B:B,"")</f>
        <v>3620</v>
      </c>
      <c r="F131" s="296">
        <f>_xlfn.XLOOKUP(J131,'월간 계획'!C:C,'월간 계획'!B:B,"")</f>
        <v>3620</v>
      </c>
      <c r="G131" s="95" t="s">
        <v>344</v>
      </c>
      <c r="H131" s="95" t="str">
        <f>_xlfn.XLOOKUP(M131,'월간 계획'!W:W,'월간 계획'!C:C,"")</f>
        <v>최중문</v>
      </c>
      <c r="I131" s="95" t="s">
        <v>345</v>
      </c>
      <c r="J131" s="96" t="str">
        <f>_xlfn.XLOOKUP(N131,'월간 계획'!W:W,'월간 계획'!C:C,"")</f>
        <v>장시혁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45082</v>
      </c>
      <c r="B147" s="309"/>
      <c r="C147" s="309"/>
      <c r="D147" s="94" t="s">
        <v>343</v>
      </c>
      <c r="E147" s="274">
        <f>_xlfn.XLOOKUP(H147,'월간 계획'!C:C,'월간 계획'!B:B,"")</f>
        <v>3621</v>
      </c>
      <c r="F147" s="296">
        <f>_xlfn.XLOOKUP(J147,'월간 계획'!C:C,'월간 계획'!B:B,"")</f>
        <v>3621</v>
      </c>
      <c r="G147" s="95" t="s">
        <v>344</v>
      </c>
      <c r="H147" s="95" t="str">
        <f>_xlfn.XLOOKUP(M147,'월간 계획'!W:W,'월간 계획'!C:C,"")</f>
        <v>김도근</v>
      </c>
      <c r="I147" s="95" t="s">
        <v>345</v>
      </c>
      <c r="J147" s="96" t="str">
        <f>_xlfn.XLOOKUP(N147,'월간 계획'!W:W,'월간 계획'!C:C,"")</f>
        <v>김학열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45082</v>
      </c>
      <c r="B163" s="309"/>
      <c r="C163" s="309"/>
      <c r="D163" s="94" t="s">
        <v>343</v>
      </c>
      <c r="E163" s="274">
        <f>_xlfn.XLOOKUP(H163,'월간 계획'!C:C,'월간 계획'!B:B,"")</f>
        <v>3622</v>
      </c>
      <c r="F163" s="296">
        <f>_xlfn.XLOOKUP(J163,'월간 계획'!C:C,'월간 계획'!B:B,"")</f>
        <v>3622</v>
      </c>
      <c r="G163" s="95" t="s">
        <v>344</v>
      </c>
      <c r="H163" s="95" t="str">
        <f>_xlfn.XLOOKUP(M163,'월간 계획'!W:W,'월간 계획'!C:C,"")</f>
        <v>김만철</v>
      </c>
      <c r="I163" s="95" t="s">
        <v>345</v>
      </c>
      <c r="J163" s="96" t="str">
        <f>_xlfn.XLOOKUP(N163,'월간 계획'!W:W,'월간 계획'!C:C,"")</f>
        <v>자선호</v>
      </c>
      <c r="L163" s="93" t="str">
        <f>IF(E163=F163,"ok","확인")</f>
        <v>ok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45082</v>
      </c>
      <c r="B179" s="309"/>
      <c r="C179" s="309"/>
      <c r="D179" s="94" t="s">
        <v>343</v>
      </c>
      <c r="E179" s="274">
        <v>3629</v>
      </c>
      <c r="F179" s="296" t="str">
        <f>_xlfn.XLOOKUP(J179,'월간 계획'!C:C,'월간 계획'!B:B,"")</f>
        <v>SP</v>
      </c>
      <c r="G179" s="95" t="s">
        <v>344</v>
      </c>
      <c r="H179" s="95" t="str">
        <f>_xlfn.XLOOKUP(M179,'월간 계획'!W:W,'월간 계획'!C:C,"")</f>
        <v>김용진</v>
      </c>
      <c r="I179" s="95" t="s">
        <v>345</v>
      </c>
      <c r="J179" s="96" t="str">
        <f>_xlfn.XLOOKUP(N179,'월간 계획'!W:W,'월간 계획'!C:C,"")</f>
        <v>김정일</v>
      </c>
      <c r="L179" s="93" t="str">
        <f>IF(E179=F179,"ok","확인")</f>
        <v>확인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</mergeCells>
  <phoneticPr fontId="4" type="noConversion"/>
  <conditionalFormatting sqref="L3">
    <cfRule type="containsText" dxfId="57" priority="34" operator="containsText" text="확인">
      <formula>NOT(ISERROR(SEARCH("확인",L3)))</formula>
    </cfRule>
  </conditionalFormatting>
  <conditionalFormatting sqref="L19">
    <cfRule type="containsText" dxfId="56" priority="11" operator="containsText" text="확인">
      <formula>NOT(ISERROR(SEARCH("확인",L19)))</formula>
    </cfRule>
  </conditionalFormatting>
  <conditionalFormatting sqref="L35">
    <cfRule type="containsText" dxfId="55" priority="10" operator="containsText" text="확인">
      <formula>NOT(ISERROR(SEARCH("확인",L35)))</formula>
    </cfRule>
  </conditionalFormatting>
  <conditionalFormatting sqref="L51">
    <cfRule type="containsText" dxfId="54" priority="9" operator="containsText" text="확인">
      <formula>NOT(ISERROR(SEARCH("확인",L51)))</formula>
    </cfRule>
  </conditionalFormatting>
  <conditionalFormatting sqref="L67">
    <cfRule type="containsText" dxfId="53" priority="8" operator="containsText" text="확인">
      <formula>NOT(ISERROR(SEARCH("확인",L67)))</formula>
    </cfRule>
  </conditionalFormatting>
  <conditionalFormatting sqref="L83">
    <cfRule type="containsText" dxfId="52" priority="7" operator="containsText" text="확인">
      <formula>NOT(ISERROR(SEARCH("확인",L83)))</formula>
    </cfRule>
  </conditionalFormatting>
  <conditionalFormatting sqref="L99">
    <cfRule type="containsText" dxfId="51" priority="6" operator="containsText" text="확인">
      <formula>NOT(ISERROR(SEARCH("확인",L99)))</formula>
    </cfRule>
  </conditionalFormatting>
  <conditionalFormatting sqref="L115">
    <cfRule type="containsText" dxfId="50" priority="5" operator="containsText" text="확인">
      <formula>NOT(ISERROR(SEARCH("확인",L115)))</formula>
    </cfRule>
  </conditionalFormatting>
  <conditionalFormatting sqref="L131">
    <cfRule type="containsText" dxfId="49" priority="4" operator="containsText" text="확인">
      <formula>NOT(ISERROR(SEARCH("확인",L131)))</formula>
    </cfRule>
  </conditionalFormatting>
  <conditionalFormatting sqref="L147">
    <cfRule type="containsText" dxfId="48" priority="3" operator="containsText" text="확인">
      <formula>NOT(ISERROR(SEARCH("확인",L147)))</formula>
    </cfRule>
  </conditionalFormatting>
  <conditionalFormatting sqref="L163">
    <cfRule type="containsText" dxfId="47" priority="2" operator="containsText" text="확인">
      <formula>NOT(ISERROR(SEARCH("확인",L163)))</formula>
    </cfRule>
  </conditionalFormatting>
  <conditionalFormatting sqref="L179">
    <cfRule type="containsText" dxfId="46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DF60-0782-4B75-8F8A-F1E2DFD10342}">
  <sheetPr>
    <tabColor rgb="FF92D050"/>
  </sheetPr>
  <dimension ref="A1:AM186"/>
  <sheetViews>
    <sheetView view="pageBreakPreview" zoomScale="80" zoomScaleNormal="85" zoomScaleSheetLayoutView="80" workbookViewId="0">
      <selection activeCell="E68" sqref="E68"/>
    </sheetView>
  </sheetViews>
  <sheetFormatPr defaultColWidth="8.88671875" defaultRowHeight="13.5"/>
  <cols>
    <col min="1" max="1" width="7.6640625" style="165" customWidth="1"/>
    <col min="2" max="9" width="10.5546875" style="165" customWidth="1"/>
    <col min="10" max="10" width="13.77734375" style="165" customWidth="1"/>
    <col min="11" max="11" width="8.77734375" style="165" customWidth="1"/>
    <col min="12" max="12" width="8.88671875" style="166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39" width="5.77734375" style="165" customWidth="1"/>
    <col min="40" max="16384" width="8.88671875" style="165"/>
  </cols>
  <sheetData>
    <row r="1" spans="1:39" ht="30" customHeight="1">
      <c r="A1" s="373" t="s">
        <v>424</v>
      </c>
      <c r="B1" s="373"/>
      <c r="C1" s="373"/>
      <c r="D1" s="373"/>
      <c r="E1" s="373"/>
      <c r="F1" s="373"/>
      <c r="G1" s="373"/>
      <c r="H1" s="373"/>
      <c r="I1" s="374" t="s">
        <v>342</v>
      </c>
      <c r="J1" s="375"/>
    </row>
    <row r="2" spans="1:39" ht="30" customHeight="1">
      <c r="A2" s="373"/>
      <c r="B2" s="373"/>
      <c r="C2" s="373"/>
      <c r="D2" s="373"/>
      <c r="E2" s="373"/>
      <c r="F2" s="373"/>
      <c r="G2" s="373"/>
      <c r="H2" s="373"/>
      <c r="I2" s="376">
        <f>D7</f>
        <v>0.10347222222222223</v>
      </c>
      <c r="J2" s="375"/>
    </row>
    <row r="3" spans="1:39" ht="30" customHeight="1" thickBot="1">
      <c r="A3" s="377">
        <f>'월간 계획'!V3</f>
        <v>45081</v>
      </c>
      <c r="B3" s="377"/>
      <c r="C3" s="377"/>
      <c r="D3" s="94" t="s">
        <v>343</v>
      </c>
      <c r="E3" s="274">
        <f>_xlfn.XLOOKUP(H3,'월간 계획'!C:C,'월간 계획'!B:B,"")</f>
        <v>3631</v>
      </c>
      <c r="F3" s="296">
        <f>_xlfn.XLOOKUP(J3,'월간 계획'!C:C,'월간 계획'!B:B,"")</f>
        <v>3631</v>
      </c>
      <c r="G3" s="95" t="s">
        <v>344</v>
      </c>
      <c r="H3" s="95" t="str">
        <f>_xlfn.XLOOKUP(M3,'월간 계획'!V:V,'월간 계획'!C:C,"")</f>
        <v>장남균</v>
      </c>
      <c r="I3" s="95" t="s">
        <v>345</v>
      </c>
      <c r="J3" s="96" t="str">
        <f>_xlfn.XLOOKUP(N3,'월간 계획'!V:V,'월간 계획'!C:C,"")</f>
        <v>이영화</v>
      </c>
      <c r="K3" s="93"/>
      <c r="L3" s="93" t="str">
        <f>IF(E3=F3,"ok","확인")</f>
        <v>ok</v>
      </c>
      <c r="M3" s="93" t="s">
        <v>346</v>
      </c>
      <c r="N3" s="93" t="s">
        <v>347</v>
      </c>
    </row>
    <row r="4" spans="1:39" ht="30" customHeight="1" thickTop="1" thickBot="1">
      <c r="A4" s="167" t="s">
        <v>348</v>
      </c>
      <c r="B4" s="168" t="s">
        <v>349</v>
      </c>
      <c r="C4" s="169" t="s">
        <v>350</v>
      </c>
      <c r="D4" s="169" t="s">
        <v>351</v>
      </c>
      <c r="E4" s="169" t="s">
        <v>352</v>
      </c>
      <c r="F4" s="169" t="s">
        <v>353</v>
      </c>
      <c r="G4" s="169" t="s">
        <v>352</v>
      </c>
      <c r="H4" s="169" t="s">
        <v>351</v>
      </c>
      <c r="I4" s="168" t="s">
        <v>350</v>
      </c>
      <c r="J4" s="170" t="s">
        <v>354</v>
      </c>
      <c r="K4" s="171" t="s">
        <v>355</v>
      </c>
      <c r="AD4" s="168" t="s">
        <v>349</v>
      </c>
      <c r="AE4" s="169" t="s">
        <v>350</v>
      </c>
      <c r="AF4" s="169" t="s">
        <v>351</v>
      </c>
      <c r="AG4" s="169" t="s">
        <v>352</v>
      </c>
      <c r="AH4" s="169" t="s">
        <v>353</v>
      </c>
      <c r="AI4" s="169" t="s">
        <v>352</v>
      </c>
      <c r="AJ4" s="169" t="s">
        <v>351</v>
      </c>
      <c r="AK4" s="168" t="s">
        <v>350</v>
      </c>
      <c r="AL4" s="170" t="s">
        <v>354</v>
      </c>
    </row>
    <row r="5" spans="1:39" ht="30" customHeight="1" thickTop="1">
      <c r="A5" s="172" t="s">
        <v>356</v>
      </c>
      <c r="B5" s="173"/>
      <c r="C5" s="174" t="s">
        <v>422</v>
      </c>
      <c r="D5" s="175">
        <v>0.27083333333333331</v>
      </c>
      <c r="E5" s="175">
        <v>0.28819444444444448</v>
      </c>
      <c r="F5" s="175">
        <v>0.30069444444444443</v>
      </c>
      <c r="G5" s="175">
        <v>0.31319444444444444</v>
      </c>
      <c r="H5" s="175">
        <v>0.3298611111111111</v>
      </c>
      <c r="I5" s="175">
        <v>0.35138888888888892</v>
      </c>
      <c r="J5" s="176">
        <v>0.37222222222222223</v>
      </c>
      <c r="K5" s="177" t="s">
        <v>357</v>
      </c>
      <c r="M5" s="108"/>
      <c r="N5" s="108"/>
      <c r="P5" s="108"/>
      <c r="Q5" s="108"/>
      <c r="R5" s="108"/>
      <c r="S5" s="108"/>
      <c r="T5" s="108"/>
      <c r="U5" s="178" t="e">
        <f>C5-B5</f>
        <v>#VALUE!</v>
      </c>
      <c r="V5" s="178" t="e">
        <f t="shared" ref="V5:AB9" si="0">D5-C5</f>
        <v>#VALUE!</v>
      </c>
      <c r="W5" s="178">
        <f t="shared" si="0"/>
        <v>1.736111111111116E-2</v>
      </c>
      <c r="X5" s="178">
        <f t="shared" si="0"/>
        <v>1.2499999999999956E-2</v>
      </c>
      <c r="Y5" s="178">
        <f t="shared" si="0"/>
        <v>1.2500000000000011E-2</v>
      </c>
      <c r="Z5" s="178">
        <f t="shared" si="0"/>
        <v>1.6666666666666663E-2</v>
      </c>
      <c r="AA5" s="178">
        <f t="shared" si="0"/>
        <v>2.1527777777777812E-2</v>
      </c>
      <c r="AB5" s="178">
        <f>J5-I5</f>
        <v>2.0833333333333315E-2</v>
      </c>
      <c r="AC5" s="178"/>
      <c r="AD5" s="178">
        <f>B5-B149</f>
        <v>0</v>
      </c>
      <c r="AE5" s="178" t="e">
        <f t="shared" ref="AE5:AJ9" si="1">C5-C149</f>
        <v>#VALUE!</v>
      </c>
      <c r="AF5" s="178">
        <f t="shared" si="1"/>
        <v>1.5972222222222221E-2</v>
      </c>
      <c r="AG5" s="178">
        <f t="shared" si="1"/>
        <v>1.5972222222222276E-2</v>
      </c>
      <c r="AH5" s="178">
        <f t="shared" si="1"/>
        <v>1.5972222222222221E-2</v>
      </c>
      <c r="AI5" s="178">
        <f t="shared" si="1"/>
        <v>1.5972222222222221E-2</v>
      </c>
      <c r="AJ5" s="178">
        <f>H5-H149</f>
        <v>1.5972222222222221E-2</v>
      </c>
      <c r="AK5" s="178">
        <f t="shared" ref="AK5:AL9" si="2">I5-I149</f>
        <v>1.5972222222222221E-2</v>
      </c>
      <c r="AL5" s="178">
        <f t="shared" si="2"/>
        <v>1.5972222222222221E-2</v>
      </c>
      <c r="AM5" s="178"/>
    </row>
    <row r="6" spans="1:39" ht="30" customHeight="1">
      <c r="A6" s="179" t="s">
        <v>358</v>
      </c>
      <c r="B6" s="175">
        <v>0.39305555555555555</v>
      </c>
      <c r="C6" s="175">
        <f>B6+"00:25"</f>
        <v>0.41041666666666665</v>
      </c>
      <c r="D6" s="175">
        <v>0.4368055555555555</v>
      </c>
      <c r="E6" s="175">
        <v>0.4548611111111111</v>
      </c>
      <c r="F6" s="175">
        <v>0.46736111111111112</v>
      </c>
      <c r="G6" s="175">
        <v>0.47986111111111113</v>
      </c>
      <c r="H6" s="175">
        <v>0.49652777777777773</v>
      </c>
      <c r="I6" s="175">
        <v>0.5180555555555556</v>
      </c>
      <c r="J6" s="176">
        <v>0.53888888888888886</v>
      </c>
      <c r="K6" s="180" t="s">
        <v>357</v>
      </c>
      <c r="M6" s="108"/>
      <c r="N6" s="108"/>
      <c r="P6" s="108"/>
      <c r="Q6" s="108"/>
      <c r="R6" s="108"/>
      <c r="S6" s="108"/>
      <c r="T6" s="108"/>
      <c r="U6" s="178">
        <f t="shared" ref="U6:U8" si="3">C6-B6</f>
        <v>1.7361111111111105E-2</v>
      </c>
      <c r="V6" s="178">
        <f t="shared" si="0"/>
        <v>2.6388888888888851E-2</v>
      </c>
      <c r="W6" s="178">
        <f t="shared" si="0"/>
        <v>1.8055555555555602E-2</v>
      </c>
      <c r="X6" s="178">
        <f t="shared" si="0"/>
        <v>1.2500000000000011E-2</v>
      </c>
      <c r="Y6" s="178">
        <f t="shared" si="0"/>
        <v>1.2500000000000011E-2</v>
      </c>
      <c r="Z6" s="178">
        <f t="shared" si="0"/>
        <v>1.6666666666666607E-2</v>
      </c>
      <c r="AA6" s="178">
        <f t="shared" si="0"/>
        <v>2.1527777777777868E-2</v>
      </c>
      <c r="AB6" s="178">
        <f t="shared" si="0"/>
        <v>2.0833333333333259E-2</v>
      </c>
      <c r="AC6" s="178"/>
      <c r="AD6" s="178">
        <f t="shared" ref="AD6:AD9" si="4">B6-B150</f>
        <v>1.6666666666666663E-2</v>
      </c>
      <c r="AE6" s="178">
        <f t="shared" si="1"/>
        <v>1.6666666666666663E-2</v>
      </c>
      <c r="AF6" s="178">
        <f t="shared" si="1"/>
        <v>1.6666666666666607E-2</v>
      </c>
      <c r="AG6" s="178">
        <f t="shared" si="1"/>
        <v>1.6666666666666607E-2</v>
      </c>
      <c r="AH6" s="178">
        <f t="shared" si="1"/>
        <v>1.6666666666666663E-2</v>
      </c>
      <c r="AI6" s="178">
        <f t="shared" si="1"/>
        <v>1.6666666666666663E-2</v>
      </c>
      <c r="AJ6" s="178">
        <f t="shared" si="1"/>
        <v>1.6666666666666607E-2</v>
      </c>
      <c r="AK6" s="178">
        <f t="shared" si="2"/>
        <v>1.6666666666666718E-2</v>
      </c>
      <c r="AL6" s="178">
        <f t="shared" si="2"/>
        <v>1.6666666666666607E-2</v>
      </c>
    </row>
    <row r="7" spans="1:39" ht="30" customHeight="1">
      <c r="A7" s="179" t="s">
        <v>359</v>
      </c>
      <c r="B7" s="175">
        <v>5.9722222222222225E-2</v>
      </c>
      <c r="C7" s="175">
        <f t="shared" ref="C7:C8" si="5">B7+"00:25"</f>
        <v>7.7083333333333337E-2</v>
      </c>
      <c r="D7" s="181">
        <v>0.10347222222222223</v>
      </c>
      <c r="E7" s="175">
        <v>0.12152777777777778</v>
      </c>
      <c r="F7" s="175">
        <v>0.13402777777777777</v>
      </c>
      <c r="G7" s="175">
        <v>0.14652777777777778</v>
      </c>
      <c r="H7" s="175">
        <v>0.16319444444444445</v>
      </c>
      <c r="I7" s="175">
        <v>0.18472222222222223</v>
      </c>
      <c r="J7" s="176">
        <v>0.20555555555555557</v>
      </c>
      <c r="K7" s="180" t="s">
        <v>357</v>
      </c>
      <c r="M7" s="108"/>
      <c r="N7" s="108"/>
      <c r="P7" s="108"/>
      <c r="Q7" s="108"/>
      <c r="R7" s="108"/>
      <c r="S7" s="108"/>
      <c r="T7" s="108"/>
      <c r="U7" s="178">
        <f t="shared" si="3"/>
        <v>1.7361111111111112E-2</v>
      </c>
      <c r="V7" s="178">
        <f t="shared" si="0"/>
        <v>2.6388888888888892E-2</v>
      </c>
      <c r="W7" s="178">
        <f t="shared" si="0"/>
        <v>1.8055555555555547E-2</v>
      </c>
      <c r="X7" s="178">
        <f t="shared" si="0"/>
        <v>1.2499999999999997E-2</v>
      </c>
      <c r="Y7" s="178">
        <f t="shared" si="0"/>
        <v>1.2500000000000011E-2</v>
      </c>
      <c r="Z7" s="178">
        <f t="shared" si="0"/>
        <v>1.6666666666666663E-2</v>
      </c>
      <c r="AA7" s="178">
        <f t="shared" si="0"/>
        <v>2.1527777777777785E-2</v>
      </c>
      <c r="AB7" s="178">
        <f t="shared" si="0"/>
        <v>2.0833333333333343E-2</v>
      </c>
      <c r="AC7" s="178"/>
      <c r="AD7" s="178">
        <f t="shared" si="4"/>
        <v>1.6666666666666663E-2</v>
      </c>
      <c r="AE7" s="178">
        <f t="shared" si="1"/>
        <v>1.6666666666666663E-2</v>
      </c>
      <c r="AF7" s="178">
        <f t="shared" si="1"/>
        <v>1.6666666666666663E-2</v>
      </c>
      <c r="AG7" s="178">
        <f t="shared" si="1"/>
        <v>1.6666666666666663E-2</v>
      </c>
      <c r="AH7" s="178">
        <f t="shared" si="1"/>
        <v>1.6666666666666677E-2</v>
      </c>
      <c r="AI7" s="178">
        <f t="shared" si="1"/>
        <v>1.6666666666666663E-2</v>
      </c>
      <c r="AJ7" s="178">
        <f t="shared" si="1"/>
        <v>1.6666666666666663E-2</v>
      </c>
      <c r="AK7" s="178">
        <f t="shared" si="2"/>
        <v>1.6666666666666691E-2</v>
      </c>
      <c r="AL7" s="178">
        <f t="shared" si="2"/>
        <v>1.6666666666666691E-2</v>
      </c>
    </row>
    <row r="8" spans="1:39" ht="30" customHeight="1">
      <c r="A8" s="179" t="s">
        <v>360</v>
      </c>
      <c r="B8" s="175">
        <v>0.22638888888888889</v>
      </c>
      <c r="C8" s="175">
        <f t="shared" si="5"/>
        <v>0.24374999999999999</v>
      </c>
      <c r="D8" s="175">
        <v>0.27013888888888887</v>
      </c>
      <c r="E8" s="175">
        <v>0.28819444444444448</v>
      </c>
      <c r="F8" s="175">
        <v>0.30069444444444443</v>
      </c>
      <c r="G8" s="175">
        <v>0.31319444444444444</v>
      </c>
      <c r="H8" s="175">
        <v>0.3298611111111111</v>
      </c>
      <c r="I8" s="175">
        <v>0.35138888888888892</v>
      </c>
      <c r="J8" s="176">
        <v>0.37222222222222223</v>
      </c>
      <c r="K8" s="180" t="s">
        <v>357</v>
      </c>
      <c r="M8" s="108"/>
      <c r="N8" s="108"/>
      <c r="P8" s="108"/>
      <c r="Q8" s="108"/>
      <c r="R8" s="108"/>
      <c r="S8" s="108"/>
      <c r="T8" s="108"/>
      <c r="U8" s="178">
        <f t="shared" si="3"/>
        <v>1.7361111111111105E-2</v>
      </c>
      <c r="V8" s="178">
        <f t="shared" si="0"/>
        <v>2.6388888888888878E-2</v>
      </c>
      <c r="W8" s="178">
        <f t="shared" si="0"/>
        <v>1.8055555555555602E-2</v>
      </c>
      <c r="X8" s="178">
        <f t="shared" si="0"/>
        <v>1.2499999999999956E-2</v>
      </c>
      <c r="Y8" s="178">
        <f t="shared" si="0"/>
        <v>1.2500000000000011E-2</v>
      </c>
      <c r="Z8" s="178">
        <f t="shared" si="0"/>
        <v>1.6666666666666663E-2</v>
      </c>
      <c r="AA8" s="178">
        <f t="shared" si="0"/>
        <v>2.1527777777777812E-2</v>
      </c>
      <c r="AB8" s="178">
        <f t="shared" si="0"/>
        <v>2.0833333333333315E-2</v>
      </c>
      <c r="AC8" s="178"/>
      <c r="AD8" s="178">
        <f t="shared" si="4"/>
        <v>1.6666666666666663E-2</v>
      </c>
      <c r="AE8" s="178">
        <f t="shared" si="1"/>
        <v>1.6666666666666663E-2</v>
      </c>
      <c r="AF8" s="178">
        <f t="shared" si="1"/>
        <v>1.6666666666666663E-2</v>
      </c>
      <c r="AG8" s="178">
        <f t="shared" si="1"/>
        <v>1.6666666666666718E-2</v>
      </c>
      <c r="AH8" s="178">
        <f t="shared" si="1"/>
        <v>1.6666666666666663E-2</v>
      </c>
      <c r="AI8" s="178">
        <f t="shared" si="1"/>
        <v>1.6666666666666663E-2</v>
      </c>
      <c r="AJ8" s="178">
        <f t="shared" si="1"/>
        <v>1.6666666666666663E-2</v>
      </c>
      <c r="AK8" s="178">
        <f t="shared" si="2"/>
        <v>1.6666666666666718E-2</v>
      </c>
      <c r="AL8" s="178">
        <f t="shared" si="2"/>
        <v>1.6666666666666663E-2</v>
      </c>
    </row>
    <row r="9" spans="1:39" ht="30" customHeight="1">
      <c r="A9" s="179" t="s">
        <v>361</v>
      </c>
      <c r="B9" s="182">
        <v>0.39583333333333331</v>
      </c>
      <c r="C9" s="175">
        <f>B9+"00:22"</f>
        <v>0.41111111111111109</v>
      </c>
      <c r="D9" s="175">
        <f>C9+"00:26"</f>
        <v>0.42916666666666664</v>
      </c>
      <c r="E9" s="175"/>
      <c r="F9" s="175">
        <f>D9+"00:44"</f>
        <v>0.4597222222222222</v>
      </c>
      <c r="G9" s="173"/>
      <c r="H9" s="173"/>
      <c r="I9" s="173"/>
      <c r="J9" s="183"/>
      <c r="K9" s="184" t="s">
        <v>357</v>
      </c>
      <c r="M9" s="108"/>
      <c r="N9" s="108"/>
      <c r="P9" s="108"/>
      <c r="Q9" s="108"/>
      <c r="R9" s="108"/>
      <c r="S9" s="108"/>
      <c r="T9" s="108"/>
      <c r="U9" s="178">
        <f>C9-B9</f>
        <v>1.5277777777777779E-2</v>
      </c>
      <c r="V9" s="185">
        <f>D9-C9</f>
        <v>1.8055555555555547E-2</v>
      </c>
      <c r="W9" s="178">
        <f t="shared" si="0"/>
        <v>-0.42916666666666664</v>
      </c>
      <c r="X9" s="178">
        <f>F9-D9</f>
        <v>3.0555555555555558E-2</v>
      </c>
      <c r="Y9" s="178">
        <f t="shared" si="0"/>
        <v>-0.4597222222222222</v>
      </c>
      <c r="Z9" s="178">
        <f t="shared" si="0"/>
        <v>0</v>
      </c>
      <c r="AA9" s="178">
        <f t="shared" si="0"/>
        <v>0</v>
      </c>
      <c r="AB9" s="178">
        <f t="shared" si="0"/>
        <v>0</v>
      </c>
      <c r="AC9" s="178"/>
      <c r="AD9" s="178">
        <f t="shared" si="4"/>
        <v>1.8055555555555547E-2</v>
      </c>
      <c r="AE9" s="185">
        <f>C9-C153</f>
        <v>1.9444444444444431E-2</v>
      </c>
      <c r="AF9" s="178">
        <f>D9-D153</f>
        <v>2.0138888888888873E-2</v>
      </c>
      <c r="AG9" s="178">
        <f t="shared" si="1"/>
        <v>-0.42291666666666666</v>
      </c>
      <c r="AH9" s="178">
        <f t="shared" si="1"/>
        <v>1.388888888888884E-3</v>
      </c>
      <c r="AI9" s="178">
        <f>G9-G153</f>
        <v>0</v>
      </c>
      <c r="AJ9" s="178">
        <f t="shared" si="1"/>
        <v>-0.4826388888888889</v>
      </c>
      <c r="AK9" s="178">
        <f t="shared" si="2"/>
        <v>0</v>
      </c>
      <c r="AL9" s="178">
        <f t="shared" si="2"/>
        <v>-0.51388888888888895</v>
      </c>
    </row>
    <row r="10" spans="1:39" ht="30" customHeight="1">
      <c r="A10" s="179"/>
      <c r="B10" s="186"/>
      <c r="C10" s="186"/>
      <c r="D10" s="186"/>
      <c r="E10" s="186"/>
      <c r="F10" s="187"/>
      <c r="G10" s="187"/>
      <c r="H10" s="187"/>
      <c r="I10" s="187"/>
      <c r="J10" s="188"/>
      <c r="K10" s="189"/>
    </row>
    <row r="11" spans="1:39" ht="30" customHeight="1" thickBot="1">
      <c r="A11" s="190">
        <v>1</v>
      </c>
      <c r="B11" s="191"/>
      <c r="C11" s="191"/>
      <c r="D11" s="191"/>
      <c r="E11" s="191"/>
      <c r="F11" s="192"/>
      <c r="G11" s="192"/>
      <c r="H11" s="192"/>
      <c r="I11" s="192"/>
      <c r="J11" s="193"/>
      <c r="K11" s="380" t="s">
        <v>362</v>
      </c>
    </row>
    <row r="12" spans="1:39" ht="30" customHeight="1" thickTop="1" thickBot="1">
      <c r="A12" s="383" t="s">
        <v>363</v>
      </c>
      <c r="B12" s="384"/>
      <c r="C12" s="384"/>
      <c r="D12" s="384"/>
      <c r="E12" s="384"/>
      <c r="F12" s="384"/>
      <c r="G12" s="384"/>
      <c r="H12" s="384"/>
      <c r="I12" s="384"/>
      <c r="J12" s="384"/>
      <c r="K12" s="381"/>
    </row>
    <row r="13" spans="1:39" ht="30" customHeight="1" thickTop="1">
      <c r="A13" s="386" t="s">
        <v>364</v>
      </c>
      <c r="B13" s="387"/>
      <c r="C13" s="388"/>
      <c r="D13" s="387"/>
      <c r="E13" s="389" t="s">
        <v>365</v>
      </c>
      <c r="F13" s="390"/>
      <c r="G13" s="391"/>
      <c r="H13" s="389" t="s">
        <v>366</v>
      </c>
      <c r="I13" s="390"/>
      <c r="J13" s="390"/>
      <c r="K13" s="381"/>
    </row>
    <row r="14" spans="1:39" ht="30" customHeight="1">
      <c r="A14" s="393" t="s">
        <v>367</v>
      </c>
      <c r="B14" s="394"/>
      <c r="C14" s="395" t="s">
        <v>368</v>
      </c>
      <c r="D14" s="395"/>
      <c r="E14" s="396"/>
      <c r="F14" s="365" t="s">
        <v>369</v>
      </c>
      <c r="G14" s="365"/>
      <c r="H14" s="365"/>
      <c r="I14" s="365"/>
      <c r="J14" s="366"/>
      <c r="K14" s="381"/>
    </row>
    <row r="15" spans="1:39" ht="30" customHeight="1">
      <c r="A15" s="397" t="s">
        <v>370</v>
      </c>
      <c r="B15" s="398"/>
      <c r="C15" s="196" t="s">
        <v>371</v>
      </c>
      <c r="D15" s="194" t="s">
        <v>372</v>
      </c>
      <c r="E15" s="195"/>
      <c r="F15" s="365" t="s">
        <v>373</v>
      </c>
      <c r="G15" s="365"/>
      <c r="H15" s="365"/>
      <c r="I15" s="365"/>
      <c r="J15" s="366"/>
      <c r="K15" s="381"/>
    </row>
    <row r="16" spans="1:39" ht="30" customHeight="1" thickBot="1">
      <c r="A16" s="367" t="s">
        <v>374</v>
      </c>
      <c r="B16" s="368"/>
      <c r="C16" s="197" t="s">
        <v>375</v>
      </c>
      <c r="D16" s="369" t="s">
        <v>376</v>
      </c>
      <c r="E16" s="370"/>
      <c r="F16" s="371" t="s">
        <v>377</v>
      </c>
      <c r="G16" s="371"/>
      <c r="H16" s="371"/>
      <c r="I16" s="371"/>
      <c r="J16" s="372"/>
      <c r="K16" s="382"/>
    </row>
    <row r="17" spans="1:38" ht="30" customHeight="1" thickTop="1">
      <c r="A17" s="373" t="s">
        <v>425</v>
      </c>
      <c r="B17" s="373"/>
      <c r="C17" s="373"/>
      <c r="D17" s="373"/>
      <c r="E17" s="373"/>
      <c r="F17" s="373"/>
      <c r="G17" s="373"/>
      <c r="H17" s="373"/>
      <c r="I17" s="378" t="s">
        <v>342</v>
      </c>
      <c r="J17" s="379"/>
    </row>
    <row r="18" spans="1:38" ht="30" customHeight="1">
      <c r="A18" s="373"/>
      <c r="B18" s="373"/>
      <c r="C18" s="373"/>
      <c r="D18" s="373"/>
      <c r="E18" s="373"/>
      <c r="F18" s="373"/>
      <c r="G18" s="373"/>
      <c r="H18" s="373"/>
      <c r="I18" s="376">
        <f>D23</f>
        <v>0.12013888888888889</v>
      </c>
      <c r="J18" s="375"/>
    </row>
    <row r="19" spans="1:38" ht="30" customHeight="1" thickBot="1">
      <c r="A19" s="377">
        <f>$A$3</f>
        <v>45081</v>
      </c>
      <c r="B19" s="377"/>
      <c r="C19" s="377"/>
      <c r="D19" s="94" t="s">
        <v>343</v>
      </c>
      <c r="E19" s="274">
        <f>_xlfn.XLOOKUP(H19,'월간 계획'!C:C,'월간 계획'!B:B,"")</f>
        <v>3632</v>
      </c>
      <c r="F19" s="296">
        <f>_xlfn.XLOOKUP(J19,'월간 계획'!C:C,'월간 계획'!B:B,"")</f>
        <v>3632</v>
      </c>
      <c r="G19" s="95" t="s">
        <v>344</v>
      </c>
      <c r="H19" s="95" t="str">
        <f>_xlfn.XLOOKUP(M19,'월간 계획'!V:V,'월간 계획'!C:C,"")</f>
        <v>김요섭</v>
      </c>
      <c r="I19" s="95" t="s">
        <v>345</v>
      </c>
      <c r="J19" s="96" t="str">
        <f>_xlfn.XLOOKUP(N19,'월간 계획'!V:V,'월간 계획'!C:C,"")</f>
        <v>임충환</v>
      </c>
      <c r="K19" s="93"/>
      <c r="L19" s="93" t="str">
        <f>IF(E19=F19,"ok","확인")</f>
        <v>ok</v>
      </c>
      <c r="M19" s="93" t="s">
        <v>379</v>
      </c>
      <c r="N19" s="93" t="s">
        <v>380</v>
      </c>
    </row>
    <row r="20" spans="1:38" ht="30" customHeight="1" thickTop="1" thickBot="1">
      <c r="A20" s="198" t="s">
        <v>348</v>
      </c>
      <c r="B20" s="168" t="s">
        <v>349</v>
      </c>
      <c r="C20" s="169" t="s">
        <v>350</v>
      </c>
      <c r="D20" s="169" t="s">
        <v>351</v>
      </c>
      <c r="E20" s="169" t="s">
        <v>352</v>
      </c>
      <c r="F20" s="169" t="s">
        <v>353</v>
      </c>
      <c r="G20" s="169" t="s">
        <v>352</v>
      </c>
      <c r="H20" s="169" t="s">
        <v>351</v>
      </c>
      <c r="I20" s="168" t="s">
        <v>350</v>
      </c>
      <c r="J20" s="199" t="s">
        <v>354</v>
      </c>
      <c r="K20" s="171" t="s">
        <v>355</v>
      </c>
    </row>
    <row r="21" spans="1:38" ht="30" customHeight="1" thickTop="1">
      <c r="A21" s="200" t="s">
        <v>356</v>
      </c>
      <c r="B21" s="201">
        <v>0.24305555555555555</v>
      </c>
      <c r="C21" s="175">
        <f>B21+"00:25"</f>
        <v>0.26041666666666669</v>
      </c>
      <c r="D21" s="201">
        <v>0.28680555555555554</v>
      </c>
      <c r="E21" s="201">
        <v>0.30486111111111108</v>
      </c>
      <c r="F21" s="201">
        <v>0.31736111111111115</v>
      </c>
      <c r="G21" s="201">
        <v>0.3298611111111111</v>
      </c>
      <c r="H21" s="201">
        <v>0.34652777777777777</v>
      </c>
      <c r="I21" s="201">
        <v>0.36805555555555558</v>
      </c>
      <c r="J21" s="202">
        <v>0.3888888888888889</v>
      </c>
      <c r="K21" s="177" t="s">
        <v>357</v>
      </c>
      <c r="M21" s="108"/>
      <c r="N21" s="108"/>
      <c r="P21" s="108"/>
      <c r="Q21" s="108"/>
      <c r="R21" s="108"/>
      <c r="S21" s="108"/>
      <c r="T21" s="108"/>
      <c r="U21" s="178">
        <f>C21-B21</f>
        <v>1.7361111111111133E-2</v>
      </c>
      <c r="V21" s="178">
        <f t="shared" ref="V21:AB25" si="6">D21-C21</f>
        <v>2.6388888888888851E-2</v>
      </c>
      <c r="W21" s="178">
        <f t="shared" si="6"/>
        <v>1.8055555555555547E-2</v>
      </c>
      <c r="X21" s="178">
        <f t="shared" si="6"/>
        <v>1.2500000000000067E-2</v>
      </c>
      <c r="Y21" s="178">
        <f t="shared" si="6"/>
        <v>1.2499999999999956E-2</v>
      </c>
      <c r="Z21" s="178">
        <f t="shared" si="6"/>
        <v>1.6666666666666663E-2</v>
      </c>
      <c r="AA21" s="178">
        <f t="shared" si="6"/>
        <v>2.1527777777777812E-2</v>
      </c>
      <c r="AB21" s="178">
        <f>J21-I21</f>
        <v>2.0833333333333315E-2</v>
      </c>
      <c r="AC21" s="178"/>
      <c r="AD21" s="178">
        <f>B21-B5</f>
        <v>0.24305555555555555</v>
      </c>
      <c r="AE21" s="178" t="e">
        <f t="shared" ref="AE21:AL25" si="7">C21-C5</f>
        <v>#VALUE!</v>
      </c>
      <c r="AF21" s="178">
        <f t="shared" si="7"/>
        <v>1.5972222222222221E-2</v>
      </c>
      <c r="AG21" s="178">
        <f t="shared" si="7"/>
        <v>1.6666666666666607E-2</v>
      </c>
      <c r="AH21" s="178">
        <f t="shared" si="7"/>
        <v>1.6666666666666718E-2</v>
      </c>
      <c r="AI21" s="178">
        <f t="shared" si="7"/>
        <v>1.6666666666666663E-2</v>
      </c>
      <c r="AJ21" s="178">
        <f t="shared" si="7"/>
        <v>1.6666666666666663E-2</v>
      </c>
      <c r="AK21" s="178">
        <f t="shared" si="7"/>
        <v>1.6666666666666663E-2</v>
      </c>
      <c r="AL21" s="178">
        <f t="shared" si="7"/>
        <v>1.6666666666666663E-2</v>
      </c>
    </row>
    <row r="22" spans="1:38" ht="30" customHeight="1">
      <c r="A22" s="203" t="s">
        <v>358</v>
      </c>
      <c r="B22" s="175">
        <v>0.40972222222222227</v>
      </c>
      <c r="C22" s="175">
        <f t="shared" ref="C22:C24" si="8">B22+"00:25"</f>
        <v>0.42708333333333337</v>
      </c>
      <c r="D22" s="175">
        <v>0.45347222222222222</v>
      </c>
      <c r="E22" s="175">
        <v>0.47152777777777777</v>
      </c>
      <c r="F22" s="175">
        <v>0.48402777777777778</v>
      </c>
      <c r="G22" s="175">
        <v>0.49652777777777773</v>
      </c>
      <c r="H22" s="175">
        <v>0.5131944444444444</v>
      </c>
      <c r="I22" s="175">
        <v>0.53472222222222221</v>
      </c>
      <c r="J22" s="176">
        <v>5.5555555555555552E-2</v>
      </c>
      <c r="K22" s="180" t="s">
        <v>357</v>
      </c>
      <c r="M22" s="108"/>
      <c r="N22" s="108"/>
      <c r="P22" s="108"/>
      <c r="Q22" s="108"/>
      <c r="R22" s="108"/>
      <c r="S22" s="108"/>
      <c r="T22" s="108"/>
      <c r="U22" s="178">
        <f t="shared" ref="U22:U25" si="9">C22-B22</f>
        <v>1.7361111111111105E-2</v>
      </c>
      <c r="V22" s="178">
        <f t="shared" si="6"/>
        <v>2.6388888888888851E-2</v>
      </c>
      <c r="W22" s="178">
        <f t="shared" si="6"/>
        <v>1.8055555555555547E-2</v>
      </c>
      <c r="X22" s="178">
        <f t="shared" si="6"/>
        <v>1.2500000000000011E-2</v>
      </c>
      <c r="Y22" s="178">
        <f t="shared" si="6"/>
        <v>1.2499999999999956E-2</v>
      </c>
      <c r="Z22" s="178">
        <f t="shared" si="6"/>
        <v>1.6666666666666663E-2</v>
      </c>
      <c r="AA22" s="178">
        <f t="shared" si="6"/>
        <v>2.1527777777777812E-2</v>
      </c>
      <c r="AB22" s="178">
        <f t="shared" si="6"/>
        <v>-0.47916666666666663</v>
      </c>
      <c r="AC22" s="178"/>
      <c r="AD22" s="178">
        <f t="shared" ref="AD22:AD25" si="10">B22-B6</f>
        <v>1.6666666666666718E-2</v>
      </c>
      <c r="AE22" s="178">
        <f t="shared" si="7"/>
        <v>1.6666666666666718E-2</v>
      </c>
      <c r="AF22" s="178">
        <f t="shared" si="7"/>
        <v>1.6666666666666718E-2</v>
      </c>
      <c r="AG22" s="178">
        <f t="shared" si="7"/>
        <v>1.6666666666666663E-2</v>
      </c>
      <c r="AH22" s="178">
        <f t="shared" si="7"/>
        <v>1.6666666666666663E-2</v>
      </c>
      <c r="AI22" s="178">
        <f t="shared" si="7"/>
        <v>1.6666666666666607E-2</v>
      </c>
      <c r="AJ22" s="178">
        <f t="shared" si="7"/>
        <v>1.6666666666666663E-2</v>
      </c>
      <c r="AK22" s="178">
        <f t="shared" si="7"/>
        <v>1.6666666666666607E-2</v>
      </c>
      <c r="AL22" s="178">
        <f t="shared" si="7"/>
        <v>-0.48333333333333328</v>
      </c>
    </row>
    <row r="23" spans="1:38" ht="30" customHeight="1">
      <c r="A23" s="203" t="s">
        <v>359</v>
      </c>
      <c r="B23" s="175">
        <v>7.6388888888888895E-2</v>
      </c>
      <c r="C23" s="175">
        <f t="shared" si="8"/>
        <v>9.375E-2</v>
      </c>
      <c r="D23" s="181">
        <v>0.12013888888888889</v>
      </c>
      <c r="E23" s="175">
        <v>0.13819444444444443</v>
      </c>
      <c r="F23" s="175">
        <v>0.15069444444444444</v>
      </c>
      <c r="G23" s="175">
        <v>0.16319444444444445</v>
      </c>
      <c r="H23" s="175">
        <v>0.17986111111111111</v>
      </c>
      <c r="I23" s="175">
        <v>0.20138888888888887</v>
      </c>
      <c r="J23" s="176">
        <v>0.22222222222222221</v>
      </c>
      <c r="K23" s="180" t="s">
        <v>357</v>
      </c>
      <c r="M23" s="108"/>
      <c r="N23" s="108"/>
      <c r="P23" s="108"/>
      <c r="Q23" s="108"/>
      <c r="R23" s="108"/>
      <c r="S23" s="108"/>
      <c r="T23" s="108"/>
      <c r="U23" s="178">
        <f t="shared" si="9"/>
        <v>1.7361111111111105E-2</v>
      </c>
      <c r="V23" s="178">
        <f t="shared" si="6"/>
        <v>2.6388888888888892E-2</v>
      </c>
      <c r="W23" s="178">
        <f t="shared" si="6"/>
        <v>1.8055555555555533E-2</v>
      </c>
      <c r="X23" s="178">
        <f t="shared" si="6"/>
        <v>1.2500000000000011E-2</v>
      </c>
      <c r="Y23" s="178">
        <f t="shared" si="6"/>
        <v>1.2500000000000011E-2</v>
      </c>
      <c r="Z23" s="178">
        <f t="shared" si="6"/>
        <v>1.6666666666666663E-2</v>
      </c>
      <c r="AA23" s="178">
        <f t="shared" si="6"/>
        <v>2.1527777777777757E-2</v>
      </c>
      <c r="AB23" s="178">
        <f t="shared" si="6"/>
        <v>2.0833333333333343E-2</v>
      </c>
      <c r="AC23" s="178"/>
      <c r="AD23" s="178">
        <f t="shared" si="10"/>
        <v>1.666666666666667E-2</v>
      </c>
      <c r="AE23" s="178">
        <f t="shared" si="7"/>
        <v>1.6666666666666663E-2</v>
      </c>
      <c r="AF23" s="178">
        <f t="shared" si="7"/>
        <v>1.6666666666666663E-2</v>
      </c>
      <c r="AG23" s="178">
        <f t="shared" si="7"/>
        <v>1.6666666666666649E-2</v>
      </c>
      <c r="AH23" s="178">
        <f t="shared" si="7"/>
        <v>1.6666666666666663E-2</v>
      </c>
      <c r="AI23" s="178">
        <f t="shared" si="7"/>
        <v>1.6666666666666663E-2</v>
      </c>
      <c r="AJ23" s="178">
        <f t="shared" si="7"/>
        <v>1.6666666666666663E-2</v>
      </c>
      <c r="AK23" s="178">
        <f t="shared" si="7"/>
        <v>1.6666666666666635E-2</v>
      </c>
      <c r="AL23" s="178">
        <f t="shared" si="7"/>
        <v>1.6666666666666635E-2</v>
      </c>
    </row>
    <row r="24" spans="1:38" ht="30" customHeight="1">
      <c r="A24" s="203" t="s">
        <v>360</v>
      </c>
      <c r="B24" s="175">
        <v>0.24305555555555555</v>
      </c>
      <c r="C24" s="175">
        <f t="shared" si="8"/>
        <v>0.26041666666666669</v>
      </c>
      <c r="D24" s="175">
        <v>0.28680555555555554</v>
      </c>
      <c r="E24" s="175">
        <v>0.30486111111111108</v>
      </c>
      <c r="F24" s="175">
        <v>0.31736111111111115</v>
      </c>
      <c r="G24" s="175">
        <v>0.3298611111111111</v>
      </c>
      <c r="H24" s="175">
        <v>0.34652777777777777</v>
      </c>
      <c r="I24" s="175">
        <v>0.36805555555555558</v>
      </c>
      <c r="J24" s="176">
        <v>0.3888888888888889</v>
      </c>
      <c r="K24" s="180" t="s">
        <v>357</v>
      </c>
      <c r="M24" s="108"/>
      <c r="N24" s="108"/>
      <c r="P24" s="108"/>
      <c r="Q24" s="108"/>
      <c r="R24" s="108"/>
      <c r="S24" s="108"/>
      <c r="T24" s="108"/>
      <c r="U24" s="178">
        <f t="shared" si="9"/>
        <v>1.7361111111111133E-2</v>
      </c>
      <c r="V24" s="178">
        <f t="shared" si="6"/>
        <v>2.6388888888888851E-2</v>
      </c>
      <c r="W24" s="178">
        <f>E24-D24</f>
        <v>1.8055555555555547E-2</v>
      </c>
      <c r="X24" s="178">
        <f t="shared" si="6"/>
        <v>1.2500000000000067E-2</v>
      </c>
      <c r="Y24" s="178">
        <f t="shared" si="6"/>
        <v>1.2499999999999956E-2</v>
      </c>
      <c r="Z24" s="178">
        <f t="shared" si="6"/>
        <v>1.6666666666666663E-2</v>
      </c>
      <c r="AA24" s="178">
        <f t="shared" si="6"/>
        <v>2.1527777777777812E-2</v>
      </c>
      <c r="AB24" s="178">
        <f t="shared" si="6"/>
        <v>2.0833333333333315E-2</v>
      </c>
      <c r="AC24" s="178"/>
      <c r="AD24" s="178">
        <f t="shared" si="10"/>
        <v>1.6666666666666663E-2</v>
      </c>
      <c r="AE24" s="178">
        <f t="shared" si="7"/>
        <v>1.6666666666666691E-2</v>
      </c>
      <c r="AF24" s="178">
        <f t="shared" si="7"/>
        <v>1.6666666666666663E-2</v>
      </c>
      <c r="AG24" s="178">
        <f t="shared" si="7"/>
        <v>1.6666666666666607E-2</v>
      </c>
      <c r="AH24" s="178">
        <f t="shared" si="7"/>
        <v>1.6666666666666718E-2</v>
      </c>
      <c r="AI24" s="178">
        <f t="shared" si="7"/>
        <v>1.6666666666666663E-2</v>
      </c>
      <c r="AJ24" s="178">
        <f t="shared" si="7"/>
        <v>1.6666666666666663E-2</v>
      </c>
      <c r="AK24" s="178">
        <f t="shared" si="7"/>
        <v>1.6666666666666663E-2</v>
      </c>
      <c r="AL24" s="178">
        <f t="shared" si="7"/>
        <v>1.6666666666666663E-2</v>
      </c>
    </row>
    <row r="25" spans="1:38" ht="30" customHeight="1">
      <c r="A25" s="203" t="s">
        <v>361</v>
      </c>
      <c r="B25" s="182">
        <v>0.41388888888888892</v>
      </c>
      <c r="C25" s="175">
        <f>B25+"00:22"</f>
        <v>0.4291666666666667</v>
      </c>
      <c r="D25" s="175">
        <f>C25+"00:25"</f>
        <v>0.4465277777777778</v>
      </c>
      <c r="E25" s="175"/>
      <c r="F25" s="175">
        <f>D25+"00:40"</f>
        <v>0.47430555555555559</v>
      </c>
      <c r="G25" s="173"/>
      <c r="H25" s="173"/>
      <c r="I25" s="173"/>
      <c r="J25" s="183"/>
      <c r="K25" s="184" t="s">
        <v>357</v>
      </c>
      <c r="M25" s="108"/>
      <c r="N25" s="108"/>
      <c r="P25" s="108"/>
      <c r="Q25" s="108"/>
      <c r="R25" s="108"/>
      <c r="S25" s="108"/>
      <c r="T25" s="108"/>
      <c r="U25" s="178">
        <f t="shared" si="9"/>
        <v>1.5277777777777779E-2</v>
      </c>
      <c r="V25" s="185">
        <f>D25-C25</f>
        <v>1.7361111111111105E-2</v>
      </c>
      <c r="W25" s="178">
        <f t="shared" ref="W25" si="11">E25-D25</f>
        <v>-0.4465277777777778</v>
      </c>
      <c r="X25" s="178">
        <f>F25-D25</f>
        <v>2.777777777777779E-2</v>
      </c>
      <c r="Y25" s="178">
        <f t="shared" si="6"/>
        <v>-0.47430555555555559</v>
      </c>
      <c r="Z25" s="178">
        <f t="shared" si="6"/>
        <v>0</v>
      </c>
      <c r="AA25" s="178">
        <f t="shared" si="6"/>
        <v>0</v>
      </c>
      <c r="AB25" s="178">
        <f t="shared" si="6"/>
        <v>0</v>
      </c>
      <c r="AC25" s="178"/>
      <c r="AD25" s="178">
        <f t="shared" si="10"/>
        <v>1.8055555555555602E-2</v>
      </c>
      <c r="AE25" s="178">
        <f t="shared" si="7"/>
        <v>1.8055555555555602E-2</v>
      </c>
      <c r="AF25" s="178">
        <f t="shared" si="7"/>
        <v>1.736111111111116E-2</v>
      </c>
      <c r="AG25" s="178">
        <f>E25-E9</f>
        <v>0</v>
      </c>
      <c r="AH25" s="178">
        <f t="shared" si="7"/>
        <v>1.4583333333333393E-2</v>
      </c>
      <c r="AI25" s="178">
        <f t="shared" si="7"/>
        <v>0</v>
      </c>
      <c r="AJ25" s="178">
        <f t="shared" si="7"/>
        <v>0</v>
      </c>
      <c r="AK25" s="178">
        <f t="shared" si="7"/>
        <v>0</v>
      </c>
      <c r="AL25" s="178">
        <f t="shared" si="7"/>
        <v>0</v>
      </c>
    </row>
    <row r="26" spans="1:38" ht="30" customHeight="1">
      <c r="A26" s="203"/>
      <c r="B26" s="204"/>
      <c r="C26" s="205"/>
      <c r="D26" s="205"/>
      <c r="E26" s="205"/>
      <c r="F26" s="205"/>
      <c r="G26" s="206"/>
      <c r="H26" s="206"/>
      <c r="I26" s="206"/>
      <c r="J26" s="206"/>
      <c r="K26" s="189"/>
    </row>
    <row r="27" spans="1:38" ht="30" customHeight="1" thickBot="1">
      <c r="A27" s="207">
        <v>2</v>
      </c>
      <c r="B27" s="191"/>
      <c r="C27" s="191"/>
      <c r="D27" s="191"/>
      <c r="E27" s="191"/>
      <c r="F27" s="192"/>
      <c r="G27" s="192"/>
      <c r="H27" s="192"/>
      <c r="I27" s="192"/>
      <c r="J27" s="208"/>
      <c r="K27" s="380" t="s">
        <v>362</v>
      </c>
    </row>
    <row r="28" spans="1:38" ht="30" customHeight="1" thickTop="1" thickBot="1">
      <c r="A28" s="383" t="s">
        <v>363</v>
      </c>
      <c r="B28" s="384"/>
      <c r="C28" s="384"/>
      <c r="D28" s="384"/>
      <c r="E28" s="384"/>
      <c r="F28" s="384"/>
      <c r="G28" s="384"/>
      <c r="H28" s="384"/>
      <c r="I28" s="384"/>
      <c r="J28" s="385"/>
      <c r="K28" s="381"/>
    </row>
    <row r="29" spans="1:38" ht="30" customHeight="1" thickTop="1">
      <c r="A29" s="386" t="s">
        <v>364</v>
      </c>
      <c r="B29" s="387"/>
      <c r="C29" s="388"/>
      <c r="D29" s="387"/>
      <c r="E29" s="389" t="s">
        <v>365</v>
      </c>
      <c r="F29" s="390"/>
      <c r="G29" s="391"/>
      <c r="H29" s="389" t="s">
        <v>366</v>
      </c>
      <c r="I29" s="390"/>
      <c r="J29" s="392"/>
      <c r="K29" s="381"/>
    </row>
    <row r="30" spans="1:38" ht="30" customHeight="1">
      <c r="A30" s="393" t="s">
        <v>367</v>
      </c>
      <c r="B30" s="394"/>
      <c r="C30" s="395" t="s">
        <v>368</v>
      </c>
      <c r="D30" s="395"/>
      <c r="E30" s="396"/>
      <c r="F30" s="365" t="s">
        <v>369</v>
      </c>
      <c r="G30" s="365"/>
      <c r="H30" s="365"/>
      <c r="I30" s="365"/>
      <c r="J30" s="366"/>
      <c r="K30" s="381"/>
    </row>
    <row r="31" spans="1:38" ht="30" customHeight="1">
      <c r="A31" s="397" t="s">
        <v>370</v>
      </c>
      <c r="B31" s="398"/>
      <c r="C31" s="196" t="s">
        <v>371</v>
      </c>
      <c r="D31" s="194" t="s">
        <v>372</v>
      </c>
      <c r="E31" s="195"/>
      <c r="F31" s="365" t="s">
        <v>373</v>
      </c>
      <c r="G31" s="365"/>
      <c r="H31" s="365"/>
      <c r="I31" s="365"/>
      <c r="J31" s="366"/>
      <c r="K31" s="381"/>
    </row>
    <row r="32" spans="1:38" ht="30" customHeight="1" thickBot="1">
      <c r="A32" s="367" t="s">
        <v>374</v>
      </c>
      <c r="B32" s="368"/>
      <c r="C32" s="197" t="s">
        <v>375</v>
      </c>
      <c r="D32" s="369" t="s">
        <v>376</v>
      </c>
      <c r="E32" s="370"/>
      <c r="F32" s="371" t="s">
        <v>377</v>
      </c>
      <c r="G32" s="371"/>
      <c r="H32" s="371"/>
      <c r="I32" s="371"/>
      <c r="J32" s="372"/>
      <c r="K32" s="382"/>
    </row>
    <row r="33" spans="1:38" ht="30" customHeight="1" thickTop="1">
      <c r="A33" s="373" t="s">
        <v>426</v>
      </c>
      <c r="B33" s="373"/>
      <c r="C33" s="373"/>
      <c r="D33" s="373"/>
      <c r="E33" s="373"/>
      <c r="F33" s="373"/>
      <c r="G33" s="373"/>
      <c r="H33" s="373"/>
      <c r="I33" s="378" t="s">
        <v>342</v>
      </c>
      <c r="J33" s="379"/>
    </row>
    <row r="34" spans="1:38" ht="30" customHeight="1">
      <c r="A34" s="373"/>
      <c r="B34" s="373"/>
      <c r="C34" s="373"/>
      <c r="D34" s="373"/>
      <c r="E34" s="373"/>
      <c r="F34" s="373"/>
      <c r="G34" s="373"/>
      <c r="H34" s="373"/>
      <c r="I34" s="376">
        <f>D39</f>
        <v>0.13680555555555554</v>
      </c>
      <c r="J34" s="375"/>
    </row>
    <row r="35" spans="1:38" ht="30" customHeight="1" thickBot="1">
      <c r="A35" s="377">
        <f>$A$3</f>
        <v>45081</v>
      </c>
      <c r="B35" s="377"/>
      <c r="C35" s="377"/>
      <c r="D35" s="94" t="s">
        <v>343</v>
      </c>
      <c r="E35" s="274">
        <f>_xlfn.XLOOKUP(H35,'월간 계획'!C:C,'월간 계획'!B:B,"")</f>
        <v>3661</v>
      </c>
      <c r="F35" s="296">
        <f>_xlfn.XLOOKUP(J35,'월간 계획'!C:C,'월간 계획'!B:B,"")</f>
        <v>3661</v>
      </c>
      <c r="G35" s="95" t="s">
        <v>344</v>
      </c>
      <c r="H35" s="95" t="str">
        <f>_xlfn.XLOOKUP(M35,'월간 계획'!V:V,'월간 계획'!C:C,"")</f>
        <v>이인섭</v>
      </c>
      <c r="I35" s="95" t="s">
        <v>345</v>
      </c>
      <c r="J35" s="96" t="str">
        <f>_xlfn.XLOOKUP(N35,'월간 계획'!V:V,'월간 계획'!C:C,"")</f>
        <v>김익수</v>
      </c>
      <c r="K35" s="93"/>
      <c r="L35" s="93" t="str">
        <f>IF(E35=F35,"ok","확인")</f>
        <v>ok</v>
      </c>
      <c r="M35" s="93" t="s">
        <v>382</v>
      </c>
      <c r="N35" s="93" t="s">
        <v>383</v>
      </c>
    </row>
    <row r="36" spans="1:38" ht="30" customHeight="1" thickTop="1" thickBot="1">
      <c r="A36" s="198" t="s">
        <v>348</v>
      </c>
      <c r="B36" s="168" t="s">
        <v>349</v>
      </c>
      <c r="C36" s="169" t="s">
        <v>350</v>
      </c>
      <c r="D36" s="169" t="s">
        <v>351</v>
      </c>
      <c r="E36" s="169" t="s">
        <v>352</v>
      </c>
      <c r="F36" s="169" t="s">
        <v>353</v>
      </c>
      <c r="G36" s="169" t="s">
        <v>352</v>
      </c>
      <c r="H36" s="169" t="s">
        <v>351</v>
      </c>
      <c r="I36" s="168" t="s">
        <v>350</v>
      </c>
      <c r="J36" s="199" t="s">
        <v>354</v>
      </c>
      <c r="K36" s="171" t="s">
        <v>355</v>
      </c>
    </row>
    <row r="37" spans="1:38" ht="30" customHeight="1" thickTop="1">
      <c r="A37" s="200" t="s">
        <v>356</v>
      </c>
      <c r="B37" s="175">
        <v>0.25972222222222224</v>
      </c>
      <c r="C37" s="175">
        <f>B37+"00:25"</f>
        <v>0.27708333333333335</v>
      </c>
      <c r="D37" s="175">
        <v>0.3034722222222222</v>
      </c>
      <c r="E37" s="175">
        <v>0.3215277777777778</v>
      </c>
      <c r="F37" s="175">
        <v>0.33402777777777781</v>
      </c>
      <c r="G37" s="175">
        <v>0.34652777777777777</v>
      </c>
      <c r="H37" s="175">
        <v>0.36319444444444443</v>
      </c>
      <c r="I37" s="175">
        <v>0.38472222222222219</v>
      </c>
      <c r="J37" s="175">
        <v>0.4055555555555555</v>
      </c>
      <c r="K37" s="177" t="s">
        <v>357</v>
      </c>
      <c r="M37" s="108"/>
      <c r="N37" s="108"/>
      <c r="P37" s="108"/>
      <c r="Q37" s="108"/>
      <c r="R37" s="108"/>
      <c r="S37" s="108"/>
      <c r="T37" s="108"/>
      <c r="U37" s="178">
        <f>C37-B37</f>
        <v>1.7361111111111105E-2</v>
      </c>
      <c r="V37" s="178">
        <f t="shared" ref="V37:AB41" si="12">D37-C37</f>
        <v>2.6388888888888851E-2</v>
      </c>
      <c r="W37" s="178">
        <f t="shared" si="12"/>
        <v>1.8055555555555602E-2</v>
      </c>
      <c r="X37" s="178">
        <f t="shared" si="12"/>
        <v>1.2500000000000011E-2</v>
      </c>
      <c r="Y37" s="178">
        <f t="shared" si="12"/>
        <v>1.2499999999999956E-2</v>
      </c>
      <c r="Z37" s="178">
        <f t="shared" si="12"/>
        <v>1.6666666666666663E-2</v>
      </c>
      <c r="AA37" s="178">
        <f t="shared" si="12"/>
        <v>2.1527777777777757E-2</v>
      </c>
      <c r="AB37" s="178">
        <f>J37-I37</f>
        <v>2.0833333333333315E-2</v>
      </c>
      <c r="AC37" s="178"/>
      <c r="AD37" s="178">
        <f>B37-B21</f>
        <v>1.6666666666666691E-2</v>
      </c>
      <c r="AE37" s="178">
        <f t="shared" ref="AE37:AL41" si="13">C37-C21</f>
        <v>1.6666666666666663E-2</v>
      </c>
      <c r="AF37" s="178">
        <f t="shared" si="13"/>
        <v>1.6666666666666663E-2</v>
      </c>
      <c r="AG37" s="178">
        <f t="shared" si="13"/>
        <v>1.6666666666666718E-2</v>
      </c>
      <c r="AH37" s="178">
        <f t="shared" si="13"/>
        <v>1.6666666666666663E-2</v>
      </c>
      <c r="AI37" s="178">
        <f t="shared" si="13"/>
        <v>1.6666666666666663E-2</v>
      </c>
      <c r="AJ37" s="178">
        <f t="shared" si="13"/>
        <v>1.6666666666666663E-2</v>
      </c>
      <c r="AK37" s="178">
        <f t="shared" si="13"/>
        <v>1.6666666666666607E-2</v>
      </c>
      <c r="AL37" s="178">
        <f t="shared" si="13"/>
        <v>1.6666666666666607E-2</v>
      </c>
    </row>
    <row r="38" spans="1:38" ht="30" customHeight="1">
      <c r="A38" s="203" t="s">
        <v>358</v>
      </c>
      <c r="B38" s="175">
        <v>0.42638888888888887</v>
      </c>
      <c r="C38" s="175">
        <f t="shared" ref="C38:C40" si="14">B38+"00:25"</f>
        <v>0.44374999999999998</v>
      </c>
      <c r="D38" s="175">
        <v>0.47013888888888888</v>
      </c>
      <c r="E38" s="175">
        <v>0.48819444444444443</v>
      </c>
      <c r="F38" s="175">
        <v>0.50069444444444444</v>
      </c>
      <c r="G38" s="175">
        <v>0.5131944444444444</v>
      </c>
      <c r="H38" s="175">
        <v>0.52986111111111112</v>
      </c>
      <c r="I38" s="175">
        <v>5.1388888888888894E-2</v>
      </c>
      <c r="J38" s="175">
        <v>7.2222222222222229E-2</v>
      </c>
      <c r="K38" s="180" t="s">
        <v>357</v>
      </c>
      <c r="M38" s="108"/>
      <c r="N38" s="108"/>
      <c r="P38" s="108"/>
      <c r="Q38" s="108"/>
      <c r="R38" s="108"/>
      <c r="S38" s="108"/>
      <c r="T38" s="108"/>
      <c r="U38" s="178">
        <f t="shared" ref="U38:U41" si="15">C38-B38</f>
        <v>1.7361111111111105E-2</v>
      </c>
      <c r="V38" s="178">
        <f t="shared" si="12"/>
        <v>2.6388888888888906E-2</v>
      </c>
      <c r="W38" s="178">
        <f t="shared" si="12"/>
        <v>1.8055555555555547E-2</v>
      </c>
      <c r="X38" s="178">
        <f t="shared" si="12"/>
        <v>1.2500000000000011E-2</v>
      </c>
      <c r="Y38" s="178">
        <f t="shared" si="12"/>
        <v>1.2499999999999956E-2</v>
      </c>
      <c r="Z38" s="178">
        <f t="shared" si="12"/>
        <v>1.6666666666666718E-2</v>
      </c>
      <c r="AA38" s="178">
        <f t="shared" si="12"/>
        <v>-0.47847222222222224</v>
      </c>
      <c r="AB38" s="178">
        <f t="shared" si="12"/>
        <v>2.0833333333333336E-2</v>
      </c>
      <c r="AC38" s="178"/>
      <c r="AD38" s="178">
        <f t="shared" ref="AD38:AD41" si="16">B38-B22</f>
        <v>1.6666666666666607E-2</v>
      </c>
      <c r="AE38" s="178">
        <f t="shared" si="13"/>
        <v>1.6666666666666607E-2</v>
      </c>
      <c r="AF38" s="178">
        <f t="shared" si="13"/>
        <v>1.6666666666666663E-2</v>
      </c>
      <c r="AG38" s="178">
        <f t="shared" si="13"/>
        <v>1.6666666666666663E-2</v>
      </c>
      <c r="AH38" s="178">
        <f t="shared" si="13"/>
        <v>1.6666666666666663E-2</v>
      </c>
      <c r="AI38" s="178">
        <f t="shared" si="13"/>
        <v>1.6666666666666663E-2</v>
      </c>
      <c r="AJ38" s="178">
        <f t="shared" si="13"/>
        <v>1.6666666666666718E-2</v>
      </c>
      <c r="AK38" s="178">
        <f t="shared" si="13"/>
        <v>-0.48333333333333334</v>
      </c>
      <c r="AL38" s="178">
        <f t="shared" si="13"/>
        <v>1.6666666666666677E-2</v>
      </c>
    </row>
    <row r="39" spans="1:38" ht="30" customHeight="1">
      <c r="A39" s="203" t="s">
        <v>359</v>
      </c>
      <c r="B39" s="175">
        <v>9.3055555555555558E-2</v>
      </c>
      <c r="C39" s="175">
        <f t="shared" si="14"/>
        <v>0.11041666666666666</v>
      </c>
      <c r="D39" s="181">
        <v>0.13680555555555554</v>
      </c>
      <c r="E39" s="175">
        <v>0.15486111111111112</v>
      </c>
      <c r="F39" s="175">
        <v>0.1673611111111111</v>
      </c>
      <c r="G39" s="175">
        <v>0.17986111111111111</v>
      </c>
      <c r="H39" s="175">
        <v>0.19652777777777777</v>
      </c>
      <c r="I39" s="175">
        <v>0.21805555555555556</v>
      </c>
      <c r="J39" s="175">
        <v>0.2388888888888889</v>
      </c>
      <c r="K39" s="180" t="s">
        <v>357</v>
      </c>
      <c r="M39" s="108"/>
      <c r="N39" s="108"/>
      <c r="P39" s="108"/>
      <c r="Q39" s="108"/>
      <c r="R39" s="108"/>
      <c r="S39" s="108"/>
      <c r="T39" s="108"/>
      <c r="U39" s="178">
        <f t="shared" si="15"/>
        <v>1.7361111111111105E-2</v>
      </c>
      <c r="V39" s="178">
        <f t="shared" si="12"/>
        <v>2.6388888888888878E-2</v>
      </c>
      <c r="W39" s="178">
        <f t="shared" si="12"/>
        <v>1.8055555555555575E-2</v>
      </c>
      <c r="X39" s="178">
        <f t="shared" si="12"/>
        <v>1.2499999999999983E-2</v>
      </c>
      <c r="Y39" s="178">
        <f t="shared" si="12"/>
        <v>1.2500000000000011E-2</v>
      </c>
      <c r="Z39" s="178">
        <f t="shared" si="12"/>
        <v>1.6666666666666663E-2</v>
      </c>
      <c r="AA39" s="178">
        <f t="shared" si="12"/>
        <v>2.1527777777777785E-2</v>
      </c>
      <c r="AB39" s="178">
        <f t="shared" si="12"/>
        <v>2.0833333333333343E-2</v>
      </c>
      <c r="AC39" s="178"/>
      <c r="AD39" s="178">
        <f t="shared" si="16"/>
        <v>1.6666666666666663E-2</v>
      </c>
      <c r="AE39" s="178">
        <f t="shared" si="13"/>
        <v>1.6666666666666663E-2</v>
      </c>
      <c r="AF39" s="178">
        <f t="shared" si="13"/>
        <v>1.6666666666666649E-2</v>
      </c>
      <c r="AG39" s="178">
        <f t="shared" si="13"/>
        <v>1.6666666666666691E-2</v>
      </c>
      <c r="AH39" s="178">
        <f t="shared" si="13"/>
        <v>1.6666666666666663E-2</v>
      </c>
      <c r="AI39" s="178">
        <f t="shared" si="13"/>
        <v>1.6666666666666663E-2</v>
      </c>
      <c r="AJ39" s="178">
        <f t="shared" si="13"/>
        <v>1.6666666666666663E-2</v>
      </c>
      <c r="AK39" s="178">
        <f t="shared" si="13"/>
        <v>1.6666666666666691E-2</v>
      </c>
      <c r="AL39" s="178">
        <f t="shared" si="13"/>
        <v>1.6666666666666691E-2</v>
      </c>
    </row>
    <row r="40" spans="1:38" ht="30" customHeight="1">
      <c r="A40" s="203" t="s">
        <v>360</v>
      </c>
      <c r="B40" s="175">
        <v>0.26041666666666669</v>
      </c>
      <c r="C40" s="175">
        <f t="shared" si="14"/>
        <v>0.27777777777777779</v>
      </c>
      <c r="D40" s="175">
        <v>0.30416666666666664</v>
      </c>
      <c r="E40" s="175">
        <v>0.32222222222222224</v>
      </c>
      <c r="F40" s="175">
        <v>0.3347222222222222</v>
      </c>
      <c r="G40" s="175">
        <v>0.34722222222222227</v>
      </c>
      <c r="H40" s="175">
        <v>0.36388888888888887</v>
      </c>
      <c r="I40" s="175">
        <v>0.38541666666666669</v>
      </c>
      <c r="J40" s="175">
        <v>0.40625</v>
      </c>
      <c r="K40" s="180" t="s">
        <v>357</v>
      </c>
      <c r="M40" s="108"/>
      <c r="N40" s="108"/>
      <c r="P40" s="108"/>
      <c r="Q40" s="108"/>
      <c r="R40" s="108"/>
      <c r="S40" s="108"/>
      <c r="T40" s="108"/>
      <c r="U40" s="178">
        <f t="shared" si="15"/>
        <v>1.7361111111111105E-2</v>
      </c>
      <c r="V40" s="178">
        <f t="shared" si="12"/>
        <v>2.6388888888888851E-2</v>
      </c>
      <c r="W40" s="178">
        <f t="shared" si="12"/>
        <v>1.8055555555555602E-2</v>
      </c>
      <c r="X40" s="178">
        <f t="shared" si="12"/>
        <v>1.2499999999999956E-2</v>
      </c>
      <c r="Y40" s="178">
        <f t="shared" si="12"/>
        <v>1.2500000000000067E-2</v>
      </c>
      <c r="Z40" s="178">
        <f t="shared" si="12"/>
        <v>1.6666666666666607E-2</v>
      </c>
      <c r="AA40" s="178">
        <f t="shared" si="12"/>
        <v>2.1527777777777812E-2</v>
      </c>
      <c r="AB40" s="178">
        <f t="shared" si="12"/>
        <v>2.0833333333333315E-2</v>
      </c>
      <c r="AC40" s="178"/>
      <c r="AD40" s="178">
        <f t="shared" si="16"/>
        <v>1.7361111111111133E-2</v>
      </c>
      <c r="AE40" s="178">
        <f t="shared" si="13"/>
        <v>1.7361111111111105E-2</v>
      </c>
      <c r="AF40" s="178">
        <f t="shared" si="13"/>
        <v>1.7361111111111105E-2</v>
      </c>
      <c r="AG40" s="178">
        <f t="shared" si="13"/>
        <v>1.736111111111116E-2</v>
      </c>
      <c r="AH40" s="178">
        <f t="shared" si="13"/>
        <v>1.7361111111111049E-2</v>
      </c>
      <c r="AI40" s="178">
        <f t="shared" si="13"/>
        <v>1.736111111111116E-2</v>
      </c>
      <c r="AJ40" s="178">
        <f t="shared" si="13"/>
        <v>1.7361111111111105E-2</v>
      </c>
      <c r="AK40" s="178">
        <f t="shared" si="13"/>
        <v>1.7361111111111105E-2</v>
      </c>
      <c r="AL40" s="178">
        <f t="shared" si="13"/>
        <v>1.7361111111111105E-2</v>
      </c>
    </row>
    <row r="41" spans="1:38" ht="30" customHeight="1">
      <c r="A41" s="203" t="s">
        <v>361</v>
      </c>
      <c r="B41" s="209">
        <v>0.43263888888888885</v>
      </c>
      <c r="C41" s="175">
        <f>B41+"00:22"</f>
        <v>0.44791666666666663</v>
      </c>
      <c r="D41" s="175">
        <f>C41+"00:25"</f>
        <v>0.46527777777777773</v>
      </c>
      <c r="E41" s="175"/>
      <c r="F41" s="175">
        <f>D41+"00:40"</f>
        <v>0.49305555555555552</v>
      </c>
      <c r="G41" s="210"/>
      <c r="H41" s="210"/>
      <c r="I41" s="210"/>
      <c r="J41" s="210"/>
      <c r="K41" s="184" t="s">
        <v>357</v>
      </c>
      <c r="M41" s="108"/>
      <c r="N41" s="108"/>
      <c r="P41" s="108"/>
      <c r="Q41" s="108"/>
      <c r="R41" s="108"/>
      <c r="S41" s="108"/>
      <c r="T41" s="108"/>
      <c r="U41" s="178">
        <f t="shared" si="15"/>
        <v>1.5277777777777779E-2</v>
      </c>
      <c r="V41" s="185">
        <f>D41-C41</f>
        <v>1.7361111111111105E-2</v>
      </c>
      <c r="W41" s="178">
        <f t="shared" si="12"/>
        <v>-0.46527777777777773</v>
      </c>
      <c r="X41" s="178">
        <f>F41-D41</f>
        <v>2.777777777777779E-2</v>
      </c>
      <c r="Y41" s="178">
        <f t="shared" si="12"/>
        <v>-0.49305555555555552</v>
      </c>
      <c r="Z41" s="178">
        <f t="shared" si="12"/>
        <v>0</v>
      </c>
      <c r="AA41" s="178">
        <f t="shared" si="12"/>
        <v>0</v>
      </c>
      <c r="AB41" s="178">
        <f t="shared" si="12"/>
        <v>0</v>
      </c>
      <c r="AC41" s="178"/>
      <c r="AD41" s="178">
        <f t="shared" si="16"/>
        <v>1.8749999999999933E-2</v>
      </c>
      <c r="AE41" s="178">
        <f t="shared" si="13"/>
        <v>1.8749999999999933E-2</v>
      </c>
      <c r="AF41" s="185">
        <f>D41-D25</f>
        <v>1.8749999999999933E-2</v>
      </c>
      <c r="AG41" s="178">
        <f t="shared" si="13"/>
        <v>0</v>
      </c>
      <c r="AH41" s="178">
        <f t="shared" si="13"/>
        <v>1.8749999999999933E-2</v>
      </c>
      <c r="AI41" s="178">
        <f t="shared" si="13"/>
        <v>0</v>
      </c>
      <c r="AJ41" s="178">
        <f t="shared" si="13"/>
        <v>0</v>
      </c>
      <c r="AK41" s="178">
        <f t="shared" si="13"/>
        <v>0</v>
      </c>
      <c r="AL41" s="178">
        <f t="shared" si="13"/>
        <v>0</v>
      </c>
    </row>
    <row r="42" spans="1:38" ht="30" customHeight="1">
      <c r="A42" s="203" t="s">
        <v>385</v>
      </c>
      <c r="B42" s="211"/>
      <c r="C42" s="212"/>
      <c r="D42" s="212"/>
      <c r="E42" s="213"/>
      <c r="F42" s="214"/>
      <c r="G42" s="214"/>
      <c r="H42" s="214"/>
      <c r="I42" s="214"/>
      <c r="J42" s="215"/>
      <c r="K42" s="184" t="s">
        <v>357</v>
      </c>
    </row>
    <row r="43" spans="1:38" ht="30" customHeight="1" thickBot="1">
      <c r="A43" s="207">
        <v>3</v>
      </c>
      <c r="B43" s="216"/>
      <c r="C43" s="191"/>
      <c r="D43" s="191"/>
      <c r="E43" s="191"/>
      <c r="F43" s="192"/>
      <c r="G43" s="192"/>
      <c r="H43" s="192"/>
      <c r="I43" s="192"/>
      <c r="J43" s="208"/>
      <c r="K43" s="380" t="s">
        <v>362</v>
      </c>
    </row>
    <row r="44" spans="1:38" ht="30" customHeight="1" thickTop="1" thickBot="1">
      <c r="A44" s="383" t="s">
        <v>363</v>
      </c>
      <c r="B44" s="384"/>
      <c r="C44" s="384"/>
      <c r="D44" s="384"/>
      <c r="E44" s="384"/>
      <c r="F44" s="384"/>
      <c r="G44" s="384"/>
      <c r="H44" s="384"/>
      <c r="I44" s="384"/>
      <c r="J44" s="385"/>
      <c r="K44" s="381"/>
    </row>
    <row r="45" spans="1:38" ht="30" customHeight="1" thickTop="1">
      <c r="A45" s="386" t="s">
        <v>364</v>
      </c>
      <c r="B45" s="387"/>
      <c r="C45" s="388"/>
      <c r="D45" s="387"/>
      <c r="E45" s="389" t="s">
        <v>365</v>
      </c>
      <c r="F45" s="390"/>
      <c r="G45" s="391"/>
      <c r="H45" s="389" t="s">
        <v>387</v>
      </c>
      <c r="I45" s="390"/>
      <c r="J45" s="392"/>
      <c r="K45" s="381"/>
    </row>
    <row r="46" spans="1:38" ht="30" customHeight="1">
      <c r="A46" s="393" t="s">
        <v>367</v>
      </c>
      <c r="B46" s="394"/>
      <c r="C46" s="395" t="s">
        <v>368</v>
      </c>
      <c r="D46" s="395"/>
      <c r="E46" s="396"/>
      <c r="F46" s="365" t="s">
        <v>369</v>
      </c>
      <c r="G46" s="365"/>
      <c r="H46" s="365"/>
      <c r="I46" s="365"/>
      <c r="J46" s="366"/>
      <c r="K46" s="381"/>
    </row>
    <row r="47" spans="1:38" ht="30" customHeight="1">
      <c r="A47" s="397" t="s">
        <v>370</v>
      </c>
      <c r="B47" s="398"/>
      <c r="C47" s="196" t="s">
        <v>371</v>
      </c>
      <c r="D47" s="194" t="s">
        <v>372</v>
      </c>
      <c r="E47" s="195"/>
      <c r="F47" s="365" t="s">
        <v>373</v>
      </c>
      <c r="G47" s="365"/>
      <c r="H47" s="365"/>
      <c r="I47" s="365"/>
      <c r="J47" s="366"/>
      <c r="K47" s="381"/>
    </row>
    <row r="48" spans="1:38" ht="30" customHeight="1" thickBot="1">
      <c r="A48" s="367" t="s">
        <v>374</v>
      </c>
      <c r="B48" s="368"/>
      <c r="C48" s="197" t="s">
        <v>375</v>
      </c>
      <c r="D48" s="369" t="s">
        <v>376</v>
      </c>
      <c r="E48" s="370"/>
      <c r="F48" s="371" t="s">
        <v>377</v>
      </c>
      <c r="G48" s="371"/>
      <c r="H48" s="371"/>
      <c r="I48" s="371"/>
      <c r="J48" s="372"/>
      <c r="K48" s="382"/>
    </row>
    <row r="49" spans="1:38" ht="30" customHeight="1" thickTop="1">
      <c r="A49" s="373" t="s">
        <v>427</v>
      </c>
      <c r="B49" s="373"/>
      <c r="C49" s="373"/>
      <c r="D49" s="373"/>
      <c r="E49" s="373"/>
      <c r="F49" s="373"/>
      <c r="G49" s="373"/>
      <c r="H49" s="373"/>
      <c r="I49" s="378" t="s">
        <v>342</v>
      </c>
      <c r="J49" s="379"/>
    </row>
    <row r="50" spans="1:38" ht="30" customHeight="1">
      <c r="A50" s="373"/>
      <c r="B50" s="373"/>
      <c r="C50" s="373"/>
      <c r="D50" s="373"/>
      <c r="E50" s="373"/>
      <c r="F50" s="373"/>
      <c r="G50" s="373"/>
      <c r="H50" s="373"/>
      <c r="I50" s="376">
        <f>D56</f>
        <v>0.15347222222222223</v>
      </c>
      <c r="J50" s="375"/>
    </row>
    <row r="51" spans="1:38" ht="30" customHeight="1" thickBot="1">
      <c r="A51" s="377">
        <f>$A$3</f>
        <v>45081</v>
      </c>
      <c r="B51" s="377"/>
      <c r="C51" s="377"/>
      <c r="D51" s="94" t="s">
        <v>343</v>
      </c>
      <c r="E51" s="274">
        <f>_xlfn.XLOOKUP(H51,'월간 계획'!C:C,'월간 계획'!B:B,"")</f>
        <v>3629</v>
      </c>
      <c r="F51" s="296">
        <f>_xlfn.XLOOKUP(J51,'월간 계획'!C:C,'월간 계획'!B:B,"")</f>
        <v>3629</v>
      </c>
      <c r="G51" s="95" t="s">
        <v>344</v>
      </c>
      <c r="H51" s="95" t="str">
        <f>_xlfn.XLOOKUP(M51,'월간 계획'!V:V,'월간 계획'!C:C,"")</f>
        <v>김민규</v>
      </c>
      <c r="I51" s="95" t="s">
        <v>345</v>
      </c>
      <c r="J51" s="96" t="str">
        <f>_xlfn.XLOOKUP(N51,'월간 계획'!V:V,'월간 계획'!C:C,"")</f>
        <v>김권호</v>
      </c>
      <c r="K51" s="93"/>
      <c r="L51" s="93" t="str">
        <f>IF(E51=F51,"ok","확인")</f>
        <v>ok</v>
      </c>
      <c r="M51" s="93" t="s">
        <v>389</v>
      </c>
      <c r="N51" s="93" t="s">
        <v>390</v>
      </c>
    </row>
    <row r="52" spans="1:38" ht="30" customHeight="1" thickTop="1" thickBot="1">
      <c r="A52" s="198" t="s">
        <v>348</v>
      </c>
      <c r="B52" s="168" t="s">
        <v>349</v>
      </c>
      <c r="C52" s="169" t="s">
        <v>350</v>
      </c>
      <c r="D52" s="169" t="s">
        <v>351</v>
      </c>
      <c r="E52" s="169" t="s">
        <v>352</v>
      </c>
      <c r="F52" s="169" t="s">
        <v>353</v>
      </c>
      <c r="G52" s="169" t="s">
        <v>352</v>
      </c>
      <c r="H52" s="169" t="s">
        <v>351</v>
      </c>
      <c r="I52" s="168" t="s">
        <v>350</v>
      </c>
      <c r="J52" s="199" t="s">
        <v>354</v>
      </c>
      <c r="K52" s="171" t="s">
        <v>355</v>
      </c>
    </row>
    <row r="53" spans="1:38" ht="30" customHeight="1" thickTop="1">
      <c r="A53" s="200" t="s">
        <v>356</v>
      </c>
      <c r="B53" s="217"/>
      <c r="C53" s="217"/>
      <c r="D53" s="217"/>
      <c r="E53" s="217"/>
      <c r="F53" s="217"/>
      <c r="G53" s="217"/>
      <c r="H53" s="218" t="s">
        <v>428</v>
      </c>
      <c r="I53" s="201">
        <v>0.24305555555555555</v>
      </c>
      <c r="J53" s="202">
        <v>0.25555555555555559</v>
      </c>
      <c r="K53" s="177" t="s">
        <v>357</v>
      </c>
      <c r="M53" s="108"/>
      <c r="N53" s="108"/>
      <c r="P53" s="108"/>
      <c r="Q53" s="108"/>
      <c r="R53" s="108"/>
      <c r="S53" s="108"/>
      <c r="T53" s="108"/>
      <c r="U53" s="178">
        <f>C53-B53</f>
        <v>0</v>
      </c>
      <c r="V53" s="178">
        <f t="shared" ref="V53:AB58" si="17">D53-C53</f>
        <v>0</v>
      </c>
      <c r="W53" s="178">
        <f t="shared" si="17"/>
        <v>0</v>
      </c>
      <c r="X53" s="178">
        <f t="shared" si="17"/>
        <v>0</v>
      </c>
      <c r="Y53" s="178">
        <f t="shared" si="17"/>
        <v>0</v>
      </c>
      <c r="Z53" s="178" t="e">
        <f t="shared" si="17"/>
        <v>#VALUE!</v>
      </c>
      <c r="AA53" s="178" t="e">
        <f t="shared" si="17"/>
        <v>#VALUE!</v>
      </c>
      <c r="AB53" s="178">
        <f>J53-I53</f>
        <v>1.2500000000000039E-2</v>
      </c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</row>
    <row r="54" spans="1:38" ht="30" customHeight="1">
      <c r="A54" s="203" t="s">
        <v>358</v>
      </c>
      <c r="B54" s="175">
        <v>0.27638888888888885</v>
      </c>
      <c r="C54" s="175">
        <f>B54+"00:25"</f>
        <v>0.29374999999999996</v>
      </c>
      <c r="D54" s="175">
        <v>0.32013888888888892</v>
      </c>
      <c r="E54" s="175">
        <v>0.33819444444444446</v>
      </c>
      <c r="F54" s="175">
        <v>0.35069444444444442</v>
      </c>
      <c r="G54" s="175">
        <v>0.36319444444444443</v>
      </c>
      <c r="H54" s="175">
        <v>0.37986111111111115</v>
      </c>
      <c r="I54" s="175">
        <v>0.40138888888888885</v>
      </c>
      <c r="J54" s="176">
        <v>0.42222222222222222</v>
      </c>
      <c r="K54" s="180" t="s">
        <v>357</v>
      </c>
      <c r="M54" s="108"/>
      <c r="N54" s="108"/>
      <c r="P54" s="108"/>
      <c r="Q54" s="108"/>
      <c r="R54" s="108"/>
      <c r="S54" s="108"/>
      <c r="T54" s="108"/>
      <c r="U54" s="178">
        <f t="shared" ref="U54:U57" si="18">C54-B54</f>
        <v>1.7361111111111105E-2</v>
      </c>
      <c r="V54" s="178">
        <f t="shared" si="17"/>
        <v>2.6388888888888962E-2</v>
      </c>
      <c r="W54" s="178">
        <f t="shared" si="17"/>
        <v>1.8055555555555547E-2</v>
      </c>
      <c r="X54" s="178">
        <f t="shared" si="17"/>
        <v>1.2499999999999956E-2</v>
      </c>
      <c r="Y54" s="178">
        <f t="shared" si="17"/>
        <v>1.2500000000000011E-2</v>
      </c>
      <c r="Z54" s="178">
        <f t="shared" si="17"/>
        <v>1.6666666666666718E-2</v>
      </c>
      <c r="AA54" s="178">
        <f t="shared" si="17"/>
        <v>2.1527777777777701E-2</v>
      </c>
      <c r="AB54" s="178">
        <f t="shared" si="17"/>
        <v>2.083333333333337E-2</v>
      </c>
      <c r="AC54" s="178"/>
      <c r="AD54" s="178">
        <f>B54-B37</f>
        <v>1.6666666666666607E-2</v>
      </c>
      <c r="AE54" s="178">
        <f t="shared" ref="AE54:AL58" si="19">C54-C37</f>
        <v>1.6666666666666607E-2</v>
      </c>
      <c r="AF54" s="178">
        <f t="shared" si="19"/>
        <v>1.6666666666666718E-2</v>
      </c>
      <c r="AG54" s="178">
        <f t="shared" si="19"/>
        <v>1.6666666666666663E-2</v>
      </c>
      <c r="AH54" s="178">
        <f t="shared" si="19"/>
        <v>1.6666666666666607E-2</v>
      </c>
      <c r="AI54" s="178">
        <f t="shared" si="19"/>
        <v>1.6666666666666663E-2</v>
      </c>
      <c r="AJ54" s="178">
        <f t="shared" si="19"/>
        <v>1.6666666666666718E-2</v>
      </c>
      <c r="AK54" s="178">
        <f t="shared" si="19"/>
        <v>1.6666666666666663E-2</v>
      </c>
      <c r="AL54" s="178">
        <f t="shared" si="19"/>
        <v>1.6666666666666718E-2</v>
      </c>
    </row>
    <row r="55" spans="1:38" ht="30" customHeight="1">
      <c r="A55" s="203" t="s">
        <v>359</v>
      </c>
      <c r="B55" s="175">
        <v>0.44305555555555554</v>
      </c>
      <c r="C55" s="175">
        <f t="shared" ref="C55:C57" si="20">B55+"00:25"</f>
        <v>0.46041666666666664</v>
      </c>
      <c r="D55" s="175">
        <v>0.48680555555555555</v>
      </c>
      <c r="E55" s="175">
        <v>0.50486111111111109</v>
      </c>
      <c r="F55" s="175">
        <v>0.51736111111111105</v>
      </c>
      <c r="G55" s="175">
        <v>0.52986111111111112</v>
      </c>
      <c r="H55" s="175">
        <v>4.6527777777777779E-2</v>
      </c>
      <c r="I55" s="175">
        <v>6.805555555555555E-2</v>
      </c>
      <c r="J55" s="176">
        <v>8.8888888888888892E-2</v>
      </c>
      <c r="K55" s="180" t="s">
        <v>357</v>
      </c>
      <c r="M55" s="108"/>
      <c r="N55" s="108"/>
      <c r="P55" s="108"/>
      <c r="Q55" s="108"/>
      <c r="R55" s="108"/>
      <c r="S55" s="108"/>
      <c r="T55" s="108"/>
      <c r="U55" s="178">
        <f t="shared" si="18"/>
        <v>1.7361111111111105E-2</v>
      </c>
      <c r="V55" s="178">
        <f t="shared" si="17"/>
        <v>2.6388888888888906E-2</v>
      </c>
      <c r="W55" s="178">
        <f t="shared" si="17"/>
        <v>1.8055555555555547E-2</v>
      </c>
      <c r="X55" s="178">
        <f t="shared" si="17"/>
        <v>1.2499999999999956E-2</v>
      </c>
      <c r="Y55" s="178">
        <f t="shared" si="17"/>
        <v>1.2500000000000067E-2</v>
      </c>
      <c r="Z55" s="178">
        <f t="shared" si="17"/>
        <v>-0.48333333333333334</v>
      </c>
      <c r="AA55" s="178">
        <f t="shared" si="17"/>
        <v>2.1527777777777771E-2</v>
      </c>
      <c r="AB55" s="178">
        <f t="shared" si="17"/>
        <v>2.0833333333333343E-2</v>
      </c>
      <c r="AC55" s="178"/>
      <c r="AD55" s="178">
        <f t="shared" ref="AD55:AD58" si="21">B55-B38</f>
        <v>1.6666666666666663E-2</v>
      </c>
      <c r="AE55" s="178">
        <f t="shared" si="19"/>
        <v>1.6666666666666663E-2</v>
      </c>
      <c r="AF55" s="178">
        <f t="shared" si="19"/>
        <v>1.6666666666666663E-2</v>
      </c>
      <c r="AG55" s="178">
        <f t="shared" si="19"/>
        <v>1.6666666666666663E-2</v>
      </c>
      <c r="AH55" s="178">
        <f t="shared" si="19"/>
        <v>1.6666666666666607E-2</v>
      </c>
      <c r="AI55" s="178">
        <f t="shared" si="19"/>
        <v>1.6666666666666718E-2</v>
      </c>
      <c r="AJ55" s="178">
        <f t="shared" si="19"/>
        <v>-0.48333333333333334</v>
      </c>
      <c r="AK55" s="178">
        <f t="shared" si="19"/>
        <v>1.6666666666666656E-2</v>
      </c>
      <c r="AL55" s="178">
        <f t="shared" si="19"/>
        <v>1.6666666666666663E-2</v>
      </c>
    </row>
    <row r="56" spans="1:38" ht="30" customHeight="1">
      <c r="A56" s="203" t="s">
        <v>360</v>
      </c>
      <c r="B56" s="175">
        <v>0.10972222222222222</v>
      </c>
      <c r="C56" s="175">
        <f t="shared" si="20"/>
        <v>0.12708333333333333</v>
      </c>
      <c r="D56" s="181">
        <v>0.15347222222222223</v>
      </c>
      <c r="E56" s="175">
        <v>0.17152777777777775</v>
      </c>
      <c r="F56" s="175">
        <v>0.18402777777777779</v>
      </c>
      <c r="G56" s="175">
        <v>0.19652777777777777</v>
      </c>
      <c r="H56" s="175">
        <v>0.21319444444444444</v>
      </c>
      <c r="I56" s="175">
        <v>0.23472222222222219</v>
      </c>
      <c r="J56" s="176">
        <v>0.25555555555555559</v>
      </c>
      <c r="K56" s="180" t="s">
        <v>357</v>
      </c>
      <c r="M56" s="108"/>
      <c r="N56" s="108"/>
      <c r="P56" s="108"/>
      <c r="Q56" s="108"/>
      <c r="R56" s="108"/>
      <c r="S56" s="108"/>
      <c r="T56" s="108"/>
      <c r="U56" s="178">
        <f t="shared" si="18"/>
        <v>1.7361111111111105E-2</v>
      </c>
      <c r="V56" s="178">
        <f t="shared" si="17"/>
        <v>2.6388888888888906E-2</v>
      </c>
      <c r="W56" s="178">
        <f t="shared" si="17"/>
        <v>1.8055555555555519E-2</v>
      </c>
      <c r="X56" s="178">
        <f t="shared" si="17"/>
        <v>1.2500000000000039E-2</v>
      </c>
      <c r="Y56" s="178">
        <f t="shared" si="17"/>
        <v>1.2499999999999983E-2</v>
      </c>
      <c r="Z56" s="178">
        <f t="shared" si="17"/>
        <v>1.6666666666666663E-2</v>
      </c>
      <c r="AA56" s="178">
        <f t="shared" si="17"/>
        <v>2.1527777777777757E-2</v>
      </c>
      <c r="AB56" s="178">
        <f t="shared" si="17"/>
        <v>2.0833333333333398E-2</v>
      </c>
      <c r="AC56" s="178"/>
      <c r="AD56" s="178">
        <f t="shared" si="21"/>
        <v>1.6666666666666663E-2</v>
      </c>
      <c r="AE56" s="178">
        <f t="shared" si="19"/>
        <v>1.6666666666666663E-2</v>
      </c>
      <c r="AF56" s="178">
        <f t="shared" si="19"/>
        <v>1.6666666666666691E-2</v>
      </c>
      <c r="AG56" s="178">
        <f t="shared" si="19"/>
        <v>1.6666666666666635E-2</v>
      </c>
      <c r="AH56" s="178">
        <f t="shared" si="19"/>
        <v>1.6666666666666691E-2</v>
      </c>
      <c r="AI56" s="178">
        <f t="shared" si="19"/>
        <v>1.6666666666666663E-2</v>
      </c>
      <c r="AJ56" s="178">
        <f t="shared" si="19"/>
        <v>1.6666666666666663E-2</v>
      </c>
      <c r="AK56" s="178">
        <f t="shared" si="19"/>
        <v>1.6666666666666635E-2</v>
      </c>
      <c r="AL56" s="178">
        <f t="shared" si="19"/>
        <v>1.6666666666666691E-2</v>
      </c>
    </row>
    <row r="57" spans="1:38" ht="30" customHeight="1">
      <c r="A57" s="203" t="s">
        <v>361</v>
      </c>
      <c r="B57" s="175">
        <v>0.27777777777777779</v>
      </c>
      <c r="C57" s="175">
        <f t="shared" si="20"/>
        <v>0.2951388888888889</v>
      </c>
      <c r="D57" s="175">
        <v>0.3215277777777778</v>
      </c>
      <c r="E57" s="175">
        <v>0.33958333333333335</v>
      </c>
      <c r="F57" s="175">
        <v>0.3520833333333333</v>
      </c>
      <c r="G57" s="175">
        <v>0.36458333333333331</v>
      </c>
      <c r="H57" s="175">
        <v>0.38125000000000003</v>
      </c>
      <c r="I57" s="175">
        <v>0.40277777777777773</v>
      </c>
      <c r="J57" s="176">
        <v>0.42222222222222222</v>
      </c>
      <c r="K57" s="184" t="s">
        <v>357</v>
      </c>
      <c r="M57" s="108"/>
      <c r="N57" s="108"/>
      <c r="P57" s="108"/>
      <c r="Q57" s="108"/>
      <c r="R57" s="108"/>
      <c r="S57" s="108"/>
      <c r="T57" s="108"/>
      <c r="U57" s="178">
        <f t="shared" si="18"/>
        <v>1.7361111111111105E-2</v>
      </c>
      <c r="V57" s="178">
        <f>D57-C57</f>
        <v>2.6388888888888906E-2</v>
      </c>
      <c r="W57" s="178">
        <f t="shared" si="17"/>
        <v>1.8055555555555547E-2</v>
      </c>
      <c r="X57" s="178">
        <f t="shared" si="17"/>
        <v>1.2499999999999956E-2</v>
      </c>
      <c r="Y57" s="178">
        <f t="shared" si="17"/>
        <v>1.2500000000000011E-2</v>
      </c>
      <c r="Z57" s="178">
        <f t="shared" si="17"/>
        <v>1.6666666666666718E-2</v>
      </c>
      <c r="AA57" s="178">
        <f t="shared" si="17"/>
        <v>2.1527777777777701E-2</v>
      </c>
      <c r="AB57" s="178">
        <f t="shared" si="17"/>
        <v>1.9444444444444486E-2</v>
      </c>
      <c r="AC57" s="178"/>
      <c r="AD57" s="178">
        <f t="shared" si="21"/>
        <v>1.7361111111111105E-2</v>
      </c>
      <c r="AE57" s="178">
        <f t="shared" si="19"/>
        <v>1.7361111111111105E-2</v>
      </c>
      <c r="AF57" s="178">
        <f t="shared" si="19"/>
        <v>1.736111111111116E-2</v>
      </c>
      <c r="AG57" s="178">
        <f t="shared" si="19"/>
        <v>1.7361111111111105E-2</v>
      </c>
      <c r="AH57" s="178">
        <f t="shared" si="19"/>
        <v>1.7361111111111105E-2</v>
      </c>
      <c r="AI57" s="178">
        <f t="shared" si="19"/>
        <v>1.7361111111111049E-2</v>
      </c>
      <c r="AJ57" s="178">
        <f t="shared" si="19"/>
        <v>1.736111111111116E-2</v>
      </c>
      <c r="AK57" s="178">
        <f t="shared" si="19"/>
        <v>1.7361111111111049E-2</v>
      </c>
      <c r="AL57" s="178">
        <f t="shared" si="19"/>
        <v>1.5972222222222221E-2</v>
      </c>
    </row>
    <row r="58" spans="1:38" ht="30" customHeight="1" thickBot="1">
      <c r="A58" s="203" t="s">
        <v>385</v>
      </c>
      <c r="B58" s="219">
        <v>0.4513888888888889</v>
      </c>
      <c r="C58" s="220"/>
      <c r="D58" s="220">
        <v>0.4826388888888889</v>
      </c>
      <c r="E58" s="220"/>
      <c r="F58" s="220">
        <v>6.9444444444444441E-3</v>
      </c>
      <c r="G58" s="221"/>
      <c r="H58" s="221"/>
      <c r="I58" s="221"/>
      <c r="J58" s="222"/>
      <c r="K58" s="184" t="s">
        <v>357</v>
      </c>
      <c r="U58" s="178">
        <f>C58-B58</f>
        <v>-0.4513888888888889</v>
      </c>
      <c r="V58" s="178">
        <f>D58-B58</f>
        <v>3.125E-2</v>
      </c>
      <c r="W58" s="178">
        <f t="shared" si="17"/>
        <v>-0.4826388888888889</v>
      </c>
      <c r="X58" s="178">
        <f>F58-D58</f>
        <v>-0.47569444444444448</v>
      </c>
      <c r="Y58" s="178">
        <f t="shared" si="17"/>
        <v>-6.9444444444444441E-3</v>
      </c>
      <c r="Z58" s="178">
        <f t="shared" si="17"/>
        <v>0</v>
      </c>
      <c r="AA58" s="178">
        <f t="shared" si="17"/>
        <v>0</v>
      </c>
      <c r="AB58" s="178">
        <f t="shared" si="17"/>
        <v>0</v>
      </c>
      <c r="AD58" s="178">
        <f t="shared" si="21"/>
        <v>1.8750000000000044E-2</v>
      </c>
      <c r="AE58" s="178">
        <f t="shared" si="19"/>
        <v>-0.44791666666666663</v>
      </c>
      <c r="AF58" s="178">
        <f>D58-D41</f>
        <v>1.736111111111116E-2</v>
      </c>
      <c r="AG58" s="178">
        <f t="shared" si="19"/>
        <v>0</v>
      </c>
      <c r="AH58" s="178">
        <f t="shared" si="19"/>
        <v>-0.4861111111111111</v>
      </c>
      <c r="AI58" s="178">
        <f t="shared" si="19"/>
        <v>0</v>
      </c>
      <c r="AJ58" s="178">
        <f t="shared" si="19"/>
        <v>0</v>
      </c>
      <c r="AK58" s="178">
        <f t="shared" si="19"/>
        <v>0</v>
      </c>
      <c r="AL58" s="178">
        <f t="shared" si="19"/>
        <v>0</v>
      </c>
    </row>
    <row r="59" spans="1:38" ht="30" customHeight="1" thickBot="1">
      <c r="A59" s="207">
        <v>4</v>
      </c>
      <c r="B59" s="216" t="s">
        <v>386</v>
      </c>
      <c r="C59" s="191"/>
      <c r="D59" s="191"/>
      <c r="E59" s="191"/>
      <c r="F59" s="192"/>
      <c r="G59" s="192"/>
      <c r="H59" s="192"/>
      <c r="I59" s="223"/>
      <c r="J59" s="208"/>
      <c r="K59" s="380" t="s">
        <v>362</v>
      </c>
    </row>
    <row r="60" spans="1:38" ht="30" customHeight="1" thickTop="1" thickBot="1">
      <c r="A60" s="383" t="s">
        <v>363</v>
      </c>
      <c r="B60" s="384"/>
      <c r="C60" s="384"/>
      <c r="D60" s="384"/>
      <c r="E60" s="384"/>
      <c r="F60" s="384"/>
      <c r="G60" s="384"/>
      <c r="H60" s="384"/>
      <c r="I60" s="384"/>
      <c r="J60" s="385"/>
      <c r="K60" s="381"/>
    </row>
    <row r="61" spans="1:38" ht="30" customHeight="1" thickTop="1">
      <c r="A61" s="386" t="s">
        <v>364</v>
      </c>
      <c r="B61" s="387"/>
      <c r="C61" s="388"/>
      <c r="D61" s="387"/>
      <c r="E61" s="389" t="s">
        <v>365</v>
      </c>
      <c r="F61" s="390"/>
      <c r="G61" s="391"/>
      <c r="H61" s="389" t="s">
        <v>366</v>
      </c>
      <c r="I61" s="390"/>
      <c r="J61" s="392"/>
      <c r="K61" s="381"/>
    </row>
    <row r="62" spans="1:38" ht="30" customHeight="1">
      <c r="A62" s="393" t="s">
        <v>367</v>
      </c>
      <c r="B62" s="394"/>
      <c r="C62" s="395" t="s">
        <v>368</v>
      </c>
      <c r="D62" s="395"/>
      <c r="E62" s="396"/>
      <c r="F62" s="365" t="s">
        <v>369</v>
      </c>
      <c r="G62" s="365"/>
      <c r="H62" s="365"/>
      <c r="I62" s="365"/>
      <c r="J62" s="366"/>
      <c r="K62" s="381"/>
    </row>
    <row r="63" spans="1:38" ht="30" customHeight="1">
      <c r="A63" s="397" t="s">
        <v>370</v>
      </c>
      <c r="B63" s="398"/>
      <c r="C63" s="196" t="s">
        <v>371</v>
      </c>
      <c r="D63" s="194" t="s">
        <v>372</v>
      </c>
      <c r="E63" s="195"/>
      <c r="F63" s="365" t="s">
        <v>373</v>
      </c>
      <c r="G63" s="365"/>
      <c r="H63" s="365"/>
      <c r="I63" s="365"/>
      <c r="J63" s="366"/>
      <c r="K63" s="381"/>
    </row>
    <row r="64" spans="1:38" ht="30" customHeight="1" thickBot="1">
      <c r="A64" s="367" t="s">
        <v>374</v>
      </c>
      <c r="B64" s="368"/>
      <c r="C64" s="197" t="s">
        <v>375</v>
      </c>
      <c r="D64" s="369" t="s">
        <v>376</v>
      </c>
      <c r="E64" s="370"/>
      <c r="F64" s="371" t="s">
        <v>377</v>
      </c>
      <c r="G64" s="371"/>
      <c r="H64" s="371"/>
      <c r="I64" s="371"/>
      <c r="J64" s="372"/>
      <c r="K64" s="382"/>
    </row>
    <row r="65" spans="1:38" ht="30" customHeight="1" thickTop="1">
      <c r="A65" s="373" t="s">
        <v>429</v>
      </c>
      <c r="B65" s="373"/>
      <c r="C65" s="373"/>
      <c r="D65" s="373"/>
      <c r="E65" s="373"/>
      <c r="F65" s="373"/>
      <c r="G65" s="373"/>
      <c r="H65" s="373"/>
      <c r="I65" s="378" t="s">
        <v>342</v>
      </c>
      <c r="J65" s="379"/>
    </row>
    <row r="66" spans="1:38" ht="30" customHeight="1">
      <c r="A66" s="373"/>
      <c r="B66" s="373"/>
      <c r="C66" s="373"/>
      <c r="D66" s="373"/>
      <c r="E66" s="373"/>
      <c r="F66" s="373"/>
      <c r="G66" s="373"/>
      <c r="H66" s="373"/>
      <c r="I66" s="376">
        <f>H71</f>
        <v>6.3194444444444442E-2</v>
      </c>
      <c r="J66" s="375"/>
    </row>
    <row r="67" spans="1:38" ht="30" customHeight="1" thickBot="1">
      <c r="A67" s="377">
        <f>$A$3</f>
        <v>45081</v>
      </c>
      <c r="B67" s="377"/>
      <c r="C67" s="377"/>
      <c r="D67" s="94" t="s">
        <v>343</v>
      </c>
      <c r="E67" s="274">
        <v>3508</v>
      </c>
      <c r="F67" s="296">
        <f>_xlfn.XLOOKUP(J67,'월간 계획'!C:C,'월간 계획'!B:B,"")</f>
        <v>3508</v>
      </c>
      <c r="G67" s="95" t="s">
        <v>344</v>
      </c>
      <c r="H67" s="95" t="str">
        <f>_xlfn.XLOOKUP(M67,'월간 계획'!V:V,'월간 계획'!C:C,"")</f>
        <v>심기섭</v>
      </c>
      <c r="I67" s="95" t="s">
        <v>345</v>
      </c>
      <c r="J67" s="96" t="str">
        <f>_xlfn.XLOOKUP(N67,'월간 계획'!V:V,'월간 계획'!C:C,"")</f>
        <v>박선웅</v>
      </c>
      <c r="K67" s="93"/>
      <c r="L67" s="93" t="str">
        <f>IF(E67=F67,"ok","확인")</f>
        <v>ok</v>
      </c>
      <c r="M67" s="93" t="s">
        <v>393</v>
      </c>
      <c r="N67" s="93" t="s">
        <v>394</v>
      </c>
    </row>
    <row r="68" spans="1:38" ht="30" customHeight="1" thickTop="1" thickBot="1">
      <c r="A68" s="198" t="s">
        <v>348</v>
      </c>
      <c r="B68" s="168" t="s">
        <v>349</v>
      </c>
      <c r="C68" s="169" t="s">
        <v>350</v>
      </c>
      <c r="D68" s="169" t="s">
        <v>351</v>
      </c>
      <c r="E68" s="169" t="s">
        <v>352</v>
      </c>
      <c r="F68" s="169" t="s">
        <v>353</v>
      </c>
      <c r="G68" s="169" t="s">
        <v>352</v>
      </c>
      <c r="H68" s="169" t="s">
        <v>351</v>
      </c>
      <c r="I68" s="168" t="s">
        <v>350</v>
      </c>
      <c r="J68" s="199" t="s">
        <v>354</v>
      </c>
      <c r="K68" s="171" t="s">
        <v>355</v>
      </c>
    </row>
    <row r="69" spans="1:38" ht="30" customHeight="1" thickTop="1">
      <c r="A69" s="200" t="s">
        <v>356</v>
      </c>
      <c r="B69" s="217"/>
      <c r="C69" s="217"/>
      <c r="D69" s="217"/>
      <c r="E69" s="217"/>
      <c r="F69" s="217"/>
      <c r="G69" s="217"/>
      <c r="H69" s="218" t="s">
        <v>430</v>
      </c>
      <c r="I69" s="201">
        <v>0.25833333333333336</v>
      </c>
      <c r="J69" s="202">
        <v>0.2722222222222222</v>
      </c>
      <c r="K69" s="177" t="s">
        <v>357</v>
      </c>
      <c r="M69" s="108"/>
      <c r="N69" s="108"/>
      <c r="P69" s="108"/>
      <c r="Q69" s="108"/>
      <c r="R69" s="108"/>
      <c r="S69" s="108"/>
      <c r="T69" s="108"/>
      <c r="U69" s="178">
        <f>C69-B69</f>
        <v>0</v>
      </c>
      <c r="V69" s="178">
        <f t="shared" ref="V69:AB73" si="22">D69-C69</f>
        <v>0</v>
      </c>
      <c r="W69" s="178">
        <f t="shared" si="22"/>
        <v>0</v>
      </c>
      <c r="X69" s="178">
        <f t="shared" si="22"/>
        <v>0</v>
      </c>
      <c r="Y69" s="178">
        <f t="shared" si="22"/>
        <v>0</v>
      </c>
      <c r="Z69" s="178" t="e">
        <f t="shared" si="22"/>
        <v>#VALUE!</v>
      </c>
      <c r="AA69" s="178" t="e">
        <f t="shared" si="22"/>
        <v>#VALUE!</v>
      </c>
      <c r="AB69" s="178">
        <f>J69-I69</f>
        <v>1.388888888888884E-2</v>
      </c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</row>
    <row r="70" spans="1:38" ht="30" customHeight="1">
      <c r="A70" s="203" t="s">
        <v>358</v>
      </c>
      <c r="B70" s="175">
        <v>0.29305555555555557</v>
      </c>
      <c r="C70" s="175">
        <f>B70+"00:25"</f>
        <v>0.31041666666666667</v>
      </c>
      <c r="D70" s="175">
        <v>0.33680555555555558</v>
      </c>
      <c r="E70" s="175">
        <v>0.35486111111111113</v>
      </c>
      <c r="F70" s="175">
        <v>0.36736111111111108</v>
      </c>
      <c r="G70" s="175">
        <v>0.37986111111111115</v>
      </c>
      <c r="H70" s="175">
        <v>0.39652777777777781</v>
      </c>
      <c r="I70" s="175">
        <v>0.41805555555555557</v>
      </c>
      <c r="J70" s="176">
        <v>0.43888888888888888</v>
      </c>
      <c r="K70" s="180" t="s">
        <v>357</v>
      </c>
      <c r="M70" s="108"/>
      <c r="N70" s="108"/>
      <c r="P70" s="108"/>
      <c r="Q70" s="108"/>
      <c r="R70" s="108"/>
      <c r="S70" s="108"/>
      <c r="T70" s="108"/>
      <c r="U70" s="178">
        <f t="shared" ref="U70:U73" si="23">C70-B70</f>
        <v>1.7361111111111105E-2</v>
      </c>
      <c r="V70" s="178">
        <f t="shared" si="22"/>
        <v>2.6388888888888906E-2</v>
      </c>
      <c r="W70" s="178">
        <f t="shared" si="22"/>
        <v>1.8055555555555547E-2</v>
      </c>
      <c r="X70" s="178">
        <f t="shared" si="22"/>
        <v>1.2499999999999956E-2</v>
      </c>
      <c r="Y70" s="178">
        <f t="shared" si="22"/>
        <v>1.2500000000000067E-2</v>
      </c>
      <c r="Z70" s="178">
        <f t="shared" si="22"/>
        <v>1.6666666666666663E-2</v>
      </c>
      <c r="AA70" s="178">
        <f t="shared" si="22"/>
        <v>2.1527777777777757E-2</v>
      </c>
      <c r="AB70" s="178">
        <f t="shared" si="22"/>
        <v>2.0833333333333315E-2</v>
      </c>
      <c r="AC70" s="178"/>
      <c r="AD70" s="178">
        <f>B70-B54</f>
        <v>1.6666666666666718E-2</v>
      </c>
      <c r="AE70" s="178">
        <f t="shared" ref="AE70:AL73" si="24">C70-C54</f>
        <v>1.6666666666666718E-2</v>
      </c>
      <c r="AF70" s="178">
        <f t="shared" si="24"/>
        <v>1.6666666666666663E-2</v>
      </c>
      <c r="AG70" s="178">
        <f t="shared" si="24"/>
        <v>1.6666666666666663E-2</v>
      </c>
      <c r="AH70" s="178">
        <f t="shared" si="24"/>
        <v>1.6666666666666663E-2</v>
      </c>
      <c r="AI70" s="178">
        <f t="shared" si="24"/>
        <v>1.6666666666666718E-2</v>
      </c>
      <c r="AJ70" s="178">
        <f t="shared" si="24"/>
        <v>1.6666666666666663E-2</v>
      </c>
      <c r="AK70" s="178">
        <f t="shared" si="24"/>
        <v>1.6666666666666718E-2</v>
      </c>
      <c r="AL70" s="178">
        <f t="shared" si="24"/>
        <v>1.6666666666666663E-2</v>
      </c>
    </row>
    <row r="71" spans="1:38" ht="30" customHeight="1">
      <c r="A71" s="203" t="s">
        <v>359</v>
      </c>
      <c r="B71" s="175">
        <v>0.4597222222222222</v>
      </c>
      <c r="C71" s="175">
        <f t="shared" ref="C71:C73" si="25">B71+"00:25"</f>
        <v>0.4770833333333333</v>
      </c>
      <c r="D71" s="175">
        <v>0.50347222222222221</v>
      </c>
      <c r="E71" s="175">
        <v>0.52152777777777781</v>
      </c>
      <c r="F71" s="175">
        <v>0.53402777777777777</v>
      </c>
      <c r="G71" s="175">
        <v>4.6527777777777779E-2</v>
      </c>
      <c r="H71" s="181">
        <v>6.3194444444444442E-2</v>
      </c>
      <c r="I71" s="175">
        <v>8.4722222222222213E-2</v>
      </c>
      <c r="J71" s="176">
        <v>0.10555555555555556</v>
      </c>
      <c r="K71" s="180" t="s">
        <v>357</v>
      </c>
      <c r="M71" s="108"/>
      <c r="N71" s="108"/>
      <c r="P71" s="108"/>
      <c r="Q71" s="108"/>
      <c r="R71" s="108"/>
      <c r="S71" s="108"/>
      <c r="T71" s="108"/>
      <c r="U71" s="178">
        <f t="shared" si="23"/>
        <v>1.7361111111111105E-2</v>
      </c>
      <c r="V71" s="178">
        <f t="shared" si="22"/>
        <v>2.6388888888888906E-2</v>
      </c>
      <c r="W71" s="178">
        <f t="shared" si="22"/>
        <v>1.8055555555555602E-2</v>
      </c>
      <c r="X71" s="178">
        <f t="shared" si="22"/>
        <v>1.2499999999999956E-2</v>
      </c>
      <c r="Y71" s="178">
        <f t="shared" si="22"/>
        <v>-0.48749999999999999</v>
      </c>
      <c r="Z71" s="178">
        <f t="shared" si="22"/>
        <v>1.6666666666666663E-2</v>
      </c>
      <c r="AA71" s="178">
        <f t="shared" si="22"/>
        <v>2.1527777777777771E-2</v>
      </c>
      <c r="AB71" s="178">
        <f t="shared" si="22"/>
        <v>2.0833333333333343E-2</v>
      </c>
      <c r="AC71" s="178"/>
      <c r="AD71" s="178">
        <f t="shared" ref="AD71:AD73" si="26">B71-B55</f>
        <v>1.6666666666666663E-2</v>
      </c>
      <c r="AE71" s="178">
        <f t="shared" si="24"/>
        <v>1.6666666666666663E-2</v>
      </c>
      <c r="AF71" s="178">
        <f t="shared" si="24"/>
        <v>1.6666666666666663E-2</v>
      </c>
      <c r="AG71" s="178">
        <f t="shared" si="24"/>
        <v>1.6666666666666718E-2</v>
      </c>
      <c r="AH71" s="178">
        <f t="shared" si="24"/>
        <v>1.6666666666666718E-2</v>
      </c>
      <c r="AI71" s="178">
        <f t="shared" si="24"/>
        <v>-0.48333333333333334</v>
      </c>
      <c r="AJ71" s="178">
        <f t="shared" si="24"/>
        <v>1.6666666666666663E-2</v>
      </c>
      <c r="AK71" s="178">
        <f t="shared" si="24"/>
        <v>1.6666666666666663E-2</v>
      </c>
      <c r="AL71" s="178">
        <f t="shared" si="24"/>
        <v>1.6666666666666663E-2</v>
      </c>
    </row>
    <row r="72" spans="1:38" ht="30" customHeight="1">
      <c r="A72" s="203" t="s">
        <v>360</v>
      </c>
      <c r="B72" s="175">
        <v>0.12638888888888888</v>
      </c>
      <c r="C72" s="175">
        <f t="shared" si="25"/>
        <v>0.14374999999999999</v>
      </c>
      <c r="D72" s="175">
        <v>0.17013888888888887</v>
      </c>
      <c r="E72" s="175">
        <v>0.18819444444444444</v>
      </c>
      <c r="F72" s="175">
        <v>0.20069444444444443</v>
      </c>
      <c r="G72" s="175">
        <v>0.21319444444444444</v>
      </c>
      <c r="H72" s="175">
        <v>0.2298611111111111</v>
      </c>
      <c r="I72" s="175">
        <v>0.25138888888888888</v>
      </c>
      <c r="J72" s="176">
        <v>0.2722222222222222</v>
      </c>
      <c r="K72" s="180" t="s">
        <v>357</v>
      </c>
      <c r="M72" s="108"/>
      <c r="N72" s="108"/>
      <c r="P72" s="108"/>
      <c r="Q72" s="108"/>
      <c r="R72" s="108"/>
      <c r="S72" s="108"/>
      <c r="T72" s="108"/>
      <c r="U72" s="178">
        <f t="shared" si="23"/>
        <v>1.7361111111111105E-2</v>
      </c>
      <c r="V72" s="178">
        <f t="shared" si="22"/>
        <v>2.6388888888888878E-2</v>
      </c>
      <c r="W72" s="178">
        <f t="shared" si="22"/>
        <v>1.8055555555555575E-2</v>
      </c>
      <c r="X72" s="178">
        <f t="shared" si="22"/>
        <v>1.2499999999999983E-2</v>
      </c>
      <c r="Y72" s="178">
        <f t="shared" si="22"/>
        <v>1.2500000000000011E-2</v>
      </c>
      <c r="Z72" s="178">
        <f t="shared" si="22"/>
        <v>1.6666666666666663E-2</v>
      </c>
      <c r="AA72" s="178">
        <f t="shared" si="22"/>
        <v>2.1527777777777785E-2</v>
      </c>
      <c r="AB72" s="178">
        <f t="shared" si="22"/>
        <v>2.0833333333333315E-2</v>
      </c>
      <c r="AC72" s="178"/>
      <c r="AD72" s="178">
        <f t="shared" si="26"/>
        <v>1.6666666666666663E-2</v>
      </c>
      <c r="AE72" s="178">
        <f t="shared" si="24"/>
        <v>1.6666666666666663E-2</v>
      </c>
      <c r="AF72" s="178">
        <f t="shared" si="24"/>
        <v>1.6666666666666635E-2</v>
      </c>
      <c r="AG72" s="178">
        <f t="shared" si="24"/>
        <v>1.6666666666666691E-2</v>
      </c>
      <c r="AH72" s="178">
        <f t="shared" si="24"/>
        <v>1.6666666666666635E-2</v>
      </c>
      <c r="AI72" s="178">
        <f t="shared" si="24"/>
        <v>1.6666666666666663E-2</v>
      </c>
      <c r="AJ72" s="178">
        <f t="shared" si="24"/>
        <v>1.6666666666666663E-2</v>
      </c>
      <c r="AK72" s="178">
        <f t="shared" si="24"/>
        <v>1.6666666666666691E-2</v>
      </c>
      <c r="AL72" s="178">
        <f t="shared" si="24"/>
        <v>1.6666666666666607E-2</v>
      </c>
    </row>
    <row r="73" spans="1:38" ht="30" customHeight="1" thickBot="1">
      <c r="A73" s="203" t="s">
        <v>361</v>
      </c>
      <c r="B73" s="224">
        <v>0.2951388888888889</v>
      </c>
      <c r="C73" s="224">
        <f t="shared" si="25"/>
        <v>0.3125</v>
      </c>
      <c r="D73" s="224">
        <v>0.33888888888888885</v>
      </c>
      <c r="E73" s="224">
        <v>0.35694444444444445</v>
      </c>
      <c r="F73" s="224">
        <v>0.36944444444444446</v>
      </c>
      <c r="G73" s="224">
        <v>0.38194444444444442</v>
      </c>
      <c r="H73" s="224">
        <v>0.39861111111111108</v>
      </c>
      <c r="I73" s="224">
        <v>0.4201388888888889</v>
      </c>
      <c r="J73" s="225">
        <v>0.4375</v>
      </c>
      <c r="K73" s="184" t="s">
        <v>357</v>
      </c>
      <c r="M73" s="108"/>
      <c r="N73" s="108"/>
      <c r="P73" s="108"/>
      <c r="Q73" s="108"/>
      <c r="R73" s="108"/>
      <c r="S73" s="108"/>
      <c r="T73" s="108"/>
      <c r="U73" s="178">
        <f t="shared" si="23"/>
        <v>1.7361111111111105E-2</v>
      </c>
      <c r="V73" s="178">
        <f t="shared" si="22"/>
        <v>2.6388888888888851E-2</v>
      </c>
      <c r="W73" s="178">
        <f t="shared" si="22"/>
        <v>1.8055555555555602E-2</v>
      </c>
      <c r="X73" s="178">
        <f t="shared" si="22"/>
        <v>1.2500000000000011E-2</v>
      </c>
      <c r="Y73" s="178">
        <f t="shared" si="22"/>
        <v>1.2499999999999956E-2</v>
      </c>
      <c r="Z73" s="178">
        <f t="shared" si="22"/>
        <v>1.6666666666666663E-2</v>
      </c>
      <c r="AA73" s="178">
        <f t="shared" si="22"/>
        <v>2.1527777777777812E-2</v>
      </c>
      <c r="AB73" s="178">
        <f t="shared" si="22"/>
        <v>1.7361111111111105E-2</v>
      </c>
      <c r="AC73" s="178"/>
      <c r="AD73" s="178">
        <f t="shared" si="26"/>
        <v>1.7361111111111105E-2</v>
      </c>
      <c r="AE73" s="178">
        <f t="shared" si="24"/>
        <v>1.7361111111111105E-2</v>
      </c>
      <c r="AF73" s="178">
        <f t="shared" si="24"/>
        <v>1.7361111111111049E-2</v>
      </c>
      <c r="AG73" s="178">
        <f t="shared" si="24"/>
        <v>1.7361111111111105E-2</v>
      </c>
      <c r="AH73" s="178">
        <f t="shared" si="24"/>
        <v>1.736111111111116E-2</v>
      </c>
      <c r="AI73" s="178">
        <f t="shared" si="24"/>
        <v>1.7361111111111105E-2</v>
      </c>
      <c r="AJ73" s="178">
        <f t="shared" si="24"/>
        <v>1.7361111111111049E-2</v>
      </c>
      <c r="AK73" s="178">
        <f t="shared" si="24"/>
        <v>1.736111111111116E-2</v>
      </c>
      <c r="AL73" s="178">
        <f t="shared" si="24"/>
        <v>1.5277777777777779E-2</v>
      </c>
    </row>
    <row r="74" spans="1:38" ht="30" customHeight="1">
      <c r="A74" s="203" t="s">
        <v>385</v>
      </c>
      <c r="B74" s="206"/>
      <c r="C74" s="206"/>
      <c r="D74" s="206"/>
      <c r="E74" s="206"/>
      <c r="F74" s="206"/>
      <c r="G74" s="206"/>
      <c r="H74" s="206"/>
      <c r="I74" s="206"/>
      <c r="J74" s="226"/>
      <c r="K74" s="184" t="s">
        <v>357</v>
      </c>
      <c r="AD74" s="178"/>
      <c r="AE74" s="178"/>
      <c r="AF74" s="178"/>
      <c r="AG74" s="178"/>
      <c r="AH74" s="178"/>
      <c r="AI74" s="178"/>
      <c r="AJ74" s="178"/>
      <c r="AK74" s="178"/>
      <c r="AL74" s="178"/>
    </row>
    <row r="75" spans="1:38" ht="30" customHeight="1" thickBot="1">
      <c r="A75" s="207">
        <v>5</v>
      </c>
      <c r="C75" s="191"/>
      <c r="D75" s="191"/>
      <c r="E75" s="191"/>
      <c r="F75" s="192"/>
      <c r="G75" s="192"/>
      <c r="H75" s="192"/>
      <c r="I75" s="192"/>
      <c r="J75" s="208"/>
      <c r="K75" s="380" t="s">
        <v>362</v>
      </c>
    </row>
    <row r="76" spans="1:38" ht="30" customHeight="1" thickTop="1" thickBot="1">
      <c r="A76" s="383" t="s">
        <v>363</v>
      </c>
      <c r="B76" s="384"/>
      <c r="C76" s="384"/>
      <c r="D76" s="384"/>
      <c r="E76" s="384"/>
      <c r="F76" s="384"/>
      <c r="G76" s="384"/>
      <c r="H76" s="384"/>
      <c r="I76" s="384"/>
      <c r="J76" s="385"/>
      <c r="K76" s="381"/>
    </row>
    <row r="77" spans="1:38" ht="30" customHeight="1" thickTop="1">
      <c r="A77" s="386" t="s">
        <v>364</v>
      </c>
      <c r="B77" s="387"/>
      <c r="C77" s="388"/>
      <c r="D77" s="387"/>
      <c r="E77" s="389" t="s">
        <v>365</v>
      </c>
      <c r="F77" s="390"/>
      <c r="G77" s="391"/>
      <c r="H77" s="389" t="s">
        <v>387</v>
      </c>
      <c r="I77" s="390"/>
      <c r="J77" s="392"/>
      <c r="K77" s="381"/>
    </row>
    <row r="78" spans="1:38" ht="30" customHeight="1">
      <c r="A78" s="393" t="s">
        <v>367</v>
      </c>
      <c r="B78" s="394"/>
      <c r="C78" s="395" t="s">
        <v>368</v>
      </c>
      <c r="D78" s="395"/>
      <c r="E78" s="396"/>
      <c r="F78" s="365" t="s">
        <v>369</v>
      </c>
      <c r="G78" s="365"/>
      <c r="H78" s="365"/>
      <c r="I78" s="365"/>
      <c r="J78" s="366"/>
      <c r="K78" s="381"/>
    </row>
    <row r="79" spans="1:38" ht="30" customHeight="1">
      <c r="A79" s="397" t="s">
        <v>370</v>
      </c>
      <c r="B79" s="398"/>
      <c r="C79" s="196" t="s">
        <v>371</v>
      </c>
      <c r="D79" s="194" t="s">
        <v>372</v>
      </c>
      <c r="E79" s="195"/>
      <c r="F79" s="365" t="s">
        <v>373</v>
      </c>
      <c r="G79" s="365"/>
      <c r="H79" s="365"/>
      <c r="I79" s="365"/>
      <c r="J79" s="366"/>
      <c r="K79" s="381"/>
    </row>
    <row r="80" spans="1:38" ht="30" customHeight="1" thickBot="1">
      <c r="A80" s="367" t="s">
        <v>374</v>
      </c>
      <c r="B80" s="368"/>
      <c r="C80" s="197" t="s">
        <v>375</v>
      </c>
      <c r="D80" s="369" t="s">
        <v>376</v>
      </c>
      <c r="E80" s="370"/>
      <c r="F80" s="371" t="s">
        <v>377</v>
      </c>
      <c r="G80" s="371"/>
      <c r="H80" s="371"/>
      <c r="I80" s="371"/>
      <c r="J80" s="372"/>
      <c r="K80" s="382"/>
    </row>
    <row r="81" spans="1:38" ht="30" customHeight="1" thickTop="1">
      <c r="A81" s="373" t="s">
        <v>431</v>
      </c>
      <c r="B81" s="373"/>
      <c r="C81" s="373"/>
      <c r="D81" s="373"/>
      <c r="E81" s="373"/>
      <c r="F81" s="373"/>
      <c r="G81" s="373"/>
      <c r="H81" s="373"/>
      <c r="I81" s="378" t="s">
        <v>342</v>
      </c>
      <c r="J81" s="379"/>
    </row>
    <row r="82" spans="1:38" ht="30" customHeight="1">
      <c r="A82" s="373"/>
      <c r="B82" s="373"/>
      <c r="C82" s="373"/>
      <c r="D82" s="373"/>
      <c r="E82" s="373"/>
      <c r="F82" s="373"/>
      <c r="G82" s="373"/>
      <c r="H82" s="373"/>
      <c r="I82" s="376">
        <f>H87</f>
        <v>7.9861111111111105E-2</v>
      </c>
      <c r="J82" s="375"/>
    </row>
    <row r="83" spans="1:38" ht="30" customHeight="1" thickBot="1">
      <c r="A83" s="377">
        <f>$A$3</f>
        <v>45081</v>
      </c>
      <c r="B83" s="377"/>
      <c r="C83" s="377"/>
      <c r="D83" s="94" t="s">
        <v>343</v>
      </c>
      <c r="E83" s="274">
        <f>_xlfn.XLOOKUP(H83,'월간 계획'!C:C,'월간 계획'!B:B,"")</f>
        <v>3509</v>
      </c>
      <c r="F83" s="296">
        <f>_xlfn.XLOOKUP(J83,'월간 계획'!C:C,'월간 계획'!B:B,"")</f>
        <v>3509</v>
      </c>
      <c r="G83" s="95" t="s">
        <v>344</v>
      </c>
      <c r="H83" s="95" t="str">
        <f>_xlfn.XLOOKUP(M83,'월간 계획'!V:V,'월간 계획'!C:C,"")</f>
        <v>김상신</v>
      </c>
      <c r="I83" s="95" t="s">
        <v>345</v>
      </c>
      <c r="J83" s="96" t="str">
        <f>_xlfn.XLOOKUP(N83,'월간 계획'!V:V,'월간 계획'!C:C,"")</f>
        <v>박종길</v>
      </c>
      <c r="K83" s="93"/>
      <c r="L83" s="93" t="str">
        <f>IF(E83=F83,"ok","확인")</f>
        <v>ok</v>
      </c>
      <c r="M83" s="93" t="s">
        <v>397</v>
      </c>
      <c r="N83" s="93" t="s">
        <v>398</v>
      </c>
    </row>
    <row r="84" spans="1:38" ht="30" customHeight="1" thickTop="1" thickBot="1">
      <c r="A84" s="198" t="s">
        <v>348</v>
      </c>
      <c r="B84" s="168" t="s">
        <v>349</v>
      </c>
      <c r="C84" s="169" t="s">
        <v>350</v>
      </c>
      <c r="D84" s="169" t="s">
        <v>351</v>
      </c>
      <c r="E84" s="169" t="s">
        <v>352</v>
      </c>
      <c r="F84" s="169" t="s">
        <v>353</v>
      </c>
      <c r="G84" s="169" t="s">
        <v>352</v>
      </c>
      <c r="H84" s="169" t="s">
        <v>351</v>
      </c>
      <c r="I84" s="168" t="s">
        <v>350</v>
      </c>
      <c r="J84" s="199" t="s">
        <v>354</v>
      </c>
      <c r="K84" s="171" t="s">
        <v>355</v>
      </c>
    </row>
    <row r="85" spans="1:38" ht="30" customHeight="1" thickTop="1">
      <c r="A85" s="200" t="s">
        <v>356</v>
      </c>
      <c r="B85" s="217"/>
      <c r="C85" s="217"/>
      <c r="D85" s="217"/>
      <c r="E85" s="217"/>
      <c r="F85" s="201">
        <v>0.22916666666666666</v>
      </c>
      <c r="G85" s="201">
        <v>0.24166666666666667</v>
      </c>
      <c r="H85" s="201">
        <v>0.25833333333333336</v>
      </c>
      <c r="I85" s="201">
        <v>0.28194444444444444</v>
      </c>
      <c r="J85" s="202">
        <v>0.29583333333333334</v>
      </c>
      <c r="K85" s="177" t="s">
        <v>357</v>
      </c>
      <c r="M85" s="108"/>
      <c r="N85" s="108"/>
      <c r="P85" s="108"/>
      <c r="Q85" s="108"/>
      <c r="R85" s="108"/>
      <c r="S85" s="108"/>
      <c r="T85" s="108"/>
      <c r="U85" s="178">
        <f>C85-B85</f>
        <v>0</v>
      </c>
      <c r="V85" s="178">
        <f t="shared" ref="V85:AB89" si="27">D85-C85</f>
        <v>0</v>
      </c>
      <c r="W85" s="178">
        <f t="shared" si="27"/>
        <v>0</v>
      </c>
      <c r="X85" s="178">
        <f t="shared" si="27"/>
        <v>0.22916666666666666</v>
      </c>
      <c r="Y85" s="178">
        <f t="shared" si="27"/>
        <v>1.2500000000000011E-2</v>
      </c>
      <c r="Z85" s="178">
        <f t="shared" si="27"/>
        <v>1.6666666666666691E-2</v>
      </c>
      <c r="AA85" s="178">
        <f t="shared" si="27"/>
        <v>2.3611111111111083E-2</v>
      </c>
      <c r="AB85" s="178">
        <f>J85-I85</f>
        <v>1.3888888888888895E-2</v>
      </c>
      <c r="AC85" s="178"/>
      <c r="AD85" s="178"/>
      <c r="AE85" s="178"/>
      <c r="AF85" s="178"/>
      <c r="AG85" s="178"/>
      <c r="AH85" s="178"/>
      <c r="AI85" s="178"/>
      <c r="AJ85" s="178"/>
      <c r="AK85" s="178"/>
      <c r="AL85" s="178"/>
    </row>
    <row r="86" spans="1:38" ht="30" customHeight="1">
      <c r="A86" s="203" t="s">
        <v>358</v>
      </c>
      <c r="B86" s="175">
        <v>0.30972222222222223</v>
      </c>
      <c r="C86" s="175">
        <f>B86+"00:25"</f>
        <v>0.32708333333333334</v>
      </c>
      <c r="D86" s="175">
        <v>0.35347222222222219</v>
      </c>
      <c r="E86" s="175">
        <v>0.37152777777777773</v>
      </c>
      <c r="F86" s="175">
        <v>0.3840277777777778</v>
      </c>
      <c r="G86" s="175">
        <v>0.39652777777777781</v>
      </c>
      <c r="H86" s="175">
        <v>0.41319444444444442</v>
      </c>
      <c r="I86" s="175">
        <v>0.43472222222222223</v>
      </c>
      <c r="J86" s="176">
        <v>0.45555555555555555</v>
      </c>
      <c r="K86" s="180" t="s">
        <v>357</v>
      </c>
      <c r="M86" s="108"/>
      <c r="N86" s="108"/>
      <c r="P86" s="108"/>
      <c r="Q86" s="108"/>
      <c r="R86" s="108"/>
      <c r="S86" s="108"/>
      <c r="T86" s="108"/>
      <c r="U86" s="178">
        <f t="shared" ref="U86:U89" si="28">C86-B86</f>
        <v>1.7361111111111105E-2</v>
      </c>
      <c r="V86" s="178">
        <f t="shared" si="27"/>
        <v>2.6388888888888851E-2</v>
      </c>
      <c r="W86" s="178">
        <f t="shared" si="27"/>
        <v>1.8055555555555547E-2</v>
      </c>
      <c r="X86" s="178">
        <f t="shared" si="27"/>
        <v>1.2500000000000067E-2</v>
      </c>
      <c r="Y86" s="178">
        <f t="shared" si="27"/>
        <v>1.2500000000000011E-2</v>
      </c>
      <c r="Z86" s="178">
        <f t="shared" si="27"/>
        <v>1.6666666666666607E-2</v>
      </c>
      <c r="AA86" s="178">
        <f t="shared" si="27"/>
        <v>2.1527777777777812E-2</v>
      </c>
      <c r="AB86" s="178">
        <f t="shared" si="27"/>
        <v>2.0833333333333315E-2</v>
      </c>
      <c r="AC86" s="178"/>
      <c r="AD86" s="178">
        <f>B86-B70</f>
        <v>1.6666666666666663E-2</v>
      </c>
      <c r="AE86" s="178">
        <f t="shared" ref="AE86:AL89" si="29">C86-C70</f>
        <v>1.6666666666666663E-2</v>
      </c>
      <c r="AF86" s="178">
        <f t="shared" si="29"/>
        <v>1.6666666666666607E-2</v>
      </c>
      <c r="AG86" s="178">
        <f t="shared" si="29"/>
        <v>1.6666666666666607E-2</v>
      </c>
      <c r="AH86" s="178">
        <f t="shared" si="29"/>
        <v>1.6666666666666718E-2</v>
      </c>
      <c r="AI86" s="178">
        <f t="shared" si="29"/>
        <v>1.6666666666666663E-2</v>
      </c>
      <c r="AJ86" s="178">
        <f t="shared" si="29"/>
        <v>1.6666666666666607E-2</v>
      </c>
      <c r="AK86" s="178">
        <f t="shared" si="29"/>
        <v>1.6666666666666663E-2</v>
      </c>
      <c r="AL86" s="178">
        <f t="shared" si="29"/>
        <v>1.6666666666666663E-2</v>
      </c>
    </row>
    <row r="87" spans="1:38" ht="30" customHeight="1">
      <c r="A87" s="203" t="s">
        <v>359</v>
      </c>
      <c r="B87" s="175">
        <v>0.47638888888888892</v>
      </c>
      <c r="C87" s="175">
        <f t="shared" ref="C87:C89" si="30">B87+"00:25"</f>
        <v>0.49375000000000002</v>
      </c>
      <c r="D87" s="175">
        <v>0.52013888888888882</v>
      </c>
      <c r="E87" s="175">
        <v>0.53819444444444442</v>
      </c>
      <c r="F87" s="175">
        <v>5.0694444444444452E-2</v>
      </c>
      <c r="G87" s="175">
        <v>6.3194444444444442E-2</v>
      </c>
      <c r="H87" s="181">
        <v>7.9861111111111105E-2</v>
      </c>
      <c r="I87" s="175">
        <v>0.1013888888888889</v>
      </c>
      <c r="J87" s="176">
        <v>0.12222222222222223</v>
      </c>
      <c r="K87" s="180" t="s">
        <v>357</v>
      </c>
      <c r="M87" s="108"/>
      <c r="N87" s="108"/>
      <c r="P87" s="108"/>
      <c r="Q87" s="108"/>
      <c r="R87" s="108"/>
      <c r="S87" s="108"/>
      <c r="T87" s="108"/>
      <c r="U87" s="178">
        <f t="shared" si="28"/>
        <v>1.7361111111111105E-2</v>
      </c>
      <c r="V87" s="178">
        <f t="shared" si="27"/>
        <v>2.6388888888888795E-2</v>
      </c>
      <c r="W87" s="178">
        <f t="shared" si="27"/>
        <v>1.8055555555555602E-2</v>
      </c>
      <c r="X87" s="178">
        <f t="shared" si="27"/>
        <v>-0.48749999999999999</v>
      </c>
      <c r="Y87" s="178">
        <f t="shared" si="27"/>
        <v>1.249999999999999E-2</v>
      </c>
      <c r="Z87" s="178">
        <f t="shared" si="27"/>
        <v>1.6666666666666663E-2</v>
      </c>
      <c r="AA87" s="178">
        <f t="shared" si="27"/>
        <v>2.1527777777777798E-2</v>
      </c>
      <c r="AB87" s="178">
        <f t="shared" si="27"/>
        <v>2.0833333333333329E-2</v>
      </c>
      <c r="AC87" s="178"/>
      <c r="AD87" s="178">
        <f t="shared" ref="AD87:AD89" si="31">B87-B71</f>
        <v>1.6666666666666718E-2</v>
      </c>
      <c r="AE87" s="178">
        <f t="shared" si="29"/>
        <v>1.6666666666666718E-2</v>
      </c>
      <c r="AF87" s="178">
        <f t="shared" si="29"/>
        <v>1.6666666666666607E-2</v>
      </c>
      <c r="AG87" s="178">
        <f t="shared" si="29"/>
        <v>1.6666666666666607E-2</v>
      </c>
      <c r="AH87" s="178">
        <f t="shared" si="29"/>
        <v>-0.48333333333333334</v>
      </c>
      <c r="AI87" s="178">
        <f t="shared" si="29"/>
        <v>1.6666666666666663E-2</v>
      </c>
      <c r="AJ87" s="178">
        <f t="shared" si="29"/>
        <v>1.6666666666666663E-2</v>
      </c>
      <c r="AK87" s="178">
        <f t="shared" si="29"/>
        <v>1.6666666666666691E-2</v>
      </c>
      <c r="AL87" s="178">
        <f t="shared" si="29"/>
        <v>1.6666666666666677E-2</v>
      </c>
    </row>
    <row r="88" spans="1:38" ht="30" customHeight="1">
      <c r="A88" s="203" t="s">
        <v>360</v>
      </c>
      <c r="B88" s="175">
        <v>0.14305555555555557</v>
      </c>
      <c r="C88" s="175">
        <f t="shared" si="30"/>
        <v>0.16041666666666668</v>
      </c>
      <c r="D88" s="175">
        <v>0.18680555555555556</v>
      </c>
      <c r="E88" s="175">
        <v>0.20486111111111113</v>
      </c>
      <c r="F88" s="175">
        <v>0.21736111111111112</v>
      </c>
      <c r="G88" s="175">
        <v>0.2298611111111111</v>
      </c>
      <c r="H88" s="175">
        <v>0.24652777777777779</v>
      </c>
      <c r="I88" s="175">
        <v>0.26805555555555555</v>
      </c>
      <c r="J88" s="176">
        <v>0.28888888888888892</v>
      </c>
      <c r="K88" s="180" t="s">
        <v>357</v>
      </c>
      <c r="M88" s="108"/>
      <c r="N88" s="108"/>
      <c r="P88" s="108"/>
      <c r="Q88" s="108"/>
      <c r="R88" s="108"/>
      <c r="S88" s="108"/>
      <c r="T88" s="108"/>
      <c r="U88" s="178">
        <f t="shared" si="28"/>
        <v>1.7361111111111105E-2</v>
      </c>
      <c r="V88" s="178">
        <f t="shared" si="27"/>
        <v>2.6388888888888878E-2</v>
      </c>
      <c r="W88" s="178">
        <f t="shared" si="27"/>
        <v>1.8055555555555575E-2</v>
      </c>
      <c r="X88" s="178">
        <f t="shared" si="27"/>
        <v>1.2499999999999983E-2</v>
      </c>
      <c r="Y88" s="178">
        <f t="shared" si="27"/>
        <v>1.2499999999999983E-2</v>
      </c>
      <c r="Z88" s="178">
        <f t="shared" si="27"/>
        <v>1.6666666666666691E-2</v>
      </c>
      <c r="AA88" s="178">
        <f t="shared" si="27"/>
        <v>2.1527777777777757E-2</v>
      </c>
      <c r="AB88" s="178">
        <f t="shared" si="27"/>
        <v>2.083333333333337E-2</v>
      </c>
      <c r="AC88" s="178"/>
      <c r="AD88" s="178">
        <f t="shared" si="31"/>
        <v>1.6666666666666691E-2</v>
      </c>
      <c r="AE88" s="178">
        <f t="shared" si="29"/>
        <v>1.6666666666666691E-2</v>
      </c>
      <c r="AF88" s="178">
        <f t="shared" si="29"/>
        <v>1.6666666666666691E-2</v>
      </c>
      <c r="AG88" s="178">
        <f t="shared" si="29"/>
        <v>1.6666666666666691E-2</v>
      </c>
      <c r="AH88" s="178">
        <f t="shared" si="29"/>
        <v>1.6666666666666691E-2</v>
      </c>
      <c r="AI88" s="178">
        <f t="shared" si="29"/>
        <v>1.6666666666666663E-2</v>
      </c>
      <c r="AJ88" s="178">
        <f t="shared" si="29"/>
        <v>1.6666666666666691E-2</v>
      </c>
      <c r="AK88" s="178">
        <f t="shared" si="29"/>
        <v>1.6666666666666663E-2</v>
      </c>
      <c r="AL88" s="178">
        <f t="shared" si="29"/>
        <v>1.6666666666666718E-2</v>
      </c>
    </row>
    <row r="89" spans="1:38" ht="30" customHeight="1" thickBot="1">
      <c r="A89" s="203" t="s">
        <v>361</v>
      </c>
      <c r="B89" s="224">
        <v>0.3125</v>
      </c>
      <c r="C89" s="224">
        <f t="shared" si="30"/>
        <v>0.3298611111111111</v>
      </c>
      <c r="D89" s="224">
        <v>0.35625000000000001</v>
      </c>
      <c r="E89" s="224">
        <v>0.3743055555555555</v>
      </c>
      <c r="F89" s="224">
        <v>0.38680555555555557</v>
      </c>
      <c r="G89" s="224">
        <v>0.39930555555555558</v>
      </c>
      <c r="H89" s="224">
        <v>0.41597222222222219</v>
      </c>
      <c r="I89" s="224">
        <v>0.4375</v>
      </c>
      <c r="J89" s="225">
        <v>0.4513888888888889</v>
      </c>
      <c r="K89" s="184" t="s">
        <v>357</v>
      </c>
      <c r="M89" s="108"/>
      <c r="N89" s="108"/>
      <c r="P89" s="108"/>
      <c r="Q89" s="108"/>
      <c r="R89" s="108"/>
      <c r="S89" s="108"/>
      <c r="T89" s="108"/>
      <c r="U89" s="178">
        <f t="shared" si="28"/>
        <v>1.7361111111111105E-2</v>
      </c>
      <c r="V89" s="178">
        <f t="shared" si="27"/>
        <v>2.6388888888888906E-2</v>
      </c>
      <c r="W89" s="178">
        <f t="shared" si="27"/>
        <v>1.8055555555555491E-2</v>
      </c>
      <c r="X89" s="178">
        <f t="shared" si="27"/>
        <v>1.2500000000000067E-2</v>
      </c>
      <c r="Y89" s="178">
        <f t="shared" si="27"/>
        <v>1.2500000000000011E-2</v>
      </c>
      <c r="Z89" s="178">
        <f t="shared" si="27"/>
        <v>1.6666666666666607E-2</v>
      </c>
      <c r="AA89" s="178">
        <f t="shared" si="27"/>
        <v>2.1527777777777812E-2</v>
      </c>
      <c r="AB89" s="178">
        <f t="shared" si="27"/>
        <v>1.3888888888888895E-2</v>
      </c>
      <c r="AC89" s="178"/>
      <c r="AD89" s="178">
        <f t="shared" si="31"/>
        <v>1.7361111111111105E-2</v>
      </c>
      <c r="AE89" s="178">
        <f t="shared" si="29"/>
        <v>1.7361111111111105E-2</v>
      </c>
      <c r="AF89" s="178">
        <f t="shared" si="29"/>
        <v>1.736111111111116E-2</v>
      </c>
      <c r="AG89" s="178">
        <f t="shared" si="29"/>
        <v>1.7361111111111049E-2</v>
      </c>
      <c r="AH89" s="178">
        <f t="shared" si="29"/>
        <v>1.7361111111111105E-2</v>
      </c>
      <c r="AI89" s="178">
        <f t="shared" si="29"/>
        <v>1.736111111111116E-2</v>
      </c>
      <c r="AJ89" s="178">
        <f t="shared" si="29"/>
        <v>1.7361111111111105E-2</v>
      </c>
      <c r="AK89" s="178">
        <f t="shared" si="29"/>
        <v>1.7361111111111105E-2</v>
      </c>
      <c r="AL89" s="178">
        <f t="shared" si="29"/>
        <v>1.3888888888888895E-2</v>
      </c>
    </row>
    <row r="90" spans="1:38" ht="30" customHeight="1">
      <c r="A90" s="203"/>
      <c r="B90" s="227"/>
      <c r="C90" s="227"/>
      <c r="D90" s="227"/>
      <c r="E90" s="227"/>
      <c r="F90" s="228"/>
      <c r="G90" s="228"/>
      <c r="H90" s="228"/>
      <c r="I90" s="228"/>
      <c r="J90" s="229"/>
      <c r="K90" s="189"/>
    </row>
    <row r="91" spans="1:38" ht="30" customHeight="1" thickBot="1">
      <c r="A91" s="207">
        <v>6</v>
      </c>
      <c r="B91" s="191"/>
      <c r="C91" s="191"/>
      <c r="D91" s="191"/>
      <c r="E91" s="191"/>
      <c r="F91" s="192"/>
      <c r="G91" s="192"/>
      <c r="H91" s="192"/>
      <c r="I91" s="192"/>
      <c r="J91" s="208"/>
      <c r="K91" s="380" t="s">
        <v>362</v>
      </c>
    </row>
    <row r="92" spans="1:38" ht="30" customHeight="1" thickTop="1" thickBot="1">
      <c r="A92" s="383" t="s">
        <v>363</v>
      </c>
      <c r="B92" s="384"/>
      <c r="C92" s="384"/>
      <c r="D92" s="384"/>
      <c r="E92" s="384"/>
      <c r="F92" s="384"/>
      <c r="G92" s="384"/>
      <c r="H92" s="384"/>
      <c r="I92" s="384"/>
      <c r="J92" s="385"/>
      <c r="K92" s="381"/>
    </row>
    <row r="93" spans="1:38" ht="30" customHeight="1" thickTop="1">
      <c r="A93" s="386" t="s">
        <v>364</v>
      </c>
      <c r="B93" s="387"/>
      <c r="C93" s="388"/>
      <c r="D93" s="387"/>
      <c r="E93" s="389" t="s">
        <v>365</v>
      </c>
      <c r="F93" s="390"/>
      <c r="G93" s="391"/>
      <c r="H93" s="389" t="s">
        <v>366</v>
      </c>
      <c r="I93" s="390"/>
      <c r="J93" s="392"/>
      <c r="K93" s="381"/>
    </row>
    <row r="94" spans="1:38" ht="30" customHeight="1">
      <c r="A94" s="393" t="s">
        <v>367</v>
      </c>
      <c r="B94" s="394"/>
      <c r="C94" s="395" t="s">
        <v>368</v>
      </c>
      <c r="D94" s="395"/>
      <c r="E94" s="396"/>
      <c r="F94" s="365" t="s">
        <v>369</v>
      </c>
      <c r="G94" s="365"/>
      <c r="H94" s="365"/>
      <c r="I94" s="365"/>
      <c r="J94" s="366"/>
      <c r="K94" s="381"/>
    </row>
    <row r="95" spans="1:38" ht="30" customHeight="1">
      <c r="A95" s="397" t="s">
        <v>370</v>
      </c>
      <c r="B95" s="398"/>
      <c r="C95" s="196" t="s">
        <v>371</v>
      </c>
      <c r="D95" s="194" t="s">
        <v>372</v>
      </c>
      <c r="E95" s="195"/>
      <c r="F95" s="365" t="s">
        <v>373</v>
      </c>
      <c r="G95" s="365"/>
      <c r="H95" s="365"/>
      <c r="I95" s="365"/>
      <c r="J95" s="366"/>
      <c r="K95" s="381"/>
    </row>
    <row r="96" spans="1:38" ht="30" customHeight="1" thickBot="1">
      <c r="A96" s="367" t="s">
        <v>374</v>
      </c>
      <c r="B96" s="368"/>
      <c r="C96" s="197" t="s">
        <v>375</v>
      </c>
      <c r="D96" s="369" t="s">
        <v>376</v>
      </c>
      <c r="E96" s="370"/>
      <c r="F96" s="371" t="s">
        <v>377</v>
      </c>
      <c r="G96" s="371"/>
      <c r="H96" s="371"/>
      <c r="I96" s="371"/>
      <c r="J96" s="372"/>
      <c r="K96" s="382"/>
    </row>
    <row r="97" spans="1:38" ht="30" customHeight="1" thickTop="1">
      <c r="A97" s="373" t="s">
        <v>432</v>
      </c>
      <c r="B97" s="373"/>
      <c r="C97" s="373"/>
      <c r="D97" s="373"/>
      <c r="E97" s="373"/>
      <c r="F97" s="373"/>
      <c r="G97" s="373"/>
      <c r="H97" s="373"/>
      <c r="I97" s="378" t="s">
        <v>342</v>
      </c>
      <c r="J97" s="379"/>
    </row>
    <row r="98" spans="1:38" ht="30" customHeight="1">
      <c r="A98" s="373"/>
      <c r="B98" s="373"/>
      <c r="C98" s="373"/>
      <c r="D98" s="373"/>
      <c r="E98" s="373"/>
      <c r="F98" s="373"/>
      <c r="G98" s="373"/>
      <c r="H98" s="373"/>
      <c r="I98" s="376">
        <f>H103</f>
        <v>9.6527777777777768E-2</v>
      </c>
      <c r="J98" s="375"/>
    </row>
    <row r="99" spans="1:38" ht="30" customHeight="1" thickBot="1">
      <c r="A99" s="377">
        <f>$A$3</f>
        <v>45081</v>
      </c>
      <c r="B99" s="377"/>
      <c r="C99" s="377"/>
      <c r="D99" s="94" t="s">
        <v>343</v>
      </c>
      <c r="E99" s="274">
        <f>_xlfn.XLOOKUP(H99,'월간 계획'!C:C,'월간 계획'!B:B,"")</f>
        <v>3619</v>
      </c>
      <c r="F99" s="296">
        <f>_xlfn.XLOOKUP(J99,'월간 계획'!C:C,'월간 계획'!B:B,"")</f>
        <v>3619</v>
      </c>
      <c r="G99" s="95" t="s">
        <v>344</v>
      </c>
      <c r="H99" s="95" t="str">
        <f>_xlfn.XLOOKUP(M99,'월간 계획'!V:V,'월간 계획'!C:C,"")</f>
        <v>최정수</v>
      </c>
      <c r="I99" s="95" t="s">
        <v>345</v>
      </c>
      <c r="J99" s="96" t="str">
        <f>_xlfn.XLOOKUP(N99,'월간 계획'!V:V,'월간 계획'!C:C,"")</f>
        <v>심상만</v>
      </c>
      <c r="K99" s="93"/>
      <c r="L99" s="93" t="str">
        <f>IF(E99=F99,"ok","확인")</f>
        <v>ok</v>
      </c>
      <c r="M99" s="93" t="s">
        <v>400</v>
      </c>
      <c r="N99" s="93" t="s">
        <v>401</v>
      </c>
    </row>
    <row r="100" spans="1:38" ht="30" customHeight="1" thickTop="1" thickBot="1">
      <c r="A100" s="198" t="s">
        <v>348</v>
      </c>
      <c r="B100" s="168" t="s">
        <v>349</v>
      </c>
      <c r="C100" s="169" t="s">
        <v>350</v>
      </c>
      <c r="D100" s="169" t="s">
        <v>351</v>
      </c>
      <c r="E100" s="169" t="s">
        <v>352</v>
      </c>
      <c r="F100" s="169" t="s">
        <v>353</v>
      </c>
      <c r="G100" s="169" t="s">
        <v>352</v>
      </c>
      <c r="H100" s="169" t="s">
        <v>351</v>
      </c>
      <c r="I100" s="168" t="s">
        <v>350</v>
      </c>
      <c r="J100" s="199" t="s">
        <v>354</v>
      </c>
      <c r="K100" s="171" t="s">
        <v>355</v>
      </c>
    </row>
    <row r="101" spans="1:38" ht="30" customHeight="1" thickTop="1">
      <c r="A101" s="200" t="s">
        <v>356</v>
      </c>
      <c r="B101" s="230"/>
      <c r="C101" s="230"/>
      <c r="D101" s="230"/>
      <c r="E101" s="230"/>
      <c r="F101" s="231">
        <v>0.24305555555555555</v>
      </c>
      <c r="G101" s="231">
        <v>0.25555555555555559</v>
      </c>
      <c r="H101" s="231">
        <v>0.2722222222222222</v>
      </c>
      <c r="I101" s="231">
        <v>0.2951388888888889</v>
      </c>
      <c r="J101" s="231">
        <v>0.30902777777777779</v>
      </c>
      <c r="K101" s="177" t="s">
        <v>357</v>
      </c>
      <c r="M101" s="108"/>
      <c r="N101" s="108"/>
      <c r="P101" s="108"/>
      <c r="Q101" s="108"/>
      <c r="R101" s="108"/>
      <c r="S101" s="108"/>
      <c r="T101" s="108"/>
      <c r="U101" s="178">
        <f>C101-B101</f>
        <v>0</v>
      </c>
      <c r="V101" s="178">
        <f t="shared" ref="V101:AB105" si="32">D101-C101</f>
        <v>0</v>
      </c>
      <c r="W101" s="178">
        <f t="shared" si="32"/>
        <v>0</v>
      </c>
      <c r="X101" s="178">
        <f t="shared" si="32"/>
        <v>0.24305555555555555</v>
      </c>
      <c r="Y101" s="178">
        <f t="shared" si="32"/>
        <v>1.2500000000000039E-2</v>
      </c>
      <c r="Z101" s="178">
        <f t="shared" si="32"/>
        <v>1.6666666666666607E-2</v>
      </c>
      <c r="AA101" s="178">
        <f t="shared" si="32"/>
        <v>2.2916666666666696E-2</v>
      </c>
      <c r="AB101" s="178">
        <f>J101-I101</f>
        <v>1.3888888888888895E-2</v>
      </c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</row>
    <row r="102" spans="1:38" ht="30" customHeight="1">
      <c r="A102" s="203" t="s">
        <v>358</v>
      </c>
      <c r="B102" s="175">
        <v>0.3263888888888889</v>
      </c>
      <c r="C102" s="175">
        <f>B102+"00:25"</f>
        <v>0.34375</v>
      </c>
      <c r="D102" s="175">
        <v>0.37013888888888885</v>
      </c>
      <c r="E102" s="175">
        <v>0.38819444444444445</v>
      </c>
      <c r="F102" s="175">
        <v>0.40069444444444446</v>
      </c>
      <c r="G102" s="175">
        <v>0.41319444444444442</v>
      </c>
      <c r="H102" s="175">
        <v>0.42986111111111108</v>
      </c>
      <c r="I102" s="175">
        <v>0.4513888888888889</v>
      </c>
      <c r="J102" s="175">
        <v>0.47222222222222227</v>
      </c>
      <c r="K102" s="180" t="s">
        <v>357</v>
      </c>
      <c r="M102" s="108"/>
      <c r="N102" s="108"/>
      <c r="P102" s="108"/>
      <c r="Q102" s="108"/>
      <c r="R102" s="108"/>
      <c r="S102" s="108"/>
      <c r="T102" s="108"/>
      <c r="U102" s="178">
        <f t="shared" ref="U102:U105" si="33">C102-B102</f>
        <v>1.7361111111111105E-2</v>
      </c>
      <c r="V102" s="178">
        <f t="shared" si="32"/>
        <v>2.6388888888888851E-2</v>
      </c>
      <c r="W102" s="178">
        <f t="shared" si="32"/>
        <v>1.8055555555555602E-2</v>
      </c>
      <c r="X102" s="178">
        <f t="shared" si="32"/>
        <v>1.2500000000000011E-2</v>
      </c>
      <c r="Y102" s="178">
        <f t="shared" si="32"/>
        <v>1.2499999999999956E-2</v>
      </c>
      <c r="Z102" s="178">
        <f t="shared" si="32"/>
        <v>1.6666666666666663E-2</v>
      </c>
      <c r="AA102" s="178">
        <f t="shared" si="32"/>
        <v>2.1527777777777812E-2</v>
      </c>
      <c r="AB102" s="178">
        <f t="shared" si="32"/>
        <v>2.083333333333337E-2</v>
      </c>
      <c r="AC102" s="178"/>
      <c r="AD102" s="178">
        <f>B102-B86</f>
        <v>1.6666666666666663E-2</v>
      </c>
      <c r="AE102" s="178">
        <f t="shared" ref="AE102:AL105" si="34">C102-C86</f>
        <v>1.6666666666666663E-2</v>
      </c>
      <c r="AF102" s="178">
        <f t="shared" si="34"/>
        <v>1.6666666666666663E-2</v>
      </c>
      <c r="AG102" s="178">
        <f t="shared" si="34"/>
        <v>1.6666666666666718E-2</v>
      </c>
      <c r="AH102" s="178">
        <f t="shared" si="34"/>
        <v>1.6666666666666663E-2</v>
      </c>
      <c r="AI102" s="178">
        <f t="shared" si="34"/>
        <v>1.6666666666666607E-2</v>
      </c>
      <c r="AJ102" s="178">
        <f t="shared" si="34"/>
        <v>1.6666666666666663E-2</v>
      </c>
      <c r="AK102" s="178">
        <f t="shared" si="34"/>
        <v>1.6666666666666663E-2</v>
      </c>
      <c r="AL102" s="178">
        <f t="shared" si="34"/>
        <v>1.6666666666666718E-2</v>
      </c>
    </row>
    <row r="103" spans="1:38" ht="30" customHeight="1">
      <c r="A103" s="203" t="s">
        <v>359</v>
      </c>
      <c r="B103" s="175">
        <v>0.49305555555555558</v>
      </c>
      <c r="C103" s="175">
        <f t="shared" ref="C103:C105" si="35">B103+"00:25"</f>
        <v>0.51041666666666674</v>
      </c>
      <c r="D103" s="175">
        <v>0.53680555555555554</v>
      </c>
      <c r="E103" s="175">
        <v>5.486111111111111E-2</v>
      </c>
      <c r="F103" s="175">
        <v>6.7361111111111108E-2</v>
      </c>
      <c r="G103" s="175">
        <v>7.9861111111111105E-2</v>
      </c>
      <c r="H103" s="181">
        <v>9.6527777777777768E-2</v>
      </c>
      <c r="I103" s="175">
        <v>0.11805555555555557</v>
      </c>
      <c r="J103" s="175">
        <v>0.1388888888888889</v>
      </c>
      <c r="K103" s="180" t="s">
        <v>357</v>
      </c>
      <c r="M103" s="108"/>
      <c r="N103" s="108"/>
      <c r="P103" s="108"/>
      <c r="Q103" s="108"/>
      <c r="R103" s="108"/>
      <c r="S103" s="108"/>
      <c r="T103" s="108"/>
      <c r="U103" s="178">
        <f t="shared" si="33"/>
        <v>1.736111111111116E-2</v>
      </c>
      <c r="V103" s="178">
        <f t="shared" si="32"/>
        <v>2.6388888888888795E-2</v>
      </c>
      <c r="W103" s="178">
        <f t="shared" si="32"/>
        <v>-0.4819444444444444</v>
      </c>
      <c r="X103" s="178">
        <f t="shared" si="32"/>
        <v>1.2499999999999997E-2</v>
      </c>
      <c r="Y103" s="178">
        <f t="shared" si="32"/>
        <v>1.2499999999999997E-2</v>
      </c>
      <c r="Z103" s="178">
        <f t="shared" si="32"/>
        <v>1.6666666666666663E-2</v>
      </c>
      <c r="AA103" s="178">
        <f t="shared" si="32"/>
        <v>2.1527777777777798E-2</v>
      </c>
      <c r="AB103" s="178">
        <f t="shared" si="32"/>
        <v>2.0833333333333329E-2</v>
      </c>
      <c r="AC103" s="178"/>
      <c r="AD103" s="178">
        <f t="shared" ref="AD103:AD105" si="36">B103-B87</f>
        <v>1.6666666666666663E-2</v>
      </c>
      <c r="AE103" s="178">
        <f t="shared" si="34"/>
        <v>1.6666666666666718E-2</v>
      </c>
      <c r="AF103" s="178">
        <f t="shared" si="34"/>
        <v>1.6666666666666718E-2</v>
      </c>
      <c r="AG103" s="178">
        <f t="shared" si="34"/>
        <v>-0.48333333333333328</v>
      </c>
      <c r="AH103" s="178">
        <f t="shared" si="34"/>
        <v>1.6666666666666656E-2</v>
      </c>
      <c r="AI103" s="178">
        <f t="shared" si="34"/>
        <v>1.6666666666666663E-2</v>
      </c>
      <c r="AJ103" s="178">
        <f t="shared" si="34"/>
        <v>1.6666666666666663E-2</v>
      </c>
      <c r="AK103" s="178">
        <f t="shared" si="34"/>
        <v>1.6666666666666663E-2</v>
      </c>
      <c r="AL103" s="178">
        <f t="shared" si="34"/>
        <v>1.6666666666666663E-2</v>
      </c>
    </row>
    <row r="104" spans="1:38" ht="30" customHeight="1">
      <c r="A104" s="203" t="s">
        <v>360</v>
      </c>
      <c r="B104" s="175">
        <v>0.15972222222222224</v>
      </c>
      <c r="C104" s="175">
        <f t="shared" si="35"/>
        <v>0.17708333333333334</v>
      </c>
      <c r="D104" s="175">
        <v>0.20347222222222219</v>
      </c>
      <c r="E104" s="175">
        <v>0.22152777777777777</v>
      </c>
      <c r="F104" s="175">
        <v>0.23402777777777781</v>
      </c>
      <c r="G104" s="175">
        <v>0.24652777777777779</v>
      </c>
      <c r="H104" s="175">
        <v>0.26319444444444445</v>
      </c>
      <c r="I104" s="175">
        <v>0.28472222222222221</v>
      </c>
      <c r="J104" s="175">
        <v>0.30555555555555552</v>
      </c>
      <c r="K104" s="180" t="s">
        <v>357</v>
      </c>
      <c r="M104" s="108"/>
      <c r="N104" s="108"/>
      <c r="P104" s="108"/>
      <c r="Q104" s="108"/>
      <c r="R104" s="108"/>
      <c r="S104" s="108"/>
      <c r="T104" s="108"/>
      <c r="U104" s="178">
        <f t="shared" si="33"/>
        <v>1.7361111111111105E-2</v>
      </c>
      <c r="V104" s="178">
        <f t="shared" si="32"/>
        <v>2.6388888888888851E-2</v>
      </c>
      <c r="W104" s="178">
        <f t="shared" si="32"/>
        <v>1.8055555555555575E-2</v>
      </c>
      <c r="X104" s="178">
        <f t="shared" si="32"/>
        <v>1.2500000000000039E-2</v>
      </c>
      <c r="Y104" s="178">
        <f t="shared" si="32"/>
        <v>1.2499999999999983E-2</v>
      </c>
      <c r="Z104" s="178">
        <f t="shared" si="32"/>
        <v>1.6666666666666663E-2</v>
      </c>
      <c r="AA104" s="178">
        <f t="shared" si="32"/>
        <v>2.1527777777777757E-2</v>
      </c>
      <c r="AB104" s="178">
        <f t="shared" si="32"/>
        <v>2.0833333333333315E-2</v>
      </c>
      <c r="AC104" s="178"/>
      <c r="AD104" s="178">
        <f t="shared" si="36"/>
        <v>1.6666666666666663E-2</v>
      </c>
      <c r="AE104" s="178">
        <f t="shared" si="34"/>
        <v>1.6666666666666663E-2</v>
      </c>
      <c r="AF104" s="178">
        <f t="shared" si="34"/>
        <v>1.6666666666666635E-2</v>
      </c>
      <c r="AG104" s="178">
        <f t="shared" si="34"/>
        <v>1.6666666666666635E-2</v>
      </c>
      <c r="AH104" s="178">
        <f t="shared" si="34"/>
        <v>1.6666666666666691E-2</v>
      </c>
      <c r="AI104" s="178">
        <f t="shared" si="34"/>
        <v>1.6666666666666691E-2</v>
      </c>
      <c r="AJ104" s="178">
        <f t="shared" si="34"/>
        <v>1.6666666666666663E-2</v>
      </c>
      <c r="AK104" s="178">
        <f t="shared" si="34"/>
        <v>1.6666666666666663E-2</v>
      </c>
      <c r="AL104" s="178">
        <f t="shared" si="34"/>
        <v>1.6666666666666607E-2</v>
      </c>
    </row>
    <row r="105" spans="1:38" ht="30" customHeight="1">
      <c r="A105" s="203" t="s">
        <v>361</v>
      </c>
      <c r="B105" s="232">
        <v>0.32847222222222222</v>
      </c>
      <c r="C105" s="175">
        <f t="shared" si="35"/>
        <v>0.34583333333333333</v>
      </c>
      <c r="D105" s="232">
        <v>0.3666666666666667</v>
      </c>
      <c r="E105" s="232">
        <v>0.38194444444444442</v>
      </c>
      <c r="F105" s="232">
        <v>0.40486111111111112</v>
      </c>
      <c r="G105" s="232">
        <v>0.41666666666666669</v>
      </c>
      <c r="H105" s="232">
        <v>0.43333333333333335</v>
      </c>
      <c r="I105" s="232">
        <v>0.4548611111111111</v>
      </c>
      <c r="J105" s="232">
        <v>0.46875</v>
      </c>
      <c r="K105" s="184" t="s">
        <v>357</v>
      </c>
      <c r="M105" s="108"/>
      <c r="N105" s="108"/>
      <c r="P105" s="108"/>
      <c r="Q105" s="108"/>
      <c r="R105" s="108"/>
      <c r="S105" s="108"/>
      <c r="T105" s="108"/>
      <c r="U105" s="178">
        <f t="shared" si="33"/>
        <v>1.7361111111111105E-2</v>
      </c>
      <c r="V105" s="185">
        <f t="shared" si="32"/>
        <v>2.083333333333337E-2</v>
      </c>
      <c r="W105" s="185">
        <f t="shared" si="32"/>
        <v>1.5277777777777724E-2</v>
      </c>
      <c r="X105" s="178">
        <f t="shared" si="32"/>
        <v>2.2916666666666696E-2</v>
      </c>
      <c r="Y105" s="178">
        <f t="shared" si="32"/>
        <v>1.1805555555555569E-2</v>
      </c>
      <c r="Z105" s="178">
        <f t="shared" si="32"/>
        <v>1.6666666666666663E-2</v>
      </c>
      <c r="AA105" s="178">
        <f t="shared" si="32"/>
        <v>2.1527777777777757E-2</v>
      </c>
      <c r="AB105" s="178">
        <f t="shared" si="32"/>
        <v>1.3888888888888895E-2</v>
      </c>
      <c r="AC105" s="178"/>
      <c r="AD105" s="178">
        <f t="shared" si="36"/>
        <v>1.5972222222222221E-2</v>
      </c>
      <c r="AE105" s="178">
        <f t="shared" si="34"/>
        <v>1.5972222222222221E-2</v>
      </c>
      <c r="AF105" s="185">
        <f t="shared" si="34"/>
        <v>1.0416666666666685E-2</v>
      </c>
      <c r="AG105" s="185">
        <f t="shared" si="34"/>
        <v>7.6388888888889173E-3</v>
      </c>
      <c r="AH105" s="178">
        <f t="shared" si="34"/>
        <v>1.8055555555555547E-2</v>
      </c>
      <c r="AI105" s="178">
        <f t="shared" si="34"/>
        <v>1.7361111111111105E-2</v>
      </c>
      <c r="AJ105" s="178">
        <f t="shared" si="34"/>
        <v>1.736111111111116E-2</v>
      </c>
      <c r="AK105" s="178">
        <f t="shared" si="34"/>
        <v>1.7361111111111105E-2</v>
      </c>
      <c r="AL105" s="178">
        <f t="shared" si="34"/>
        <v>1.7361111111111105E-2</v>
      </c>
    </row>
    <row r="106" spans="1:38" ht="30" customHeight="1">
      <c r="A106" s="203"/>
      <c r="B106" s="227"/>
      <c r="C106" s="227"/>
      <c r="D106" s="227"/>
      <c r="E106" s="227"/>
      <c r="F106" s="228"/>
      <c r="G106" s="228"/>
      <c r="H106" s="228"/>
      <c r="I106" s="228"/>
      <c r="J106" s="229"/>
      <c r="K106" s="189"/>
    </row>
    <row r="107" spans="1:38" ht="30" customHeight="1" thickBot="1">
      <c r="A107" s="207">
        <v>7</v>
      </c>
      <c r="B107" s="191"/>
      <c r="C107" s="191"/>
      <c r="D107" s="191"/>
      <c r="E107" s="191"/>
      <c r="F107" s="192"/>
      <c r="G107" s="192"/>
      <c r="H107" s="192"/>
      <c r="I107" s="192"/>
      <c r="J107" s="208"/>
      <c r="K107" s="380" t="s">
        <v>362</v>
      </c>
    </row>
    <row r="108" spans="1:38" ht="30" customHeight="1" thickTop="1" thickBot="1">
      <c r="A108" s="383" t="s">
        <v>363</v>
      </c>
      <c r="B108" s="384"/>
      <c r="C108" s="384"/>
      <c r="D108" s="384"/>
      <c r="E108" s="384"/>
      <c r="F108" s="384"/>
      <c r="G108" s="384"/>
      <c r="H108" s="384"/>
      <c r="I108" s="384"/>
      <c r="J108" s="385"/>
      <c r="K108" s="381"/>
    </row>
    <row r="109" spans="1:38" ht="30" customHeight="1" thickTop="1">
      <c r="A109" s="386" t="s">
        <v>364</v>
      </c>
      <c r="B109" s="387"/>
      <c r="C109" s="388"/>
      <c r="D109" s="387"/>
      <c r="E109" s="389" t="s">
        <v>365</v>
      </c>
      <c r="F109" s="390"/>
      <c r="G109" s="391"/>
      <c r="H109" s="389" t="s">
        <v>402</v>
      </c>
      <c r="I109" s="390"/>
      <c r="J109" s="392"/>
      <c r="K109" s="381"/>
    </row>
    <row r="110" spans="1:38" ht="30" customHeight="1">
      <c r="A110" s="393" t="s">
        <v>367</v>
      </c>
      <c r="B110" s="394"/>
      <c r="C110" s="395" t="s">
        <v>368</v>
      </c>
      <c r="D110" s="395"/>
      <c r="E110" s="396"/>
      <c r="F110" s="365" t="s">
        <v>369</v>
      </c>
      <c r="G110" s="365"/>
      <c r="H110" s="365"/>
      <c r="I110" s="365"/>
      <c r="J110" s="366"/>
      <c r="K110" s="381"/>
    </row>
    <row r="111" spans="1:38" ht="30" customHeight="1">
      <c r="A111" s="397" t="s">
        <v>370</v>
      </c>
      <c r="B111" s="398"/>
      <c r="C111" s="196" t="s">
        <v>371</v>
      </c>
      <c r="D111" s="194" t="s">
        <v>372</v>
      </c>
      <c r="E111" s="195"/>
      <c r="F111" s="365" t="s">
        <v>373</v>
      </c>
      <c r="G111" s="365"/>
      <c r="H111" s="365"/>
      <c r="I111" s="365"/>
      <c r="J111" s="366"/>
      <c r="K111" s="381"/>
    </row>
    <row r="112" spans="1:38" ht="30" customHeight="1" thickBot="1">
      <c r="A112" s="367" t="s">
        <v>374</v>
      </c>
      <c r="B112" s="368"/>
      <c r="C112" s="197" t="s">
        <v>375</v>
      </c>
      <c r="D112" s="369" t="s">
        <v>376</v>
      </c>
      <c r="E112" s="370"/>
      <c r="F112" s="371" t="s">
        <v>377</v>
      </c>
      <c r="G112" s="371"/>
      <c r="H112" s="371"/>
      <c r="I112" s="371"/>
      <c r="J112" s="372"/>
      <c r="K112" s="382"/>
    </row>
    <row r="113" spans="1:38" ht="30" customHeight="1" thickTop="1">
      <c r="A113" s="373" t="s">
        <v>433</v>
      </c>
      <c r="B113" s="373"/>
      <c r="C113" s="373"/>
      <c r="D113" s="373"/>
      <c r="E113" s="373"/>
      <c r="F113" s="373"/>
      <c r="G113" s="373"/>
      <c r="H113" s="373"/>
      <c r="I113" s="378" t="s">
        <v>342</v>
      </c>
      <c r="J113" s="379"/>
    </row>
    <row r="114" spans="1:38" ht="30" customHeight="1">
      <c r="A114" s="373"/>
      <c r="B114" s="373"/>
      <c r="C114" s="373"/>
      <c r="D114" s="373"/>
      <c r="E114" s="373"/>
      <c r="F114" s="373"/>
      <c r="G114" s="373"/>
      <c r="H114" s="373"/>
      <c r="I114" s="376">
        <f>H119</f>
        <v>0.11319444444444444</v>
      </c>
      <c r="J114" s="375"/>
    </row>
    <row r="115" spans="1:38" ht="30" customHeight="1" thickBot="1">
      <c r="A115" s="377">
        <f>$A$3</f>
        <v>45081</v>
      </c>
      <c r="B115" s="377"/>
      <c r="C115" s="377"/>
      <c r="D115" s="94" t="s">
        <v>343</v>
      </c>
      <c r="E115" s="274">
        <v>3620</v>
      </c>
      <c r="F115" s="296">
        <f>_xlfn.XLOOKUP(J115,'월간 계획'!C:C,'월간 계획'!B:B,"")</f>
        <v>0</v>
      </c>
      <c r="G115" s="95" t="s">
        <v>344</v>
      </c>
      <c r="H115" s="95" t="str">
        <f>_xlfn.XLOOKUP(M115,'월간 계획'!V:V,'월간 계획'!C:C,"")</f>
        <v>이덕길</v>
      </c>
      <c r="I115" s="95" t="s">
        <v>345</v>
      </c>
      <c r="J115" s="96" t="str">
        <f>_xlfn.XLOOKUP(N115,'월간 계획'!V:V,'월간 계획'!C:C,"")</f>
        <v>김광수</v>
      </c>
      <c r="K115" s="93"/>
      <c r="L115" s="93" t="str">
        <f>IF(E115=F115,"ok","확인")</f>
        <v>확인</v>
      </c>
      <c r="M115" s="93" t="s">
        <v>404</v>
      </c>
      <c r="N115" s="93" t="s">
        <v>405</v>
      </c>
    </row>
    <row r="116" spans="1:38" ht="30" customHeight="1" thickTop="1" thickBot="1">
      <c r="A116" s="198" t="s">
        <v>348</v>
      </c>
      <c r="B116" s="168" t="s">
        <v>349</v>
      </c>
      <c r="C116" s="169" t="s">
        <v>350</v>
      </c>
      <c r="D116" s="169" t="s">
        <v>351</v>
      </c>
      <c r="E116" s="169" t="s">
        <v>352</v>
      </c>
      <c r="F116" s="169" t="s">
        <v>353</v>
      </c>
      <c r="G116" s="169" t="s">
        <v>352</v>
      </c>
      <c r="H116" s="169" t="s">
        <v>351</v>
      </c>
      <c r="I116" s="168" t="s">
        <v>350</v>
      </c>
      <c r="J116" s="199" t="s">
        <v>354</v>
      </c>
      <c r="K116" s="171" t="s">
        <v>355</v>
      </c>
    </row>
    <row r="117" spans="1:38" ht="30" customHeight="1" thickTop="1">
      <c r="A117" s="200" t="s">
        <v>356</v>
      </c>
      <c r="B117" s="217"/>
      <c r="C117" s="399" t="s">
        <v>434</v>
      </c>
      <c r="D117" s="400"/>
      <c r="E117" s="201">
        <v>0.24444444444444446</v>
      </c>
      <c r="F117" s="201">
        <v>0.25694444444444448</v>
      </c>
      <c r="G117" s="201">
        <v>0.26944444444444443</v>
      </c>
      <c r="H117" s="201">
        <v>0.28611111111111115</v>
      </c>
      <c r="I117" s="201">
        <v>0.3125</v>
      </c>
      <c r="J117" s="202">
        <v>0.3263888888888889</v>
      </c>
      <c r="K117" s="177" t="s">
        <v>357</v>
      </c>
      <c r="M117" s="108"/>
      <c r="N117" s="108"/>
      <c r="P117" s="108"/>
      <c r="Q117" s="108"/>
      <c r="R117" s="108"/>
      <c r="S117" s="108"/>
      <c r="T117" s="108"/>
      <c r="U117" s="178" t="e">
        <f>C117-B117</f>
        <v>#VALUE!</v>
      </c>
      <c r="V117" s="178" t="e">
        <f t="shared" ref="V117:AB121" si="37">D117-C117</f>
        <v>#VALUE!</v>
      </c>
      <c r="W117" s="178">
        <f t="shared" si="37"/>
        <v>0.24444444444444446</v>
      </c>
      <c r="X117" s="178">
        <f t="shared" si="37"/>
        <v>1.2500000000000011E-2</v>
      </c>
      <c r="Y117" s="178">
        <f t="shared" si="37"/>
        <v>1.2499999999999956E-2</v>
      </c>
      <c r="Z117" s="178">
        <f t="shared" si="37"/>
        <v>1.6666666666666718E-2</v>
      </c>
      <c r="AA117" s="178">
        <f t="shared" si="37"/>
        <v>2.6388888888888851E-2</v>
      </c>
      <c r="AB117" s="178">
        <f>J117-I117</f>
        <v>1.3888888888888895E-2</v>
      </c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</row>
    <row r="118" spans="1:38" ht="30" customHeight="1">
      <c r="A118" s="203" t="s">
        <v>358</v>
      </c>
      <c r="B118" s="175">
        <v>0.3430555555555555</v>
      </c>
      <c r="C118" s="175">
        <f>B118+"00:25"</f>
        <v>0.36041666666666661</v>
      </c>
      <c r="D118" s="175">
        <v>0.38680555555555557</v>
      </c>
      <c r="E118" s="175">
        <v>0.40486111111111112</v>
      </c>
      <c r="F118" s="175">
        <v>0.41736111111111113</v>
      </c>
      <c r="G118" s="175">
        <v>0.42986111111111108</v>
      </c>
      <c r="H118" s="175">
        <v>0.4465277777777778</v>
      </c>
      <c r="I118" s="175">
        <v>0.4680555555555555</v>
      </c>
      <c r="J118" s="176">
        <v>0.48888888888888887</v>
      </c>
      <c r="K118" s="180" t="s">
        <v>357</v>
      </c>
      <c r="M118" s="108"/>
      <c r="N118" s="108"/>
      <c r="P118" s="108"/>
      <c r="Q118" s="108"/>
      <c r="R118" s="108"/>
      <c r="S118" s="108"/>
      <c r="T118" s="108"/>
      <c r="U118" s="178">
        <f t="shared" ref="U118:U121" si="38">C118-B118</f>
        <v>1.7361111111111105E-2</v>
      </c>
      <c r="V118" s="178">
        <f t="shared" si="37"/>
        <v>2.6388888888888962E-2</v>
      </c>
      <c r="W118" s="178">
        <f t="shared" si="37"/>
        <v>1.8055555555555547E-2</v>
      </c>
      <c r="X118" s="178">
        <f t="shared" si="37"/>
        <v>1.2500000000000011E-2</v>
      </c>
      <c r="Y118" s="178">
        <f t="shared" si="37"/>
        <v>1.2499999999999956E-2</v>
      </c>
      <c r="Z118" s="178">
        <f t="shared" si="37"/>
        <v>1.6666666666666718E-2</v>
      </c>
      <c r="AA118" s="178">
        <f t="shared" si="37"/>
        <v>2.1527777777777701E-2</v>
      </c>
      <c r="AB118" s="178">
        <f t="shared" si="37"/>
        <v>2.083333333333337E-2</v>
      </c>
      <c r="AC118" s="178"/>
      <c r="AD118" s="178">
        <f>B118-B102</f>
        <v>1.6666666666666607E-2</v>
      </c>
      <c r="AE118" s="178">
        <f t="shared" ref="AE118:AL121" si="39">C118-C102</f>
        <v>1.6666666666666607E-2</v>
      </c>
      <c r="AF118" s="178">
        <f t="shared" si="39"/>
        <v>1.6666666666666718E-2</v>
      </c>
      <c r="AG118" s="178">
        <f t="shared" si="39"/>
        <v>1.6666666666666663E-2</v>
      </c>
      <c r="AH118" s="178">
        <f t="shared" si="39"/>
        <v>1.6666666666666663E-2</v>
      </c>
      <c r="AI118" s="178">
        <f t="shared" si="39"/>
        <v>1.6666666666666663E-2</v>
      </c>
      <c r="AJ118" s="178">
        <f t="shared" si="39"/>
        <v>1.6666666666666718E-2</v>
      </c>
      <c r="AK118" s="178">
        <f t="shared" si="39"/>
        <v>1.6666666666666607E-2</v>
      </c>
      <c r="AL118" s="178">
        <f t="shared" si="39"/>
        <v>1.6666666666666607E-2</v>
      </c>
    </row>
    <row r="119" spans="1:38" ht="30" customHeight="1">
      <c r="A119" s="203" t="s">
        <v>359</v>
      </c>
      <c r="B119" s="175">
        <v>0.50972222222222219</v>
      </c>
      <c r="C119" s="175">
        <f t="shared" ref="C119:C120" si="40">B119+"00:25"</f>
        <v>0.52708333333333335</v>
      </c>
      <c r="D119" s="175">
        <v>5.347222222222222E-2</v>
      </c>
      <c r="E119" s="175">
        <v>7.1527777777777787E-2</v>
      </c>
      <c r="F119" s="175">
        <v>8.4027777777777771E-2</v>
      </c>
      <c r="G119" s="175">
        <v>9.6527777777777768E-2</v>
      </c>
      <c r="H119" s="181">
        <v>0.11319444444444444</v>
      </c>
      <c r="I119" s="175">
        <v>0.13472222222222222</v>
      </c>
      <c r="J119" s="176">
        <v>0.15555555555555556</v>
      </c>
      <c r="K119" s="180" t="s">
        <v>357</v>
      </c>
      <c r="M119" s="108"/>
      <c r="N119" s="108"/>
      <c r="P119" s="108"/>
      <c r="Q119" s="108"/>
      <c r="R119" s="108"/>
      <c r="S119" s="108"/>
      <c r="T119" s="108"/>
      <c r="U119" s="178">
        <f t="shared" si="38"/>
        <v>1.736111111111116E-2</v>
      </c>
      <c r="V119" s="178">
        <f t="shared" si="37"/>
        <v>-0.47361111111111115</v>
      </c>
      <c r="W119" s="178">
        <f t="shared" si="37"/>
        <v>1.8055555555555568E-2</v>
      </c>
      <c r="X119" s="178">
        <f t="shared" si="37"/>
        <v>1.2499999999999983E-2</v>
      </c>
      <c r="Y119" s="178">
        <f t="shared" si="37"/>
        <v>1.2499999999999997E-2</v>
      </c>
      <c r="Z119" s="178">
        <f t="shared" si="37"/>
        <v>1.6666666666666677E-2</v>
      </c>
      <c r="AA119" s="178">
        <f t="shared" si="37"/>
        <v>2.1527777777777771E-2</v>
      </c>
      <c r="AB119" s="178">
        <f t="shared" si="37"/>
        <v>2.0833333333333343E-2</v>
      </c>
      <c r="AC119" s="178"/>
      <c r="AD119" s="178">
        <f t="shared" ref="AD119:AD121" si="41">B119-B103</f>
        <v>1.6666666666666607E-2</v>
      </c>
      <c r="AE119" s="178">
        <f t="shared" si="39"/>
        <v>1.6666666666666607E-2</v>
      </c>
      <c r="AF119" s="178">
        <f t="shared" si="39"/>
        <v>-0.48333333333333334</v>
      </c>
      <c r="AG119" s="178">
        <f t="shared" si="39"/>
        <v>1.6666666666666677E-2</v>
      </c>
      <c r="AH119" s="178">
        <f t="shared" si="39"/>
        <v>1.6666666666666663E-2</v>
      </c>
      <c r="AI119" s="178">
        <f t="shared" si="39"/>
        <v>1.6666666666666663E-2</v>
      </c>
      <c r="AJ119" s="178">
        <f t="shared" si="39"/>
        <v>1.6666666666666677E-2</v>
      </c>
      <c r="AK119" s="178">
        <f t="shared" si="39"/>
        <v>1.6666666666666649E-2</v>
      </c>
      <c r="AL119" s="178">
        <f t="shared" si="39"/>
        <v>1.6666666666666663E-2</v>
      </c>
    </row>
    <row r="120" spans="1:38" ht="30" customHeight="1">
      <c r="A120" s="203" t="s">
        <v>360</v>
      </c>
      <c r="B120" s="175">
        <v>0.1763888888888889</v>
      </c>
      <c r="C120" s="175">
        <f t="shared" si="40"/>
        <v>0.19375000000000001</v>
      </c>
      <c r="D120" s="175">
        <v>0.22013888888888888</v>
      </c>
      <c r="E120" s="175">
        <v>0.23819444444444446</v>
      </c>
      <c r="F120" s="175">
        <v>0.25069444444444444</v>
      </c>
      <c r="G120" s="175">
        <v>0.26319444444444445</v>
      </c>
      <c r="H120" s="175">
        <v>0.27986111111111112</v>
      </c>
      <c r="I120" s="175">
        <v>0.30138888888888887</v>
      </c>
      <c r="J120" s="176">
        <v>0.32222222222222224</v>
      </c>
      <c r="K120" s="180" t="s">
        <v>357</v>
      </c>
      <c r="M120" s="108"/>
      <c r="N120" s="108"/>
      <c r="P120" s="108"/>
      <c r="Q120" s="108"/>
      <c r="R120" s="108"/>
      <c r="S120" s="108"/>
      <c r="T120" s="108"/>
      <c r="U120" s="178">
        <f t="shared" si="38"/>
        <v>1.7361111111111105E-2</v>
      </c>
      <c r="V120" s="178">
        <f t="shared" si="37"/>
        <v>2.6388888888888878E-2</v>
      </c>
      <c r="W120" s="178">
        <f t="shared" si="37"/>
        <v>1.8055555555555575E-2</v>
      </c>
      <c r="X120" s="178">
        <f t="shared" si="37"/>
        <v>1.2499999999999983E-2</v>
      </c>
      <c r="Y120" s="178">
        <f t="shared" si="37"/>
        <v>1.2500000000000011E-2</v>
      </c>
      <c r="Z120" s="178">
        <f t="shared" si="37"/>
        <v>1.6666666666666663E-2</v>
      </c>
      <c r="AA120" s="178">
        <f t="shared" si="37"/>
        <v>2.1527777777777757E-2</v>
      </c>
      <c r="AB120" s="178">
        <f t="shared" si="37"/>
        <v>2.083333333333337E-2</v>
      </c>
      <c r="AC120" s="178"/>
      <c r="AD120" s="178">
        <f t="shared" si="41"/>
        <v>1.6666666666666663E-2</v>
      </c>
      <c r="AE120" s="178">
        <f t="shared" si="39"/>
        <v>1.6666666666666663E-2</v>
      </c>
      <c r="AF120" s="178">
        <f t="shared" si="39"/>
        <v>1.6666666666666691E-2</v>
      </c>
      <c r="AG120" s="178">
        <f t="shared" si="39"/>
        <v>1.6666666666666691E-2</v>
      </c>
      <c r="AH120" s="178">
        <f t="shared" si="39"/>
        <v>1.6666666666666635E-2</v>
      </c>
      <c r="AI120" s="178">
        <f t="shared" si="39"/>
        <v>1.6666666666666663E-2</v>
      </c>
      <c r="AJ120" s="178">
        <f t="shared" si="39"/>
        <v>1.6666666666666663E-2</v>
      </c>
      <c r="AK120" s="178">
        <f t="shared" si="39"/>
        <v>1.6666666666666663E-2</v>
      </c>
      <c r="AL120" s="178">
        <f t="shared" si="39"/>
        <v>1.6666666666666718E-2</v>
      </c>
    </row>
    <row r="121" spans="1:38" ht="30" customHeight="1" thickBot="1">
      <c r="A121" s="203" t="s">
        <v>361</v>
      </c>
      <c r="B121" s="233">
        <v>0.3444444444444445</v>
      </c>
      <c r="C121" s="224">
        <f>B121+"00:20"</f>
        <v>0.35833333333333339</v>
      </c>
      <c r="D121" s="224">
        <f>C121+"00:25"</f>
        <v>0.3756944444444445</v>
      </c>
      <c r="E121" s="224">
        <f>D121+"00:20"</f>
        <v>0.38958333333333339</v>
      </c>
      <c r="F121" s="224">
        <v>0.4236111111111111</v>
      </c>
      <c r="G121" s="224">
        <v>0.43402777777777773</v>
      </c>
      <c r="H121" s="224">
        <v>0.45069444444444445</v>
      </c>
      <c r="I121" s="224">
        <v>0.47222222222222227</v>
      </c>
      <c r="J121" s="225">
        <v>0.4861111111111111</v>
      </c>
      <c r="K121" s="184" t="s">
        <v>357</v>
      </c>
      <c r="M121" s="108"/>
      <c r="N121" s="108"/>
      <c r="P121" s="108"/>
      <c r="Q121" s="108"/>
      <c r="R121" s="108"/>
      <c r="S121" s="108"/>
      <c r="T121" s="108"/>
      <c r="U121" s="178">
        <f t="shared" si="38"/>
        <v>1.3888888888888895E-2</v>
      </c>
      <c r="V121" s="178">
        <f t="shared" si="37"/>
        <v>1.7361111111111105E-2</v>
      </c>
      <c r="W121" s="178">
        <f t="shared" si="37"/>
        <v>1.3888888888888895E-2</v>
      </c>
      <c r="X121" s="178">
        <f t="shared" si="37"/>
        <v>3.4027777777777712E-2</v>
      </c>
      <c r="Y121" s="178">
        <f t="shared" si="37"/>
        <v>1.041666666666663E-2</v>
      </c>
      <c r="Z121" s="178">
        <f t="shared" si="37"/>
        <v>1.6666666666666718E-2</v>
      </c>
      <c r="AA121" s="178">
        <f t="shared" si="37"/>
        <v>2.1527777777777812E-2</v>
      </c>
      <c r="AB121" s="178">
        <f t="shared" si="37"/>
        <v>1.388888888888884E-2</v>
      </c>
      <c r="AC121" s="178"/>
      <c r="AD121" s="178">
        <f t="shared" si="41"/>
        <v>1.5972222222222276E-2</v>
      </c>
      <c r="AE121" s="185">
        <f t="shared" si="39"/>
        <v>1.2500000000000067E-2</v>
      </c>
      <c r="AF121" s="185">
        <f t="shared" si="39"/>
        <v>9.0277777777778012E-3</v>
      </c>
      <c r="AG121" s="185">
        <f t="shared" si="39"/>
        <v>7.6388888888889728E-3</v>
      </c>
      <c r="AH121" s="178">
        <f t="shared" si="39"/>
        <v>1.8749999999999989E-2</v>
      </c>
      <c r="AI121" s="178">
        <f t="shared" si="39"/>
        <v>1.7361111111111049E-2</v>
      </c>
      <c r="AJ121" s="178">
        <f t="shared" si="39"/>
        <v>1.7361111111111105E-2</v>
      </c>
      <c r="AK121" s="178">
        <f t="shared" si="39"/>
        <v>1.736111111111116E-2</v>
      </c>
      <c r="AL121" s="178">
        <f t="shared" si="39"/>
        <v>1.7361111111111105E-2</v>
      </c>
    </row>
    <row r="122" spans="1:38" ht="30" customHeight="1">
      <c r="A122" s="203"/>
      <c r="B122" s="186"/>
      <c r="C122" s="186"/>
      <c r="D122" s="186"/>
      <c r="E122" s="186"/>
      <c r="F122" s="187"/>
      <c r="G122" s="187"/>
      <c r="H122" s="187"/>
      <c r="I122" s="187"/>
      <c r="J122" s="234"/>
      <c r="K122" s="189"/>
    </row>
    <row r="123" spans="1:38" ht="30" customHeight="1" thickBot="1">
      <c r="A123" s="207">
        <v>8</v>
      </c>
      <c r="B123" s="191"/>
      <c r="C123" s="191"/>
      <c r="D123" s="191"/>
      <c r="E123" s="191"/>
      <c r="F123" s="192"/>
      <c r="G123" s="192"/>
      <c r="H123" s="192"/>
      <c r="I123" s="192"/>
      <c r="J123" s="208"/>
      <c r="K123" s="380" t="s">
        <v>362</v>
      </c>
    </row>
    <row r="124" spans="1:38" ht="30" customHeight="1" thickTop="1" thickBot="1">
      <c r="A124" s="383" t="s">
        <v>363</v>
      </c>
      <c r="B124" s="384"/>
      <c r="C124" s="384"/>
      <c r="D124" s="384"/>
      <c r="E124" s="384"/>
      <c r="F124" s="384"/>
      <c r="G124" s="384"/>
      <c r="H124" s="384"/>
      <c r="I124" s="384"/>
      <c r="J124" s="385"/>
      <c r="K124" s="381"/>
    </row>
    <row r="125" spans="1:38" ht="30" customHeight="1" thickTop="1">
      <c r="A125" s="386" t="s">
        <v>364</v>
      </c>
      <c r="B125" s="387"/>
      <c r="C125" s="388"/>
      <c r="D125" s="387"/>
      <c r="E125" s="389" t="s">
        <v>365</v>
      </c>
      <c r="F125" s="390"/>
      <c r="G125" s="391"/>
      <c r="H125" s="389" t="s">
        <v>387</v>
      </c>
      <c r="I125" s="390"/>
      <c r="J125" s="392"/>
      <c r="K125" s="381"/>
    </row>
    <row r="126" spans="1:38" ht="30" customHeight="1">
      <c r="A126" s="393" t="s">
        <v>367</v>
      </c>
      <c r="B126" s="394"/>
      <c r="C126" s="395" t="s">
        <v>368</v>
      </c>
      <c r="D126" s="395"/>
      <c r="E126" s="396"/>
      <c r="F126" s="365" t="s">
        <v>369</v>
      </c>
      <c r="G126" s="365"/>
      <c r="H126" s="365"/>
      <c r="I126" s="365"/>
      <c r="J126" s="366"/>
      <c r="K126" s="381"/>
    </row>
    <row r="127" spans="1:38" ht="30" customHeight="1">
      <c r="A127" s="397" t="s">
        <v>370</v>
      </c>
      <c r="B127" s="398"/>
      <c r="C127" s="196" t="s">
        <v>371</v>
      </c>
      <c r="D127" s="194" t="s">
        <v>372</v>
      </c>
      <c r="E127" s="195"/>
      <c r="F127" s="365" t="s">
        <v>373</v>
      </c>
      <c r="G127" s="365"/>
      <c r="H127" s="365"/>
      <c r="I127" s="365"/>
      <c r="J127" s="366"/>
      <c r="K127" s="381"/>
    </row>
    <row r="128" spans="1:38" ht="30" customHeight="1" thickBot="1">
      <c r="A128" s="367" t="s">
        <v>374</v>
      </c>
      <c r="B128" s="368"/>
      <c r="C128" s="197" t="s">
        <v>375</v>
      </c>
      <c r="D128" s="369" t="s">
        <v>376</v>
      </c>
      <c r="E128" s="370"/>
      <c r="F128" s="371" t="s">
        <v>377</v>
      </c>
      <c r="G128" s="371"/>
      <c r="H128" s="371"/>
      <c r="I128" s="371"/>
      <c r="J128" s="372"/>
      <c r="K128" s="382"/>
    </row>
    <row r="129" spans="1:38" ht="30" customHeight="1" thickTop="1">
      <c r="A129" s="373" t="s">
        <v>435</v>
      </c>
      <c r="B129" s="373"/>
      <c r="C129" s="373"/>
      <c r="D129" s="373"/>
      <c r="E129" s="373"/>
      <c r="F129" s="373"/>
      <c r="G129" s="373"/>
      <c r="H129" s="373"/>
      <c r="I129" s="378" t="s">
        <v>342</v>
      </c>
      <c r="J129" s="379"/>
    </row>
    <row r="130" spans="1:38" ht="30" customHeight="1">
      <c r="A130" s="373"/>
      <c r="B130" s="373"/>
      <c r="C130" s="373"/>
      <c r="D130" s="373"/>
      <c r="E130" s="373"/>
      <c r="F130" s="373"/>
      <c r="G130" s="373"/>
      <c r="H130" s="373"/>
      <c r="I130" s="376">
        <f>H135</f>
        <v>0.12986111111111112</v>
      </c>
      <c r="J130" s="375"/>
    </row>
    <row r="131" spans="1:38" ht="30" customHeight="1" thickBot="1">
      <c r="A131" s="377">
        <f>$A$3</f>
        <v>45081</v>
      </c>
      <c r="B131" s="377"/>
      <c r="C131" s="377"/>
      <c r="D131" s="94" t="s">
        <v>343</v>
      </c>
      <c r="E131" s="274">
        <f>_xlfn.XLOOKUP(H131,'월간 계획'!C:C,'월간 계획'!B:B,"")</f>
        <v>3621</v>
      </c>
      <c r="F131" s="296">
        <f>_xlfn.XLOOKUP(J131,'월간 계획'!C:C,'월간 계획'!B:B,"")</f>
        <v>3621</v>
      </c>
      <c r="G131" s="95" t="s">
        <v>344</v>
      </c>
      <c r="H131" s="95" t="str">
        <f>_xlfn.XLOOKUP(M131,'월간 계획'!V:V,'월간 계획'!C:C,"")</f>
        <v>김도근</v>
      </c>
      <c r="I131" s="95" t="s">
        <v>345</v>
      </c>
      <c r="J131" s="96" t="str">
        <f>_xlfn.XLOOKUP(N131,'월간 계획'!V:V,'월간 계획'!C:C,"")</f>
        <v>김학열</v>
      </c>
      <c r="K131" s="93"/>
      <c r="L131" s="93" t="str">
        <f>IF(E131=F131,"ok","확인")</f>
        <v>ok</v>
      </c>
      <c r="M131" s="93" t="s">
        <v>408</v>
      </c>
      <c r="N131" s="93" t="s">
        <v>409</v>
      </c>
    </row>
    <row r="132" spans="1:38" ht="30" customHeight="1" thickTop="1" thickBot="1">
      <c r="A132" s="198" t="s">
        <v>348</v>
      </c>
      <c r="B132" s="168" t="s">
        <v>349</v>
      </c>
      <c r="C132" s="169" t="s">
        <v>350</v>
      </c>
      <c r="D132" s="169" t="s">
        <v>351</v>
      </c>
      <c r="E132" s="169" t="s">
        <v>352</v>
      </c>
      <c r="F132" s="169" t="s">
        <v>353</v>
      </c>
      <c r="G132" s="169" t="s">
        <v>352</v>
      </c>
      <c r="H132" s="169" t="s">
        <v>351</v>
      </c>
      <c r="I132" s="168" t="s">
        <v>350</v>
      </c>
      <c r="J132" s="199" t="s">
        <v>354</v>
      </c>
      <c r="K132" s="171" t="s">
        <v>355</v>
      </c>
    </row>
    <row r="133" spans="1:38" ht="30" customHeight="1" thickTop="1">
      <c r="A133" s="200" t="s">
        <v>356</v>
      </c>
      <c r="B133" s="230"/>
      <c r="C133" s="235" t="s">
        <v>436</v>
      </c>
      <c r="D133" s="231">
        <v>0.24305555555555555</v>
      </c>
      <c r="E133" s="231">
        <v>0.26041666666666669</v>
      </c>
      <c r="F133" s="231">
        <v>0.27083333333333331</v>
      </c>
      <c r="G133" s="231">
        <v>0.28333333333333333</v>
      </c>
      <c r="H133" s="231">
        <v>0.3</v>
      </c>
      <c r="I133" s="231">
        <v>0.3215277777777778</v>
      </c>
      <c r="J133" s="231">
        <v>0.34236111111111112</v>
      </c>
      <c r="K133" s="177" t="s">
        <v>357</v>
      </c>
      <c r="M133" s="108"/>
      <c r="N133" s="108"/>
      <c r="P133" s="108"/>
      <c r="Q133" s="108"/>
      <c r="R133" s="108"/>
      <c r="S133" s="108"/>
      <c r="T133" s="108"/>
      <c r="U133" s="178" t="e">
        <f>C133-B133</f>
        <v>#VALUE!</v>
      </c>
      <c r="V133" s="178" t="e">
        <f t="shared" ref="V133:AB137" si="42">D133-C133</f>
        <v>#VALUE!</v>
      </c>
      <c r="W133" s="178">
        <f t="shared" si="42"/>
        <v>1.7361111111111133E-2</v>
      </c>
      <c r="X133" s="178">
        <f t="shared" si="42"/>
        <v>1.041666666666663E-2</v>
      </c>
      <c r="Y133" s="178">
        <f t="shared" si="42"/>
        <v>1.2500000000000011E-2</v>
      </c>
      <c r="Z133" s="178">
        <f t="shared" si="42"/>
        <v>1.6666666666666663E-2</v>
      </c>
      <c r="AA133" s="178">
        <f t="shared" si="42"/>
        <v>2.1527777777777812E-2</v>
      </c>
      <c r="AB133" s="178">
        <f>J133-I133</f>
        <v>2.0833333333333315E-2</v>
      </c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</row>
    <row r="134" spans="1:38" ht="30" customHeight="1">
      <c r="A134" s="203" t="s">
        <v>358</v>
      </c>
      <c r="B134" s="175">
        <v>0.35972222222222222</v>
      </c>
      <c r="C134" s="175">
        <f>B134+"00:25"</f>
        <v>0.37708333333333333</v>
      </c>
      <c r="D134" s="175">
        <v>0.40347222222222223</v>
      </c>
      <c r="E134" s="175">
        <v>0.42152777777777778</v>
      </c>
      <c r="F134" s="175">
        <v>0.43402777777777773</v>
      </c>
      <c r="G134" s="175">
        <v>0.4465277777777778</v>
      </c>
      <c r="H134" s="175">
        <v>0.46319444444444446</v>
      </c>
      <c r="I134" s="175">
        <v>0.48472222222222222</v>
      </c>
      <c r="J134" s="175">
        <v>0.50555555555555554</v>
      </c>
      <c r="K134" s="180" t="s">
        <v>357</v>
      </c>
      <c r="M134" s="108"/>
      <c r="N134" s="108"/>
      <c r="P134" s="108"/>
      <c r="Q134" s="108"/>
      <c r="R134" s="108"/>
      <c r="S134" s="108"/>
      <c r="T134" s="108"/>
      <c r="U134" s="178">
        <f t="shared" ref="U134:U137" si="43">C134-B134</f>
        <v>1.7361111111111105E-2</v>
      </c>
      <c r="V134" s="178">
        <f t="shared" si="42"/>
        <v>2.6388888888888906E-2</v>
      </c>
      <c r="W134" s="178">
        <f t="shared" si="42"/>
        <v>1.8055555555555547E-2</v>
      </c>
      <c r="X134" s="178">
        <f t="shared" si="42"/>
        <v>1.2499999999999956E-2</v>
      </c>
      <c r="Y134" s="178">
        <f t="shared" si="42"/>
        <v>1.2500000000000067E-2</v>
      </c>
      <c r="Z134" s="178">
        <f t="shared" si="42"/>
        <v>1.6666666666666663E-2</v>
      </c>
      <c r="AA134" s="178">
        <f t="shared" si="42"/>
        <v>2.1527777777777757E-2</v>
      </c>
      <c r="AB134" s="178">
        <f t="shared" si="42"/>
        <v>2.0833333333333315E-2</v>
      </c>
      <c r="AC134" s="178"/>
      <c r="AD134" s="178">
        <f>B134-B118</f>
        <v>1.6666666666666718E-2</v>
      </c>
      <c r="AE134" s="178">
        <f t="shared" ref="AE134:AL137" si="44">C134-C118</f>
        <v>1.6666666666666718E-2</v>
      </c>
      <c r="AF134" s="178">
        <f t="shared" si="44"/>
        <v>1.6666666666666663E-2</v>
      </c>
      <c r="AG134" s="178">
        <f t="shared" si="44"/>
        <v>1.6666666666666663E-2</v>
      </c>
      <c r="AH134" s="178">
        <f t="shared" si="44"/>
        <v>1.6666666666666607E-2</v>
      </c>
      <c r="AI134" s="178">
        <f t="shared" si="44"/>
        <v>1.6666666666666718E-2</v>
      </c>
      <c r="AJ134" s="178">
        <f t="shared" si="44"/>
        <v>1.6666666666666663E-2</v>
      </c>
      <c r="AK134" s="178">
        <f t="shared" si="44"/>
        <v>1.6666666666666718E-2</v>
      </c>
      <c r="AL134" s="178">
        <f t="shared" si="44"/>
        <v>1.6666666666666663E-2</v>
      </c>
    </row>
    <row r="135" spans="1:38" ht="30" customHeight="1">
      <c r="A135" s="203" t="s">
        <v>359</v>
      </c>
      <c r="B135" s="175">
        <v>0.52638888888888891</v>
      </c>
      <c r="C135" s="175">
        <f t="shared" ref="C135:C136" si="45">B135+"00:25"</f>
        <v>0.54375000000000007</v>
      </c>
      <c r="D135" s="175">
        <v>7.013888888888889E-2</v>
      </c>
      <c r="E135" s="175">
        <v>8.819444444444445E-2</v>
      </c>
      <c r="F135" s="175">
        <v>0.10069444444444443</v>
      </c>
      <c r="G135" s="175">
        <v>0.11319444444444444</v>
      </c>
      <c r="H135" s="181">
        <v>0.12986111111111112</v>
      </c>
      <c r="I135" s="175">
        <v>0.15138888888888888</v>
      </c>
      <c r="J135" s="175">
        <v>0.17222222222222225</v>
      </c>
      <c r="K135" s="180" t="s">
        <v>357</v>
      </c>
      <c r="M135" s="108"/>
      <c r="N135" s="108"/>
      <c r="P135" s="108"/>
      <c r="Q135" s="108"/>
      <c r="R135" s="108"/>
      <c r="S135" s="108"/>
      <c r="T135" s="108"/>
      <c r="U135" s="178">
        <f t="shared" si="43"/>
        <v>1.736111111111116E-2</v>
      </c>
      <c r="V135" s="178">
        <f t="shared" si="42"/>
        <v>-0.4736111111111112</v>
      </c>
      <c r="W135" s="178">
        <f t="shared" si="42"/>
        <v>1.8055555555555561E-2</v>
      </c>
      <c r="X135" s="178">
        <f t="shared" si="42"/>
        <v>1.2499999999999983E-2</v>
      </c>
      <c r="Y135" s="178">
        <f t="shared" si="42"/>
        <v>1.2500000000000011E-2</v>
      </c>
      <c r="Z135" s="178">
        <f t="shared" si="42"/>
        <v>1.6666666666666677E-2</v>
      </c>
      <c r="AA135" s="178">
        <f t="shared" si="42"/>
        <v>2.1527777777777757E-2</v>
      </c>
      <c r="AB135" s="178">
        <f t="shared" si="42"/>
        <v>2.083333333333337E-2</v>
      </c>
      <c r="AC135" s="178"/>
      <c r="AD135" s="178">
        <f t="shared" ref="AD135:AD137" si="46">B135-B119</f>
        <v>1.6666666666666718E-2</v>
      </c>
      <c r="AE135" s="178">
        <f t="shared" si="44"/>
        <v>1.6666666666666718E-2</v>
      </c>
      <c r="AF135" s="178">
        <f t="shared" si="44"/>
        <v>1.666666666666667E-2</v>
      </c>
      <c r="AG135" s="178">
        <f t="shared" si="44"/>
        <v>1.6666666666666663E-2</v>
      </c>
      <c r="AH135" s="178">
        <f t="shared" si="44"/>
        <v>1.6666666666666663E-2</v>
      </c>
      <c r="AI135" s="178">
        <f t="shared" si="44"/>
        <v>1.6666666666666677E-2</v>
      </c>
      <c r="AJ135" s="178">
        <f t="shared" si="44"/>
        <v>1.6666666666666677E-2</v>
      </c>
      <c r="AK135" s="178">
        <f t="shared" si="44"/>
        <v>1.6666666666666663E-2</v>
      </c>
      <c r="AL135" s="178">
        <f t="shared" si="44"/>
        <v>1.6666666666666691E-2</v>
      </c>
    </row>
    <row r="136" spans="1:38" ht="30" customHeight="1">
      <c r="A136" s="203" t="s">
        <v>360</v>
      </c>
      <c r="B136" s="175">
        <v>0.19305555555555554</v>
      </c>
      <c r="C136" s="175">
        <f t="shared" si="45"/>
        <v>0.21041666666666664</v>
      </c>
      <c r="D136" s="175">
        <v>0.23680555555555557</v>
      </c>
      <c r="E136" s="175">
        <v>0.25486111111111109</v>
      </c>
      <c r="F136" s="175">
        <v>0.2673611111111111</v>
      </c>
      <c r="G136" s="175">
        <v>0.27986111111111112</v>
      </c>
      <c r="H136" s="175">
        <v>0.29652777777777778</v>
      </c>
      <c r="I136" s="175">
        <v>0.31805555555555554</v>
      </c>
      <c r="J136" s="175">
        <v>0.33888888888888885</v>
      </c>
      <c r="K136" s="180" t="s">
        <v>357</v>
      </c>
      <c r="M136" s="108"/>
      <c r="N136" s="108"/>
      <c r="P136" s="108"/>
      <c r="Q136" s="108"/>
      <c r="R136" s="108"/>
      <c r="S136" s="108"/>
      <c r="T136" s="108"/>
      <c r="U136" s="178">
        <f t="shared" si="43"/>
        <v>1.7361111111111105E-2</v>
      </c>
      <c r="V136" s="178">
        <f t="shared" si="42"/>
        <v>2.6388888888888934E-2</v>
      </c>
      <c r="W136" s="178">
        <f t="shared" si="42"/>
        <v>1.8055555555555519E-2</v>
      </c>
      <c r="X136" s="178">
        <f t="shared" si="42"/>
        <v>1.2500000000000011E-2</v>
      </c>
      <c r="Y136" s="178">
        <f t="shared" si="42"/>
        <v>1.2500000000000011E-2</v>
      </c>
      <c r="Z136" s="178">
        <f t="shared" si="42"/>
        <v>1.6666666666666663E-2</v>
      </c>
      <c r="AA136" s="178">
        <f t="shared" si="42"/>
        <v>2.1527777777777757E-2</v>
      </c>
      <c r="AB136" s="178">
        <f t="shared" si="42"/>
        <v>2.0833333333333315E-2</v>
      </c>
      <c r="AC136" s="178"/>
      <c r="AD136" s="178">
        <f t="shared" si="46"/>
        <v>1.6666666666666635E-2</v>
      </c>
      <c r="AE136" s="178">
        <f t="shared" si="44"/>
        <v>1.6666666666666635E-2</v>
      </c>
      <c r="AF136" s="178">
        <f t="shared" si="44"/>
        <v>1.6666666666666691E-2</v>
      </c>
      <c r="AG136" s="178">
        <f t="shared" si="44"/>
        <v>1.6666666666666635E-2</v>
      </c>
      <c r="AH136" s="178">
        <f t="shared" si="44"/>
        <v>1.6666666666666663E-2</v>
      </c>
      <c r="AI136" s="178">
        <f t="shared" si="44"/>
        <v>1.6666666666666663E-2</v>
      </c>
      <c r="AJ136" s="178">
        <f t="shared" si="44"/>
        <v>1.6666666666666663E-2</v>
      </c>
      <c r="AK136" s="178">
        <f t="shared" si="44"/>
        <v>1.6666666666666663E-2</v>
      </c>
      <c r="AL136" s="178">
        <f t="shared" si="44"/>
        <v>1.6666666666666607E-2</v>
      </c>
    </row>
    <row r="137" spans="1:38" ht="30" customHeight="1">
      <c r="A137" s="203" t="s">
        <v>361</v>
      </c>
      <c r="B137" s="232">
        <v>0.3611111111111111</v>
      </c>
      <c r="C137" s="175">
        <f>B137+"00:20"</f>
        <v>0.375</v>
      </c>
      <c r="D137" s="175">
        <f>C137+"00:25"</f>
        <v>0.3923611111111111</v>
      </c>
      <c r="E137" s="175">
        <f>D137+"00:20"</f>
        <v>0.40625</v>
      </c>
      <c r="F137" s="232">
        <v>0.44097222222222227</v>
      </c>
      <c r="G137" s="232"/>
      <c r="H137" s="232">
        <v>0.46527777777777773</v>
      </c>
      <c r="I137" s="232"/>
      <c r="J137" s="232">
        <v>0.49722222222222223</v>
      </c>
      <c r="K137" s="184" t="s">
        <v>357</v>
      </c>
      <c r="M137" s="108"/>
      <c r="N137" s="108"/>
      <c r="P137" s="108"/>
      <c r="Q137" s="108"/>
      <c r="R137" s="108"/>
      <c r="S137" s="108"/>
      <c r="T137" s="108"/>
      <c r="U137" s="178">
        <f t="shared" si="43"/>
        <v>1.3888888888888895E-2</v>
      </c>
      <c r="V137" s="178">
        <f t="shared" si="42"/>
        <v>1.7361111111111105E-2</v>
      </c>
      <c r="W137" s="178">
        <f t="shared" si="42"/>
        <v>1.3888888888888895E-2</v>
      </c>
      <c r="X137" s="178">
        <f t="shared" si="42"/>
        <v>3.4722222222222265E-2</v>
      </c>
      <c r="Y137" s="178">
        <f t="shared" si="42"/>
        <v>-0.44097222222222227</v>
      </c>
      <c r="Z137" s="178">
        <f>H137-F137</f>
        <v>2.4305555555555469E-2</v>
      </c>
      <c r="AA137" s="178">
        <f t="shared" si="42"/>
        <v>-0.46527777777777773</v>
      </c>
      <c r="AB137" s="178">
        <f>J137-H137</f>
        <v>3.1944444444444497E-2</v>
      </c>
      <c r="AC137" s="178"/>
      <c r="AD137" s="178">
        <f t="shared" si="46"/>
        <v>1.6666666666666607E-2</v>
      </c>
      <c r="AE137" s="178">
        <f t="shared" si="44"/>
        <v>1.6666666666666607E-2</v>
      </c>
      <c r="AF137" s="178">
        <f t="shared" si="44"/>
        <v>1.6666666666666607E-2</v>
      </c>
      <c r="AG137" s="178">
        <f t="shared" si="44"/>
        <v>1.6666666666666607E-2</v>
      </c>
      <c r="AH137" s="178">
        <f t="shared" si="44"/>
        <v>1.736111111111116E-2</v>
      </c>
      <c r="AI137" s="178">
        <f t="shared" si="44"/>
        <v>-0.43402777777777773</v>
      </c>
      <c r="AJ137" s="178">
        <f t="shared" si="44"/>
        <v>1.4583333333333282E-2</v>
      </c>
      <c r="AK137" s="178">
        <f t="shared" si="44"/>
        <v>-0.47222222222222227</v>
      </c>
      <c r="AL137" s="178">
        <f t="shared" si="44"/>
        <v>1.1111111111111127E-2</v>
      </c>
    </row>
    <row r="138" spans="1:38" ht="30" customHeight="1">
      <c r="A138" s="203"/>
      <c r="B138" s="227"/>
      <c r="C138" s="227"/>
      <c r="D138" s="227"/>
      <c r="E138" s="227"/>
      <c r="F138" s="228"/>
      <c r="G138" s="228"/>
      <c r="H138" s="228"/>
      <c r="I138" s="228"/>
      <c r="J138" s="236"/>
      <c r="K138" s="189"/>
    </row>
    <row r="139" spans="1:38" ht="30" customHeight="1" thickBot="1">
      <c r="A139" s="207">
        <v>9</v>
      </c>
      <c r="B139" s="191"/>
      <c r="C139" s="191"/>
      <c r="D139" s="191"/>
      <c r="E139" s="191"/>
      <c r="F139" s="192"/>
      <c r="G139" s="192"/>
      <c r="H139" s="192"/>
      <c r="I139" s="192"/>
      <c r="J139" s="208"/>
      <c r="K139" s="380" t="s">
        <v>362</v>
      </c>
    </row>
    <row r="140" spans="1:38" ht="30" customHeight="1" thickTop="1" thickBot="1">
      <c r="A140" s="383" t="s">
        <v>363</v>
      </c>
      <c r="B140" s="384"/>
      <c r="C140" s="384"/>
      <c r="D140" s="384"/>
      <c r="E140" s="384"/>
      <c r="F140" s="384"/>
      <c r="G140" s="384"/>
      <c r="H140" s="384"/>
      <c r="I140" s="384"/>
      <c r="J140" s="385"/>
      <c r="K140" s="381"/>
    </row>
    <row r="141" spans="1:38" ht="30" customHeight="1" thickTop="1">
      <c r="A141" s="386" t="s">
        <v>364</v>
      </c>
      <c r="B141" s="387"/>
      <c r="C141" s="388"/>
      <c r="D141" s="387"/>
      <c r="E141" s="389" t="s">
        <v>365</v>
      </c>
      <c r="F141" s="390"/>
      <c r="G141" s="391"/>
      <c r="H141" s="389" t="s">
        <v>366</v>
      </c>
      <c r="I141" s="390"/>
      <c r="J141" s="392"/>
      <c r="K141" s="381"/>
    </row>
    <row r="142" spans="1:38" ht="30" customHeight="1">
      <c r="A142" s="393" t="s">
        <v>367</v>
      </c>
      <c r="B142" s="394"/>
      <c r="C142" s="395" t="s">
        <v>368</v>
      </c>
      <c r="D142" s="395"/>
      <c r="E142" s="396"/>
      <c r="F142" s="365" t="s">
        <v>369</v>
      </c>
      <c r="G142" s="365"/>
      <c r="H142" s="365"/>
      <c r="I142" s="365"/>
      <c r="J142" s="366"/>
      <c r="K142" s="381"/>
    </row>
    <row r="143" spans="1:38" ht="30" customHeight="1">
      <c r="A143" s="397" t="s">
        <v>370</v>
      </c>
      <c r="B143" s="398"/>
      <c r="C143" s="196" t="s">
        <v>371</v>
      </c>
      <c r="D143" s="194" t="s">
        <v>372</v>
      </c>
      <c r="E143" s="195"/>
      <c r="F143" s="365" t="s">
        <v>373</v>
      </c>
      <c r="G143" s="365"/>
      <c r="H143" s="365"/>
      <c r="I143" s="365"/>
      <c r="J143" s="366"/>
      <c r="K143" s="381"/>
    </row>
    <row r="144" spans="1:38" ht="30" customHeight="1" thickBot="1">
      <c r="A144" s="367" t="s">
        <v>374</v>
      </c>
      <c r="B144" s="368"/>
      <c r="C144" s="197" t="s">
        <v>375</v>
      </c>
      <c r="D144" s="369" t="s">
        <v>376</v>
      </c>
      <c r="E144" s="370"/>
      <c r="F144" s="371" t="s">
        <v>377</v>
      </c>
      <c r="G144" s="371"/>
      <c r="H144" s="371"/>
      <c r="I144" s="371"/>
      <c r="J144" s="372"/>
      <c r="K144" s="382"/>
    </row>
    <row r="145" spans="1:38" ht="30" customHeight="1" thickTop="1">
      <c r="A145" s="373" t="s">
        <v>437</v>
      </c>
      <c r="B145" s="373"/>
      <c r="C145" s="373"/>
      <c r="D145" s="373"/>
      <c r="E145" s="373"/>
      <c r="F145" s="373"/>
      <c r="G145" s="373"/>
      <c r="H145" s="373"/>
      <c r="I145" s="378" t="s">
        <v>342</v>
      </c>
      <c r="J145" s="379"/>
    </row>
    <row r="146" spans="1:38" ht="30" customHeight="1">
      <c r="A146" s="373"/>
      <c r="B146" s="373"/>
      <c r="C146" s="373"/>
      <c r="D146" s="373"/>
      <c r="E146" s="373"/>
      <c r="F146" s="373"/>
      <c r="G146" s="373"/>
      <c r="H146" s="373"/>
      <c r="I146" s="376">
        <f>H151</f>
        <v>0.14652777777777778</v>
      </c>
      <c r="J146" s="375"/>
    </row>
    <row r="147" spans="1:38" ht="30" customHeight="1" thickBot="1">
      <c r="A147" s="377">
        <f>$A$3</f>
        <v>45081</v>
      </c>
      <c r="B147" s="377"/>
      <c r="C147" s="377"/>
      <c r="D147" s="94" t="s">
        <v>343</v>
      </c>
      <c r="E147" s="274">
        <f>_xlfn.XLOOKUP(H147,'월간 계획'!C:C,'월간 계획'!B:B,"")</f>
        <v>3622</v>
      </c>
      <c r="F147" s="296">
        <f>_xlfn.XLOOKUP(J147,'월간 계획'!C:C,'월간 계획'!B:B,"")</f>
        <v>3622</v>
      </c>
      <c r="G147" s="95" t="s">
        <v>344</v>
      </c>
      <c r="H147" s="95" t="str">
        <f>_xlfn.XLOOKUP(M147,'월간 계획'!V:V,'월간 계획'!C:C,"")</f>
        <v>김만철</v>
      </c>
      <c r="I147" s="95" t="s">
        <v>345</v>
      </c>
      <c r="J147" s="96" t="str">
        <f>_xlfn.XLOOKUP(N147,'월간 계획'!V:V,'월간 계획'!C:C,"")</f>
        <v>자선호</v>
      </c>
      <c r="K147" s="93"/>
      <c r="L147" s="93" t="str">
        <f>IF(E147=F147,"ok","확인")</f>
        <v>ok</v>
      </c>
      <c r="M147" s="93" t="s">
        <v>412</v>
      </c>
      <c r="N147" s="93" t="s">
        <v>413</v>
      </c>
    </row>
    <row r="148" spans="1:38" ht="30" customHeight="1" thickTop="1" thickBot="1">
      <c r="A148" s="198" t="s">
        <v>348</v>
      </c>
      <c r="B148" s="168" t="s">
        <v>349</v>
      </c>
      <c r="C148" s="169" t="s">
        <v>350</v>
      </c>
      <c r="D148" s="169" t="s">
        <v>351</v>
      </c>
      <c r="E148" s="169" t="s">
        <v>352</v>
      </c>
      <c r="F148" s="169" t="s">
        <v>353</v>
      </c>
      <c r="G148" s="169" t="s">
        <v>352</v>
      </c>
      <c r="H148" s="169" t="s">
        <v>351</v>
      </c>
      <c r="I148" s="168" t="s">
        <v>350</v>
      </c>
      <c r="J148" s="199" t="s">
        <v>354</v>
      </c>
      <c r="K148" s="171" t="s">
        <v>355</v>
      </c>
    </row>
    <row r="149" spans="1:38" ht="30" customHeight="1" thickTop="1">
      <c r="A149" s="200" t="s">
        <v>356</v>
      </c>
      <c r="B149" s="217"/>
      <c r="C149" s="237">
        <v>0.23263888888888887</v>
      </c>
      <c r="D149" s="201">
        <v>0.25486111111111109</v>
      </c>
      <c r="E149" s="201">
        <v>0.2722222222222222</v>
      </c>
      <c r="F149" s="201">
        <v>0.28472222222222221</v>
      </c>
      <c r="G149" s="201">
        <v>0.29722222222222222</v>
      </c>
      <c r="H149" s="201">
        <v>0.31388888888888888</v>
      </c>
      <c r="I149" s="201">
        <v>0.3354166666666667</v>
      </c>
      <c r="J149" s="202">
        <v>0.35625000000000001</v>
      </c>
      <c r="K149" s="177" t="s">
        <v>357</v>
      </c>
      <c r="M149" s="108"/>
      <c r="N149" s="108"/>
      <c r="P149" s="108"/>
      <c r="Q149" s="108"/>
      <c r="R149" s="108"/>
      <c r="S149" s="108"/>
      <c r="T149" s="108"/>
      <c r="U149" s="178">
        <f>C149-B149</f>
        <v>0.23263888888888887</v>
      </c>
      <c r="V149" s="178">
        <f t="shared" ref="V149:AB153" si="47">D149-C149</f>
        <v>2.2222222222222227E-2</v>
      </c>
      <c r="W149" s="178">
        <f t="shared" si="47"/>
        <v>1.7361111111111105E-2</v>
      </c>
      <c r="X149" s="178">
        <f t="shared" si="47"/>
        <v>1.2500000000000011E-2</v>
      </c>
      <c r="Y149" s="178">
        <f t="shared" si="47"/>
        <v>1.2500000000000011E-2</v>
      </c>
      <c r="Z149" s="178">
        <f t="shared" si="47"/>
        <v>1.6666666666666663E-2</v>
      </c>
      <c r="AA149" s="178">
        <f t="shared" si="47"/>
        <v>2.1527777777777812E-2</v>
      </c>
      <c r="AB149" s="178">
        <f>J149-I149</f>
        <v>2.0833333333333315E-2</v>
      </c>
      <c r="AC149" s="178"/>
      <c r="AD149" s="178"/>
      <c r="AE149" s="178"/>
      <c r="AF149" s="178"/>
      <c r="AG149" s="178"/>
      <c r="AH149" s="178"/>
      <c r="AI149" s="178"/>
      <c r="AJ149" s="178"/>
      <c r="AK149" s="178"/>
      <c r="AL149" s="178"/>
    </row>
    <row r="150" spans="1:38" ht="30" customHeight="1">
      <c r="A150" s="203" t="s">
        <v>358</v>
      </c>
      <c r="B150" s="175">
        <v>0.37638888888888888</v>
      </c>
      <c r="C150" s="175">
        <f>B150+"00:25"</f>
        <v>0.39374999999999999</v>
      </c>
      <c r="D150" s="175">
        <v>0.4201388888888889</v>
      </c>
      <c r="E150" s="175">
        <v>0.4381944444444445</v>
      </c>
      <c r="F150" s="175">
        <v>0.45069444444444445</v>
      </c>
      <c r="G150" s="175">
        <v>0.46319444444444446</v>
      </c>
      <c r="H150" s="175">
        <v>0.47986111111111113</v>
      </c>
      <c r="I150" s="175">
        <v>0.50138888888888888</v>
      </c>
      <c r="J150" s="176">
        <v>0.52222222222222225</v>
      </c>
      <c r="K150" s="180" t="s">
        <v>357</v>
      </c>
      <c r="M150" s="108"/>
      <c r="N150" s="108"/>
      <c r="P150" s="108"/>
      <c r="Q150" s="108"/>
      <c r="R150" s="108"/>
      <c r="S150" s="108"/>
      <c r="T150" s="108"/>
      <c r="U150" s="178">
        <f t="shared" ref="U150:U153" si="48">C150-B150</f>
        <v>1.7361111111111105E-2</v>
      </c>
      <c r="V150" s="178">
        <f t="shared" si="47"/>
        <v>2.6388888888888906E-2</v>
      </c>
      <c r="W150" s="178">
        <f t="shared" si="47"/>
        <v>1.8055555555555602E-2</v>
      </c>
      <c r="X150" s="178">
        <f t="shared" si="47"/>
        <v>1.2499999999999956E-2</v>
      </c>
      <c r="Y150" s="178">
        <f t="shared" si="47"/>
        <v>1.2500000000000011E-2</v>
      </c>
      <c r="Z150" s="178">
        <f t="shared" si="47"/>
        <v>1.6666666666666663E-2</v>
      </c>
      <c r="AA150" s="178">
        <f t="shared" si="47"/>
        <v>2.1527777777777757E-2</v>
      </c>
      <c r="AB150" s="178">
        <f t="shared" si="47"/>
        <v>2.083333333333337E-2</v>
      </c>
      <c r="AC150" s="178"/>
      <c r="AD150" s="178">
        <f>B150-B134</f>
        <v>1.6666666666666663E-2</v>
      </c>
      <c r="AE150" s="178">
        <f t="shared" ref="AE150:AL153" si="49">C150-C134</f>
        <v>1.6666666666666663E-2</v>
      </c>
      <c r="AF150" s="178">
        <f t="shared" si="49"/>
        <v>1.6666666666666663E-2</v>
      </c>
      <c r="AG150" s="178">
        <f t="shared" si="49"/>
        <v>1.6666666666666718E-2</v>
      </c>
      <c r="AH150" s="178">
        <f t="shared" si="49"/>
        <v>1.6666666666666718E-2</v>
      </c>
      <c r="AI150" s="178">
        <f t="shared" si="49"/>
        <v>1.6666666666666663E-2</v>
      </c>
      <c r="AJ150" s="178">
        <f t="shared" si="49"/>
        <v>1.6666666666666663E-2</v>
      </c>
      <c r="AK150" s="178">
        <f t="shared" si="49"/>
        <v>1.6666666666666663E-2</v>
      </c>
      <c r="AL150" s="178">
        <f t="shared" si="49"/>
        <v>1.6666666666666718E-2</v>
      </c>
    </row>
    <row r="151" spans="1:38" ht="30" customHeight="1">
      <c r="A151" s="203" t="s">
        <v>359</v>
      </c>
      <c r="B151" s="175">
        <v>4.3055555555555562E-2</v>
      </c>
      <c r="C151" s="175">
        <f t="shared" ref="C151:C152" si="50">B151+"00:25"</f>
        <v>6.0416666666666674E-2</v>
      </c>
      <c r="D151" s="175">
        <v>8.6805555555555566E-2</v>
      </c>
      <c r="E151" s="175">
        <v>0.10486111111111111</v>
      </c>
      <c r="F151" s="175">
        <v>0.1173611111111111</v>
      </c>
      <c r="G151" s="175">
        <v>0.12986111111111112</v>
      </c>
      <c r="H151" s="181">
        <v>0.14652777777777778</v>
      </c>
      <c r="I151" s="175">
        <v>0.16805555555555554</v>
      </c>
      <c r="J151" s="176">
        <v>0.18888888888888888</v>
      </c>
      <c r="K151" s="180" t="s">
        <v>357</v>
      </c>
      <c r="M151" s="108"/>
      <c r="N151" s="108"/>
      <c r="P151" s="108"/>
      <c r="Q151" s="108"/>
      <c r="R151" s="108"/>
      <c r="S151" s="108"/>
      <c r="T151" s="108"/>
      <c r="U151" s="178">
        <f t="shared" si="48"/>
        <v>1.7361111111111112E-2</v>
      </c>
      <c r="V151" s="178">
        <f t="shared" si="47"/>
        <v>2.6388888888888892E-2</v>
      </c>
      <c r="W151" s="178">
        <f t="shared" si="47"/>
        <v>1.8055555555555547E-2</v>
      </c>
      <c r="X151" s="178">
        <f t="shared" si="47"/>
        <v>1.2499999999999983E-2</v>
      </c>
      <c r="Y151" s="178">
        <f t="shared" si="47"/>
        <v>1.2500000000000025E-2</v>
      </c>
      <c r="Z151" s="178">
        <f t="shared" si="47"/>
        <v>1.6666666666666663E-2</v>
      </c>
      <c r="AA151" s="178">
        <f t="shared" si="47"/>
        <v>2.1527777777777757E-2</v>
      </c>
      <c r="AB151" s="178">
        <f t="shared" si="47"/>
        <v>2.0833333333333343E-2</v>
      </c>
      <c r="AC151" s="178"/>
      <c r="AD151" s="178">
        <f t="shared" ref="AD151:AD153" si="51">B151-B135</f>
        <v>-0.48333333333333334</v>
      </c>
      <c r="AE151" s="178">
        <f t="shared" si="49"/>
        <v>-0.48333333333333339</v>
      </c>
      <c r="AF151" s="178">
        <f t="shared" si="49"/>
        <v>1.6666666666666677E-2</v>
      </c>
      <c r="AG151" s="178">
        <f t="shared" si="49"/>
        <v>1.6666666666666663E-2</v>
      </c>
      <c r="AH151" s="178">
        <f t="shared" si="49"/>
        <v>1.6666666666666663E-2</v>
      </c>
      <c r="AI151" s="178">
        <f t="shared" si="49"/>
        <v>1.6666666666666677E-2</v>
      </c>
      <c r="AJ151" s="178">
        <f t="shared" si="49"/>
        <v>1.6666666666666663E-2</v>
      </c>
      <c r="AK151" s="178">
        <f t="shared" si="49"/>
        <v>1.6666666666666663E-2</v>
      </c>
      <c r="AL151" s="178">
        <f t="shared" si="49"/>
        <v>1.6666666666666635E-2</v>
      </c>
    </row>
    <row r="152" spans="1:38" ht="30" customHeight="1">
      <c r="A152" s="203" t="s">
        <v>360</v>
      </c>
      <c r="B152" s="175">
        <v>0.20972222222222223</v>
      </c>
      <c r="C152" s="175">
        <f t="shared" si="50"/>
        <v>0.22708333333333333</v>
      </c>
      <c r="D152" s="175">
        <v>0.25347222222222221</v>
      </c>
      <c r="E152" s="175">
        <v>0.27152777777777776</v>
      </c>
      <c r="F152" s="175">
        <v>0.28402777777777777</v>
      </c>
      <c r="G152" s="175">
        <v>0.29652777777777778</v>
      </c>
      <c r="H152" s="175">
        <v>0.31319444444444444</v>
      </c>
      <c r="I152" s="175">
        <v>0.3347222222222222</v>
      </c>
      <c r="J152" s="176">
        <v>0.35555555555555557</v>
      </c>
      <c r="K152" s="180" t="s">
        <v>357</v>
      </c>
      <c r="M152" s="108"/>
      <c r="N152" s="108"/>
      <c r="P152" s="108"/>
      <c r="Q152" s="108"/>
      <c r="R152" s="108"/>
      <c r="S152" s="108"/>
      <c r="T152" s="108"/>
      <c r="U152" s="178">
        <f t="shared" si="48"/>
        <v>1.7361111111111105E-2</v>
      </c>
      <c r="V152" s="178">
        <f t="shared" si="47"/>
        <v>2.6388888888888878E-2</v>
      </c>
      <c r="W152" s="178">
        <f t="shared" si="47"/>
        <v>1.8055555555555547E-2</v>
      </c>
      <c r="X152" s="178">
        <f t="shared" si="47"/>
        <v>1.2500000000000011E-2</v>
      </c>
      <c r="Y152" s="178">
        <f t="shared" si="47"/>
        <v>1.2500000000000011E-2</v>
      </c>
      <c r="Z152" s="178">
        <f t="shared" si="47"/>
        <v>1.6666666666666663E-2</v>
      </c>
      <c r="AA152" s="178">
        <f t="shared" si="47"/>
        <v>2.1527777777777757E-2</v>
      </c>
      <c r="AB152" s="178">
        <f t="shared" si="47"/>
        <v>2.083333333333337E-2</v>
      </c>
      <c r="AC152" s="178"/>
      <c r="AD152" s="178">
        <f t="shared" si="51"/>
        <v>1.6666666666666691E-2</v>
      </c>
      <c r="AE152" s="178">
        <f t="shared" si="49"/>
        <v>1.6666666666666691E-2</v>
      </c>
      <c r="AF152" s="178">
        <f t="shared" si="49"/>
        <v>1.6666666666666635E-2</v>
      </c>
      <c r="AG152" s="178">
        <f t="shared" si="49"/>
        <v>1.6666666666666663E-2</v>
      </c>
      <c r="AH152" s="178">
        <f t="shared" si="49"/>
        <v>1.6666666666666663E-2</v>
      </c>
      <c r="AI152" s="178">
        <f t="shared" si="49"/>
        <v>1.6666666666666663E-2</v>
      </c>
      <c r="AJ152" s="178">
        <f t="shared" si="49"/>
        <v>1.6666666666666663E-2</v>
      </c>
      <c r="AK152" s="178">
        <f t="shared" si="49"/>
        <v>1.6666666666666663E-2</v>
      </c>
      <c r="AL152" s="178">
        <f t="shared" si="49"/>
        <v>1.6666666666666718E-2</v>
      </c>
    </row>
    <row r="153" spans="1:38" ht="30" customHeight="1" thickBot="1">
      <c r="A153" s="203" t="s">
        <v>361</v>
      </c>
      <c r="B153" s="233">
        <v>0.37777777777777777</v>
      </c>
      <c r="C153" s="224">
        <f>B153+"00:20"</f>
        <v>0.39166666666666666</v>
      </c>
      <c r="D153" s="224">
        <f>C153+"00:25"</f>
        <v>0.40902777777777777</v>
      </c>
      <c r="E153" s="224">
        <f>D153+"00:20"</f>
        <v>0.42291666666666666</v>
      </c>
      <c r="F153" s="219">
        <v>0.45833333333333331</v>
      </c>
      <c r="G153" s="220"/>
      <c r="H153" s="220">
        <v>0.4826388888888889</v>
      </c>
      <c r="I153" s="220"/>
      <c r="J153" s="238">
        <v>0.51388888888888895</v>
      </c>
      <c r="K153" s="184" t="s">
        <v>357</v>
      </c>
      <c r="M153" s="108"/>
      <c r="N153" s="108"/>
      <c r="P153" s="108"/>
      <c r="Q153" s="108"/>
      <c r="R153" s="108"/>
      <c r="S153" s="108"/>
      <c r="T153" s="108"/>
      <c r="U153" s="178">
        <f t="shared" si="48"/>
        <v>1.3888888888888895E-2</v>
      </c>
      <c r="V153" s="178">
        <f t="shared" si="47"/>
        <v>1.7361111111111105E-2</v>
      </c>
      <c r="W153" s="178">
        <f t="shared" si="47"/>
        <v>1.3888888888888895E-2</v>
      </c>
      <c r="X153" s="178">
        <f t="shared" si="47"/>
        <v>3.5416666666666652E-2</v>
      </c>
      <c r="Y153" s="178">
        <f t="shared" si="47"/>
        <v>-0.45833333333333331</v>
      </c>
      <c r="Z153" s="178">
        <f t="shared" si="47"/>
        <v>0.4826388888888889</v>
      </c>
      <c r="AA153" s="178">
        <f t="shared" si="47"/>
        <v>-0.4826388888888889</v>
      </c>
      <c r="AB153" s="178">
        <f t="shared" si="47"/>
        <v>0.51388888888888895</v>
      </c>
      <c r="AC153" s="178"/>
      <c r="AD153" s="178">
        <f t="shared" si="51"/>
        <v>1.6666666666666663E-2</v>
      </c>
      <c r="AE153" s="178">
        <f t="shared" si="49"/>
        <v>1.6666666666666663E-2</v>
      </c>
      <c r="AF153" s="178">
        <f t="shared" si="49"/>
        <v>1.6666666666666663E-2</v>
      </c>
      <c r="AG153" s="178">
        <f t="shared" si="49"/>
        <v>1.6666666666666663E-2</v>
      </c>
      <c r="AH153" s="178">
        <f t="shared" si="49"/>
        <v>1.7361111111111049E-2</v>
      </c>
      <c r="AI153" s="178">
        <f t="shared" si="49"/>
        <v>0</v>
      </c>
      <c r="AJ153" s="178">
        <f t="shared" si="49"/>
        <v>1.736111111111116E-2</v>
      </c>
      <c r="AK153" s="178">
        <f t="shared" si="49"/>
        <v>0</v>
      </c>
      <c r="AL153" s="178">
        <f t="shared" si="49"/>
        <v>1.6666666666666718E-2</v>
      </c>
    </row>
    <row r="154" spans="1:38" ht="30" customHeight="1">
      <c r="A154" s="203"/>
      <c r="B154" s="186"/>
      <c r="C154" s="186"/>
      <c r="D154" s="186"/>
      <c r="E154" s="186"/>
      <c r="F154" s="239" t="s">
        <v>386</v>
      </c>
      <c r="G154" s="187"/>
      <c r="H154" s="187"/>
      <c r="I154" s="187"/>
      <c r="J154" s="234"/>
      <c r="K154" s="189"/>
    </row>
    <row r="155" spans="1:38" ht="30" customHeight="1" thickBot="1">
      <c r="A155" s="207">
        <v>10</v>
      </c>
      <c r="B155" s="191"/>
      <c r="C155" s="191"/>
      <c r="D155" s="191"/>
      <c r="E155" s="191"/>
      <c r="F155" s="192"/>
      <c r="G155" s="192"/>
      <c r="H155" s="192"/>
      <c r="I155" s="192"/>
      <c r="J155" s="208"/>
      <c r="K155" s="380" t="s">
        <v>362</v>
      </c>
    </row>
    <row r="156" spans="1:38" ht="30" customHeight="1" thickTop="1" thickBot="1">
      <c r="A156" s="383" t="s">
        <v>363</v>
      </c>
      <c r="B156" s="384"/>
      <c r="C156" s="384"/>
      <c r="D156" s="384"/>
      <c r="E156" s="384"/>
      <c r="F156" s="384"/>
      <c r="G156" s="384"/>
      <c r="H156" s="384"/>
      <c r="I156" s="384"/>
      <c r="J156" s="385"/>
      <c r="K156" s="381"/>
    </row>
    <row r="157" spans="1:38" ht="30" customHeight="1" thickTop="1">
      <c r="A157" s="386" t="s">
        <v>364</v>
      </c>
      <c r="B157" s="387"/>
      <c r="C157" s="388"/>
      <c r="D157" s="387"/>
      <c r="E157" s="389" t="s">
        <v>365</v>
      </c>
      <c r="F157" s="390"/>
      <c r="G157" s="391"/>
      <c r="H157" s="389" t="s">
        <v>366</v>
      </c>
      <c r="I157" s="390"/>
      <c r="J157" s="392"/>
      <c r="K157" s="381"/>
    </row>
    <row r="158" spans="1:38" ht="30" customHeight="1">
      <c r="A158" s="393" t="s">
        <v>367</v>
      </c>
      <c r="B158" s="394"/>
      <c r="C158" s="395" t="s">
        <v>368</v>
      </c>
      <c r="D158" s="395"/>
      <c r="E158" s="396"/>
      <c r="F158" s="365" t="s">
        <v>369</v>
      </c>
      <c r="G158" s="365"/>
      <c r="H158" s="365"/>
      <c r="I158" s="365"/>
      <c r="J158" s="366"/>
      <c r="K158" s="381"/>
    </row>
    <row r="159" spans="1:38" ht="30" customHeight="1">
      <c r="A159" s="397" t="s">
        <v>370</v>
      </c>
      <c r="B159" s="398"/>
      <c r="C159" s="196" t="s">
        <v>371</v>
      </c>
      <c r="D159" s="194" t="s">
        <v>372</v>
      </c>
      <c r="E159" s="195"/>
      <c r="F159" s="365" t="s">
        <v>373</v>
      </c>
      <c r="G159" s="365"/>
      <c r="H159" s="365"/>
      <c r="I159" s="365"/>
      <c r="J159" s="366"/>
      <c r="K159" s="381"/>
    </row>
    <row r="160" spans="1:38" ht="30" customHeight="1" thickBot="1">
      <c r="A160" s="367" t="s">
        <v>374</v>
      </c>
      <c r="B160" s="368"/>
      <c r="C160" s="197" t="s">
        <v>375</v>
      </c>
      <c r="D160" s="369" t="s">
        <v>376</v>
      </c>
      <c r="E160" s="370"/>
      <c r="F160" s="371" t="s">
        <v>377</v>
      </c>
      <c r="G160" s="371"/>
      <c r="H160" s="371"/>
      <c r="I160" s="371"/>
      <c r="J160" s="372"/>
      <c r="K160" s="382"/>
    </row>
    <row r="161" spans="13:20" ht="30" customHeight="1" thickTop="1"/>
    <row r="162" spans="13:20" ht="20.100000000000001" customHeight="1"/>
    <row r="163" spans="13:20" ht="20.100000000000001" customHeight="1">
      <c r="M163" s="93" t="s">
        <v>416</v>
      </c>
      <c r="N163" s="93" t="s">
        <v>417</v>
      </c>
    </row>
    <row r="164" spans="13:20" ht="20.100000000000001" customHeight="1"/>
    <row r="165" spans="13:20" ht="20.100000000000001" customHeight="1">
      <c r="M165" s="108"/>
      <c r="N165" s="108"/>
      <c r="P165" s="108"/>
      <c r="Q165" s="108"/>
      <c r="R165" s="108"/>
      <c r="S165" s="108"/>
      <c r="T165" s="108"/>
    </row>
    <row r="166" spans="13:20" ht="20.100000000000001" customHeight="1">
      <c r="M166" s="108"/>
      <c r="N166" s="108"/>
      <c r="P166" s="108"/>
      <c r="Q166" s="108"/>
      <c r="R166" s="108"/>
      <c r="S166" s="108"/>
      <c r="T166" s="108"/>
    </row>
    <row r="167" spans="13:20">
      <c r="M167" s="108"/>
      <c r="N167" s="108"/>
      <c r="P167" s="108"/>
      <c r="Q167" s="108"/>
      <c r="R167" s="108"/>
      <c r="S167" s="108"/>
      <c r="T167" s="108"/>
    </row>
    <row r="168" spans="13:20">
      <c r="M168" s="108"/>
      <c r="N168" s="108"/>
      <c r="P168" s="108"/>
      <c r="Q168" s="108"/>
      <c r="R168" s="108"/>
      <c r="S168" s="108"/>
      <c r="T168" s="108"/>
    </row>
    <row r="169" spans="13:20">
      <c r="M169" s="108"/>
      <c r="N169" s="108"/>
      <c r="P169" s="108"/>
      <c r="Q169" s="108"/>
      <c r="R169" s="108"/>
      <c r="S169" s="108"/>
      <c r="T169" s="108"/>
    </row>
    <row r="179" spans="13:20">
      <c r="M179" s="93" t="s">
        <v>420</v>
      </c>
      <c r="N179" s="93" t="s">
        <v>421</v>
      </c>
    </row>
    <row r="181" spans="13:20">
      <c r="M181" s="108"/>
      <c r="N181" s="108"/>
      <c r="P181" s="108"/>
      <c r="Q181" s="108"/>
      <c r="R181" s="108"/>
      <c r="S181" s="108"/>
      <c r="T181" s="108"/>
    </row>
    <row r="182" spans="13:20">
      <c r="M182" s="108"/>
      <c r="N182" s="108"/>
      <c r="P182" s="108"/>
      <c r="Q182" s="108"/>
      <c r="R182" s="108"/>
      <c r="S182" s="108"/>
      <c r="T182" s="108"/>
    </row>
    <row r="183" spans="13:20">
      <c r="M183" s="108"/>
      <c r="N183" s="108"/>
      <c r="P183" s="108"/>
      <c r="Q183" s="108"/>
      <c r="R183" s="108"/>
      <c r="S183" s="108"/>
      <c r="T183" s="108"/>
    </row>
    <row r="184" spans="13:20">
      <c r="M184" s="108"/>
      <c r="N184" s="108"/>
      <c r="P184" s="108"/>
      <c r="Q184" s="108"/>
      <c r="R184" s="108"/>
      <c r="S184" s="108"/>
      <c r="T184" s="108"/>
    </row>
    <row r="185" spans="13:20">
      <c r="M185" s="108"/>
      <c r="N185" s="108"/>
      <c r="P185" s="108"/>
      <c r="Q185" s="108"/>
      <c r="R185" s="108"/>
      <c r="S185" s="108"/>
      <c r="T185" s="108"/>
    </row>
    <row r="186" spans="13:20">
      <c r="M186" s="108"/>
      <c r="N186" s="108"/>
      <c r="R186" s="108"/>
      <c r="S186" s="108"/>
      <c r="T186" s="108"/>
    </row>
  </sheetData>
  <mergeCells count="181"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F158:J158"/>
    <mergeCell ref="A145:H146"/>
    <mergeCell ref="I145:J145"/>
    <mergeCell ref="I146:J146"/>
    <mergeCell ref="A131:C131"/>
    <mergeCell ref="A159:B159"/>
    <mergeCell ref="F159:J159"/>
    <mergeCell ref="A160:B160"/>
    <mergeCell ref="D160:E160"/>
    <mergeCell ref="F160:J160"/>
    <mergeCell ref="A147:C147"/>
    <mergeCell ref="K139:K144"/>
    <mergeCell ref="A140:J140"/>
    <mergeCell ref="A141:B141"/>
    <mergeCell ref="C141:D141"/>
    <mergeCell ref="E141:G141"/>
    <mergeCell ref="H141:J141"/>
    <mergeCell ref="A142:B142"/>
    <mergeCell ref="C142:E142"/>
    <mergeCell ref="F142:J142"/>
    <mergeCell ref="A143:B143"/>
    <mergeCell ref="F143:J143"/>
    <mergeCell ref="A144:B144"/>
    <mergeCell ref="D144:E144"/>
    <mergeCell ref="F144:J144"/>
    <mergeCell ref="A129:H130"/>
    <mergeCell ref="I129:J129"/>
    <mergeCell ref="I130:J130"/>
    <mergeCell ref="H125:J125"/>
    <mergeCell ref="A126:B126"/>
    <mergeCell ref="C126:E126"/>
    <mergeCell ref="F126:J126"/>
    <mergeCell ref="A127:B127"/>
    <mergeCell ref="F127:J127"/>
    <mergeCell ref="K107:K112"/>
    <mergeCell ref="A108:J108"/>
    <mergeCell ref="A109:B109"/>
    <mergeCell ref="C109:D109"/>
    <mergeCell ref="E109:G109"/>
    <mergeCell ref="H109:J109"/>
    <mergeCell ref="A111:B111"/>
    <mergeCell ref="F111:J111"/>
    <mergeCell ref="A112:B112"/>
    <mergeCell ref="D112:E112"/>
    <mergeCell ref="F112:J112"/>
    <mergeCell ref="A110:B110"/>
    <mergeCell ref="C110:E110"/>
    <mergeCell ref="F110:J110"/>
    <mergeCell ref="A113:H114"/>
    <mergeCell ref="I113:J113"/>
    <mergeCell ref="I114:J114"/>
    <mergeCell ref="A115:C115"/>
    <mergeCell ref="C117:D117"/>
    <mergeCell ref="K123:K128"/>
    <mergeCell ref="A124:J124"/>
    <mergeCell ref="A125:B125"/>
    <mergeCell ref="C125:D125"/>
    <mergeCell ref="E125:G125"/>
    <mergeCell ref="A128:B128"/>
    <mergeCell ref="D128:E128"/>
    <mergeCell ref="F128:J128"/>
    <mergeCell ref="A97:H98"/>
    <mergeCell ref="I97:J97"/>
    <mergeCell ref="I66:J66"/>
    <mergeCell ref="A67:C67"/>
    <mergeCell ref="A81:H82"/>
    <mergeCell ref="I81:J81"/>
    <mergeCell ref="I82:J82"/>
    <mergeCell ref="A83:C83"/>
    <mergeCell ref="A94:B94"/>
    <mergeCell ref="C94:E94"/>
    <mergeCell ref="F94:J94"/>
    <mergeCell ref="A95:B95"/>
    <mergeCell ref="F95:J95"/>
    <mergeCell ref="A96:B96"/>
    <mergeCell ref="D96:E96"/>
    <mergeCell ref="F96:J96"/>
    <mergeCell ref="I98:J98"/>
    <mergeCell ref="F80:J80"/>
    <mergeCell ref="A99:C99"/>
    <mergeCell ref="D64:E64"/>
    <mergeCell ref="F64:J64"/>
    <mergeCell ref="A78:B78"/>
    <mergeCell ref="C78:E78"/>
    <mergeCell ref="F78:J78"/>
    <mergeCell ref="A65:H66"/>
    <mergeCell ref="I65:J65"/>
    <mergeCell ref="K91:K96"/>
    <mergeCell ref="A92:J92"/>
    <mergeCell ref="A93:B93"/>
    <mergeCell ref="C93:D93"/>
    <mergeCell ref="E93:G93"/>
    <mergeCell ref="H93:J93"/>
    <mergeCell ref="K75:K80"/>
    <mergeCell ref="A76:J76"/>
    <mergeCell ref="A77:B77"/>
    <mergeCell ref="C77:D77"/>
    <mergeCell ref="E77:G77"/>
    <mergeCell ref="H77:J77"/>
    <mergeCell ref="A79:B79"/>
    <mergeCell ref="F79:J79"/>
    <mergeCell ref="A80:B80"/>
    <mergeCell ref="D80:E80"/>
    <mergeCell ref="A51:C51"/>
    <mergeCell ref="K59:K64"/>
    <mergeCell ref="A60:J60"/>
    <mergeCell ref="A61:B61"/>
    <mergeCell ref="C61:D61"/>
    <mergeCell ref="E61:G61"/>
    <mergeCell ref="H61:J61"/>
    <mergeCell ref="K43:K48"/>
    <mergeCell ref="A44:J44"/>
    <mergeCell ref="A45:B45"/>
    <mergeCell ref="C45:D45"/>
    <mergeCell ref="E45:G45"/>
    <mergeCell ref="H45:J45"/>
    <mergeCell ref="A47:B47"/>
    <mergeCell ref="F47:J47"/>
    <mergeCell ref="A48:B48"/>
    <mergeCell ref="D48:E48"/>
    <mergeCell ref="F48:J48"/>
    <mergeCell ref="A62:B62"/>
    <mergeCell ref="C62:E62"/>
    <mergeCell ref="F62:J62"/>
    <mergeCell ref="A63:B63"/>
    <mergeCell ref="F63:J63"/>
    <mergeCell ref="A64:B64"/>
    <mergeCell ref="F32:J32"/>
    <mergeCell ref="A46:B46"/>
    <mergeCell ref="C46:E46"/>
    <mergeCell ref="F46:J46"/>
    <mergeCell ref="A33:H34"/>
    <mergeCell ref="I33:J33"/>
    <mergeCell ref="I34:J34"/>
    <mergeCell ref="A35:C35"/>
    <mergeCell ref="A49:H50"/>
    <mergeCell ref="I49:J49"/>
    <mergeCell ref="I50:J50"/>
    <mergeCell ref="A19:C19"/>
    <mergeCell ref="K27:K32"/>
    <mergeCell ref="A28:J28"/>
    <mergeCell ref="A29:B29"/>
    <mergeCell ref="C29:D29"/>
    <mergeCell ref="E29:G29"/>
    <mergeCell ref="H29:J29"/>
    <mergeCell ref="K11:K16"/>
    <mergeCell ref="A12:J12"/>
    <mergeCell ref="A13:B13"/>
    <mergeCell ref="C13:D13"/>
    <mergeCell ref="E13:G13"/>
    <mergeCell ref="H13:J13"/>
    <mergeCell ref="A14:B14"/>
    <mergeCell ref="C14:E14"/>
    <mergeCell ref="F14:J14"/>
    <mergeCell ref="A15:B15"/>
    <mergeCell ref="A30:B30"/>
    <mergeCell ref="C30:E30"/>
    <mergeCell ref="F30:J30"/>
    <mergeCell ref="A31:B31"/>
    <mergeCell ref="F31:J31"/>
    <mergeCell ref="A32:B32"/>
    <mergeCell ref="D32:E32"/>
    <mergeCell ref="F15:J15"/>
    <mergeCell ref="A16:B16"/>
    <mergeCell ref="D16:E16"/>
    <mergeCell ref="F16:J16"/>
    <mergeCell ref="A1:H2"/>
    <mergeCell ref="I1:J1"/>
    <mergeCell ref="I2:J2"/>
    <mergeCell ref="A3:C3"/>
    <mergeCell ref="A17:H18"/>
    <mergeCell ref="I17:J17"/>
    <mergeCell ref="I18:J18"/>
  </mergeCells>
  <phoneticPr fontId="4" type="noConversion"/>
  <conditionalFormatting sqref="L3">
    <cfRule type="containsText" dxfId="45" priority="28" operator="containsText" text="확인">
      <formula>NOT(ISERROR(SEARCH("확인",L3)))</formula>
    </cfRule>
  </conditionalFormatting>
  <conditionalFormatting sqref="L19">
    <cfRule type="containsText" dxfId="44" priority="9" operator="containsText" text="확인">
      <formula>NOT(ISERROR(SEARCH("확인",L19)))</formula>
    </cfRule>
  </conditionalFormatting>
  <conditionalFormatting sqref="L35">
    <cfRule type="containsText" dxfId="43" priority="8" operator="containsText" text="확인">
      <formula>NOT(ISERROR(SEARCH("확인",L35)))</formula>
    </cfRule>
  </conditionalFormatting>
  <conditionalFormatting sqref="L51">
    <cfRule type="containsText" dxfId="42" priority="7" operator="containsText" text="확인">
      <formula>NOT(ISERROR(SEARCH("확인",L51)))</formula>
    </cfRule>
  </conditionalFormatting>
  <conditionalFormatting sqref="L67">
    <cfRule type="containsText" dxfId="41" priority="6" operator="containsText" text="확인">
      <formula>NOT(ISERROR(SEARCH("확인",L67)))</formula>
    </cfRule>
  </conditionalFormatting>
  <conditionalFormatting sqref="L83">
    <cfRule type="containsText" dxfId="40" priority="5" operator="containsText" text="확인">
      <formula>NOT(ISERROR(SEARCH("확인",L83)))</formula>
    </cfRule>
  </conditionalFormatting>
  <conditionalFormatting sqref="L99">
    <cfRule type="containsText" dxfId="39" priority="4" operator="containsText" text="확인">
      <formula>NOT(ISERROR(SEARCH("확인",L99)))</formula>
    </cfRule>
  </conditionalFormatting>
  <conditionalFormatting sqref="L115">
    <cfRule type="containsText" dxfId="38" priority="3" operator="containsText" text="확인">
      <formula>NOT(ISERROR(SEARCH("확인",L115)))</formula>
    </cfRule>
  </conditionalFormatting>
  <conditionalFormatting sqref="L131">
    <cfRule type="containsText" dxfId="37" priority="2" operator="containsText" text="확인">
      <formula>NOT(ISERROR(SEARCH("확인",L131)))</formula>
    </cfRule>
  </conditionalFormatting>
  <conditionalFormatting sqref="L147">
    <cfRule type="containsText" dxfId="36" priority="1" operator="containsText" text="확인">
      <formula>NOT(ISERROR(SEARCH("확인",L147)))</formula>
    </cfRule>
  </conditionalFormatting>
  <conditionalFormatting sqref="AD1:AM1048576">
    <cfRule type="cellIs" dxfId="35" priority="29" operator="greaterThan">
      <formula>0.01875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9" manualBreakCount="9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019A-1F0F-43EE-9944-C2482D9FC02D}">
  <sheetPr>
    <tabColor rgb="FF92D050"/>
  </sheetPr>
  <dimension ref="A1:AM186"/>
  <sheetViews>
    <sheetView view="pageBreakPreview" zoomScale="80" zoomScaleNormal="85" zoomScaleSheetLayoutView="80" workbookViewId="0">
      <selection activeCell="E116" sqref="E116"/>
    </sheetView>
  </sheetViews>
  <sheetFormatPr defaultColWidth="8.88671875" defaultRowHeight="13.5"/>
  <cols>
    <col min="1" max="1" width="7.6640625" style="165" customWidth="1"/>
    <col min="2" max="9" width="10.5546875" style="165" customWidth="1"/>
    <col min="10" max="10" width="13.77734375" style="165" customWidth="1"/>
    <col min="11" max="11" width="8.77734375" style="165" customWidth="1"/>
    <col min="12" max="12" width="8.88671875" style="166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39" width="5.77734375" style="165" customWidth="1"/>
    <col min="40" max="16384" width="8.88671875" style="165"/>
  </cols>
  <sheetData>
    <row r="1" spans="1:39" ht="30" customHeight="1">
      <c r="A1" s="373" t="s">
        <v>424</v>
      </c>
      <c r="B1" s="373"/>
      <c r="C1" s="373"/>
      <c r="D1" s="373"/>
      <c r="E1" s="373"/>
      <c r="F1" s="373"/>
      <c r="G1" s="373"/>
      <c r="H1" s="373"/>
      <c r="I1" s="374" t="s">
        <v>342</v>
      </c>
      <c r="J1" s="375"/>
    </row>
    <row r="2" spans="1:39" ht="30" customHeight="1">
      <c r="A2" s="373"/>
      <c r="B2" s="373"/>
      <c r="C2" s="373"/>
      <c r="D2" s="373"/>
      <c r="E2" s="373"/>
      <c r="F2" s="373"/>
      <c r="G2" s="373"/>
      <c r="H2" s="373"/>
      <c r="I2" s="376">
        <f>D7</f>
        <v>0.10347222222222223</v>
      </c>
      <c r="J2" s="375"/>
    </row>
    <row r="3" spans="1:39" ht="30" customHeight="1" thickBot="1">
      <c r="A3" s="377">
        <f>'월간 계획'!U3</f>
        <v>45080</v>
      </c>
      <c r="B3" s="377"/>
      <c r="C3" s="377"/>
      <c r="D3" s="94" t="s">
        <v>343</v>
      </c>
      <c r="E3" s="274">
        <f>_xlfn.XLOOKUP(H3,'월간 계획'!C:C,'월간 계획'!B:B,"")</f>
        <v>3632</v>
      </c>
      <c r="F3" s="296">
        <f>_xlfn.XLOOKUP(J3,'월간 계획'!C:C,'월간 계획'!B:B,"")</f>
        <v>3632</v>
      </c>
      <c r="G3" s="95" t="s">
        <v>344</v>
      </c>
      <c r="H3" s="95" t="str">
        <f>_xlfn.XLOOKUP(M3,'월간 계획'!U:U,'월간 계획'!C:C,"")</f>
        <v>김요섭</v>
      </c>
      <c r="I3" s="95" t="s">
        <v>345</v>
      </c>
      <c r="J3" s="96" t="str">
        <f>_xlfn.XLOOKUP(N3,'월간 계획'!U:U,'월간 계획'!C:C,"")</f>
        <v>임충환</v>
      </c>
      <c r="K3" s="93"/>
      <c r="L3" s="93" t="str">
        <f>IF(E3=F3,"ok","확인")</f>
        <v>ok</v>
      </c>
      <c r="M3" s="93" t="s">
        <v>346</v>
      </c>
      <c r="N3" s="93" t="s">
        <v>347</v>
      </c>
    </row>
    <row r="4" spans="1:39" ht="30" customHeight="1" thickTop="1" thickBot="1">
      <c r="A4" s="167" t="s">
        <v>348</v>
      </c>
      <c r="B4" s="168" t="s">
        <v>349</v>
      </c>
      <c r="C4" s="169" t="s">
        <v>350</v>
      </c>
      <c r="D4" s="169" t="s">
        <v>351</v>
      </c>
      <c r="E4" s="169" t="s">
        <v>352</v>
      </c>
      <c r="F4" s="169" t="s">
        <v>353</v>
      </c>
      <c r="G4" s="169" t="s">
        <v>352</v>
      </c>
      <c r="H4" s="169" t="s">
        <v>351</v>
      </c>
      <c r="I4" s="168" t="s">
        <v>350</v>
      </c>
      <c r="J4" s="170" t="s">
        <v>354</v>
      </c>
      <c r="K4" s="171" t="s">
        <v>355</v>
      </c>
      <c r="AD4" s="168" t="s">
        <v>349</v>
      </c>
      <c r="AE4" s="169" t="s">
        <v>350</v>
      </c>
      <c r="AF4" s="169" t="s">
        <v>351</v>
      </c>
      <c r="AG4" s="169" t="s">
        <v>352</v>
      </c>
      <c r="AH4" s="169" t="s">
        <v>353</v>
      </c>
      <c r="AI4" s="169" t="s">
        <v>352</v>
      </c>
      <c r="AJ4" s="169" t="s">
        <v>351</v>
      </c>
      <c r="AK4" s="168" t="s">
        <v>350</v>
      </c>
      <c r="AL4" s="170" t="s">
        <v>354</v>
      </c>
    </row>
    <row r="5" spans="1:39" ht="30" customHeight="1" thickTop="1">
      <c r="A5" s="172" t="s">
        <v>356</v>
      </c>
      <c r="B5" s="173"/>
      <c r="C5" s="174" t="s">
        <v>422</v>
      </c>
      <c r="D5" s="175">
        <v>0.27083333333333331</v>
      </c>
      <c r="E5" s="175">
        <v>0.28819444444444448</v>
      </c>
      <c r="F5" s="175">
        <v>0.30069444444444443</v>
      </c>
      <c r="G5" s="175">
        <v>0.31319444444444444</v>
      </c>
      <c r="H5" s="175">
        <v>0.3298611111111111</v>
      </c>
      <c r="I5" s="175">
        <v>0.35138888888888892</v>
      </c>
      <c r="J5" s="176">
        <v>0.37222222222222223</v>
      </c>
      <c r="K5" s="177" t="s">
        <v>357</v>
      </c>
      <c r="M5" s="108"/>
      <c r="N5" s="108"/>
      <c r="P5" s="108"/>
      <c r="Q5" s="108"/>
      <c r="R5" s="108"/>
      <c r="S5" s="108"/>
      <c r="T5" s="108"/>
      <c r="U5" s="178" t="e">
        <f>C5-B5</f>
        <v>#VALUE!</v>
      </c>
      <c r="V5" s="178" t="e">
        <f t="shared" ref="V5:AB9" si="0">D5-C5</f>
        <v>#VALUE!</v>
      </c>
      <c r="W5" s="178">
        <f t="shared" si="0"/>
        <v>1.736111111111116E-2</v>
      </c>
      <c r="X5" s="178">
        <f t="shared" si="0"/>
        <v>1.2499999999999956E-2</v>
      </c>
      <c r="Y5" s="178">
        <f t="shared" si="0"/>
        <v>1.2500000000000011E-2</v>
      </c>
      <c r="Z5" s="178">
        <f t="shared" si="0"/>
        <v>1.6666666666666663E-2</v>
      </c>
      <c r="AA5" s="178">
        <f t="shared" si="0"/>
        <v>2.1527777777777812E-2</v>
      </c>
      <c r="AB5" s="178">
        <f>J5-I5</f>
        <v>2.0833333333333315E-2</v>
      </c>
      <c r="AC5" s="178"/>
      <c r="AD5" s="178">
        <f>B5-B149</f>
        <v>0</v>
      </c>
      <c r="AE5" s="178" t="e">
        <f t="shared" ref="AE5:AJ9" si="1">C5-C149</f>
        <v>#VALUE!</v>
      </c>
      <c r="AF5" s="178">
        <f t="shared" si="1"/>
        <v>1.5972222222222221E-2</v>
      </c>
      <c r="AG5" s="178">
        <f t="shared" si="1"/>
        <v>1.5972222222222276E-2</v>
      </c>
      <c r="AH5" s="178">
        <f t="shared" si="1"/>
        <v>1.5972222222222221E-2</v>
      </c>
      <c r="AI5" s="178">
        <f t="shared" si="1"/>
        <v>1.5972222222222221E-2</v>
      </c>
      <c r="AJ5" s="178">
        <f>H5-H149</f>
        <v>1.5972222222222221E-2</v>
      </c>
      <c r="AK5" s="178">
        <f t="shared" ref="AK5:AL9" si="2">I5-I149</f>
        <v>1.5972222222222221E-2</v>
      </c>
      <c r="AL5" s="178">
        <f t="shared" si="2"/>
        <v>1.5972222222222221E-2</v>
      </c>
      <c r="AM5" s="178"/>
    </row>
    <row r="6" spans="1:39" ht="30" customHeight="1">
      <c r="A6" s="179" t="s">
        <v>358</v>
      </c>
      <c r="B6" s="175">
        <v>0.39305555555555555</v>
      </c>
      <c r="C6" s="175">
        <f>B6+"00:25"</f>
        <v>0.41041666666666665</v>
      </c>
      <c r="D6" s="175">
        <v>0.4368055555555555</v>
      </c>
      <c r="E6" s="175">
        <v>0.4548611111111111</v>
      </c>
      <c r="F6" s="175">
        <v>0.46736111111111112</v>
      </c>
      <c r="G6" s="175">
        <v>0.47986111111111113</v>
      </c>
      <c r="H6" s="175">
        <v>0.49652777777777773</v>
      </c>
      <c r="I6" s="175">
        <v>0.5180555555555556</v>
      </c>
      <c r="J6" s="176">
        <v>0.53888888888888886</v>
      </c>
      <c r="K6" s="180" t="s">
        <v>357</v>
      </c>
      <c r="M6" s="108"/>
      <c r="N6" s="108"/>
      <c r="P6" s="108"/>
      <c r="Q6" s="108"/>
      <c r="R6" s="108"/>
      <c r="S6" s="108"/>
      <c r="T6" s="108"/>
      <c r="U6" s="178">
        <f t="shared" ref="U6:U8" si="3">C6-B6</f>
        <v>1.7361111111111105E-2</v>
      </c>
      <c r="V6" s="178">
        <f t="shared" si="0"/>
        <v>2.6388888888888851E-2</v>
      </c>
      <c r="W6" s="178">
        <f t="shared" si="0"/>
        <v>1.8055555555555602E-2</v>
      </c>
      <c r="X6" s="178">
        <f t="shared" si="0"/>
        <v>1.2500000000000011E-2</v>
      </c>
      <c r="Y6" s="178">
        <f t="shared" si="0"/>
        <v>1.2500000000000011E-2</v>
      </c>
      <c r="Z6" s="178">
        <f t="shared" si="0"/>
        <v>1.6666666666666607E-2</v>
      </c>
      <c r="AA6" s="178">
        <f t="shared" si="0"/>
        <v>2.1527777777777868E-2</v>
      </c>
      <c r="AB6" s="178">
        <f t="shared" si="0"/>
        <v>2.0833333333333259E-2</v>
      </c>
      <c r="AC6" s="178"/>
      <c r="AD6" s="178">
        <f t="shared" ref="AD6:AD9" si="4">B6-B150</f>
        <v>1.6666666666666663E-2</v>
      </c>
      <c r="AE6" s="178">
        <f t="shared" si="1"/>
        <v>1.6666666666666663E-2</v>
      </c>
      <c r="AF6" s="178">
        <f t="shared" si="1"/>
        <v>1.6666666666666607E-2</v>
      </c>
      <c r="AG6" s="178">
        <f t="shared" si="1"/>
        <v>1.6666666666666607E-2</v>
      </c>
      <c r="AH6" s="178">
        <f t="shared" si="1"/>
        <v>1.6666666666666663E-2</v>
      </c>
      <c r="AI6" s="178">
        <f t="shared" si="1"/>
        <v>1.6666666666666663E-2</v>
      </c>
      <c r="AJ6" s="178">
        <f t="shared" si="1"/>
        <v>1.6666666666666607E-2</v>
      </c>
      <c r="AK6" s="178">
        <f t="shared" si="2"/>
        <v>1.6666666666666718E-2</v>
      </c>
      <c r="AL6" s="178">
        <f t="shared" si="2"/>
        <v>1.6666666666666607E-2</v>
      </c>
    </row>
    <row r="7" spans="1:39" ht="30" customHeight="1">
      <c r="A7" s="179" t="s">
        <v>359</v>
      </c>
      <c r="B7" s="175">
        <v>5.9722222222222225E-2</v>
      </c>
      <c r="C7" s="175">
        <f t="shared" ref="C7:C8" si="5">B7+"00:25"</f>
        <v>7.7083333333333337E-2</v>
      </c>
      <c r="D7" s="181">
        <v>0.10347222222222223</v>
      </c>
      <c r="E7" s="175">
        <v>0.12152777777777778</v>
      </c>
      <c r="F7" s="175">
        <v>0.13402777777777777</v>
      </c>
      <c r="G7" s="175">
        <v>0.14652777777777778</v>
      </c>
      <c r="H7" s="175">
        <v>0.16319444444444445</v>
      </c>
      <c r="I7" s="175">
        <v>0.18472222222222223</v>
      </c>
      <c r="J7" s="176">
        <v>0.20555555555555557</v>
      </c>
      <c r="K7" s="180" t="s">
        <v>357</v>
      </c>
      <c r="M7" s="108"/>
      <c r="N7" s="108"/>
      <c r="P7" s="108"/>
      <c r="Q7" s="108"/>
      <c r="R7" s="108"/>
      <c r="S7" s="108"/>
      <c r="T7" s="108"/>
      <c r="U7" s="178">
        <f t="shared" si="3"/>
        <v>1.7361111111111112E-2</v>
      </c>
      <c r="V7" s="178">
        <f t="shared" si="0"/>
        <v>2.6388888888888892E-2</v>
      </c>
      <c r="W7" s="178">
        <f t="shared" si="0"/>
        <v>1.8055555555555547E-2</v>
      </c>
      <c r="X7" s="178">
        <f t="shared" si="0"/>
        <v>1.2499999999999997E-2</v>
      </c>
      <c r="Y7" s="178">
        <f t="shared" si="0"/>
        <v>1.2500000000000011E-2</v>
      </c>
      <c r="Z7" s="178">
        <f t="shared" si="0"/>
        <v>1.6666666666666663E-2</v>
      </c>
      <c r="AA7" s="178">
        <f t="shared" si="0"/>
        <v>2.1527777777777785E-2</v>
      </c>
      <c r="AB7" s="178">
        <f t="shared" si="0"/>
        <v>2.0833333333333343E-2</v>
      </c>
      <c r="AC7" s="178"/>
      <c r="AD7" s="178">
        <f t="shared" si="4"/>
        <v>1.6666666666666663E-2</v>
      </c>
      <c r="AE7" s="178">
        <f t="shared" si="1"/>
        <v>1.6666666666666663E-2</v>
      </c>
      <c r="AF7" s="178">
        <f t="shared" si="1"/>
        <v>1.6666666666666663E-2</v>
      </c>
      <c r="AG7" s="178">
        <f t="shared" si="1"/>
        <v>1.6666666666666663E-2</v>
      </c>
      <c r="AH7" s="178">
        <f t="shared" si="1"/>
        <v>1.6666666666666677E-2</v>
      </c>
      <c r="AI7" s="178">
        <f t="shared" si="1"/>
        <v>1.6666666666666663E-2</v>
      </c>
      <c r="AJ7" s="178">
        <f t="shared" si="1"/>
        <v>1.6666666666666663E-2</v>
      </c>
      <c r="AK7" s="178">
        <f t="shared" si="2"/>
        <v>1.6666666666666691E-2</v>
      </c>
      <c r="AL7" s="178">
        <f t="shared" si="2"/>
        <v>1.6666666666666691E-2</v>
      </c>
    </row>
    <row r="8" spans="1:39" ht="30" customHeight="1">
      <c r="A8" s="179" t="s">
        <v>360</v>
      </c>
      <c r="B8" s="175">
        <v>0.22638888888888889</v>
      </c>
      <c r="C8" s="175">
        <f t="shared" si="5"/>
        <v>0.24374999999999999</v>
      </c>
      <c r="D8" s="175">
        <v>0.27013888888888887</v>
      </c>
      <c r="E8" s="175">
        <v>0.28819444444444448</v>
      </c>
      <c r="F8" s="175">
        <v>0.30069444444444443</v>
      </c>
      <c r="G8" s="175">
        <v>0.31319444444444444</v>
      </c>
      <c r="H8" s="175">
        <v>0.3298611111111111</v>
      </c>
      <c r="I8" s="175">
        <v>0.35138888888888892</v>
      </c>
      <c r="J8" s="176">
        <v>0.37222222222222223</v>
      </c>
      <c r="K8" s="180" t="s">
        <v>357</v>
      </c>
      <c r="M8" s="108"/>
      <c r="N8" s="108"/>
      <c r="P8" s="108"/>
      <c r="Q8" s="108"/>
      <c r="R8" s="108"/>
      <c r="S8" s="108"/>
      <c r="T8" s="108"/>
      <c r="U8" s="178">
        <f t="shared" si="3"/>
        <v>1.7361111111111105E-2</v>
      </c>
      <c r="V8" s="178">
        <f t="shared" si="0"/>
        <v>2.6388888888888878E-2</v>
      </c>
      <c r="W8" s="178">
        <f t="shared" si="0"/>
        <v>1.8055555555555602E-2</v>
      </c>
      <c r="X8" s="178">
        <f t="shared" si="0"/>
        <v>1.2499999999999956E-2</v>
      </c>
      <c r="Y8" s="178">
        <f t="shared" si="0"/>
        <v>1.2500000000000011E-2</v>
      </c>
      <c r="Z8" s="178">
        <f t="shared" si="0"/>
        <v>1.6666666666666663E-2</v>
      </c>
      <c r="AA8" s="178">
        <f t="shared" si="0"/>
        <v>2.1527777777777812E-2</v>
      </c>
      <c r="AB8" s="178">
        <f t="shared" si="0"/>
        <v>2.0833333333333315E-2</v>
      </c>
      <c r="AC8" s="178"/>
      <c r="AD8" s="178">
        <f t="shared" si="4"/>
        <v>1.6666666666666663E-2</v>
      </c>
      <c r="AE8" s="178">
        <f t="shared" si="1"/>
        <v>1.6666666666666663E-2</v>
      </c>
      <c r="AF8" s="178">
        <f t="shared" si="1"/>
        <v>1.6666666666666663E-2</v>
      </c>
      <c r="AG8" s="178">
        <f t="shared" si="1"/>
        <v>1.6666666666666718E-2</v>
      </c>
      <c r="AH8" s="178">
        <f t="shared" si="1"/>
        <v>1.6666666666666663E-2</v>
      </c>
      <c r="AI8" s="178">
        <f t="shared" si="1"/>
        <v>1.6666666666666663E-2</v>
      </c>
      <c r="AJ8" s="178">
        <f t="shared" si="1"/>
        <v>1.6666666666666663E-2</v>
      </c>
      <c r="AK8" s="178">
        <f t="shared" si="2"/>
        <v>1.6666666666666718E-2</v>
      </c>
      <c r="AL8" s="178">
        <f t="shared" si="2"/>
        <v>1.6666666666666663E-2</v>
      </c>
    </row>
    <row r="9" spans="1:39" ht="30" customHeight="1">
      <c r="A9" s="179" t="s">
        <v>361</v>
      </c>
      <c r="B9" s="182">
        <v>0.39583333333333331</v>
      </c>
      <c r="C9" s="175">
        <f>B9+"00:22"</f>
        <v>0.41111111111111109</v>
      </c>
      <c r="D9" s="175">
        <f>C9+"00:26"</f>
        <v>0.42916666666666664</v>
      </c>
      <c r="E9" s="175"/>
      <c r="F9" s="175">
        <f>D9+"00:44"</f>
        <v>0.4597222222222222</v>
      </c>
      <c r="G9" s="173"/>
      <c r="H9" s="173"/>
      <c r="I9" s="173"/>
      <c r="J9" s="183"/>
      <c r="K9" s="184" t="s">
        <v>357</v>
      </c>
      <c r="M9" s="108"/>
      <c r="N9" s="108"/>
      <c r="P9" s="108"/>
      <c r="Q9" s="108"/>
      <c r="R9" s="108"/>
      <c r="S9" s="108"/>
      <c r="T9" s="108"/>
      <c r="U9" s="178">
        <f>C9-B9</f>
        <v>1.5277777777777779E-2</v>
      </c>
      <c r="V9" s="185">
        <f>D9-C9</f>
        <v>1.8055555555555547E-2</v>
      </c>
      <c r="W9" s="178">
        <f t="shared" si="0"/>
        <v>-0.42916666666666664</v>
      </c>
      <c r="X9" s="178">
        <f>F9-D9</f>
        <v>3.0555555555555558E-2</v>
      </c>
      <c r="Y9" s="178">
        <f t="shared" si="0"/>
        <v>-0.4597222222222222</v>
      </c>
      <c r="Z9" s="178">
        <f t="shared" si="0"/>
        <v>0</v>
      </c>
      <c r="AA9" s="178">
        <f t="shared" si="0"/>
        <v>0</v>
      </c>
      <c r="AB9" s="178">
        <f t="shared" si="0"/>
        <v>0</v>
      </c>
      <c r="AC9" s="178"/>
      <c r="AD9" s="178">
        <f t="shared" si="4"/>
        <v>1.8055555555555547E-2</v>
      </c>
      <c r="AE9" s="185">
        <f>C9-C153</f>
        <v>1.9444444444444431E-2</v>
      </c>
      <c r="AF9" s="178">
        <f>D9-D153</f>
        <v>2.0138888888888873E-2</v>
      </c>
      <c r="AG9" s="178">
        <f t="shared" si="1"/>
        <v>-0.42291666666666666</v>
      </c>
      <c r="AH9" s="178">
        <f t="shared" si="1"/>
        <v>1.388888888888884E-3</v>
      </c>
      <c r="AI9" s="178">
        <f>G9-G153</f>
        <v>0</v>
      </c>
      <c r="AJ9" s="178">
        <f t="shared" si="1"/>
        <v>-0.4826388888888889</v>
      </c>
      <c r="AK9" s="178">
        <f t="shared" si="2"/>
        <v>0</v>
      </c>
      <c r="AL9" s="178">
        <f t="shared" si="2"/>
        <v>-0.51388888888888895</v>
      </c>
    </row>
    <row r="10" spans="1:39" ht="30" customHeight="1">
      <c r="A10" s="179"/>
      <c r="B10" s="186"/>
      <c r="C10" s="186"/>
      <c r="D10" s="186"/>
      <c r="E10" s="186"/>
      <c r="F10" s="187"/>
      <c r="G10" s="187"/>
      <c r="H10" s="187"/>
      <c r="I10" s="187"/>
      <c r="J10" s="188"/>
      <c r="K10" s="189"/>
    </row>
    <row r="11" spans="1:39" ht="30" customHeight="1" thickBot="1">
      <c r="A11" s="190">
        <v>1</v>
      </c>
      <c r="B11" s="191"/>
      <c r="C11" s="191"/>
      <c r="D11" s="191"/>
      <c r="E11" s="191"/>
      <c r="F11" s="192"/>
      <c r="G11" s="192"/>
      <c r="H11" s="192"/>
      <c r="I11" s="192"/>
      <c r="J11" s="193"/>
      <c r="K11" s="380" t="s">
        <v>362</v>
      </c>
    </row>
    <row r="12" spans="1:39" ht="30" customHeight="1" thickTop="1" thickBot="1">
      <c r="A12" s="383" t="s">
        <v>363</v>
      </c>
      <c r="B12" s="384"/>
      <c r="C12" s="384"/>
      <c r="D12" s="384"/>
      <c r="E12" s="384"/>
      <c r="F12" s="384"/>
      <c r="G12" s="384"/>
      <c r="H12" s="384"/>
      <c r="I12" s="384"/>
      <c r="J12" s="384"/>
      <c r="K12" s="381"/>
    </row>
    <row r="13" spans="1:39" ht="30" customHeight="1" thickTop="1">
      <c r="A13" s="386" t="s">
        <v>364</v>
      </c>
      <c r="B13" s="387"/>
      <c r="C13" s="388"/>
      <c r="D13" s="387"/>
      <c r="E13" s="389" t="s">
        <v>365</v>
      </c>
      <c r="F13" s="390"/>
      <c r="G13" s="391"/>
      <c r="H13" s="389" t="s">
        <v>366</v>
      </c>
      <c r="I13" s="390"/>
      <c r="J13" s="390"/>
      <c r="K13" s="381"/>
    </row>
    <row r="14" spans="1:39" ht="30" customHeight="1">
      <c r="A14" s="393" t="s">
        <v>367</v>
      </c>
      <c r="B14" s="394"/>
      <c r="C14" s="395" t="s">
        <v>368</v>
      </c>
      <c r="D14" s="395"/>
      <c r="E14" s="396"/>
      <c r="F14" s="365" t="s">
        <v>369</v>
      </c>
      <c r="G14" s="365"/>
      <c r="H14" s="365"/>
      <c r="I14" s="365"/>
      <c r="J14" s="366"/>
      <c r="K14" s="381"/>
    </row>
    <row r="15" spans="1:39" ht="30" customHeight="1">
      <c r="A15" s="397" t="s">
        <v>370</v>
      </c>
      <c r="B15" s="398"/>
      <c r="C15" s="196" t="s">
        <v>371</v>
      </c>
      <c r="D15" s="194" t="s">
        <v>372</v>
      </c>
      <c r="E15" s="195"/>
      <c r="F15" s="365" t="s">
        <v>373</v>
      </c>
      <c r="G15" s="365"/>
      <c r="H15" s="365"/>
      <c r="I15" s="365"/>
      <c r="J15" s="366"/>
      <c r="K15" s="381"/>
    </row>
    <row r="16" spans="1:39" ht="30" customHeight="1" thickBot="1">
      <c r="A16" s="367" t="s">
        <v>374</v>
      </c>
      <c r="B16" s="368"/>
      <c r="C16" s="197" t="s">
        <v>375</v>
      </c>
      <c r="D16" s="369" t="s">
        <v>376</v>
      </c>
      <c r="E16" s="370"/>
      <c r="F16" s="371" t="s">
        <v>377</v>
      </c>
      <c r="G16" s="371"/>
      <c r="H16" s="371"/>
      <c r="I16" s="371"/>
      <c r="J16" s="372"/>
      <c r="K16" s="382"/>
    </row>
    <row r="17" spans="1:38" ht="30" customHeight="1" thickTop="1">
      <c r="A17" s="373" t="s">
        <v>425</v>
      </c>
      <c r="B17" s="373"/>
      <c r="C17" s="373"/>
      <c r="D17" s="373"/>
      <c r="E17" s="373"/>
      <c r="F17" s="373"/>
      <c r="G17" s="373"/>
      <c r="H17" s="373"/>
      <c r="I17" s="378" t="s">
        <v>342</v>
      </c>
      <c r="J17" s="379"/>
    </row>
    <row r="18" spans="1:38" ht="30" customHeight="1">
      <c r="A18" s="373"/>
      <c r="B18" s="373"/>
      <c r="C18" s="373"/>
      <c r="D18" s="373"/>
      <c r="E18" s="373"/>
      <c r="F18" s="373"/>
      <c r="G18" s="373"/>
      <c r="H18" s="373"/>
      <c r="I18" s="376">
        <f>D23</f>
        <v>0.12013888888888889</v>
      </c>
      <c r="J18" s="375"/>
    </row>
    <row r="19" spans="1:38" ht="30" customHeight="1" thickBot="1">
      <c r="A19" s="377">
        <f>$A$3</f>
        <v>45080</v>
      </c>
      <c r="B19" s="377"/>
      <c r="C19" s="377"/>
      <c r="D19" s="94" t="s">
        <v>343</v>
      </c>
      <c r="E19" s="274">
        <f>_xlfn.XLOOKUP(H19,'월간 계획'!C:C,'월간 계획'!B:B,"")</f>
        <v>3661</v>
      </c>
      <c r="F19" s="296">
        <f>_xlfn.XLOOKUP(J19,'월간 계획'!C:C,'월간 계획'!B:B,"")</f>
        <v>3661</v>
      </c>
      <c r="G19" s="95" t="s">
        <v>344</v>
      </c>
      <c r="H19" s="95" t="str">
        <f>_xlfn.XLOOKUP(M19,'월간 계획'!U:U,'월간 계획'!C:C,"")</f>
        <v>이인섭</v>
      </c>
      <c r="I19" s="95" t="s">
        <v>345</v>
      </c>
      <c r="J19" s="96" t="str">
        <f>_xlfn.XLOOKUP(N19,'월간 계획'!U:U,'월간 계획'!C:C,"")</f>
        <v>김익수</v>
      </c>
      <c r="K19" s="93"/>
      <c r="L19" s="93" t="str">
        <f>IF(E19=F19,"ok","확인")</f>
        <v>ok</v>
      </c>
      <c r="M19" s="93" t="s">
        <v>379</v>
      </c>
      <c r="N19" s="93" t="s">
        <v>380</v>
      </c>
    </row>
    <row r="20" spans="1:38" ht="30" customHeight="1" thickTop="1" thickBot="1">
      <c r="A20" s="198" t="s">
        <v>348</v>
      </c>
      <c r="B20" s="168" t="s">
        <v>349</v>
      </c>
      <c r="C20" s="169" t="s">
        <v>350</v>
      </c>
      <c r="D20" s="169" t="s">
        <v>351</v>
      </c>
      <c r="E20" s="169" t="s">
        <v>352</v>
      </c>
      <c r="F20" s="169" t="s">
        <v>353</v>
      </c>
      <c r="G20" s="169" t="s">
        <v>352</v>
      </c>
      <c r="H20" s="169" t="s">
        <v>351</v>
      </c>
      <c r="I20" s="168" t="s">
        <v>350</v>
      </c>
      <c r="J20" s="199" t="s">
        <v>354</v>
      </c>
      <c r="K20" s="171" t="s">
        <v>355</v>
      </c>
    </row>
    <row r="21" spans="1:38" ht="30" customHeight="1" thickTop="1">
      <c r="A21" s="200" t="s">
        <v>356</v>
      </c>
      <c r="B21" s="201">
        <v>0.24305555555555555</v>
      </c>
      <c r="C21" s="175">
        <f>B21+"00:25"</f>
        <v>0.26041666666666669</v>
      </c>
      <c r="D21" s="201">
        <v>0.28680555555555554</v>
      </c>
      <c r="E21" s="201">
        <v>0.30486111111111108</v>
      </c>
      <c r="F21" s="201">
        <v>0.31736111111111115</v>
      </c>
      <c r="G21" s="201">
        <v>0.3298611111111111</v>
      </c>
      <c r="H21" s="201">
        <v>0.34652777777777777</v>
      </c>
      <c r="I21" s="201">
        <v>0.36805555555555558</v>
      </c>
      <c r="J21" s="202">
        <v>0.3888888888888889</v>
      </c>
      <c r="K21" s="177" t="s">
        <v>357</v>
      </c>
      <c r="M21" s="108"/>
      <c r="N21" s="108"/>
      <c r="P21" s="108"/>
      <c r="Q21" s="108"/>
      <c r="R21" s="108"/>
      <c r="S21" s="108"/>
      <c r="T21" s="108"/>
      <c r="U21" s="178">
        <f>C21-B21</f>
        <v>1.7361111111111133E-2</v>
      </c>
      <c r="V21" s="178">
        <f t="shared" ref="V21:AB25" si="6">D21-C21</f>
        <v>2.6388888888888851E-2</v>
      </c>
      <c r="W21" s="178">
        <f t="shared" si="6"/>
        <v>1.8055555555555547E-2</v>
      </c>
      <c r="X21" s="178">
        <f t="shared" si="6"/>
        <v>1.2500000000000067E-2</v>
      </c>
      <c r="Y21" s="178">
        <f t="shared" si="6"/>
        <v>1.2499999999999956E-2</v>
      </c>
      <c r="Z21" s="178">
        <f t="shared" si="6"/>
        <v>1.6666666666666663E-2</v>
      </c>
      <c r="AA21" s="178">
        <f t="shared" si="6"/>
        <v>2.1527777777777812E-2</v>
      </c>
      <c r="AB21" s="178">
        <f>J21-I21</f>
        <v>2.0833333333333315E-2</v>
      </c>
      <c r="AC21" s="178"/>
      <c r="AD21" s="178">
        <f>B21-B5</f>
        <v>0.24305555555555555</v>
      </c>
      <c r="AE21" s="178" t="e">
        <f t="shared" ref="AE21:AL25" si="7">C21-C5</f>
        <v>#VALUE!</v>
      </c>
      <c r="AF21" s="178">
        <f t="shared" si="7"/>
        <v>1.5972222222222221E-2</v>
      </c>
      <c r="AG21" s="178">
        <f t="shared" si="7"/>
        <v>1.6666666666666607E-2</v>
      </c>
      <c r="AH21" s="178">
        <f t="shared" si="7"/>
        <v>1.6666666666666718E-2</v>
      </c>
      <c r="AI21" s="178">
        <f t="shared" si="7"/>
        <v>1.6666666666666663E-2</v>
      </c>
      <c r="AJ21" s="178">
        <f t="shared" si="7"/>
        <v>1.6666666666666663E-2</v>
      </c>
      <c r="AK21" s="178">
        <f t="shared" si="7"/>
        <v>1.6666666666666663E-2</v>
      </c>
      <c r="AL21" s="178">
        <f t="shared" si="7"/>
        <v>1.6666666666666663E-2</v>
      </c>
    </row>
    <row r="22" spans="1:38" ht="30" customHeight="1">
      <c r="A22" s="203" t="s">
        <v>358</v>
      </c>
      <c r="B22" s="175">
        <v>0.40972222222222227</v>
      </c>
      <c r="C22" s="175">
        <f t="shared" ref="C22:C24" si="8">B22+"00:25"</f>
        <v>0.42708333333333337</v>
      </c>
      <c r="D22" s="175">
        <v>0.45347222222222222</v>
      </c>
      <c r="E22" s="175">
        <v>0.47152777777777777</v>
      </c>
      <c r="F22" s="175">
        <v>0.48402777777777778</v>
      </c>
      <c r="G22" s="175">
        <v>0.49652777777777773</v>
      </c>
      <c r="H22" s="175">
        <v>0.5131944444444444</v>
      </c>
      <c r="I22" s="175">
        <v>0.53472222222222221</v>
      </c>
      <c r="J22" s="176">
        <v>5.5555555555555552E-2</v>
      </c>
      <c r="K22" s="180" t="s">
        <v>357</v>
      </c>
      <c r="M22" s="108"/>
      <c r="N22" s="108"/>
      <c r="P22" s="108"/>
      <c r="Q22" s="108"/>
      <c r="R22" s="108"/>
      <c r="S22" s="108"/>
      <c r="T22" s="108"/>
      <c r="U22" s="178">
        <f t="shared" ref="U22:U25" si="9">C22-B22</f>
        <v>1.7361111111111105E-2</v>
      </c>
      <c r="V22" s="178">
        <f t="shared" si="6"/>
        <v>2.6388888888888851E-2</v>
      </c>
      <c r="W22" s="178">
        <f t="shared" si="6"/>
        <v>1.8055555555555547E-2</v>
      </c>
      <c r="X22" s="178">
        <f t="shared" si="6"/>
        <v>1.2500000000000011E-2</v>
      </c>
      <c r="Y22" s="178">
        <f t="shared" si="6"/>
        <v>1.2499999999999956E-2</v>
      </c>
      <c r="Z22" s="178">
        <f t="shared" si="6"/>
        <v>1.6666666666666663E-2</v>
      </c>
      <c r="AA22" s="178">
        <f t="shared" si="6"/>
        <v>2.1527777777777812E-2</v>
      </c>
      <c r="AB22" s="178">
        <f t="shared" si="6"/>
        <v>-0.47916666666666663</v>
      </c>
      <c r="AC22" s="178"/>
      <c r="AD22" s="178">
        <f t="shared" ref="AD22:AD25" si="10">B22-B6</f>
        <v>1.6666666666666718E-2</v>
      </c>
      <c r="AE22" s="178">
        <f t="shared" si="7"/>
        <v>1.6666666666666718E-2</v>
      </c>
      <c r="AF22" s="178">
        <f t="shared" si="7"/>
        <v>1.6666666666666718E-2</v>
      </c>
      <c r="AG22" s="178">
        <f t="shared" si="7"/>
        <v>1.6666666666666663E-2</v>
      </c>
      <c r="AH22" s="178">
        <f t="shared" si="7"/>
        <v>1.6666666666666663E-2</v>
      </c>
      <c r="AI22" s="178">
        <f t="shared" si="7"/>
        <v>1.6666666666666607E-2</v>
      </c>
      <c r="AJ22" s="178">
        <f t="shared" si="7"/>
        <v>1.6666666666666663E-2</v>
      </c>
      <c r="AK22" s="178">
        <f t="shared" si="7"/>
        <v>1.6666666666666607E-2</v>
      </c>
      <c r="AL22" s="178">
        <f t="shared" si="7"/>
        <v>-0.48333333333333328</v>
      </c>
    </row>
    <row r="23" spans="1:38" ht="30" customHeight="1">
      <c r="A23" s="203" t="s">
        <v>359</v>
      </c>
      <c r="B23" s="175">
        <v>7.6388888888888895E-2</v>
      </c>
      <c r="C23" s="175">
        <f t="shared" si="8"/>
        <v>9.375E-2</v>
      </c>
      <c r="D23" s="181">
        <v>0.12013888888888889</v>
      </c>
      <c r="E23" s="175">
        <v>0.13819444444444443</v>
      </c>
      <c r="F23" s="175">
        <v>0.15069444444444444</v>
      </c>
      <c r="G23" s="175">
        <v>0.16319444444444445</v>
      </c>
      <c r="H23" s="175">
        <v>0.17986111111111111</v>
      </c>
      <c r="I23" s="175">
        <v>0.20138888888888887</v>
      </c>
      <c r="J23" s="176">
        <v>0.22222222222222221</v>
      </c>
      <c r="K23" s="180" t="s">
        <v>357</v>
      </c>
      <c r="M23" s="108"/>
      <c r="N23" s="108"/>
      <c r="P23" s="108"/>
      <c r="Q23" s="108"/>
      <c r="R23" s="108"/>
      <c r="S23" s="108"/>
      <c r="T23" s="108"/>
      <c r="U23" s="178">
        <f t="shared" si="9"/>
        <v>1.7361111111111105E-2</v>
      </c>
      <c r="V23" s="178">
        <f t="shared" si="6"/>
        <v>2.6388888888888892E-2</v>
      </c>
      <c r="W23" s="178">
        <f t="shared" si="6"/>
        <v>1.8055555555555533E-2</v>
      </c>
      <c r="X23" s="178">
        <f t="shared" si="6"/>
        <v>1.2500000000000011E-2</v>
      </c>
      <c r="Y23" s="178">
        <f t="shared" si="6"/>
        <v>1.2500000000000011E-2</v>
      </c>
      <c r="Z23" s="178">
        <f t="shared" si="6"/>
        <v>1.6666666666666663E-2</v>
      </c>
      <c r="AA23" s="178">
        <f t="shared" si="6"/>
        <v>2.1527777777777757E-2</v>
      </c>
      <c r="AB23" s="178">
        <f t="shared" si="6"/>
        <v>2.0833333333333343E-2</v>
      </c>
      <c r="AC23" s="178"/>
      <c r="AD23" s="178">
        <f t="shared" si="10"/>
        <v>1.666666666666667E-2</v>
      </c>
      <c r="AE23" s="178">
        <f t="shared" si="7"/>
        <v>1.6666666666666663E-2</v>
      </c>
      <c r="AF23" s="178">
        <f t="shared" si="7"/>
        <v>1.6666666666666663E-2</v>
      </c>
      <c r="AG23" s="178">
        <f t="shared" si="7"/>
        <v>1.6666666666666649E-2</v>
      </c>
      <c r="AH23" s="178">
        <f t="shared" si="7"/>
        <v>1.6666666666666663E-2</v>
      </c>
      <c r="AI23" s="178">
        <f t="shared" si="7"/>
        <v>1.6666666666666663E-2</v>
      </c>
      <c r="AJ23" s="178">
        <f t="shared" si="7"/>
        <v>1.6666666666666663E-2</v>
      </c>
      <c r="AK23" s="178">
        <f t="shared" si="7"/>
        <v>1.6666666666666635E-2</v>
      </c>
      <c r="AL23" s="178">
        <f t="shared" si="7"/>
        <v>1.6666666666666635E-2</v>
      </c>
    </row>
    <row r="24" spans="1:38" ht="30" customHeight="1">
      <c r="A24" s="203" t="s">
        <v>360</v>
      </c>
      <c r="B24" s="175">
        <v>0.24305555555555555</v>
      </c>
      <c r="C24" s="175">
        <f t="shared" si="8"/>
        <v>0.26041666666666669</v>
      </c>
      <c r="D24" s="175">
        <v>0.28680555555555554</v>
      </c>
      <c r="E24" s="175">
        <v>0.30486111111111108</v>
      </c>
      <c r="F24" s="175">
        <v>0.31736111111111115</v>
      </c>
      <c r="G24" s="175">
        <v>0.3298611111111111</v>
      </c>
      <c r="H24" s="175">
        <v>0.34652777777777777</v>
      </c>
      <c r="I24" s="175">
        <v>0.36805555555555558</v>
      </c>
      <c r="J24" s="176">
        <v>0.3888888888888889</v>
      </c>
      <c r="K24" s="180" t="s">
        <v>357</v>
      </c>
      <c r="M24" s="108"/>
      <c r="N24" s="108"/>
      <c r="P24" s="108"/>
      <c r="Q24" s="108"/>
      <c r="R24" s="108"/>
      <c r="S24" s="108"/>
      <c r="T24" s="108"/>
      <c r="U24" s="178">
        <f t="shared" si="9"/>
        <v>1.7361111111111133E-2</v>
      </c>
      <c r="V24" s="178">
        <f t="shared" si="6"/>
        <v>2.6388888888888851E-2</v>
      </c>
      <c r="W24" s="178">
        <f>E24-D24</f>
        <v>1.8055555555555547E-2</v>
      </c>
      <c r="X24" s="178">
        <f t="shared" si="6"/>
        <v>1.2500000000000067E-2</v>
      </c>
      <c r="Y24" s="178">
        <f t="shared" si="6"/>
        <v>1.2499999999999956E-2</v>
      </c>
      <c r="Z24" s="178">
        <f t="shared" si="6"/>
        <v>1.6666666666666663E-2</v>
      </c>
      <c r="AA24" s="178">
        <f t="shared" si="6"/>
        <v>2.1527777777777812E-2</v>
      </c>
      <c r="AB24" s="178">
        <f t="shared" si="6"/>
        <v>2.0833333333333315E-2</v>
      </c>
      <c r="AC24" s="178"/>
      <c r="AD24" s="178">
        <f t="shared" si="10"/>
        <v>1.6666666666666663E-2</v>
      </c>
      <c r="AE24" s="178">
        <f t="shared" si="7"/>
        <v>1.6666666666666691E-2</v>
      </c>
      <c r="AF24" s="178">
        <f t="shared" si="7"/>
        <v>1.6666666666666663E-2</v>
      </c>
      <c r="AG24" s="178">
        <f t="shared" si="7"/>
        <v>1.6666666666666607E-2</v>
      </c>
      <c r="AH24" s="178">
        <f t="shared" si="7"/>
        <v>1.6666666666666718E-2</v>
      </c>
      <c r="AI24" s="178">
        <f t="shared" si="7"/>
        <v>1.6666666666666663E-2</v>
      </c>
      <c r="AJ24" s="178">
        <f t="shared" si="7"/>
        <v>1.6666666666666663E-2</v>
      </c>
      <c r="AK24" s="178">
        <f t="shared" si="7"/>
        <v>1.6666666666666663E-2</v>
      </c>
      <c r="AL24" s="178">
        <f t="shared" si="7"/>
        <v>1.6666666666666663E-2</v>
      </c>
    </row>
    <row r="25" spans="1:38" ht="30" customHeight="1">
      <c r="A25" s="203" t="s">
        <v>361</v>
      </c>
      <c r="B25" s="182">
        <v>0.41388888888888892</v>
      </c>
      <c r="C25" s="175">
        <f>B25+"00:22"</f>
        <v>0.4291666666666667</v>
      </c>
      <c r="D25" s="175">
        <f>C25+"00:25"</f>
        <v>0.4465277777777778</v>
      </c>
      <c r="E25" s="175"/>
      <c r="F25" s="175">
        <f>D25+"00:40"</f>
        <v>0.47430555555555559</v>
      </c>
      <c r="G25" s="173"/>
      <c r="H25" s="173"/>
      <c r="I25" s="173"/>
      <c r="J25" s="183"/>
      <c r="K25" s="184" t="s">
        <v>357</v>
      </c>
      <c r="M25" s="108"/>
      <c r="N25" s="108"/>
      <c r="P25" s="108"/>
      <c r="Q25" s="108"/>
      <c r="R25" s="108"/>
      <c r="S25" s="108"/>
      <c r="T25" s="108"/>
      <c r="U25" s="178">
        <f t="shared" si="9"/>
        <v>1.5277777777777779E-2</v>
      </c>
      <c r="V25" s="185">
        <f>D25-C25</f>
        <v>1.7361111111111105E-2</v>
      </c>
      <c r="W25" s="178">
        <f t="shared" ref="W25" si="11">E25-D25</f>
        <v>-0.4465277777777778</v>
      </c>
      <c r="X25" s="178">
        <f>F25-D25</f>
        <v>2.777777777777779E-2</v>
      </c>
      <c r="Y25" s="178">
        <f t="shared" si="6"/>
        <v>-0.47430555555555559</v>
      </c>
      <c r="Z25" s="178">
        <f t="shared" si="6"/>
        <v>0</v>
      </c>
      <c r="AA25" s="178">
        <f t="shared" si="6"/>
        <v>0</v>
      </c>
      <c r="AB25" s="178">
        <f t="shared" si="6"/>
        <v>0</v>
      </c>
      <c r="AC25" s="178"/>
      <c r="AD25" s="178">
        <f t="shared" si="10"/>
        <v>1.8055555555555602E-2</v>
      </c>
      <c r="AE25" s="178">
        <f t="shared" si="7"/>
        <v>1.8055555555555602E-2</v>
      </c>
      <c r="AF25" s="178">
        <f t="shared" si="7"/>
        <v>1.736111111111116E-2</v>
      </c>
      <c r="AG25" s="178">
        <f>E25-E9</f>
        <v>0</v>
      </c>
      <c r="AH25" s="178">
        <f t="shared" si="7"/>
        <v>1.4583333333333393E-2</v>
      </c>
      <c r="AI25" s="178">
        <f t="shared" si="7"/>
        <v>0</v>
      </c>
      <c r="AJ25" s="178">
        <f t="shared" si="7"/>
        <v>0</v>
      </c>
      <c r="AK25" s="178">
        <f t="shared" si="7"/>
        <v>0</v>
      </c>
      <c r="AL25" s="178">
        <f t="shared" si="7"/>
        <v>0</v>
      </c>
    </row>
    <row r="26" spans="1:38" ht="30" customHeight="1">
      <c r="A26" s="203"/>
      <c r="B26" s="204"/>
      <c r="C26" s="205"/>
      <c r="D26" s="205"/>
      <c r="E26" s="205"/>
      <c r="F26" s="205"/>
      <c r="G26" s="206"/>
      <c r="H26" s="206"/>
      <c r="I26" s="206"/>
      <c r="J26" s="206"/>
      <c r="K26" s="189"/>
    </row>
    <row r="27" spans="1:38" ht="30" customHeight="1" thickBot="1">
      <c r="A27" s="207">
        <v>2</v>
      </c>
      <c r="B27" s="191"/>
      <c r="C27" s="191"/>
      <c r="D27" s="191"/>
      <c r="E27" s="191"/>
      <c r="F27" s="192"/>
      <c r="G27" s="192"/>
      <c r="H27" s="192"/>
      <c r="I27" s="192"/>
      <c r="J27" s="208"/>
      <c r="K27" s="380" t="s">
        <v>362</v>
      </c>
    </row>
    <row r="28" spans="1:38" ht="30" customHeight="1" thickTop="1" thickBot="1">
      <c r="A28" s="383" t="s">
        <v>363</v>
      </c>
      <c r="B28" s="384"/>
      <c r="C28" s="384"/>
      <c r="D28" s="384"/>
      <c r="E28" s="384"/>
      <c r="F28" s="384"/>
      <c r="G28" s="384"/>
      <c r="H28" s="384"/>
      <c r="I28" s="384"/>
      <c r="J28" s="385"/>
      <c r="K28" s="381"/>
    </row>
    <row r="29" spans="1:38" ht="30" customHeight="1" thickTop="1">
      <c r="A29" s="386" t="s">
        <v>364</v>
      </c>
      <c r="B29" s="387"/>
      <c r="C29" s="388"/>
      <c r="D29" s="387"/>
      <c r="E29" s="389" t="s">
        <v>365</v>
      </c>
      <c r="F29" s="390"/>
      <c r="G29" s="391"/>
      <c r="H29" s="389" t="s">
        <v>366</v>
      </c>
      <c r="I29" s="390"/>
      <c r="J29" s="392"/>
      <c r="K29" s="381"/>
    </row>
    <row r="30" spans="1:38" ht="30" customHeight="1">
      <c r="A30" s="393" t="s">
        <v>367</v>
      </c>
      <c r="B30" s="394"/>
      <c r="C30" s="395" t="s">
        <v>368</v>
      </c>
      <c r="D30" s="395"/>
      <c r="E30" s="396"/>
      <c r="F30" s="365" t="s">
        <v>369</v>
      </c>
      <c r="G30" s="365"/>
      <c r="H30" s="365"/>
      <c r="I30" s="365"/>
      <c r="J30" s="366"/>
      <c r="K30" s="381"/>
    </row>
    <row r="31" spans="1:38" ht="30" customHeight="1">
      <c r="A31" s="397" t="s">
        <v>370</v>
      </c>
      <c r="B31" s="398"/>
      <c r="C31" s="196" t="s">
        <v>371</v>
      </c>
      <c r="D31" s="194" t="s">
        <v>372</v>
      </c>
      <c r="E31" s="195"/>
      <c r="F31" s="365" t="s">
        <v>373</v>
      </c>
      <c r="G31" s="365"/>
      <c r="H31" s="365"/>
      <c r="I31" s="365"/>
      <c r="J31" s="366"/>
      <c r="K31" s="381"/>
    </row>
    <row r="32" spans="1:38" ht="30" customHeight="1" thickBot="1">
      <c r="A32" s="367" t="s">
        <v>374</v>
      </c>
      <c r="B32" s="368"/>
      <c r="C32" s="197" t="s">
        <v>375</v>
      </c>
      <c r="D32" s="369" t="s">
        <v>376</v>
      </c>
      <c r="E32" s="370"/>
      <c r="F32" s="371" t="s">
        <v>377</v>
      </c>
      <c r="G32" s="371"/>
      <c r="H32" s="371"/>
      <c r="I32" s="371"/>
      <c r="J32" s="372"/>
      <c r="K32" s="382"/>
    </row>
    <row r="33" spans="1:38" ht="30" customHeight="1" thickTop="1">
      <c r="A33" s="373" t="s">
        <v>426</v>
      </c>
      <c r="B33" s="373"/>
      <c r="C33" s="373"/>
      <c r="D33" s="373"/>
      <c r="E33" s="373"/>
      <c r="F33" s="373"/>
      <c r="G33" s="373"/>
      <c r="H33" s="373"/>
      <c r="I33" s="378" t="s">
        <v>342</v>
      </c>
      <c r="J33" s="379"/>
    </row>
    <row r="34" spans="1:38" ht="30" customHeight="1">
      <c r="A34" s="373"/>
      <c r="B34" s="373"/>
      <c r="C34" s="373"/>
      <c r="D34" s="373"/>
      <c r="E34" s="373"/>
      <c r="F34" s="373"/>
      <c r="G34" s="373"/>
      <c r="H34" s="373"/>
      <c r="I34" s="376">
        <f>D39</f>
        <v>0.13680555555555554</v>
      </c>
      <c r="J34" s="375"/>
    </row>
    <row r="35" spans="1:38" ht="30" customHeight="1" thickBot="1">
      <c r="A35" s="377">
        <f>$A$3</f>
        <v>45080</v>
      </c>
      <c r="B35" s="377"/>
      <c r="C35" s="377"/>
      <c r="D35" s="94" t="s">
        <v>343</v>
      </c>
      <c r="E35" s="274">
        <f>_xlfn.XLOOKUP(H35,'월간 계획'!C:C,'월간 계획'!B:B,"")</f>
        <v>3662</v>
      </c>
      <c r="F35" s="296">
        <f>_xlfn.XLOOKUP(J35,'월간 계획'!C:C,'월간 계획'!B:B,"")</f>
        <v>3662</v>
      </c>
      <c r="G35" s="95" t="s">
        <v>344</v>
      </c>
      <c r="H35" s="95" t="str">
        <f>_xlfn.XLOOKUP(M35,'월간 계획'!U:U,'월간 계획'!C:C,"")</f>
        <v>최용선</v>
      </c>
      <c r="I35" s="95" t="s">
        <v>345</v>
      </c>
      <c r="J35" s="96" t="str">
        <f>_xlfn.XLOOKUP(N35,'월간 계획'!U:U,'월간 계획'!C:C,"")</f>
        <v>김학희</v>
      </c>
      <c r="K35" s="93"/>
      <c r="L35" s="93" t="str">
        <f>IF(E35=F35,"ok","확인")</f>
        <v>ok</v>
      </c>
      <c r="M35" s="93" t="s">
        <v>382</v>
      </c>
      <c r="N35" s="93" t="s">
        <v>383</v>
      </c>
    </row>
    <row r="36" spans="1:38" ht="30" customHeight="1" thickTop="1" thickBot="1">
      <c r="A36" s="198" t="s">
        <v>348</v>
      </c>
      <c r="B36" s="168" t="s">
        <v>349</v>
      </c>
      <c r="C36" s="169" t="s">
        <v>350</v>
      </c>
      <c r="D36" s="169" t="s">
        <v>351</v>
      </c>
      <c r="E36" s="169" t="s">
        <v>352</v>
      </c>
      <c r="F36" s="169" t="s">
        <v>353</v>
      </c>
      <c r="G36" s="169" t="s">
        <v>352</v>
      </c>
      <c r="H36" s="169" t="s">
        <v>351</v>
      </c>
      <c r="I36" s="168" t="s">
        <v>350</v>
      </c>
      <c r="J36" s="199" t="s">
        <v>354</v>
      </c>
      <c r="K36" s="171" t="s">
        <v>355</v>
      </c>
    </row>
    <row r="37" spans="1:38" ht="30" customHeight="1" thickTop="1">
      <c r="A37" s="200" t="s">
        <v>356</v>
      </c>
      <c r="B37" s="175">
        <v>0.25972222222222224</v>
      </c>
      <c r="C37" s="175">
        <f>B37+"00:25"</f>
        <v>0.27708333333333335</v>
      </c>
      <c r="D37" s="175">
        <v>0.3034722222222222</v>
      </c>
      <c r="E37" s="175">
        <v>0.3215277777777778</v>
      </c>
      <c r="F37" s="175">
        <v>0.33402777777777781</v>
      </c>
      <c r="G37" s="175">
        <v>0.34652777777777777</v>
      </c>
      <c r="H37" s="175">
        <v>0.36319444444444443</v>
      </c>
      <c r="I37" s="175">
        <v>0.38472222222222219</v>
      </c>
      <c r="J37" s="175">
        <v>0.4055555555555555</v>
      </c>
      <c r="K37" s="177" t="s">
        <v>357</v>
      </c>
      <c r="M37" s="108"/>
      <c r="N37" s="108"/>
      <c r="P37" s="108"/>
      <c r="Q37" s="108"/>
      <c r="R37" s="108"/>
      <c r="S37" s="108"/>
      <c r="T37" s="108"/>
      <c r="U37" s="178">
        <f>C37-B37</f>
        <v>1.7361111111111105E-2</v>
      </c>
      <c r="V37" s="178">
        <f t="shared" ref="V37:AB41" si="12">D37-C37</f>
        <v>2.6388888888888851E-2</v>
      </c>
      <c r="W37" s="178">
        <f t="shared" si="12"/>
        <v>1.8055555555555602E-2</v>
      </c>
      <c r="X37" s="178">
        <f t="shared" si="12"/>
        <v>1.2500000000000011E-2</v>
      </c>
      <c r="Y37" s="178">
        <f t="shared" si="12"/>
        <v>1.2499999999999956E-2</v>
      </c>
      <c r="Z37" s="178">
        <f t="shared" si="12"/>
        <v>1.6666666666666663E-2</v>
      </c>
      <c r="AA37" s="178">
        <f t="shared" si="12"/>
        <v>2.1527777777777757E-2</v>
      </c>
      <c r="AB37" s="178">
        <f>J37-I37</f>
        <v>2.0833333333333315E-2</v>
      </c>
      <c r="AC37" s="178"/>
      <c r="AD37" s="178">
        <f>B37-B21</f>
        <v>1.6666666666666691E-2</v>
      </c>
      <c r="AE37" s="178">
        <f t="shared" ref="AE37:AL41" si="13">C37-C21</f>
        <v>1.6666666666666663E-2</v>
      </c>
      <c r="AF37" s="178">
        <f t="shared" si="13"/>
        <v>1.6666666666666663E-2</v>
      </c>
      <c r="AG37" s="178">
        <f t="shared" si="13"/>
        <v>1.6666666666666718E-2</v>
      </c>
      <c r="AH37" s="178">
        <f t="shared" si="13"/>
        <v>1.6666666666666663E-2</v>
      </c>
      <c r="AI37" s="178">
        <f t="shared" si="13"/>
        <v>1.6666666666666663E-2</v>
      </c>
      <c r="AJ37" s="178">
        <f t="shared" si="13"/>
        <v>1.6666666666666663E-2</v>
      </c>
      <c r="AK37" s="178">
        <f t="shared" si="13"/>
        <v>1.6666666666666607E-2</v>
      </c>
      <c r="AL37" s="178">
        <f t="shared" si="13"/>
        <v>1.6666666666666607E-2</v>
      </c>
    </row>
    <row r="38" spans="1:38" ht="30" customHeight="1">
      <c r="A38" s="203" t="s">
        <v>358</v>
      </c>
      <c r="B38" s="175">
        <v>0.42638888888888887</v>
      </c>
      <c r="C38" s="175">
        <f t="shared" ref="C38:C40" si="14">B38+"00:25"</f>
        <v>0.44374999999999998</v>
      </c>
      <c r="D38" s="175">
        <v>0.47013888888888888</v>
      </c>
      <c r="E38" s="175">
        <v>0.48819444444444443</v>
      </c>
      <c r="F38" s="175">
        <v>0.50069444444444444</v>
      </c>
      <c r="G38" s="175">
        <v>0.5131944444444444</v>
      </c>
      <c r="H38" s="175">
        <v>0.52986111111111112</v>
      </c>
      <c r="I38" s="175">
        <v>5.1388888888888894E-2</v>
      </c>
      <c r="J38" s="175">
        <v>7.2222222222222229E-2</v>
      </c>
      <c r="K38" s="180" t="s">
        <v>357</v>
      </c>
      <c r="M38" s="108"/>
      <c r="N38" s="108"/>
      <c r="P38" s="108"/>
      <c r="Q38" s="108"/>
      <c r="R38" s="108"/>
      <c r="S38" s="108"/>
      <c r="T38" s="108"/>
      <c r="U38" s="178">
        <f t="shared" ref="U38:U41" si="15">C38-B38</f>
        <v>1.7361111111111105E-2</v>
      </c>
      <c r="V38" s="178">
        <f t="shared" si="12"/>
        <v>2.6388888888888906E-2</v>
      </c>
      <c r="W38" s="178">
        <f t="shared" si="12"/>
        <v>1.8055555555555547E-2</v>
      </c>
      <c r="X38" s="178">
        <f t="shared" si="12"/>
        <v>1.2500000000000011E-2</v>
      </c>
      <c r="Y38" s="178">
        <f t="shared" si="12"/>
        <v>1.2499999999999956E-2</v>
      </c>
      <c r="Z38" s="178">
        <f t="shared" si="12"/>
        <v>1.6666666666666718E-2</v>
      </c>
      <c r="AA38" s="178">
        <f t="shared" si="12"/>
        <v>-0.47847222222222224</v>
      </c>
      <c r="AB38" s="178">
        <f t="shared" si="12"/>
        <v>2.0833333333333336E-2</v>
      </c>
      <c r="AC38" s="178"/>
      <c r="AD38" s="178">
        <f t="shared" ref="AD38:AD41" si="16">B38-B22</f>
        <v>1.6666666666666607E-2</v>
      </c>
      <c r="AE38" s="178">
        <f t="shared" si="13"/>
        <v>1.6666666666666607E-2</v>
      </c>
      <c r="AF38" s="178">
        <f t="shared" si="13"/>
        <v>1.6666666666666663E-2</v>
      </c>
      <c r="AG38" s="178">
        <f t="shared" si="13"/>
        <v>1.6666666666666663E-2</v>
      </c>
      <c r="AH38" s="178">
        <f t="shared" si="13"/>
        <v>1.6666666666666663E-2</v>
      </c>
      <c r="AI38" s="178">
        <f t="shared" si="13"/>
        <v>1.6666666666666663E-2</v>
      </c>
      <c r="AJ38" s="178">
        <f t="shared" si="13"/>
        <v>1.6666666666666718E-2</v>
      </c>
      <c r="AK38" s="178">
        <f t="shared" si="13"/>
        <v>-0.48333333333333334</v>
      </c>
      <c r="AL38" s="178">
        <f t="shared" si="13"/>
        <v>1.6666666666666677E-2</v>
      </c>
    </row>
    <row r="39" spans="1:38" ht="30" customHeight="1">
      <c r="A39" s="203" t="s">
        <v>359</v>
      </c>
      <c r="B39" s="175">
        <v>9.3055555555555558E-2</v>
      </c>
      <c r="C39" s="175">
        <f t="shared" si="14"/>
        <v>0.11041666666666666</v>
      </c>
      <c r="D39" s="181">
        <v>0.13680555555555554</v>
      </c>
      <c r="E39" s="175">
        <v>0.15486111111111112</v>
      </c>
      <c r="F39" s="175">
        <v>0.1673611111111111</v>
      </c>
      <c r="G39" s="175">
        <v>0.17986111111111111</v>
      </c>
      <c r="H39" s="175">
        <v>0.19652777777777777</v>
      </c>
      <c r="I39" s="175">
        <v>0.21805555555555556</v>
      </c>
      <c r="J39" s="175">
        <v>0.2388888888888889</v>
      </c>
      <c r="K39" s="180" t="s">
        <v>357</v>
      </c>
      <c r="M39" s="108"/>
      <c r="N39" s="108"/>
      <c r="P39" s="108"/>
      <c r="Q39" s="108"/>
      <c r="R39" s="108"/>
      <c r="S39" s="108"/>
      <c r="T39" s="108"/>
      <c r="U39" s="178">
        <f t="shared" si="15"/>
        <v>1.7361111111111105E-2</v>
      </c>
      <c r="V39" s="178">
        <f t="shared" si="12"/>
        <v>2.6388888888888878E-2</v>
      </c>
      <c r="W39" s="178">
        <f t="shared" si="12"/>
        <v>1.8055555555555575E-2</v>
      </c>
      <c r="X39" s="178">
        <f t="shared" si="12"/>
        <v>1.2499999999999983E-2</v>
      </c>
      <c r="Y39" s="178">
        <f t="shared" si="12"/>
        <v>1.2500000000000011E-2</v>
      </c>
      <c r="Z39" s="178">
        <f t="shared" si="12"/>
        <v>1.6666666666666663E-2</v>
      </c>
      <c r="AA39" s="178">
        <f t="shared" si="12"/>
        <v>2.1527777777777785E-2</v>
      </c>
      <c r="AB39" s="178">
        <f t="shared" si="12"/>
        <v>2.0833333333333343E-2</v>
      </c>
      <c r="AC39" s="178"/>
      <c r="AD39" s="178">
        <f t="shared" si="16"/>
        <v>1.6666666666666663E-2</v>
      </c>
      <c r="AE39" s="178">
        <f t="shared" si="13"/>
        <v>1.6666666666666663E-2</v>
      </c>
      <c r="AF39" s="178">
        <f t="shared" si="13"/>
        <v>1.6666666666666649E-2</v>
      </c>
      <c r="AG39" s="178">
        <f t="shared" si="13"/>
        <v>1.6666666666666691E-2</v>
      </c>
      <c r="AH39" s="178">
        <f t="shared" si="13"/>
        <v>1.6666666666666663E-2</v>
      </c>
      <c r="AI39" s="178">
        <f t="shared" si="13"/>
        <v>1.6666666666666663E-2</v>
      </c>
      <c r="AJ39" s="178">
        <f t="shared" si="13"/>
        <v>1.6666666666666663E-2</v>
      </c>
      <c r="AK39" s="178">
        <f t="shared" si="13"/>
        <v>1.6666666666666691E-2</v>
      </c>
      <c r="AL39" s="178">
        <f t="shared" si="13"/>
        <v>1.6666666666666691E-2</v>
      </c>
    </row>
    <row r="40" spans="1:38" ht="30" customHeight="1">
      <c r="A40" s="203" t="s">
        <v>360</v>
      </c>
      <c r="B40" s="175">
        <v>0.26041666666666669</v>
      </c>
      <c r="C40" s="175">
        <f t="shared" si="14"/>
        <v>0.27777777777777779</v>
      </c>
      <c r="D40" s="175">
        <v>0.30416666666666664</v>
      </c>
      <c r="E40" s="175">
        <v>0.32222222222222224</v>
      </c>
      <c r="F40" s="175">
        <v>0.3347222222222222</v>
      </c>
      <c r="G40" s="175">
        <v>0.34722222222222227</v>
      </c>
      <c r="H40" s="175">
        <v>0.36388888888888887</v>
      </c>
      <c r="I40" s="175">
        <v>0.38541666666666669</v>
      </c>
      <c r="J40" s="175">
        <v>0.40625</v>
      </c>
      <c r="K40" s="180" t="s">
        <v>357</v>
      </c>
      <c r="M40" s="108"/>
      <c r="N40" s="108"/>
      <c r="P40" s="108"/>
      <c r="Q40" s="108"/>
      <c r="R40" s="108"/>
      <c r="S40" s="108"/>
      <c r="T40" s="108"/>
      <c r="U40" s="178">
        <f t="shared" si="15"/>
        <v>1.7361111111111105E-2</v>
      </c>
      <c r="V40" s="178">
        <f t="shared" si="12"/>
        <v>2.6388888888888851E-2</v>
      </c>
      <c r="W40" s="178">
        <f t="shared" si="12"/>
        <v>1.8055555555555602E-2</v>
      </c>
      <c r="X40" s="178">
        <f t="shared" si="12"/>
        <v>1.2499999999999956E-2</v>
      </c>
      <c r="Y40" s="178">
        <f t="shared" si="12"/>
        <v>1.2500000000000067E-2</v>
      </c>
      <c r="Z40" s="178">
        <f t="shared" si="12"/>
        <v>1.6666666666666607E-2</v>
      </c>
      <c r="AA40" s="178">
        <f t="shared" si="12"/>
        <v>2.1527777777777812E-2</v>
      </c>
      <c r="AB40" s="178">
        <f t="shared" si="12"/>
        <v>2.0833333333333315E-2</v>
      </c>
      <c r="AC40" s="178"/>
      <c r="AD40" s="178">
        <f t="shared" si="16"/>
        <v>1.7361111111111133E-2</v>
      </c>
      <c r="AE40" s="178">
        <f t="shared" si="13"/>
        <v>1.7361111111111105E-2</v>
      </c>
      <c r="AF40" s="178">
        <f t="shared" si="13"/>
        <v>1.7361111111111105E-2</v>
      </c>
      <c r="AG40" s="178">
        <f t="shared" si="13"/>
        <v>1.736111111111116E-2</v>
      </c>
      <c r="AH40" s="178">
        <f t="shared" si="13"/>
        <v>1.7361111111111049E-2</v>
      </c>
      <c r="AI40" s="178">
        <f t="shared" si="13"/>
        <v>1.736111111111116E-2</v>
      </c>
      <c r="AJ40" s="178">
        <f t="shared" si="13"/>
        <v>1.7361111111111105E-2</v>
      </c>
      <c r="AK40" s="178">
        <f t="shared" si="13"/>
        <v>1.7361111111111105E-2</v>
      </c>
      <c r="AL40" s="178">
        <f t="shared" si="13"/>
        <v>1.7361111111111105E-2</v>
      </c>
    </row>
    <row r="41" spans="1:38" ht="30" customHeight="1">
      <c r="A41" s="203" t="s">
        <v>361</v>
      </c>
      <c r="B41" s="209">
        <v>0.43263888888888885</v>
      </c>
      <c r="C41" s="175">
        <f>B41+"00:22"</f>
        <v>0.44791666666666663</v>
      </c>
      <c r="D41" s="175">
        <f>C41+"00:25"</f>
        <v>0.46527777777777773</v>
      </c>
      <c r="E41" s="175"/>
      <c r="F41" s="175">
        <f>D41+"00:40"</f>
        <v>0.49305555555555552</v>
      </c>
      <c r="G41" s="210"/>
      <c r="H41" s="210"/>
      <c r="I41" s="210"/>
      <c r="J41" s="210"/>
      <c r="K41" s="184" t="s">
        <v>357</v>
      </c>
      <c r="M41" s="108"/>
      <c r="N41" s="108"/>
      <c r="P41" s="108"/>
      <c r="Q41" s="108"/>
      <c r="R41" s="108"/>
      <c r="S41" s="108"/>
      <c r="T41" s="108"/>
      <c r="U41" s="178">
        <f t="shared" si="15"/>
        <v>1.5277777777777779E-2</v>
      </c>
      <c r="V41" s="185">
        <f>D41-C41</f>
        <v>1.7361111111111105E-2</v>
      </c>
      <c r="W41" s="178">
        <f t="shared" si="12"/>
        <v>-0.46527777777777773</v>
      </c>
      <c r="X41" s="178">
        <f>F41-D41</f>
        <v>2.777777777777779E-2</v>
      </c>
      <c r="Y41" s="178">
        <f t="shared" si="12"/>
        <v>-0.49305555555555552</v>
      </c>
      <c r="Z41" s="178">
        <f t="shared" si="12"/>
        <v>0</v>
      </c>
      <c r="AA41" s="178">
        <f t="shared" si="12"/>
        <v>0</v>
      </c>
      <c r="AB41" s="178">
        <f t="shared" si="12"/>
        <v>0</v>
      </c>
      <c r="AC41" s="178"/>
      <c r="AD41" s="178">
        <f t="shared" si="16"/>
        <v>1.8749999999999933E-2</v>
      </c>
      <c r="AE41" s="178">
        <f t="shared" si="13"/>
        <v>1.8749999999999933E-2</v>
      </c>
      <c r="AF41" s="185">
        <f>D41-D25</f>
        <v>1.8749999999999933E-2</v>
      </c>
      <c r="AG41" s="178">
        <f t="shared" si="13"/>
        <v>0</v>
      </c>
      <c r="AH41" s="178">
        <f t="shared" si="13"/>
        <v>1.8749999999999933E-2</v>
      </c>
      <c r="AI41" s="178">
        <f t="shared" si="13"/>
        <v>0</v>
      </c>
      <c r="AJ41" s="178">
        <f t="shared" si="13"/>
        <v>0</v>
      </c>
      <c r="AK41" s="178">
        <f t="shared" si="13"/>
        <v>0</v>
      </c>
      <c r="AL41" s="178">
        <f t="shared" si="13"/>
        <v>0</v>
      </c>
    </row>
    <row r="42" spans="1:38" ht="30" customHeight="1">
      <c r="A42" s="203" t="s">
        <v>385</v>
      </c>
      <c r="B42" s="211"/>
      <c r="C42" s="212"/>
      <c r="D42" s="212"/>
      <c r="E42" s="213"/>
      <c r="F42" s="214"/>
      <c r="G42" s="214"/>
      <c r="H42" s="214"/>
      <c r="I42" s="214"/>
      <c r="J42" s="215"/>
      <c r="K42" s="184" t="s">
        <v>357</v>
      </c>
    </row>
    <row r="43" spans="1:38" ht="30" customHeight="1" thickBot="1">
      <c r="A43" s="207">
        <v>3</v>
      </c>
      <c r="B43" s="216"/>
      <c r="C43" s="191"/>
      <c r="D43" s="191"/>
      <c r="E43" s="191"/>
      <c r="F43" s="192"/>
      <c r="G43" s="192"/>
      <c r="H43" s="192"/>
      <c r="I43" s="192"/>
      <c r="J43" s="208"/>
      <c r="K43" s="380" t="s">
        <v>362</v>
      </c>
    </row>
    <row r="44" spans="1:38" ht="30" customHeight="1" thickTop="1" thickBot="1">
      <c r="A44" s="383" t="s">
        <v>363</v>
      </c>
      <c r="B44" s="384"/>
      <c r="C44" s="384"/>
      <c r="D44" s="384"/>
      <c r="E44" s="384"/>
      <c r="F44" s="384"/>
      <c r="G44" s="384"/>
      <c r="H44" s="384"/>
      <c r="I44" s="384"/>
      <c r="J44" s="385"/>
      <c r="K44" s="381"/>
    </row>
    <row r="45" spans="1:38" ht="30" customHeight="1" thickTop="1">
      <c r="A45" s="386" t="s">
        <v>364</v>
      </c>
      <c r="B45" s="387"/>
      <c r="C45" s="388"/>
      <c r="D45" s="387"/>
      <c r="E45" s="389" t="s">
        <v>365</v>
      </c>
      <c r="F45" s="390"/>
      <c r="G45" s="391"/>
      <c r="H45" s="389" t="s">
        <v>387</v>
      </c>
      <c r="I45" s="390"/>
      <c r="J45" s="392"/>
      <c r="K45" s="381"/>
    </row>
    <row r="46" spans="1:38" ht="30" customHeight="1">
      <c r="A46" s="393" t="s">
        <v>367</v>
      </c>
      <c r="B46" s="394"/>
      <c r="C46" s="395" t="s">
        <v>368</v>
      </c>
      <c r="D46" s="395"/>
      <c r="E46" s="396"/>
      <c r="F46" s="365" t="s">
        <v>369</v>
      </c>
      <c r="G46" s="365"/>
      <c r="H46" s="365"/>
      <c r="I46" s="365"/>
      <c r="J46" s="366"/>
      <c r="K46" s="381"/>
    </row>
    <row r="47" spans="1:38" ht="30" customHeight="1">
      <c r="A47" s="397" t="s">
        <v>370</v>
      </c>
      <c r="B47" s="398"/>
      <c r="C47" s="196" t="s">
        <v>371</v>
      </c>
      <c r="D47" s="194" t="s">
        <v>372</v>
      </c>
      <c r="E47" s="195"/>
      <c r="F47" s="365" t="s">
        <v>373</v>
      </c>
      <c r="G47" s="365"/>
      <c r="H47" s="365"/>
      <c r="I47" s="365"/>
      <c r="J47" s="366"/>
      <c r="K47" s="381"/>
    </row>
    <row r="48" spans="1:38" ht="30" customHeight="1" thickBot="1">
      <c r="A48" s="367" t="s">
        <v>374</v>
      </c>
      <c r="B48" s="368"/>
      <c r="C48" s="197" t="s">
        <v>375</v>
      </c>
      <c r="D48" s="369" t="s">
        <v>376</v>
      </c>
      <c r="E48" s="370"/>
      <c r="F48" s="371" t="s">
        <v>377</v>
      </c>
      <c r="G48" s="371"/>
      <c r="H48" s="371"/>
      <c r="I48" s="371"/>
      <c r="J48" s="372"/>
      <c r="K48" s="382"/>
    </row>
    <row r="49" spans="1:38" ht="30" customHeight="1" thickTop="1">
      <c r="A49" s="373" t="s">
        <v>427</v>
      </c>
      <c r="B49" s="373"/>
      <c r="C49" s="373"/>
      <c r="D49" s="373"/>
      <c r="E49" s="373"/>
      <c r="F49" s="373"/>
      <c r="G49" s="373"/>
      <c r="H49" s="373"/>
      <c r="I49" s="378" t="s">
        <v>342</v>
      </c>
      <c r="J49" s="379"/>
    </row>
    <row r="50" spans="1:38" ht="30" customHeight="1">
      <c r="A50" s="373"/>
      <c r="B50" s="373"/>
      <c r="C50" s="373"/>
      <c r="D50" s="373"/>
      <c r="E50" s="373"/>
      <c r="F50" s="373"/>
      <c r="G50" s="373"/>
      <c r="H50" s="373"/>
      <c r="I50" s="376">
        <f>D56</f>
        <v>0.15347222222222223</v>
      </c>
      <c r="J50" s="375"/>
    </row>
    <row r="51" spans="1:38" ht="30" customHeight="1" thickBot="1">
      <c r="A51" s="377">
        <f>$A$3</f>
        <v>45080</v>
      </c>
      <c r="B51" s="377"/>
      <c r="C51" s="377"/>
      <c r="D51" s="94" t="s">
        <v>343</v>
      </c>
      <c r="E51" s="274">
        <f>_xlfn.XLOOKUP(H51,'월간 계획'!C:C,'월간 계획'!B:B,"")</f>
        <v>3630</v>
      </c>
      <c r="F51" s="296">
        <f>_xlfn.XLOOKUP(J51,'월간 계획'!C:C,'월간 계획'!B:B,"")</f>
        <v>3630</v>
      </c>
      <c r="G51" s="95" t="s">
        <v>344</v>
      </c>
      <c r="H51" s="95" t="str">
        <f>_xlfn.XLOOKUP(M51,'월간 계획'!U:U,'월간 계획'!C:C,"")</f>
        <v>우제욱</v>
      </c>
      <c r="I51" s="95" t="s">
        <v>345</v>
      </c>
      <c r="J51" s="96" t="str">
        <f>_xlfn.XLOOKUP(N51,'월간 계획'!U:U,'월간 계획'!C:C,"")</f>
        <v>변일용</v>
      </c>
      <c r="K51" s="93"/>
      <c r="L51" s="93" t="str">
        <f>IF(E51=F51,"ok","확인")</f>
        <v>ok</v>
      </c>
      <c r="M51" s="93" t="s">
        <v>389</v>
      </c>
      <c r="N51" s="93" t="s">
        <v>390</v>
      </c>
    </row>
    <row r="52" spans="1:38" ht="30" customHeight="1" thickTop="1" thickBot="1">
      <c r="A52" s="198" t="s">
        <v>348</v>
      </c>
      <c r="B52" s="168" t="s">
        <v>349</v>
      </c>
      <c r="C52" s="169" t="s">
        <v>350</v>
      </c>
      <c r="D52" s="169" t="s">
        <v>351</v>
      </c>
      <c r="E52" s="169" t="s">
        <v>352</v>
      </c>
      <c r="F52" s="169" t="s">
        <v>353</v>
      </c>
      <c r="G52" s="169" t="s">
        <v>352</v>
      </c>
      <c r="H52" s="169" t="s">
        <v>351</v>
      </c>
      <c r="I52" s="168" t="s">
        <v>350</v>
      </c>
      <c r="J52" s="199" t="s">
        <v>354</v>
      </c>
      <c r="K52" s="171" t="s">
        <v>355</v>
      </c>
    </row>
    <row r="53" spans="1:38" ht="30" customHeight="1" thickTop="1">
      <c r="A53" s="200" t="s">
        <v>356</v>
      </c>
      <c r="B53" s="217"/>
      <c r="C53" s="217"/>
      <c r="D53" s="217"/>
      <c r="E53" s="217"/>
      <c r="F53" s="217"/>
      <c r="G53" s="217"/>
      <c r="H53" s="218" t="s">
        <v>428</v>
      </c>
      <c r="I53" s="201">
        <v>0.24305555555555555</v>
      </c>
      <c r="J53" s="202">
        <v>0.25555555555555559</v>
      </c>
      <c r="K53" s="177" t="s">
        <v>357</v>
      </c>
      <c r="M53" s="108"/>
      <c r="N53" s="108"/>
      <c r="P53" s="108"/>
      <c r="Q53" s="108"/>
      <c r="R53" s="108"/>
      <c r="S53" s="108"/>
      <c r="T53" s="108"/>
      <c r="U53" s="178">
        <f>C53-B53</f>
        <v>0</v>
      </c>
      <c r="V53" s="178">
        <f t="shared" ref="V53:AB58" si="17">D53-C53</f>
        <v>0</v>
      </c>
      <c r="W53" s="178">
        <f t="shared" si="17"/>
        <v>0</v>
      </c>
      <c r="X53" s="178">
        <f t="shared" si="17"/>
        <v>0</v>
      </c>
      <c r="Y53" s="178">
        <f t="shared" si="17"/>
        <v>0</v>
      </c>
      <c r="Z53" s="178" t="e">
        <f t="shared" si="17"/>
        <v>#VALUE!</v>
      </c>
      <c r="AA53" s="178" t="e">
        <f t="shared" si="17"/>
        <v>#VALUE!</v>
      </c>
      <c r="AB53" s="178">
        <f>J53-I53</f>
        <v>1.2500000000000039E-2</v>
      </c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</row>
    <row r="54" spans="1:38" ht="30" customHeight="1">
      <c r="A54" s="203" t="s">
        <v>358</v>
      </c>
      <c r="B54" s="175">
        <v>0.27638888888888885</v>
      </c>
      <c r="C54" s="175">
        <f>B54+"00:25"</f>
        <v>0.29374999999999996</v>
      </c>
      <c r="D54" s="175">
        <v>0.32013888888888892</v>
      </c>
      <c r="E54" s="175">
        <v>0.33819444444444446</v>
      </c>
      <c r="F54" s="175">
        <v>0.35069444444444442</v>
      </c>
      <c r="G54" s="175">
        <v>0.36319444444444443</v>
      </c>
      <c r="H54" s="175">
        <v>0.37986111111111115</v>
      </c>
      <c r="I54" s="175">
        <v>0.40138888888888885</v>
      </c>
      <c r="J54" s="176">
        <v>0.42222222222222222</v>
      </c>
      <c r="K54" s="180" t="s">
        <v>357</v>
      </c>
      <c r="M54" s="108"/>
      <c r="N54" s="108"/>
      <c r="P54" s="108"/>
      <c r="Q54" s="108"/>
      <c r="R54" s="108"/>
      <c r="S54" s="108"/>
      <c r="T54" s="108"/>
      <c r="U54" s="178">
        <f t="shared" ref="U54:U57" si="18">C54-B54</f>
        <v>1.7361111111111105E-2</v>
      </c>
      <c r="V54" s="178">
        <f t="shared" si="17"/>
        <v>2.6388888888888962E-2</v>
      </c>
      <c r="W54" s="178">
        <f t="shared" si="17"/>
        <v>1.8055555555555547E-2</v>
      </c>
      <c r="X54" s="178">
        <f t="shared" si="17"/>
        <v>1.2499999999999956E-2</v>
      </c>
      <c r="Y54" s="178">
        <f t="shared" si="17"/>
        <v>1.2500000000000011E-2</v>
      </c>
      <c r="Z54" s="178">
        <f t="shared" si="17"/>
        <v>1.6666666666666718E-2</v>
      </c>
      <c r="AA54" s="178">
        <f t="shared" si="17"/>
        <v>2.1527777777777701E-2</v>
      </c>
      <c r="AB54" s="178">
        <f t="shared" si="17"/>
        <v>2.083333333333337E-2</v>
      </c>
      <c r="AC54" s="178"/>
      <c r="AD54" s="178">
        <f>B54-B37</f>
        <v>1.6666666666666607E-2</v>
      </c>
      <c r="AE54" s="178">
        <f t="shared" ref="AE54:AL58" si="19">C54-C37</f>
        <v>1.6666666666666607E-2</v>
      </c>
      <c r="AF54" s="178">
        <f t="shared" si="19"/>
        <v>1.6666666666666718E-2</v>
      </c>
      <c r="AG54" s="178">
        <f t="shared" si="19"/>
        <v>1.6666666666666663E-2</v>
      </c>
      <c r="AH54" s="178">
        <f t="shared" si="19"/>
        <v>1.6666666666666607E-2</v>
      </c>
      <c r="AI54" s="178">
        <f t="shared" si="19"/>
        <v>1.6666666666666663E-2</v>
      </c>
      <c r="AJ54" s="178">
        <f t="shared" si="19"/>
        <v>1.6666666666666718E-2</v>
      </c>
      <c r="AK54" s="178">
        <f t="shared" si="19"/>
        <v>1.6666666666666663E-2</v>
      </c>
      <c r="AL54" s="178">
        <f t="shared" si="19"/>
        <v>1.6666666666666718E-2</v>
      </c>
    </row>
    <row r="55" spans="1:38" ht="30" customHeight="1">
      <c r="A55" s="203" t="s">
        <v>359</v>
      </c>
      <c r="B55" s="175">
        <v>0.44305555555555554</v>
      </c>
      <c r="C55" s="175">
        <f t="shared" ref="C55:C57" si="20">B55+"00:25"</f>
        <v>0.46041666666666664</v>
      </c>
      <c r="D55" s="175">
        <v>0.48680555555555555</v>
      </c>
      <c r="E55" s="175">
        <v>0.50486111111111109</v>
      </c>
      <c r="F55" s="175">
        <v>0.51736111111111105</v>
      </c>
      <c r="G55" s="175">
        <v>0.52986111111111112</v>
      </c>
      <c r="H55" s="175">
        <v>4.6527777777777779E-2</v>
      </c>
      <c r="I55" s="175">
        <v>6.805555555555555E-2</v>
      </c>
      <c r="J55" s="176">
        <v>8.8888888888888892E-2</v>
      </c>
      <c r="K55" s="180" t="s">
        <v>357</v>
      </c>
      <c r="M55" s="108"/>
      <c r="N55" s="108"/>
      <c r="P55" s="108"/>
      <c r="Q55" s="108"/>
      <c r="R55" s="108"/>
      <c r="S55" s="108"/>
      <c r="T55" s="108"/>
      <c r="U55" s="178">
        <f t="shared" si="18"/>
        <v>1.7361111111111105E-2</v>
      </c>
      <c r="V55" s="178">
        <f t="shared" si="17"/>
        <v>2.6388888888888906E-2</v>
      </c>
      <c r="W55" s="178">
        <f t="shared" si="17"/>
        <v>1.8055555555555547E-2</v>
      </c>
      <c r="X55" s="178">
        <f t="shared" si="17"/>
        <v>1.2499999999999956E-2</v>
      </c>
      <c r="Y55" s="178">
        <f t="shared" si="17"/>
        <v>1.2500000000000067E-2</v>
      </c>
      <c r="Z55" s="178">
        <f t="shared" si="17"/>
        <v>-0.48333333333333334</v>
      </c>
      <c r="AA55" s="178">
        <f t="shared" si="17"/>
        <v>2.1527777777777771E-2</v>
      </c>
      <c r="AB55" s="178">
        <f t="shared" si="17"/>
        <v>2.0833333333333343E-2</v>
      </c>
      <c r="AC55" s="178"/>
      <c r="AD55" s="178">
        <f t="shared" ref="AD55:AD58" si="21">B55-B38</f>
        <v>1.6666666666666663E-2</v>
      </c>
      <c r="AE55" s="178">
        <f t="shared" si="19"/>
        <v>1.6666666666666663E-2</v>
      </c>
      <c r="AF55" s="178">
        <f t="shared" si="19"/>
        <v>1.6666666666666663E-2</v>
      </c>
      <c r="AG55" s="178">
        <f t="shared" si="19"/>
        <v>1.6666666666666663E-2</v>
      </c>
      <c r="AH55" s="178">
        <f t="shared" si="19"/>
        <v>1.6666666666666607E-2</v>
      </c>
      <c r="AI55" s="178">
        <f t="shared" si="19"/>
        <v>1.6666666666666718E-2</v>
      </c>
      <c r="AJ55" s="178">
        <f t="shared" si="19"/>
        <v>-0.48333333333333334</v>
      </c>
      <c r="AK55" s="178">
        <f t="shared" si="19"/>
        <v>1.6666666666666656E-2</v>
      </c>
      <c r="AL55" s="178">
        <f t="shared" si="19"/>
        <v>1.6666666666666663E-2</v>
      </c>
    </row>
    <row r="56" spans="1:38" ht="30" customHeight="1">
      <c r="A56" s="203" t="s">
        <v>360</v>
      </c>
      <c r="B56" s="175">
        <v>0.10972222222222222</v>
      </c>
      <c r="C56" s="175">
        <f t="shared" si="20"/>
        <v>0.12708333333333333</v>
      </c>
      <c r="D56" s="181">
        <v>0.15347222222222223</v>
      </c>
      <c r="E56" s="175">
        <v>0.17152777777777775</v>
      </c>
      <c r="F56" s="175">
        <v>0.18402777777777779</v>
      </c>
      <c r="G56" s="175">
        <v>0.19652777777777777</v>
      </c>
      <c r="H56" s="175">
        <v>0.21319444444444444</v>
      </c>
      <c r="I56" s="175">
        <v>0.23472222222222219</v>
      </c>
      <c r="J56" s="176">
        <v>0.25555555555555559</v>
      </c>
      <c r="K56" s="180" t="s">
        <v>357</v>
      </c>
      <c r="M56" s="108"/>
      <c r="N56" s="108"/>
      <c r="P56" s="108"/>
      <c r="Q56" s="108"/>
      <c r="R56" s="108"/>
      <c r="S56" s="108"/>
      <c r="T56" s="108"/>
      <c r="U56" s="178">
        <f t="shared" si="18"/>
        <v>1.7361111111111105E-2</v>
      </c>
      <c r="V56" s="178">
        <f t="shared" si="17"/>
        <v>2.6388888888888906E-2</v>
      </c>
      <c r="W56" s="178">
        <f t="shared" si="17"/>
        <v>1.8055555555555519E-2</v>
      </c>
      <c r="X56" s="178">
        <f t="shared" si="17"/>
        <v>1.2500000000000039E-2</v>
      </c>
      <c r="Y56" s="178">
        <f t="shared" si="17"/>
        <v>1.2499999999999983E-2</v>
      </c>
      <c r="Z56" s="178">
        <f t="shared" si="17"/>
        <v>1.6666666666666663E-2</v>
      </c>
      <c r="AA56" s="178">
        <f t="shared" si="17"/>
        <v>2.1527777777777757E-2</v>
      </c>
      <c r="AB56" s="178">
        <f t="shared" si="17"/>
        <v>2.0833333333333398E-2</v>
      </c>
      <c r="AC56" s="178"/>
      <c r="AD56" s="178">
        <f t="shared" si="21"/>
        <v>1.6666666666666663E-2</v>
      </c>
      <c r="AE56" s="178">
        <f t="shared" si="19"/>
        <v>1.6666666666666663E-2</v>
      </c>
      <c r="AF56" s="178">
        <f t="shared" si="19"/>
        <v>1.6666666666666691E-2</v>
      </c>
      <c r="AG56" s="178">
        <f t="shared" si="19"/>
        <v>1.6666666666666635E-2</v>
      </c>
      <c r="AH56" s="178">
        <f t="shared" si="19"/>
        <v>1.6666666666666691E-2</v>
      </c>
      <c r="AI56" s="178">
        <f t="shared" si="19"/>
        <v>1.6666666666666663E-2</v>
      </c>
      <c r="AJ56" s="178">
        <f t="shared" si="19"/>
        <v>1.6666666666666663E-2</v>
      </c>
      <c r="AK56" s="178">
        <f t="shared" si="19"/>
        <v>1.6666666666666635E-2</v>
      </c>
      <c r="AL56" s="178">
        <f t="shared" si="19"/>
        <v>1.6666666666666691E-2</v>
      </c>
    </row>
    <row r="57" spans="1:38" ht="30" customHeight="1">
      <c r="A57" s="203" t="s">
        <v>361</v>
      </c>
      <c r="B57" s="175">
        <v>0.27777777777777779</v>
      </c>
      <c r="C57" s="175">
        <f t="shared" si="20"/>
        <v>0.2951388888888889</v>
      </c>
      <c r="D57" s="175">
        <v>0.3215277777777778</v>
      </c>
      <c r="E57" s="175">
        <v>0.33958333333333335</v>
      </c>
      <c r="F57" s="175">
        <v>0.3520833333333333</v>
      </c>
      <c r="G57" s="175">
        <v>0.36458333333333331</v>
      </c>
      <c r="H57" s="175">
        <v>0.38125000000000003</v>
      </c>
      <c r="I57" s="175">
        <v>0.40277777777777773</v>
      </c>
      <c r="J57" s="176">
        <v>0.42222222222222222</v>
      </c>
      <c r="K57" s="184" t="s">
        <v>357</v>
      </c>
      <c r="M57" s="108"/>
      <c r="N57" s="108"/>
      <c r="P57" s="108"/>
      <c r="Q57" s="108"/>
      <c r="R57" s="108"/>
      <c r="S57" s="108"/>
      <c r="T57" s="108"/>
      <c r="U57" s="178">
        <f t="shared" si="18"/>
        <v>1.7361111111111105E-2</v>
      </c>
      <c r="V57" s="178">
        <f>D57-C57</f>
        <v>2.6388888888888906E-2</v>
      </c>
      <c r="W57" s="178">
        <f t="shared" si="17"/>
        <v>1.8055555555555547E-2</v>
      </c>
      <c r="X57" s="178">
        <f t="shared" si="17"/>
        <v>1.2499999999999956E-2</v>
      </c>
      <c r="Y57" s="178">
        <f t="shared" si="17"/>
        <v>1.2500000000000011E-2</v>
      </c>
      <c r="Z57" s="178">
        <f t="shared" si="17"/>
        <v>1.6666666666666718E-2</v>
      </c>
      <c r="AA57" s="178">
        <f t="shared" si="17"/>
        <v>2.1527777777777701E-2</v>
      </c>
      <c r="AB57" s="178">
        <f t="shared" si="17"/>
        <v>1.9444444444444486E-2</v>
      </c>
      <c r="AC57" s="178"/>
      <c r="AD57" s="178">
        <f t="shared" si="21"/>
        <v>1.7361111111111105E-2</v>
      </c>
      <c r="AE57" s="178">
        <f t="shared" si="19"/>
        <v>1.7361111111111105E-2</v>
      </c>
      <c r="AF57" s="178">
        <f t="shared" si="19"/>
        <v>1.736111111111116E-2</v>
      </c>
      <c r="AG57" s="178">
        <f t="shared" si="19"/>
        <v>1.7361111111111105E-2</v>
      </c>
      <c r="AH57" s="178">
        <f t="shared" si="19"/>
        <v>1.7361111111111105E-2</v>
      </c>
      <c r="AI57" s="178">
        <f t="shared" si="19"/>
        <v>1.7361111111111049E-2</v>
      </c>
      <c r="AJ57" s="178">
        <f t="shared" si="19"/>
        <v>1.736111111111116E-2</v>
      </c>
      <c r="AK57" s="178">
        <f t="shared" si="19"/>
        <v>1.7361111111111049E-2</v>
      </c>
      <c r="AL57" s="178">
        <f t="shared" si="19"/>
        <v>1.5972222222222221E-2</v>
      </c>
    </row>
    <row r="58" spans="1:38" ht="30" customHeight="1" thickBot="1">
      <c r="A58" s="203" t="s">
        <v>385</v>
      </c>
      <c r="B58" s="219">
        <v>0.4513888888888889</v>
      </c>
      <c r="C58" s="220"/>
      <c r="D58" s="220">
        <v>0.4826388888888889</v>
      </c>
      <c r="E58" s="220"/>
      <c r="F58" s="220">
        <v>6.9444444444444441E-3</v>
      </c>
      <c r="G58" s="221"/>
      <c r="H58" s="221"/>
      <c r="I58" s="221"/>
      <c r="J58" s="222"/>
      <c r="K58" s="184" t="s">
        <v>357</v>
      </c>
      <c r="U58" s="178">
        <f>C58-B58</f>
        <v>-0.4513888888888889</v>
      </c>
      <c r="V58" s="178">
        <f>D58-B58</f>
        <v>3.125E-2</v>
      </c>
      <c r="W58" s="178">
        <f t="shared" si="17"/>
        <v>-0.4826388888888889</v>
      </c>
      <c r="X58" s="178">
        <f>F58-D58</f>
        <v>-0.47569444444444448</v>
      </c>
      <c r="Y58" s="178">
        <f t="shared" si="17"/>
        <v>-6.9444444444444441E-3</v>
      </c>
      <c r="Z58" s="178">
        <f t="shared" si="17"/>
        <v>0</v>
      </c>
      <c r="AA58" s="178">
        <f t="shared" si="17"/>
        <v>0</v>
      </c>
      <c r="AB58" s="178">
        <f t="shared" si="17"/>
        <v>0</v>
      </c>
      <c r="AD58" s="178">
        <f t="shared" si="21"/>
        <v>1.8750000000000044E-2</v>
      </c>
      <c r="AE58" s="178">
        <f t="shared" si="19"/>
        <v>-0.44791666666666663</v>
      </c>
      <c r="AF58" s="178">
        <f>D58-D41</f>
        <v>1.736111111111116E-2</v>
      </c>
      <c r="AG58" s="178">
        <f t="shared" si="19"/>
        <v>0</v>
      </c>
      <c r="AH58" s="178">
        <f t="shared" si="19"/>
        <v>-0.4861111111111111</v>
      </c>
      <c r="AI58" s="178">
        <f t="shared" si="19"/>
        <v>0</v>
      </c>
      <c r="AJ58" s="178">
        <f t="shared" si="19"/>
        <v>0</v>
      </c>
      <c r="AK58" s="178">
        <f t="shared" si="19"/>
        <v>0</v>
      </c>
      <c r="AL58" s="178">
        <f t="shared" si="19"/>
        <v>0</v>
      </c>
    </row>
    <row r="59" spans="1:38" ht="30" customHeight="1" thickBot="1">
      <c r="A59" s="207">
        <v>4</v>
      </c>
      <c r="B59" s="216" t="s">
        <v>386</v>
      </c>
      <c r="C59" s="191"/>
      <c r="D59" s="191"/>
      <c r="E59" s="191"/>
      <c r="F59" s="192"/>
      <c r="G59" s="192"/>
      <c r="H59" s="192"/>
      <c r="I59" s="223"/>
      <c r="J59" s="208"/>
      <c r="K59" s="380" t="s">
        <v>362</v>
      </c>
    </row>
    <row r="60" spans="1:38" ht="30" customHeight="1" thickTop="1" thickBot="1">
      <c r="A60" s="383" t="s">
        <v>363</v>
      </c>
      <c r="B60" s="384"/>
      <c r="C60" s="384"/>
      <c r="D60" s="384"/>
      <c r="E60" s="384"/>
      <c r="F60" s="384"/>
      <c r="G60" s="384"/>
      <c r="H60" s="384"/>
      <c r="I60" s="384"/>
      <c r="J60" s="385"/>
      <c r="K60" s="381"/>
    </row>
    <row r="61" spans="1:38" ht="30" customHeight="1" thickTop="1">
      <c r="A61" s="386" t="s">
        <v>364</v>
      </c>
      <c r="B61" s="387"/>
      <c r="C61" s="388"/>
      <c r="D61" s="387"/>
      <c r="E61" s="389" t="s">
        <v>365</v>
      </c>
      <c r="F61" s="390"/>
      <c r="G61" s="391"/>
      <c r="H61" s="389" t="s">
        <v>366</v>
      </c>
      <c r="I61" s="390"/>
      <c r="J61" s="392"/>
      <c r="K61" s="381"/>
    </row>
    <row r="62" spans="1:38" ht="30" customHeight="1">
      <c r="A62" s="393" t="s">
        <v>367</v>
      </c>
      <c r="B62" s="394"/>
      <c r="C62" s="395" t="s">
        <v>368</v>
      </c>
      <c r="D62" s="395"/>
      <c r="E62" s="396"/>
      <c r="F62" s="365" t="s">
        <v>369</v>
      </c>
      <c r="G62" s="365"/>
      <c r="H62" s="365"/>
      <c r="I62" s="365"/>
      <c r="J62" s="366"/>
      <c r="K62" s="381"/>
    </row>
    <row r="63" spans="1:38" ht="30" customHeight="1">
      <c r="A63" s="397" t="s">
        <v>370</v>
      </c>
      <c r="B63" s="398"/>
      <c r="C63" s="196" t="s">
        <v>371</v>
      </c>
      <c r="D63" s="194" t="s">
        <v>372</v>
      </c>
      <c r="E63" s="195"/>
      <c r="F63" s="365" t="s">
        <v>373</v>
      </c>
      <c r="G63" s="365"/>
      <c r="H63" s="365"/>
      <c r="I63" s="365"/>
      <c r="J63" s="366"/>
      <c r="K63" s="381"/>
    </row>
    <row r="64" spans="1:38" ht="30" customHeight="1" thickBot="1">
      <c r="A64" s="367" t="s">
        <v>374</v>
      </c>
      <c r="B64" s="368"/>
      <c r="C64" s="197" t="s">
        <v>375</v>
      </c>
      <c r="D64" s="369" t="s">
        <v>376</v>
      </c>
      <c r="E64" s="370"/>
      <c r="F64" s="371" t="s">
        <v>377</v>
      </c>
      <c r="G64" s="371"/>
      <c r="H64" s="371"/>
      <c r="I64" s="371"/>
      <c r="J64" s="372"/>
      <c r="K64" s="382"/>
    </row>
    <row r="65" spans="1:38" ht="30" customHeight="1" thickTop="1">
      <c r="A65" s="373" t="s">
        <v>429</v>
      </c>
      <c r="B65" s="373"/>
      <c r="C65" s="373"/>
      <c r="D65" s="373"/>
      <c r="E65" s="373"/>
      <c r="F65" s="373"/>
      <c r="G65" s="373"/>
      <c r="H65" s="373"/>
      <c r="I65" s="378" t="s">
        <v>342</v>
      </c>
      <c r="J65" s="379"/>
    </row>
    <row r="66" spans="1:38" ht="30" customHeight="1">
      <c r="A66" s="373"/>
      <c r="B66" s="373"/>
      <c r="C66" s="373"/>
      <c r="D66" s="373"/>
      <c r="E66" s="373"/>
      <c r="F66" s="373"/>
      <c r="G66" s="373"/>
      <c r="H66" s="373"/>
      <c r="I66" s="376">
        <f>H71</f>
        <v>6.3194444444444442E-2</v>
      </c>
      <c r="J66" s="375"/>
    </row>
    <row r="67" spans="1:38" ht="30" customHeight="1" thickBot="1">
      <c r="A67" s="377">
        <f>$A$3</f>
        <v>45080</v>
      </c>
      <c r="B67" s="377"/>
      <c r="C67" s="377"/>
      <c r="D67" s="94" t="s">
        <v>343</v>
      </c>
      <c r="E67" s="274">
        <f>_xlfn.XLOOKUP(H67,'월간 계획'!C:C,'월간 계획'!B:B,"")</f>
        <v>3509</v>
      </c>
      <c r="F67" s="296">
        <f>_xlfn.XLOOKUP(J67,'월간 계획'!C:C,'월간 계획'!B:B,"")</f>
        <v>3509</v>
      </c>
      <c r="G67" s="95" t="s">
        <v>344</v>
      </c>
      <c r="H67" s="95" t="str">
        <f>_xlfn.XLOOKUP(M67,'월간 계획'!U:U,'월간 계획'!C:C,"")</f>
        <v>김상신</v>
      </c>
      <c r="I67" s="95" t="s">
        <v>345</v>
      </c>
      <c r="J67" s="96" t="str">
        <f>_xlfn.XLOOKUP(N67,'월간 계획'!U:U,'월간 계획'!C:C,"")</f>
        <v>박종길</v>
      </c>
      <c r="K67" s="93"/>
      <c r="L67" s="93" t="str">
        <f>IF(E67=F67,"ok","확인")</f>
        <v>ok</v>
      </c>
      <c r="M67" s="93" t="s">
        <v>393</v>
      </c>
      <c r="N67" s="93" t="s">
        <v>394</v>
      </c>
    </row>
    <row r="68" spans="1:38" ht="30" customHeight="1" thickTop="1" thickBot="1">
      <c r="A68" s="198" t="s">
        <v>348</v>
      </c>
      <c r="B68" s="168" t="s">
        <v>349</v>
      </c>
      <c r="C68" s="169" t="s">
        <v>350</v>
      </c>
      <c r="D68" s="169" t="s">
        <v>351</v>
      </c>
      <c r="E68" s="169" t="s">
        <v>352</v>
      </c>
      <c r="F68" s="169" t="s">
        <v>353</v>
      </c>
      <c r="G68" s="169" t="s">
        <v>352</v>
      </c>
      <c r="H68" s="169" t="s">
        <v>351</v>
      </c>
      <c r="I68" s="168" t="s">
        <v>350</v>
      </c>
      <c r="J68" s="199" t="s">
        <v>354</v>
      </c>
      <c r="K68" s="171" t="s">
        <v>355</v>
      </c>
    </row>
    <row r="69" spans="1:38" ht="30" customHeight="1" thickTop="1">
      <c r="A69" s="200" t="s">
        <v>356</v>
      </c>
      <c r="B69" s="217"/>
      <c r="C69" s="217"/>
      <c r="D69" s="217"/>
      <c r="E69" s="217"/>
      <c r="F69" s="217"/>
      <c r="G69" s="217"/>
      <c r="H69" s="218" t="s">
        <v>430</v>
      </c>
      <c r="I69" s="201">
        <v>0.25833333333333336</v>
      </c>
      <c r="J69" s="202">
        <v>0.2722222222222222</v>
      </c>
      <c r="K69" s="177" t="s">
        <v>357</v>
      </c>
      <c r="M69" s="108"/>
      <c r="N69" s="108"/>
      <c r="P69" s="108"/>
      <c r="Q69" s="108"/>
      <c r="R69" s="108"/>
      <c r="S69" s="108"/>
      <c r="T69" s="108"/>
      <c r="U69" s="178">
        <f>C69-B69</f>
        <v>0</v>
      </c>
      <c r="V69" s="178">
        <f t="shared" ref="V69:AB73" si="22">D69-C69</f>
        <v>0</v>
      </c>
      <c r="W69" s="178">
        <f t="shared" si="22"/>
        <v>0</v>
      </c>
      <c r="X69" s="178">
        <f t="shared" si="22"/>
        <v>0</v>
      </c>
      <c r="Y69" s="178">
        <f t="shared" si="22"/>
        <v>0</v>
      </c>
      <c r="Z69" s="178" t="e">
        <f t="shared" si="22"/>
        <v>#VALUE!</v>
      </c>
      <c r="AA69" s="178" t="e">
        <f t="shared" si="22"/>
        <v>#VALUE!</v>
      </c>
      <c r="AB69" s="178">
        <f>J69-I69</f>
        <v>1.388888888888884E-2</v>
      </c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</row>
    <row r="70" spans="1:38" ht="30" customHeight="1">
      <c r="A70" s="203" t="s">
        <v>358</v>
      </c>
      <c r="B70" s="175">
        <v>0.29305555555555557</v>
      </c>
      <c r="C70" s="175">
        <f>B70+"00:25"</f>
        <v>0.31041666666666667</v>
      </c>
      <c r="D70" s="175">
        <v>0.33680555555555558</v>
      </c>
      <c r="E70" s="175">
        <v>0.35486111111111113</v>
      </c>
      <c r="F70" s="175">
        <v>0.36736111111111108</v>
      </c>
      <c r="G70" s="175">
        <v>0.37986111111111115</v>
      </c>
      <c r="H70" s="175">
        <v>0.39652777777777781</v>
      </c>
      <c r="I70" s="175">
        <v>0.41805555555555557</v>
      </c>
      <c r="J70" s="176">
        <v>0.43888888888888888</v>
      </c>
      <c r="K70" s="180" t="s">
        <v>357</v>
      </c>
      <c r="M70" s="108"/>
      <c r="N70" s="108"/>
      <c r="P70" s="108"/>
      <c r="Q70" s="108"/>
      <c r="R70" s="108"/>
      <c r="S70" s="108"/>
      <c r="T70" s="108"/>
      <c r="U70" s="178">
        <f t="shared" ref="U70:U73" si="23">C70-B70</f>
        <v>1.7361111111111105E-2</v>
      </c>
      <c r="V70" s="178">
        <f t="shared" si="22"/>
        <v>2.6388888888888906E-2</v>
      </c>
      <c r="W70" s="178">
        <f t="shared" si="22"/>
        <v>1.8055555555555547E-2</v>
      </c>
      <c r="X70" s="178">
        <f t="shared" si="22"/>
        <v>1.2499999999999956E-2</v>
      </c>
      <c r="Y70" s="178">
        <f t="shared" si="22"/>
        <v>1.2500000000000067E-2</v>
      </c>
      <c r="Z70" s="178">
        <f t="shared" si="22"/>
        <v>1.6666666666666663E-2</v>
      </c>
      <c r="AA70" s="178">
        <f t="shared" si="22"/>
        <v>2.1527777777777757E-2</v>
      </c>
      <c r="AB70" s="178">
        <f t="shared" si="22"/>
        <v>2.0833333333333315E-2</v>
      </c>
      <c r="AC70" s="178"/>
      <c r="AD70" s="178">
        <f>B70-B54</f>
        <v>1.6666666666666718E-2</v>
      </c>
      <c r="AE70" s="178">
        <f t="shared" ref="AE70:AL73" si="24">C70-C54</f>
        <v>1.6666666666666718E-2</v>
      </c>
      <c r="AF70" s="178">
        <f t="shared" si="24"/>
        <v>1.6666666666666663E-2</v>
      </c>
      <c r="AG70" s="178">
        <f t="shared" si="24"/>
        <v>1.6666666666666663E-2</v>
      </c>
      <c r="AH70" s="178">
        <f t="shared" si="24"/>
        <v>1.6666666666666663E-2</v>
      </c>
      <c r="AI70" s="178">
        <f t="shared" si="24"/>
        <v>1.6666666666666718E-2</v>
      </c>
      <c r="AJ70" s="178">
        <f t="shared" si="24"/>
        <v>1.6666666666666663E-2</v>
      </c>
      <c r="AK70" s="178">
        <f t="shared" si="24"/>
        <v>1.6666666666666718E-2</v>
      </c>
      <c r="AL70" s="178">
        <f t="shared" si="24"/>
        <v>1.6666666666666663E-2</v>
      </c>
    </row>
    <row r="71" spans="1:38" ht="30" customHeight="1">
      <c r="A71" s="203" t="s">
        <v>359</v>
      </c>
      <c r="B71" s="175">
        <v>0.4597222222222222</v>
      </c>
      <c r="C71" s="175">
        <f t="shared" ref="C71:C73" si="25">B71+"00:25"</f>
        <v>0.4770833333333333</v>
      </c>
      <c r="D71" s="175">
        <v>0.50347222222222221</v>
      </c>
      <c r="E71" s="175">
        <v>0.52152777777777781</v>
      </c>
      <c r="F71" s="175">
        <v>0.53402777777777777</v>
      </c>
      <c r="G71" s="175">
        <v>4.6527777777777779E-2</v>
      </c>
      <c r="H71" s="181">
        <v>6.3194444444444442E-2</v>
      </c>
      <c r="I71" s="175">
        <v>8.4722222222222213E-2</v>
      </c>
      <c r="J71" s="176">
        <v>0.10555555555555556</v>
      </c>
      <c r="K71" s="180" t="s">
        <v>357</v>
      </c>
      <c r="M71" s="108"/>
      <c r="N71" s="108"/>
      <c r="P71" s="108"/>
      <c r="Q71" s="108"/>
      <c r="R71" s="108"/>
      <c r="S71" s="108"/>
      <c r="T71" s="108"/>
      <c r="U71" s="178">
        <f t="shared" si="23"/>
        <v>1.7361111111111105E-2</v>
      </c>
      <c r="V71" s="178">
        <f t="shared" si="22"/>
        <v>2.6388888888888906E-2</v>
      </c>
      <c r="W71" s="178">
        <f t="shared" si="22"/>
        <v>1.8055555555555602E-2</v>
      </c>
      <c r="X71" s="178">
        <f t="shared" si="22"/>
        <v>1.2499999999999956E-2</v>
      </c>
      <c r="Y71" s="178">
        <f t="shared" si="22"/>
        <v>-0.48749999999999999</v>
      </c>
      <c r="Z71" s="178">
        <f t="shared" si="22"/>
        <v>1.6666666666666663E-2</v>
      </c>
      <c r="AA71" s="178">
        <f t="shared" si="22"/>
        <v>2.1527777777777771E-2</v>
      </c>
      <c r="AB71" s="178">
        <f t="shared" si="22"/>
        <v>2.0833333333333343E-2</v>
      </c>
      <c r="AC71" s="178"/>
      <c r="AD71" s="178">
        <f t="shared" ref="AD71:AD73" si="26">B71-B55</f>
        <v>1.6666666666666663E-2</v>
      </c>
      <c r="AE71" s="178">
        <f t="shared" si="24"/>
        <v>1.6666666666666663E-2</v>
      </c>
      <c r="AF71" s="178">
        <f t="shared" si="24"/>
        <v>1.6666666666666663E-2</v>
      </c>
      <c r="AG71" s="178">
        <f t="shared" si="24"/>
        <v>1.6666666666666718E-2</v>
      </c>
      <c r="AH71" s="178">
        <f t="shared" si="24"/>
        <v>1.6666666666666718E-2</v>
      </c>
      <c r="AI71" s="178">
        <f t="shared" si="24"/>
        <v>-0.48333333333333334</v>
      </c>
      <c r="AJ71" s="178">
        <f t="shared" si="24"/>
        <v>1.6666666666666663E-2</v>
      </c>
      <c r="AK71" s="178">
        <f t="shared" si="24"/>
        <v>1.6666666666666663E-2</v>
      </c>
      <c r="AL71" s="178">
        <f t="shared" si="24"/>
        <v>1.6666666666666663E-2</v>
      </c>
    </row>
    <row r="72" spans="1:38" ht="30" customHeight="1">
      <c r="A72" s="203" t="s">
        <v>360</v>
      </c>
      <c r="B72" s="175">
        <v>0.12638888888888888</v>
      </c>
      <c r="C72" s="175">
        <f t="shared" si="25"/>
        <v>0.14374999999999999</v>
      </c>
      <c r="D72" s="175">
        <v>0.17013888888888887</v>
      </c>
      <c r="E72" s="175">
        <v>0.18819444444444444</v>
      </c>
      <c r="F72" s="175">
        <v>0.20069444444444443</v>
      </c>
      <c r="G72" s="175">
        <v>0.21319444444444444</v>
      </c>
      <c r="H72" s="175">
        <v>0.2298611111111111</v>
      </c>
      <c r="I72" s="175">
        <v>0.25138888888888888</v>
      </c>
      <c r="J72" s="176">
        <v>0.2722222222222222</v>
      </c>
      <c r="K72" s="180" t="s">
        <v>357</v>
      </c>
      <c r="M72" s="108"/>
      <c r="N72" s="108"/>
      <c r="P72" s="108"/>
      <c r="Q72" s="108"/>
      <c r="R72" s="108"/>
      <c r="S72" s="108"/>
      <c r="T72" s="108"/>
      <c r="U72" s="178">
        <f t="shared" si="23"/>
        <v>1.7361111111111105E-2</v>
      </c>
      <c r="V72" s="178">
        <f t="shared" si="22"/>
        <v>2.6388888888888878E-2</v>
      </c>
      <c r="W72" s="178">
        <f t="shared" si="22"/>
        <v>1.8055555555555575E-2</v>
      </c>
      <c r="X72" s="178">
        <f t="shared" si="22"/>
        <v>1.2499999999999983E-2</v>
      </c>
      <c r="Y72" s="178">
        <f t="shared" si="22"/>
        <v>1.2500000000000011E-2</v>
      </c>
      <c r="Z72" s="178">
        <f t="shared" si="22"/>
        <v>1.6666666666666663E-2</v>
      </c>
      <c r="AA72" s="178">
        <f t="shared" si="22"/>
        <v>2.1527777777777785E-2</v>
      </c>
      <c r="AB72" s="178">
        <f t="shared" si="22"/>
        <v>2.0833333333333315E-2</v>
      </c>
      <c r="AC72" s="178"/>
      <c r="AD72" s="178">
        <f t="shared" si="26"/>
        <v>1.6666666666666663E-2</v>
      </c>
      <c r="AE72" s="178">
        <f t="shared" si="24"/>
        <v>1.6666666666666663E-2</v>
      </c>
      <c r="AF72" s="178">
        <f t="shared" si="24"/>
        <v>1.6666666666666635E-2</v>
      </c>
      <c r="AG72" s="178">
        <f t="shared" si="24"/>
        <v>1.6666666666666691E-2</v>
      </c>
      <c r="AH72" s="178">
        <f t="shared" si="24"/>
        <v>1.6666666666666635E-2</v>
      </c>
      <c r="AI72" s="178">
        <f t="shared" si="24"/>
        <v>1.6666666666666663E-2</v>
      </c>
      <c r="AJ72" s="178">
        <f t="shared" si="24"/>
        <v>1.6666666666666663E-2</v>
      </c>
      <c r="AK72" s="178">
        <f t="shared" si="24"/>
        <v>1.6666666666666691E-2</v>
      </c>
      <c r="AL72" s="178">
        <f t="shared" si="24"/>
        <v>1.6666666666666607E-2</v>
      </c>
    </row>
    <row r="73" spans="1:38" ht="30" customHeight="1" thickBot="1">
      <c r="A73" s="203" t="s">
        <v>361</v>
      </c>
      <c r="B73" s="224">
        <v>0.2951388888888889</v>
      </c>
      <c r="C73" s="224">
        <f t="shared" si="25"/>
        <v>0.3125</v>
      </c>
      <c r="D73" s="224">
        <v>0.33888888888888885</v>
      </c>
      <c r="E73" s="224">
        <v>0.35694444444444445</v>
      </c>
      <c r="F73" s="224">
        <v>0.36944444444444446</v>
      </c>
      <c r="G73" s="224">
        <v>0.38194444444444442</v>
      </c>
      <c r="H73" s="224">
        <v>0.39861111111111108</v>
      </c>
      <c r="I73" s="224">
        <v>0.4201388888888889</v>
      </c>
      <c r="J73" s="225">
        <v>0.4375</v>
      </c>
      <c r="K73" s="184" t="s">
        <v>357</v>
      </c>
      <c r="M73" s="108"/>
      <c r="N73" s="108"/>
      <c r="P73" s="108"/>
      <c r="Q73" s="108"/>
      <c r="R73" s="108"/>
      <c r="S73" s="108"/>
      <c r="T73" s="108"/>
      <c r="U73" s="178">
        <f t="shared" si="23"/>
        <v>1.7361111111111105E-2</v>
      </c>
      <c r="V73" s="178">
        <f t="shared" si="22"/>
        <v>2.6388888888888851E-2</v>
      </c>
      <c r="W73" s="178">
        <f t="shared" si="22"/>
        <v>1.8055555555555602E-2</v>
      </c>
      <c r="X73" s="178">
        <f t="shared" si="22"/>
        <v>1.2500000000000011E-2</v>
      </c>
      <c r="Y73" s="178">
        <f t="shared" si="22"/>
        <v>1.2499999999999956E-2</v>
      </c>
      <c r="Z73" s="178">
        <f t="shared" si="22"/>
        <v>1.6666666666666663E-2</v>
      </c>
      <c r="AA73" s="178">
        <f t="shared" si="22"/>
        <v>2.1527777777777812E-2</v>
      </c>
      <c r="AB73" s="178">
        <f t="shared" si="22"/>
        <v>1.7361111111111105E-2</v>
      </c>
      <c r="AC73" s="178"/>
      <c r="AD73" s="178">
        <f t="shared" si="26"/>
        <v>1.7361111111111105E-2</v>
      </c>
      <c r="AE73" s="178">
        <f t="shared" si="24"/>
        <v>1.7361111111111105E-2</v>
      </c>
      <c r="AF73" s="178">
        <f t="shared" si="24"/>
        <v>1.7361111111111049E-2</v>
      </c>
      <c r="AG73" s="178">
        <f t="shared" si="24"/>
        <v>1.7361111111111105E-2</v>
      </c>
      <c r="AH73" s="178">
        <f t="shared" si="24"/>
        <v>1.736111111111116E-2</v>
      </c>
      <c r="AI73" s="178">
        <f t="shared" si="24"/>
        <v>1.7361111111111105E-2</v>
      </c>
      <c r="AJ73" s="178">
        <f t="shared" si="24"/>
        <v>1.7361111111111049E-2</v>
      </c>
      <c r="AK73" s="178">
        <f t="shared" si="24"/>
        <v>1.736111111111116E-2</v>
      </c>
      <c r="AL73" s="178">
        <f t="shared" si="24"/>
        <v>1.5277777777777779E-2</v>
      </c>
    </row>
    <row r="74" spans="1:38" ht="30" customHeight="1">
      <c r="A74" s="203" t="s">
        <v>385</v>
      </c>
      <c r="B74" s="206"/>
      <c r="C74" s="206"/>
      <c r="D74" s="206"/>
      <c r="E74" s="206"/>
      <c r="F74" s="206"/>
      <c r="G74" s="206"/>
      <c r="H74" s="206"/>
      <c r="I74" s="206"/>
      <c r="J74" s="226"/>
      <c r="K74" s="184" t="s">
        <v>357</v>
      </c>
      <c r="AD74" s="178"/>
      <c r="AE74" s="178"/>
      <c r="AF74" s="178"/>
      <c r="AG74" s="178"/>
      <c r="AH74" s="178"/>
      <c r="AI74" s="178"/>
      <c r="AJ74" s="178"/>
      <c r="AK74" s="178"/>
      <c r="AL74" s="178"/>
    </row>
    <row r="75" spans="1:38" ht="30" customHeight="1" thickBot="1">
      <c r="A75" s="207">
        <v>5</v>
      </c>
      <c r="C75" s="191"/>
      <c r="D75" s="191"/>
      <c r="E75" s="191"/>
      <c r="F75" s="192"/>
      <c r="G75" s="192"/>
      <c r="H75" s="192"/>
      <c r="I75" s="192"/>
      <c r="J75" s="208"/>
      <c r="K75" s="380" t="s">
        <v>362</v>
      </c>
    </row>
    <row r="76" spans="1:38" ht="30" customHeight="1" thickTop="1" thickBot="1">
      <c r="A76" s="383" t="s">
        <v>363</v>
      </c>
      <c r="B76" s="384"/>
      <c r="C76" s="384"/>
      <c r="D76" s="384"/>
      <c r="E76" s="384"/>
      <c r="F76" s="384"/>
      <c r="G76" s="384"/>
      <c r="H76" s="384"/>
      <c r="I76" s="384"/>
      <c r="J76" s="385"/>
      <c r="K76" s="381"/>
    </row>
    <row r="77" spans="1:38" ht="30" customHeight="1" thickTop="1">
      <c r="A77" s="386" t="s">
        <v>364</v>
      </c>
      <c r="B77" s="387"/>
      <c r="C77" s="388"/>
      <c r="D77" s="387"/>
      <c r="E77" s="389" t="s">
        <v>365</v>
      </c>
      <c r="F77" s="390"/>
      <c r="G77" s="391"/>
      <c r="H77" s="389" t="s">
        <v>387</v>
      </c>
      <c r="I77" s="390"/>
      <c r="J77" s="392"/>
      <c r="K77" s="381"/>
    </row>
    <row r="78" spans="1:38" ht="30" customHeight="1">
      <c r="A78" s="393" t="s">
        <v>367</v>
      </c>
      <c r="B78" s="394"/>
      <c r="C78" s="395" t="s">
        <v>368</v>
      </c>
      <c r="D78" s="395"/>
      <c r="E78" s="396"/>
      <c r="F78" s="365" t="s">
        <v>369</v>
      </c>
      <c r="G78" s="365"/>
      <c r="H78" s="365"/>
      <c r="I78" s="365"/>
      <c r="J78" s="366"/>
      <c r="K78" s="381"/>
    </row>
    <row r="79" spans="1:38" ht="30" customHeight="1">
      <c r="A79" s="397" t="s">
        <v>370</v>
      </c>
      <c r="B79" s="398"/>
      <c r="C79" s="196" t="s">
        <v>371</v>
      </c>
      <c r="D79" s="194" t="s">
        <v>372</v>
      </c>
      <c r="E79" s="195"/>
      <c r="F79" s="365" t="s">
        <v>373</v>
      </c>
      <c r="G79" s="365"/>
      <c r="H79" s="365"/>
      <c r="I79" s="365"/>
      <c r="J79" s="366"/>
      <c r="K79" s="381"/>
    </row>
    <row r="80" spans="1:38" ht="30" customHeight="1" thickBot="1">
      <c r="A80" s="367" t="s">
        <v>374</v>
      </c>
      <c r="B80" s="368"/>
      <c r="C80" s="197" t="s">
        <v>375</v>
      </c>
      <c r="D80" s="369" t="s">
        <v>376</v>
      </c>
      <c r="E80" s="370"/>
      <c r="F80" s="371" t="s">
        <v>377</v>
      </c>
      <c r="G80" s="371"/>
      <c r="H80" s="371"/>
      <c r="I80" s="371"/>
      <c r="J80" s="372"/>
      <c r="K80" s="382"/>
    </row>
    <row r="81" spans="1:38" ht="30" customHeight="1" thickTop="1">
      <c r="A81" s="373" t="s">
        <v>431</v>
      </c>
      <c r="B81" s="373"/>
      <c r="C81" s="373"/>
      <c r="D81" s="373"/>
      <c r="E81" s="373"/>
      <c r="F81" s="373"/>
      <c r="G81" s="373"/>
      <c r="H81" s="373"/>
      <c r="I81" s="378" t="s">
        <v>342</v>
      </c>
      <c r="J81" s="379"/>
    </row>
    <row r="82" spans="1:38" ht="30" customHeight="1">
      <c r="A82" s="373"/>
      <c r="B82" s="373"/>
      <c r="C82" s="373"/>
      <c r="D82" s="373"/>
      <c r="E82" s="373"/>
      <c r="F82" s="373"/>
      <c r="G82" s="373"/>
      <c r="H82" s="373"/>
      <c r="I82" s="376">
        <f>H87</f>
        <v>7.9861111111111105E-2</v>
      </c>
      <c r="J82" s="375"/>
    </row>
    <row r="83" spans="1:38" ht="30" customHeight="1" thickBot="1">
      <c r="A83" s="377">
        <f>$A$3</f>
        <v>45080</v>
      </c>
      <c r="B83" s="377"/>
      <c r="C83" s="377"/>
      <c r="D83" s="94" t="s">
        <v>343</v>
      </c>
      <c r="E83" s="274">
        <f>_xlfn.XLOOKUP(H83,'월간 계획'!C:C,'월간 계획'!B:B,"")</f>
        <v>3619</v>
      </c>
      <c r="F83" s="296">
        <f>_xlfn.XLOOKUP(J83,'월간 계획'!C:C,'월간 계획'!B:B,"")</f>
        <v>3619</v>
      </c>
      <c r="G83" s="95" t="s">
        <v>344</v>
      </c>
      <c r="H83" s="95" t="str">
        <f>_xlfn.XLOOKUP(M83,'월간 계획'!U:U,'월간 계획'!C:C,"")</f>
        <v>최정수</v>
      </c>
      <c r="I83" s="95" t="s">
        <v>345</v>
      </c>
      <c r="J83" s="96" t="str">
        <f>_xlfn.XLOOKUP(N83,'월간 계획'!U:U,'월간 계획'!C:C,"")</f>
        <v>심상만</v>
      </c>
      <c r="K83" s="93"/>
      <c r="L83" s="93" t="str">
        <f>IF(E83=F83,"ok","확인")</f>
        <v>ok</v>
      </c>
      <c r="M83" s="93" t="s">
        <v>397</v>
      </c>
      <c r="N83" s="93" t="s">
        <v>398</v>
      </c>
    </row>
    <row r="84" spans="1:38" ht="30" customHeight="1" thickTop="1" thickBot="1">
      <c r="A84" s="198" t="s">
        <v>348</v>
      </c>
      <c r="B84" s="168" t="s">
        <v>349</v>
      </c>
      <c r="C84" s="169" t="s">
        <v>350</v>
      </c>
      <c r="D84" s="169" t="s">
        <v>351</v>
      </c>
      <c r="E84" s="169" t="s">
        <v>352</v>
      </c>
      <c r="F84" s="169" t="s">
        <v>353</v>
      </c>
      <c r="G84" s="169" t="s">
        <v>352</v>
      </c>
      <c r="H84" s="169" t="s">
        <v>351</v>
      </c>
      <c r="I84" s="168" t="s">
        <v>350</v>
      </c>
      <c r="J84" s="199" t="s">
        <v>354</v>
      </c>
      <c r="K84" s="171" t="s">
        <v>355</v>
      </c>
    </row>
    <row r="85" spans="1:38" ht="30" customHeight="1" thickTop="1">
      <c r="A85" s="200" t="s">
        <v>356</v>
      </c>
      <c r="B85" s="217"/>
      <c r="C85" s="217"/>
      <c r="D85" s="217"/>
      <c r="E85" s="217"/>
      <c r="F85" s="201">
        <v>0.22916666666666666</v>
      </c>
      <c r="G85" s="201">
        <v>0.24166666666666667</v>
      </c>
      <c r="H85" s="201">
        <v>0.25833333333333336</v>
      </c>
      <c r="I85" s="201">
        <v>0.28194444444444444</v>
      </c>
      <c r="J85" s="202">
        <v>0.29583333333333334</v>
      </c>
      <c r="K85" s="177" t="s">
        <v>357</v>
      </c>
      <c r="M85" s="108"/>
      <c r="N85" s="108"/>
      <c r="P85" s="108"/>
      <c r="Q85" s="108"/>
      <c r="R85" s="108"/>
      <c r="S85" s="108"/>
      <c r="T85" s="108"/>
      <c r="U85" s="178">
        <f>C85-B85</f>
        <v>0</v>
      </c>
      <c r="V85" s="178">
        <f t="shared" ref="V85:AB89" si="27">D85-C85</f>
        <v>0</v>
      </c>
      <c r="W85" s="178">
        <f t="shared" si="27"/>
        <v>0</v>
      </c>
      <c r="X85" s="178">
        <f t="shared" si="27"/>
        <v>0.22916666666666666</v>
      </c>
      <c r="Y85" s="178">
        <f t="shared" si="27"/>
        <v>1.2500000000000011E-2</v>
      </c>
      <c r="Z85" s="178">
        <f t="shared" si="27"/>
        <v>1.6666666666666691E-2</v>
      </c>
      <c r="AA85" s="178">
        <f t="shared" si="27"/>
        <v>2.3611111111111083E-2</v>
      </c>
      <c r="AB85" s="178">
        <f>J85-I85</f>
        <v>1.3888888888888895E-2</v>
      </c>
      <c r="AC85" s="178"/>
      <c r="AD85" s="178"/>
      <c r="AE85" s="178"/>
      <c r="AF85" s="178"/>
      <c r="AG85" s="178"/>
      <c r="AH85" s="178"/>
      <c r="AI85" s="178"/>
      <c r="AJ85" s="178"/>
      <c r="AK85" s="178"/>
      <c r="AL85" s="178"/>
    </row>
    <row r="86" spans="1:38" ht="30" customHeight="1">
      <c r="A86" s="203" t="s">
        <v>358</v>
      </c>
      <c r="B86" s="175">
        <v>0.30972222222222223</v>
      </c>
      <c r="C86" s="175">
        <f>B86+"00:25"</f>
        <v>0.32708333333333334</v>
      </c>
      <c r="D86" s="175">
        <v>0.35347222222222219</v>
      </c>
      <c r="E86" s="175">
        <v>0.37152777777777773</v>
      </c>
      <c r="F86" s="175">
        <v>0.3840277777777778</v>
      </c>
      <c r="G86" s="175">
        <v>0.39652777777777781</v>
      </c>
      <c r="H86" s="175">
        <v>0.41319444444444442</v>
      </c>
      <c r="I86" s="175">
        <v>0.43472222222222223</v>
      </c>
      <c r="J86" s="176">
        <v>0.45555555555555555</v>
      </c>
      <c r="K86" s="180" t="s">
        <v>357</v>
      </c>
      <c r="M86" s="108"/>
      <c r="N86" s="108"/>
      <c r="P86" s="108"/>
      <c r="Q86" s="108"/>
      <c r="R86" s="108"/>
      <c r="S86" s="108"/>
      <c r="T86" s="108"/>
      <c r="U86" s="178">
        <f t="shared" ref="U86:U89" si="28">C86-B86</f>
        <v>1.7361111111111105E-2</v>
      </c>
      <c r="V86" s="178">
        <f t="shared" si="27"/>
        <v>2.6388888888888851E-2</v>
      </c>
      <c r="W86" s="178">
        <f t="shared" si="27"/>
        <v>1.8055555555555547E-2</v>
      </c>
      <c r="X86" s="178">
        <f t="shared" si="27"/>
        <v>1.2500000000000067E-2</v>
      </c>
      <c r="Y86" s="178">
        <f t="shared" si="27"/>
        <v>1.2500000000000011E-2</v>
      </c>
      <c r="Z86" s="178">
        <f t="shared" si="27"/>
        <v>1.6666666666666607E-2</v>
      </c>
      <c r="AA86" s="178">
        <f t="shared" si="27"/>
        <v>2.1527777777777812E-2</v>
      </c>
      <c r="AB86" s="178">
        <f t="shared" si="27"/>
        <v>2.0833333333333315E-2</v>
      </c>
      <c r="AC86" s="178"/>
      <c r="AD86" s="178">
        <f>B86-B70</f>
        <v>1.6666666666666663E-2</v>
      </c>
      <c r="AE86" s="178">
        <f t="shared" ref="AE86:AL89" si="29">C86-C70</f>
        <v>1.6666666666666663E-2</v>
      </c>
      <c r="AF86" s="178">
        <f t="shared" si="29"/>
        <v>1.6666666666666607E-2</v>
      </c>
      <c r="AG86" s="178">
        <f t="shared" si="29"/>
        <v>1.6666666666666607E-2</v>
      </c>
      <c r="AH86" s="178">
        <f t="shared" si="29"/>
        <v>1.6666666666666718E-2</v>
      </c>
      <c r="AI86" s="178">
        <f t="shared" si="29"/>
        <v>1.6666666666666663E-2</v>
      </c>
      <c r="AJ86" s="178">
        <f t="shared" si="29"/>
        <v>1.6666666666666607E-2</v>
      </c>
      <c r="AK86" s="178">
        <f t="shared" si="29"/>
        <v>1.6666666666666663E-2</v>
      </c>
      <c r="AL86" s="178">
        <f t="shared" si="29"/>
        <v>1.6666666666666663E-2</v>
      </c>
    </row>
    <row r="87" spans="1:38" ht="30" customHeight="1">
      <c r="A87" s="203" t="s">
        <v>359</v>
      </c>
      <c r="B87" s="175">
        <v>0.47638888888888892</v>
      </c>
      <c r="C87" s="175">
        <f t="shared" ref="C87:C89" si="30">B87+"00:25"</f>
        <v>0.49375000000000002</v>
      </c>
      <c r="D87" s="175">
        <v>0.52013888888888882</v>
      </c>
      <c r="E87" s="175">
        <v>0.53819444444444442</v>
      </c>
      <c r="F87" s="175">
        <v>5.0694444444444452E-2</v>
      </c>
      <c r="G87" s="175">
        <v>6.3194444444444442E-2</v>
      </c>
      <c r="H87" s="181">
        <v>7.9861111111111105E-2</v>
      </c>
      <c r="I87" s="175">
        <v>0.1013888888888889</v>
      </c>
      <c r="J87" s="176">
        <v>0.12222222222222223</v>
      </c>
      <c r="K87" s="180" t="s">
        <v>357</v>
      </c>
      <c r="M87" s="108"/>
      <c r="N87" s="108"/>
      <c r="P87" s="108"/>
      <c r="Q87" s="108"/>
      <c r="R87" s="108"/>
      <c r="S87" s="108"/>
      <c r="T87" s="108"/>
      <c r="U87" s="178">
        <f t="shared" si="28"/>
        <v>1.7361111111111105E-2</v>
      </c>
      <c r="V87" s="178">
        <f t="shared" si="27"/>
        <v>2.6388888888888795E-2</v>
      </c>
      <c r="W87" s="178">
        <f t="shared" si="27"/>
        <v>1.8055555555555602E-2</v>
      </c>
      <c r="X87" s="178">
        <f t="shared" si="27"/>
        <v>-0.48749999999999999</v>
      </c>
      <c r="Y87" s="178">
        <f t="shared" si="27"/>
        <v>1.249999999999999E-2</v>
      </c>
      <c r="Z87" s="178">
        <f t="shared" si="27"/>
        <v>1.6666666666666663E-2</v>
      </c>
      <c r="AA87" s="178">
        <f t="shared" si="27"/>
        <v>2.1527777777777798E-2</v>
      </c>
      <c r="AB87" s="178">
        <f t="shared" si="27"/>
        <v>2.0833333333333329E-2</v>
      </c>
      <c r="AC87" s="178"/>
      <c r="AD87" s="178">
        <f t="shared" ref="AD87:AD89" si="31">B87-B71</f>
        <v>1.6666666666666718E-2</v>
      </c>
      <c r="AE87" s="178">
        <f t="shared" si="29"/>
        <v>1.6666666666666718E-2</v>
      </c>
      <c r="AF87" s="178">
        <f t="shared" si="29"/>
        <v>1.6666666666666607E-2</v>
      </c>
      <c r="AG87" s="178">
        <f t="shared" si="29"/>
        <v>1.6666666666666607E-2</v>
      </c>
      <c r="AH87" s="178">
        <f t="shared" si="29"/>
        <v>-0.48333333333333334</v>
      </c>
      <c r="AI87" s="178">
        <f t="shared" si="29"/>
        <v>1.6666666666666663E-2</v>
      </c>
      <c r="AJ87" s="178">
        <f t="shared" si="29"/>
        <v>1.6666666666666663E-2</v>
      </c>
      <c r="AK87" s="178">
        <f t="shared" si="29"/>
        <v>1.6666666666666691E-2</v>
      </c>
      <c r="AL87" s="178">
        <f t="shared" si="29"/>
        <v>1.6666666666666677E-2</v>
      </c>
    </row>
    <row r="88" spans="1:38" ht="30" customHeight="1">
      <c r="A88" s="203" t="s">
        <v>360</v>
      </c>
      <c r="B88" s="175">
        <v>0.14305555555555557</v>
      </c>
      <c r="C88" s="175">
        <f t="shared" si="30"/>
        <v>0.16041666666666668</v>
      </c>
      <c r="D88" s="175">
        <v>0.18680555555555556</v>
      </c>
      <c r="E88" s="175">
        <v>0.20486111111111113</v>
      </c>
      <c r="F88" s="175">
        <v>0.21736111111111112</v>
      </c>
      <c r="G88" s="175">
        <v>0.2298611111111111</v>
      </c>
      <c r="H88" s="175">
        <v>0.24652777777777779</v>
      </c>
      <c r="I88" s="175">
        <v>0.26805555555555555</v>
      </c>
      <c r="J88" s="176">
        <v>0.28888888888888892</v>
      </c>
      <c r="K88" s="180" t="s">
        <v>357</v>
      </c>
      <c r="M88" s="108"/>
      <c r="N88" s="108"/>
      <c r="P88" s="108"/>
      <c r="Q88" s="108"/>
      <c r="R88" s="108"/>
      <c r="S88" s="108"/>
      <c r="T88" s="108"/>
      <c r="U88" s="178">
        <f t="shared" si="28"/>
        <v>1.7361111111111105E-2</v>
      </c>
      <c r="V88" s="178">
        <f t="shared" si="27"/>
        <v>2.6388888888888878E-2</v>
      </c>
      <c r="W88" s="178">
        <f t="shared" si="27"/>
        <v>1.8055555555555575E-2</v>
      </c>
      <c r="X88" s="178">
        <f t="shared" si="27"/>
        <v>1.2499999999999983E-2</v>
      </c>
      <c r="Y88" s="178">
        <f t="shared" si="27"/>
        <v>1.2499999999999983E-2</v>
      </c>
      <c r="Z88" s="178">
        <f t="shared" si="27"/>
        <v>1.6666666666666691E-2</v>
      </c>
      <c r="AA88" s="178">
        <f t="shared" si="27"/>
        <v>2.1527777777777757E-2</v>
      </c>
      <c r="AB88" s="178">
        <f t="shared" si="27"/>
        <v>2.083333333333337E-2</v>
      </c>
      <c r="AC88" s="178"/>
      <c r="AD88" s="178">
        <f t="shared" si="31"/>
        <v>1.6666666666666691E-2</v>
      </c>
      <c r="AE88" s="178">
        <f t="shared" si="29"/>
        <v>1.6666666666666691E-2</v>
      </c>
      <c r="AF88" s="178">
        <f t="shared" si="29"/>
        <v>1.6666666666666691E-2</v>
      </c>
      <c r="AG88" s="178">
        <f t="shared" si="29"/>
        <v>1.6666666666666691E-2</v>
      </c>
      <c r="AH88" s="178">
        <f t="shared" si="29"/>
        <v>1.6666666666666691E-2</v>
      </c>
      <c r="AI88" s="178">
        <f t="shared" si="29"/>
        <v>1.6666666666666663E-2</v>
      </c>
      <c r="AJ88" s="178">
        <f t="shared" si="29"/>
        <v>1.6666666666666691E-2</v>
      </c>
      <c r="AK88" s="178">
        <f t="shared" si="29"/>
        <v>1.6666666666666663E-2</v>
      </c>
      <c r="AL88" s="178">
        <f t="shared" si="29"/>
        <v>1.6666666666666718E-2</v>
      </c>
    </row>
    <row r="89" spans="1:38" ht="30" customHeight="1" thickBot="1">
      <c r="A89" s="203" t="s">
        <v>361</v>
      </c>
      <c r="B89" s="224">
        <v>0.3125</v>
      </c>
      <c r="C89" s="224">
        <f t="shared" si="30"/>
        <v>0.3298611111111111</v>
      </c>
      <c r="D89" s="224">
        <v>0.35625000000000001</v>
      </c>
      <c r="E89" s="224">
        <v>0.3743055555555555</v>
      </c>
      <c r="F89" s="224">
        <v>0.38680555555555557</v>
      </c>
      <c r="G89" s="224">
        <v>0.39930555555555558</v>
      </c>
      <c r="H89" s="224">
        <v>0.41597222222222219</v>
      </c>
      <c r="I89" s="224">
        <v>0.4375</v>
      </c>
      <c r="J89" s="225">
        <v>0.4513888888888889</v>
      </c>
      <c r="K89" s="184" t="s">
        <v>357</v>
      </c>
      <c r="M89" s="108"/>
      <c r="N89" s="108"/>
      <c r="P89" s="108"/>
      <c r="Q89" s="108"/>
      <c r="R89" s="108"/>
      <c r="S89" s="108"/>
      <c r="T89" s="108"/>
      <c r="U89" s="178">
        <f t="shared" si="28"/>
        <v>1.7361111111111105E-2</v>
      </c>
      <c r="V89" s="178">
        <f t="shared" si="27"/>
        <v>2.6388888888888906E-2</v>
      </c>
      <c r="W89" s="178">
        <f t="shared" si="27"/>
        <v>1.8055555555555491E-2</v>
      </c>
      <c r="X89" s="178">
        <f t="shared" si="27"/>
        <v>1.2500000000000067E-2</v>
      </c>
      <c r="Y89" s="178">
        <f t="shared" si="27"/>
        <v>1.2500000000000011E-2</v>
      </c>
      <c r="Z89" s="178">
        <f t="shared" si="27"/>
        <v>1.6666666666666607E-2</v>
      </c>
      <c r="AA89" s="178">
        <f t="shared" si="27"/>
        <v>2.1527777777777812E-2</v>
      </c>
      <c r="AB89" s="178">
        <f t="shared" si="27"/>
        <v>1.3888888888888895E-2</v>
      </c>
      <c r="AC89" s="178"/>
      <c r="AD89" s="178">
        <f t="shared" si="31"/>
        <v>1.7361111111111105E-2</v>
      </c>
      <c r="AE89" s="178">
        <f t="shared" si="29"/>
        <v>1.7361111111111105E-2</v>
      </c>
      <c r="AF89" s="178">
        <f t="shared" si="29"/>
        <v>1.736111111111116E-2</v>
      </c>
      <c r="AG89" s="178">
        <f t="shared" si="29"/>
        <v>1.7361111111111049E-2</v>
      </c>
      <c r="AH89" s="178">
        <f t="shared" si="29"/>
        <v>1.7361111111111105E-2</v>
      </c>
      <c r="AI89" s="178">
        <f t="shared" si="29"/>
        <v>1.736111111111116E-2</v>
      </c>
      <c r="AJ89" s="178">
        <f t="shared" si="29"/>
        <v>1.7361111111111105E-2</v>
      </c>
      <c r="AK89" s="178">
        <f t="shared" si="29"/>
        <v>1.7361111111111105E-2</v>
      </c>
      <c r="AL89" s="178">
        <f t="shared" si="29"/>
        <v>1.3888888888888895E-2</v>
      </c>
    </row>
    <row r="90" spans="1:38" ht="30" customHeight="1">
      <c r="A90" s="203"/>
      <c r="B90" s="227"/>
      <c r="C90" s="227"/>
      <c r="D90" s="227"/>
      <c r="E90" s="227"/>
      <c r="F90" s="228"/>
      <c r="G90" s="228"/>
      <c r="H90" s="228"/>
      <c r="I90" s="228"/>
      <c r="J90" s="229"/>
      <c r="K90" s="189"/>
    </row>
    <row r="91" spans="1:38" ht="30" customHeight="1" thickBot="1">
      <c r="A91" s="207">
        <v>6</v>
      </c>
      <c r="B91" s="191"/>
      <c r="C91" s="191"/>
      <c r="D91" s="191"/>
      <c r="E91" s="191"/>
      <c r="F91" s="192"/>
      <c r="G91" s="192"/>
      <c r="H91" s="192"/>
      <c r="I91" s="192"/>
      <c r="J91" s="208"/>
      <c r="K91" s="380" t="s">
        <v>362</v>
      </c>
    </row>
    <row r="92" spans="1:38" ht="30" customHeight="1" thickTop="1" thickBot="1">
      <c r="A92" s="383" t="s">
        <v>363</v>
      </c>
      <c r="B92" s="384"/>
      <c r="C92" s="384"/>
      <c r="D92" s="384"/>
      <c r="E92" s="384"/>
      <c r="F92" s="384"/>
      <c r="G92" s="384"/>
      <c r="H92" s="384"/>
      <c r="I92" s="384"/>
      <c r="J92" s="385"/>
      <c r="K92" s="381"/>
    </row>
    <row r="93" spans="1:38" ht="30" customHeight="1" thickTop="1">
      <c r="A93" s="386" t="s">
        <v>364</v>
      </c>
      <c r="B93" s="387"/>
      <c r="C93" s="388"/>
      <c r="D93" s="387"/>
      <c r="E93" s="389" t="s">
        <v>365</v>
      </c>
      <c r="F93" s="390"/>
      <c r="G93" s="391"/>
      <c r="H93" s="389" t="s">
        <v>366</v>
      </c>
      <c r="I93" s="390"/>
      <c r="J93" s="392"/>
      <c r="K93" s="381"/>
    </row>
    <row r="94" spans="1:38" ht="30" customHeight="1">
      <c r="A94" s="393" t="s">
        <v>367</v>
      </c>
      <c r="B94" s="394"/>
      <c r="C94" s="395" t="s">
        <v>368</v>
      </c>
      <c r="D94" s="395"/>
      <c r="E94" s="396"/>
      <c r="F94" s="365" t="s">
        <v>369</v>
      </c>
      <c r="G94" s="365"/>
      <c r="H94" s="365"/>
      <c r="I94" s="365"/>
      <c r="J94" s="366"/>
      <c r="K94" s="381"/>
    </row>
    <row r="95" spans="1:38" ht="30" customHeight="1">
      <c r="A95" s="397" t="s">
        <v>370</v>
      </c>
      <c r="B95" s="398"/>
      <c r="C95" s="196" t="s">
        <v>371</v>
      </c>
      <c r="D95" s="194" t="s">
        <v>372</v>
      </c>
      <c r="E95" s="195"/>
      <c r="F95" s="365" t="s">
        <v>373</v>
      </c>
      <c r="G95" s="365"/>
      <c r="H95" s="365"/>
      <c r="I95" s="365"/>
      <c r="J95" s="366"/>
      <c r="K95" s="381"/>
    </row>
    <row r="96" spans="1:38" ht="30" customHeight="1" thickBot="1">
      <c r="A96" s="367" t="s">
        <v>374</v>
      </c>
      <c r="B96" s="368"/>
      <c r="C96" s="197" t="s">
        <v>375</v>
      </c>
      <c r="D96" s="369" t="s">
        <v>376</v>
      </c>
      <c r="E96" s="370"/>
      <c r="F96" s="371" t="s">
        <v>377</v>
      </c>
      <c r="G96" s="371"/>
      <c r="H96" s="371"/>
      <c r="I96" s="371"/>
      <c r="J96" s="372"/>
      <c r="K96" s="382"/>
    </row>
    <row r="97" spans="1:38" ht="30" customHeight="1" thickTop="1">
      <c r="A97" s="373" t="s">
        <v>432</v>
      </c>
      <c r="B97" s="373"/>
      <c r="C97" s="373"/>
      <c r="D97" s="373"/>
      <c r="E97" s="373"/>
      <c r="F97" s="373"/>
      <c r="G97" s="373"/>
      <c r="H97" s="373"/>
      <c r="I97" s="378" t="s">
        <v>342</v>
      </c>
      <c r="J97" s="379"/>
    </row>
    <row r="98" spans="1:38" ht="30" customHeight="1">
      <c r="A98" s="373"/>
      <c r="B98" s="373"/>
      <c r="C98" s="373"/>
      <c r="D98" s="373"/>
      <c r="E98" s="373"/>
      <c r="F98" s="373"/>
      <c r="G98" s="373"/>
      <c r="H98" s="373"/>
      <c r="I98" s="376">
        <f>H103</f>
        <v>9.6527777777777768E-2</v>
      </c>
      <c r="J98" s="375"/>
    </row>
    <row r="99" spans="1:38" ht="30" customHeight="1" thickBot="1">
      <c r="A99" s="377">
        <f>$A$3</f>
        <v>45080</v>
      </c>
      <c r="B99" s="377"/>
      <c r="C99" s="377"/>
      <c r="D99" s="94" t="s">
        <v>343</v>
      </c>
      <c r="E99" s="274">
        <f>_xlfn.XLOOKUP(H99,'월간 계획'!C:C,'월간 계획'!B:B,"")</f>
        <v>3620</v>
      </c>
      <c r="F99" s="296">
        <f>_xlfn.XLOOKUP(J99,'월간 계획'!C:C,'월간 계획'!B:B,"")</f>
        <v>3620</v>
      </c>
      <c r="G99" s="95" t="s">
        <v>344</v>
      </c>
      <c r="H99" s="95" t="str">
        <f>_xlfn.XLOOKUP(M99,'월간 계획'!U:U,'월간 계획'!C:C,"")</f>
        <v>장시혁</v>
      </c>
      <c r="I99" s="95" t="s">
        <v>345</v>
      </c>
      <c r="J99" s="96" t="str">
        <f>_xlfn.XLOOKUP(N99,'월간 계획'!U:U,'월간 계획'!C:C,"")</f>
        <v>최중문</v>
      </c>
      <c r="K99" s="93"/>
      <c r="L99" s="93" t="str">
        <f>IF(E99=F99,"ok","확인")</f>
        <v>ok</v>
      </c>
      <c r="M99" s="93" t="s">
        <v>400</v>
      </c>
      <c r="N99" s="93" t="s">
        <v>401</v>
      </c>
    </row>
    <row r="100" spans="1:38" ht="30" customHeight="1" thickTop="1" thickBot="1">
      <c r="A100" s="198" t="s">
        <v>348</v>
      </c>
      <c r="B100" s="168" t="s">
        <v>349</v>
      </c>
      <c r="C100" s="169" t="s">
        <v>350</v>
      </c>
      <c r="D100" s="169" t="s">
        <v>351</v>
      </c>
      <c r="E100" s="169" t="s">
        <v>352</v>
      </c>
      <c r="F100" s="169" t="s">
        <v>353</v>
      </c>
      <c r="G100" s="169" t="s">
        <v>352</v>
      </c>
      <c r="H100" s="169" t="s">
        <v>351</v>
      </c>
      <c r="I100" s="168" t="s">
        <v>350</v>
      </c>
      <c r="J100" s="199" t="s">
        <v>354</v>
      </c>
      <c r="K100" s="171" t="s">
        <v>355</v>
      </c>
    </row>
    <row r="101" spans="1:38" ht="30" customHeight="1" thickTop="1">
      <c r="A101" s="200" t="s">
        <v>356</v>
      </c>
      <c r="B101" s="230"/>
      <c r="C101" s="230"/>
      <c r="D101" s="230"/>
      <c r="E101" s="230"/>
      <c r="F101" s="231">
        <v>0.24305555555555555</v>
      </c>
      <c r="G101" s="231">
        <v>0.25555555555555559</v>
      </c>
      <c r="H101" s="231">
        <v>0.2722222222222222</v>
      </c>
      <c r="I101" s="231">
        <v>0.2951388888888889</v>
      </c>
      <c r="J101" s="231">
        <v>0.30902777777777779</v>
      </c>
      <c r="K101" s="177" t="s">
        <v>357</v>
      </c>
      <c r="M101" s="108"/>
      <c r="N101" s="108"/>
      <c r="P101" s="108"/>
      <c r="Q101" s="108"/>
      <c r="R101" s="108"/>
      <c r="S101" s="108"/>
      <c r="T101" s="108"/>
      <c r="U101" s="178">
        <f>C101-B101</f>
        <v>0</v>
      </c>
      <c r="V101" s="178">
        <f t="shared" ref="V101:AB105" si="32">D101-C101</f>
        <v>0</v>
      </c>
      <c r="W101" s="178">
        <f t="shared" si="32"/>
        <v>0</v>
      </c>
      <c r="X101" s="178">
        <f t="shared" si="32"/>
        <v>0.24305555555555555</v>
      </c>
      <c r="Y101" s="178">
        <f t="shared" si="32"/>
        <v>1.2500000000000039E-2</v>
      </c>
      <c r="Z101" s="178">
        <f t="shared" si="32"/>
        <v>1.6666666666666607E-2</v>
      </c>
      <c r="AA101" s="178">
        <f t="shared" si="32"/>
        <v>2.2916666666666696E-2</v>
      </c>
      <c r="AB101" s="178">
        <f>J101-I101</f>
        <v>1.3888888888888895E-2</v>
      </c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</row>
    <row r="102" spans="1:38" ht="30" customHeight="1">
      <c r="A102" s="203" t="s">
        <v>358</v>
      </c>
      <c r="B102" s="175">
        <v>0.3263888888888889</v>
      </c>
      <c r="C102" s="175">
        <f>B102+"00:25"</f>
        <v>0.34375</v>
      </c>
      <c r="D102" s="175">
        <v>0.37013888888888885</v>
      </c>
      <c r="E102" s="175">
        <v>0.38819444444444445</v>
      </c>
      <c r="F102" s="175">
        <v>0.40069444444444446</v>
      </c>
      <c r="G102" s="175">
        <v>0.41319444444444442</v>
      </c>
      <c r="H102" s="175">
        <v>0.42986111111111108</v>
      </c>
      <c r="I102" s="175">
        <v>0.4513888888888889</v>
      </c>
      <c r="J102" s="175">
        <v>0.47222222222222227</v>
      </c>
      <c r="K102" s="180" t="s">
        <v>357</v>
      </c>
      <c r="M102" s="108"/>
      <c r="N102" s="108"/>
      <c r="P102" s="108"/>
      <c r="Q102" s="108"/>
      <c r="R102" s="108"/>
      <c r="S102" s="108"/>
      <c r="T102" s="108"/>
      <c r="U102" s="178">
        <f t="shared" ref="U102:U105" si="33">C102-B102</f>
        <v>1.7361111111111105E-2</v>
      </c>
      <c r="V102" s="178">
        <f t="shared" si="32"/>
        <v>2.6388888888888851E-2</v>
      </c>
      <c r="W102" s="178">
        <f t="shared" si="32"/>
        <v>1.8055555555555602E-2</v>
      </c>
      <c r="X102" s="178">
        <f t="shared" si="32"/>
        <v>1.2500000000000011E-2</v>
      </c>
      <c r="Y102" s="178">
        <f t="shared" si="32"/>
        <v>1.2499999999999956E-2</v>
      </c>
      <c r="Z102" s="178">
        <f t="shared" si="32"/>
        <v>1.6666666666666663E-2</v>
      </c>
      <c r="AA102" s="178">
        <f t="shared" si="32"/>
        <v>2.1527777777777812E-2</v>
      </c>
      <c r="AB102" s="178">
        <f t="shared" si="32"/>
        <v>2.083333333333337E-2</v>
      </c>
      <c r="AC102" s="178"/>
      <c r="AD102" s="178">
        <f>B102-B86</f>
        <v>1.6666666666666663E-2</v>
      </c>
      <c r="AE102" s="178">
        <f t="shared" ref="AE102:AL105" si="34">C102-C86</f>
        <v>1.6666666666666663E-2</v>
      </c>
      <c r="AF102" s="178">
        <f t="shared" si="34"/>
        <v>1.6666666666666663E-2</v>
      </c>
      <c r="AG102" s="178">
        <f t="shared" si="34"/>
        <v>1.6666666666666718E-2</v>
      </c>
      <c r="AH102" s="178">
        <f t="shared" si="34"/>
        <v>1.6666666666666663E-2</v>
      </c>
      <c r="AI102" s="178">
        <f t="shared" si="34"/>
        <v>1.6666666666666607E-2</v>
      </c>
      <c r="AJ102" s="178">
        <f t="shared" si="34"/>
        <v>1.6666666666666663E-2</v>
      </c>
      <c r="AK102" s="178">
        <f t="shared" si="34"/>
        <v>1.6666666666666663E-2</v>
      </c>
      <c r="AL102" s="178">
        <f t="shared" si="34"/>
        <v>1.6666666666666718E-2</v>
      </c>
    </row>
    <row r="103" spans="1:38" ht="30" customHeight="1">
      <c r="A103" s="203" t="s">
        <v>359</v>
      </c>
      <c r="B103" s="175">
        <v>0.49305555555555558</v>
      </c>
      <c r="C103" s="175">
        <f t="shared" ref="C103:C105" si="35">B103+"00:25"</f>
        <v>0.51041666666666674</v>
      </c>
      <c r="D103" s="175">
        <v>0.53680555555555554</v>
      </c>
      <c r="E103" s="175">
        <v>5.486111111111111E-2</v>
      </c>
      <c r="F103" s="175">
        <v>6.7361111111111108E-2</v>
      </c>
      <c r="G103" s="175">
        <v>7.9861111111111105E-2</v>
      </c>
      <c r="H103" s="181">
        <v>9.6527777777777768E-2</v>
      </c>
      <c r="I103" s="175">
        <v>0.11805555555555557</v>
      </c>
      <c r="J103" s="175">
        <v>0.1388888888888889</v>
      </c>
      <c r="K103" s="180" t="s">
        <v>357</v>
      </c>
      <c r="M103" s="108"/>
      <c r="N103" s="108"/>
      <c r="P103" s="108"/>
      <c r="Q103" s="108"/>
      <c r="R103" s="108"/>
      <c r="S103" s="108"/>
      <c r="T103" s="108"/>
      <c r="U103" s="178">
        <f t="shared" si="33"/>
        <v>1.736111111111116E-2</v>
      </c>
      <c r="V103" s="178">
        <f t="shared" si="32"/>
        <v>2.6388888888888795E-2</v>
      </c>
      <c r="W103" s="178">
        <f t="shared" si="32"/>
        <v>-0.4819444444444444</v>
      </c>
      <c r="X103" s="178">
        <f t="shared" si="32"/>
        <v>1.2499999999999997E-2</v>
      </c>
      <c r="Y103" s="178">
        <f t="shared" si="32"/>
        <v>1.2499999999999997E-2</v>
      </c>
      <c r="Z103" s="178">
        <f t="shared" si="32"/>
        <v>1.6666666666666663E-2</v>
      </c>
      <c r="AA103" s="178">
        <f t="shared" si="32"/>
        <v>2.1527777777777798E-2</v>
      </c>
      <c r="AB103" s="178">
        <f t="shared" si="32"/>
        <v>2.0833333333333329E-2</v>
      </c>
      <c r="AC103" s="178"/>
      <c r="AD103" s="178">
        <f t="shared" ref="AD103:AD105" si="36">B103-B87</f>
        <v>1.6666666666666663E-2</v>
      </c>
      <c r="AE103" s="178">
        <f t="shared" si="34"/>
        <v>1.6666666666666718E-2</v>
      </c>
      <c r="AF103" s="178">
        <f t="shared" si="34"/>
        <v>1.6666666666666718E-2</v>
      </c>
      <c r="AG103" s="178">
        <f t="shared" si="34"/>
        <v>-0.48333333333333328</v>
      </c>
      <c r="AH103" s="178">
        <f t="shared" si="34"/>
        <v>1.6666666666666656E-2</v>
      </c>
      <c r="AI103" s="178">
        <f t="shared" si="34"/>
        <v>1.6666666666666663E-2</v>
      </c>
      <c r="AJ103" s="178">
        <f t="shared" si="34"/>
        <v>1.6666666666666663E-2</v>
      </c>
      <c r="AK103" s="178">
        <f t="shared" si="34"/>
        <v>1.6666666666666663E-2</v>
      </c>
      <c r="AL103" s="178">
        <f t="shared" si="34"/>
        <v>1.6666666666666663E-2</v>
      </c>
    </row>
    <row r="104" spans="1:38" ht="30" customHeight="1">
      <c r="A104" s="203" t="s">
        <v>360</v>
      </c>
      <c r="B104" s="175">
        <v>0.15972222222222224</v>
      </c>
      <c r="C104" s="175">
        <f t="shared" si="35"/>
        <v>0.17708333333333334</v>
      </c>
      <c r="D104" s="175">
        <v>0.20347222222222219</v>
      </c>
      <c r="E104" s="175">
        <v>0.22152777777777777</v>
      </c>
      <c r="F104" s="175">
        <v>0.23402777777777781</v>
      </c>
      <c r="G104" s="175">
        <v>0.24652777777777779</v>
      </c>
      <c r="H104" s="175">
        <v>0.26319444444444445</v>
      </c>
      <c r="I104" s="175">
        <v>0.28472222222222221</v>
      </c>
      <c r="J104" s="175">
        <v>0.30555555555555552</v>
      </c>
      <c r="K104" s="180" t="s">
        <v>357</v>
      </c>
      <c r="M104" s="108"/>
      <c r="N104" s="108"/>
      <c r="P104" s="108"/>
      <c r="Q104" s="108"/>
      <c r="R104" s="108"/>
      <c r="S104" s="108"/>
      <c r="T104" s="108"/>
      <c r="U104" s="178">
        <f t="shared" si="33"/>
        <v>1.7361111111111105E-2</v>
      </c>
      <c r="V104" s="178">
        <f t="shared" si="32"/>
        <v>2.6388888888888851E-2</v>
      </c>
      <c r="W104" s="178">
        <f t="shared" si="32"/>
        <v>1.8055555555555575E-2</v>
      </c>
      <c r="X104" s="178">
        <f t="shared" si="32"/>
        <v>1.2500000000000039E-2</v>
      </c>
      <c r="Y104" s="178">
        <f t="shared" si="32"/>
        <v>1.2499999999999983E-2</v>
      </c>
      <c r="Z104" s="178">
        <f t="shared" si="32"/>
        <v>1.6666666666666663E-2</v>
      </c>
      <c r="AA104" s="178">
        <f t="shared" si="32"/>
        <v>2.1527777777777757E-2</v>
      </c>
      <c r="AB104" s="178">
        <f t="shared" si="32"/>
        <v>2.0833333333333315E-2</v>
      </c>
      <c r="AC104" s="178"/>
      <c r="AD104" s="178">
        <f t="shared" si="36"/>
        <v>1.6666666666666663E-2</v>
      </c>
      <c r="AE104" s="178">
        <f t="shared" si="34"/>
        <v>1.6666666666666663E-2</v>
      </c>
      <c r="AF104" s="178">
        <f t="shared" si="34"/>
        <v>1.6666666666666635E-2</v>
      </c>
      <c r="AG104" s="178">
        <f t="shared" si="34"/>
        <v>1.6666666666666635E-2</v>
      </c>
      <c r="AH104" s="178">
        <f t="shared" si="34"/>
        <v>1.6666666666666691E-2</v>
      </c>
      <c r="AI104" s="178">
        <f t="shared" si="34"/>
        <v>1.6666666666666691E-2</v>
      </c>
      <c r="AJ104" s="178">
        <f t="shared" si="34"/>
        <v>1.6666666666666663E-2</v>
      </c>
      <c r="AK104" s="178">
        <f t="shared" si="34"/>
        <v>1.6666666666666663E-2</v>
      </c>
      <c r="AL104" s="178">
        <f t="shared" si="34"/>
        <v>1.6666666666666607E-2</v>
      </c>
    </row>
    <row r="105" spans="1:38" ht="30" customHeight="1">
      <c r="A105" s="203" t="s">
        <v>361</v>
      </c>
      <c r="B105" s="232">
        <v>0.32847222222222222</v>
      </c>
      <c r="C105" s="175">
        <f t="shared" si="35"/>
        <v>0.34583333333333333</v>
      </c>
      <c r="D105" s="232">
        <v>0.3666666666666667</v>
      </c>
      <c r="E105" s="232">
        <v>0.38194444444444442</v>
      </c>
      <c r="F105" s="232">
        <v>0.40486111111111112</v>
      </c>
      <c r="G105" s="232">
        <v>0.41666666666666669</v>
      </c>
      <c r="H105" s="232">
        <v>0.43333333333333335</v>
      </c>
      <c r="I105" s="232">
        <v>0.4548611111111111</v>
      </c>
      <c r="J105" s="232">
        <v>0.46875</v>
      </c>
      <c r="K105" s="184" t="s">
        <v>357</v>
      </c>
      <c r="M105" s="108"/>
      <c r="N105" s="108"/>
      <c r="P105" s="108"/>
      <c r="Q105" s="108"/>
      <c r="R105" s="108"/>
      <c r="S105" s="108"/>
      <c r="T105" s="108"/>
      <c r="U105" s="178">
        <f t="shared" si="33"/>
        <v>1.7361111111111105E-2</v>
      </c>
      <c r="V105" s="185">
        <f t="shared" si="32"/>
        <v>2.083333333333337E-2</v>
      </c>
      <c r="W105" s="185">
        <f t="shared" si="32"/>
        <v>1.5277777777777724E-2</v>
      </c>
      <c r="X105" s="178">
        <f t="shared" si="32"/>
        <v>2.2916666666666696E-2</v>
      </c>
      <c r="Y105" s="178">
        <f t="shared" si="32"/>
        <v>1.1805555555555569E-2</v>
      </c>
      <c r="Z105" s="178">
        <f t="shared" si="32"/>
        <v>1.6666666666666663E-2</v>
      </c>
      <c r="AA105" s="178">
        <f t="shared" si="32"/>
        <v>2.1527777777777757E-2</v>
      </c>
      <c r="AB105" s="178">
        <f t="shared" si="32"/>
        <v>1.3888888888888895E-2</v>
      </c>
      <c r="AC105" s="178"/>
      <c r="AD105" s="178">
        <f t="shared" si="36"/>
        <v>1.5972222222222221E-2</v>
      </c>
      <c r="AE105" s="178">
        <f t="shared" si="34"/>
        <v>1.5972222222222221E-2</v>
      </c>
      <c r="AF105" s="185">
        <f t="shared" si="34"/>
        <v>1.0416666666666685E-2</v>
      </c>
      <c r="AG105" s="185">
        <f t="shared" si="34"/>
        <v>7.6388888888889173E-3</v>
      </c>
      <c r="AH105" s="178">
        <f t="shared" si="34"/>
        <v>1.8055555555555547E-2</v>
      </c>
      <c r="AI105" s="178">
        <f t="shared" si="34"/>
        <v>1.7361111111111105E-2</v>
      </c>
      <c r="AJ105" s="178">
        <f t="shared" si="34"/>
        <v>1.736111111111116E-2</v>
      </c>
      <c r="AK105" s="178">
        <f t="shared" si="34"/>
        <v>1.7361111111111105E-2</v>
      </c>
      <c r="AL105" s="178">
        <f t="shared" si="34"/>
        <v>1.7361111111111105E-2</v>
      </c>
    </row>
    <row r="106" spans="1:38" ht="30" customHeight="1">
      <c r="A106" s="203"/>
      <c r="B106" s="227"/>
      <c r="C106" s="227"/>
      <c r="D106" s="227"/>
      <c r="E106" s="227"/>
      <c r="F106" s="228"/>
      <c r="G106" s="228"/>
      <c r="H106" s="228"/>
      <c r="I106" s="228"/>
      <c r="J106" s="229"/>
      <c r="K106" s="189"/>
    </row>
    <row r="107" spans="1:38" ht="30" customHeight="1" thickBot="1">
      <c r="A107" s="207">
        <v>7</v>
      </c>
      <c r="B107" s="191"/>
      <c r="C107" s="191"/>
      <c r="D107" s="191"/>
      <c r="E107" s="191"/>
      <c r="F107" s="192"/>
      <c r="G107" s="192"/>
      <c r="H107" s="192"/>
      <c r="I107" s="192"/>
      <c r="J107" s="208"/>
      <c r="K107" s="380" t="s">
        <v>362</v>
      </c>
    </row>
    <row r="108" spans="1:38" ht="30" customHeight="1" thickTop="1" thickBot="1">
      <c r="A108" s="383" t="s">
        <v>363</v>
      </c>
      <c r="B108" s="384"/>
      <c r="C108" s="384"/>
      <c r="D108" s="384"/>
      <c r="E108" s="384"/>
      <c r="F108" s="384"/>
      <c r="G108" s="384"/>
      <c r="H108" s="384"/>
      <c r="I108" s="384"/>
      <c r="J108" s="385"/>
      <c r="K108" s="381"/>
    </row>
    <row r="109" spans="1:38" ht="30" customHeight="1" thickTop="1">
      <c r="A109" s="386" t="s">
        <v>364</v>
      </c>
      <c r="B109" s="387"/>
      <c r="C109" s="388"/>
      <c r="D109" s="387"/>
      <c r="E109" s="389" t="s">
        <v>365</v>
      </c>
      <c r="F109" s="390"/>
      <c r="G109" s="391"/>
      <c r="H109" s="389" t="s">
        <v>402</v>
      </c>
      <c r="I109" s="390"/>
      <c r="J109" s="392"/>
      <c r="K109" s="381"/>
    </row>
    <row r="110" spans="1:38" ht="30" customHeight="1">
      <c r="A110" s="393" t="s">
        <v>367</v>
      </c>
      <c r="B110" s="394"/>
      <c r="C110" s="395" t="s">
        <v>368</v>
      </c>
      <c r="D110" s="395"/>
      <c r="E110" s="396"/>
      <c r="F110" s="365" t="s">
        <v>369</v>
      </c>
      <c r="G110" s="365"/>
      <c r="H110" s="365"/>
      <c r="I110" s="365"/>
      <c r="J110" s="366"/>
      <c r="K110" s="381"/>
    </row>
    <row r="111" spans="1:38" ht="30" customHeight="1">
      <c r="A111" s="397" t="s">
        <v>370</v>
      </c>
      <c r="B111" s="398"/>
      <c r="C111" s="196" t="s">
        <v>371</v>
      </c>
      <c r="D111" s="194" t="s">
        <v>372</v>
      </c>
      <c r="E111" s="195"/>
      <c r="F111" s="365" t="s">
        <v>373</v>
      </c>
      <c r="G111" s="365"/>
      <c r="H111" s="365"/>
      <c r="I111" s="365"/>
      <c r="J111" s="366"/>
      <c r="K111" s="381"/>
    </row>
    <row r="112" spans="1:38" ht="30" customHeight="1" thickBot="1">
      <c r="A112" s="367" t="s">
        <v>374</v>
      </c>
      <c r="B112" s="368"/>
      <c r="C112" s="197" t="s">
        <v>375</v>
      </c>
      <c r="D112" s="369" t="s">
        <v>376</v>
      </c>
      <c r="E112" s="370"/>
      <c r="F112" s="371" t="s">
        <v>377</v>
      </c>
      <c r="G112" s="371"/>
      <c r="H112" s="371"/>
      <c r="I112" s="371"/>
      <c r="J112" s="372"/>
      <c r="K112" s="382"/>
    </row>
    <row r="113" spans="1:38" ht="30" customHeight="1" thickTop="1">
      <c r="A113" s="373" t="s">
        <v>433</v>
      </c>
      <c r="B113" s="373"/>
      <c r="C113" s="373"/>
      <c r="D113" s="373"/>
      <c r="E113" s="373"/>
      <c r="F113" s="373"/>
      <c r="G113" s="373"/>
      <c r="H113" s="373"/>
      <c r="I113" s="378" t="s">
        <v>342</v>
      </c>
      <c r="J113" s="379"/>
    </row>
    <row r="114" spans="1:38" ht="30" customHeight="1">
      <c r="A114" s="373"/>
      <c r="B114" s="373"/>
      <c r="C114" s="373"/>
      <c r="D114" s="373"/>
      <c r="E114" s="373"/>
      <c r="F114" s="373"/>
      <c r="G114" s="373"/>
      <c r="H114" s="373"/>
      <c r="I114" s="376">
        <f>H119</f>
        <v>0.11319444444444444</v>
      </c>
      <c r="J114" s="375"/>
    </row>
    <row r="115" spans="1:38" ht="30" customHeight="1" thickBot="1">
      <c r="A115" s="377">
        <f>$A$3</f>
        <v>45080</v>
      </c>
      <c r="B115" s="377"/>
      <c r="C115" s="377"/>
      <c r="D115" s="94" t="s">
        <v>343</v>
      </c>
      <c r="E115" s="274">
        <v>3621</v>
      </c>
      <c r="F115" s="296" t="str">
        <f>_xlfn.XLOOKUP(J115,'월간 계획'!C:C,'월간 계획'!B:B,"")</f>
        <v>SP</v>
      </c>
      <c r="G115" s="95" t="s">
        <v>344</v>
      </c>
      <c r="H115" s="95" t="str">
        <f>_xlfn.XLOOKUP(M115,'월간 계획'!U:U,'월간 계획'!C:C,"")</f>
        <v>심기섭</v>
      </c>
      <c r="I115" s="95" t="s">
        <v>345</v>
      </c>
      <c r="J115" s="96" t="str">
        <f>_xlfn.XLOOKUP(N115,'월간 계획'!U:U,'월간 계획'!C:C,"")</f>
        <v>김대수</v>
      </c>
      <c r="K115" s="93"/>
      <c r="L115" s="93" t="str">
        <f>IF(E115=F115,"ok","확인")</f>
        <v>확인</v>
      </c>
      <c r="M115" s="93" t="s">
        <v>404</v>
      </c>
      <c r="N115" s="93" t="s">
        <v>405</v>
      </c>
    </row>
    <row r="116" spans="1:38" ht="30" customHeight="1" thickTop="1" thickBot="1">
      <c r="A116" s="198" t="s">
        <v>348</v>
      </c>
      <c r="B116" s="168" t="s">
        <v>349</v>
      </c>
      <c r="C116" s="169" t="s">
        <v>350</v>
      </c>
      <c r="D116" s="169" t="s">
        <v>351</v>
      </c>
      <c r="E116" s="169" t="s">
        <v>352</v>
      </c>
      <c r="F116" s="169" t="s">
        <v>353</v>
      </c>
      <c r="G116" s="169" t="s">
        <v>352</v>
      </c>
      <c r="H116" s="169" t="s">
        <v>351</v>
      </c>
      <c r="I116" s="168" t="s">
        <v>350</v>
      </c>
      <c r="J116" s="199" t="s">
        <v>354</v>
      </c>
      <c r="K116" s="171" t="s">
        <v>355</v>
      </c>
    </row>
    <row r="117" spans="1:38" ht="30" customHeight="1" thickTop="1">
      <c r="A117" s="200" t="s">
        <v>356</v>
      </c>
      <c r="B117" s="217"/>
      <c r="C117" s="399" t="s">
        <v>434</v>
      </c>
      <c r="D117" s="400"/>
      <c r="E117" s="201">
        <v>0.24444444444444446</v>
      </c>
      <c r="F117" s="201">
        <v>0.25694444444444448</v>
      </c>
      <c r="G117" s="201">
        <v>0.26944444444444443</v>
      </c>
      <c r="H117" s="201">
        <v>0.28611111111111115</v>
      </c>
      <c r="I117" s="201">
        <v>0.3125</v>
      </c>
      <c r="J117" s="202">
        <v>0.3263888888888889</v>
      </c>
      <c r="K117" s="177" t="s">
        <v>357</v>
      </c>
      <c r="M117" s="108"/>
      <c r="N117" s="108"/>
      <c r="P117" s="108"/>
      <c r="Q117" s="108"/>
      <c r="R117" s="108"/>
      <c r="S117" s="108"/>
      <c r="T117" s="108"/>
      <c r="U117" s="178" t="e">
        <f>C117-B117</f>
        <v>#VALUE!</v>
      </c>
      <c r="V117" s="178" t="e">
        <f t="shared" ref="V117:AB121" si="37">D117-C117</f>
        <v>#VALUE!</v>
      </c>
      <c r="W117" s="178">
        <f t="shared" si="37"/>
        <v>0.24444444444444446</v>
      </c>
      <c r="X117" s="178">
        <f t="shared" si="37"/>
        <v>1.2500000000000011E-2</v>
      </c>
      <c r="Y117" s="178">
        <f t="shared" si="37"/>
        <v>1.2499999999999956E-2</v>
      </c>
      <c r="Z117" s="178">
        <f t="shared" si="37"/>
        <v>1.6666666666666718E-2</v>
      </c>
      <c r="AA117" s="178">
        <f t="shared" si="37"/>
        <v>2.6388888888888851E-2</v>
      </c>
      <c r="AB117" s="178">
        <f>J117-I117</f>
        <v>1.3888888888888895E-2</v>
      </c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</row>
    <row r="118" spans="1:38" ht="30" customHeight="1">
      <c r="A118" s="203" t="s">
        <v>358</v>
      </c>
      <c r="B118" s="175">
        <v>0.3430555555555555</v>
      </c>
      <c r="C118" s="175">
        <f>B118+"00:25"</f>
        <v>0.36041666666666661</v>
      </c>
      <c r="D118" s="175">
        <v>0.38680555555555557</v>
      </c>
      <c r="E118" s="175">
        <v>0.40486111111111112</v>
      </c>
      <c r="F118" s="175">
        <v>0.41736111111111113</v>
      </c>
      <c r="G118" s="175">
        <v>0.42986111111111108</v>
      </c>
      <c r="H118" s="175">
        <v>0.4465277777777778</v>
      </c>
      <c r="I118" s="175">
        <v>0.4680555555555555</v>
      </c>
      <c r="J118" s="176">
        <v>0.48888888888888887</v>
      </c>
      <c r="K118" s="180" t="s">
        <v>357</v>
      </c>
      <c r="M118" s="108"/>
      <c r="N118" s="108"/>
      <c r="P118" s="108"/>
      <c r="Q118" s="108"/>
      <c r="R118" s="108"/>
      <c r="S118" s="108"/>
      <c r="T118" s="108"/>
      <c r="U118" s="178">
        <f t="shared" ref="U118:U121" si="38">C118-B118</f>
        <v>1.7361111111111105E-2</v>
      </c>
      <c r="V118" s="178">
        <f t="shared" si="37"/>
        <v>2.6388888888888962E-2</v>
      </c>
      <c r="W118" s="178">
        <f t="shared" si="37"/>
        <v>1.8055555555555547E-2</v>
      </c>
      <c r="X118" s="178">
        <f t="shared" si="37"/>
        <v>1.2500000000000011E-2</v>
      </c>
      <c r="Y118" s="178">
        <f t="shared" si="37"/>
        <v>1.2499999999999956E-2</v>
      </c>
      <c r="Z118" s="178">
        <f t="shared" si="37"/>
        <v>1.6666666666666718E-2</v>
      </c>
      <c r="AA118" s="178">
        <f t="shared" si="37"/>
        <v>2.1527777777777701E-2</v>
      </c>
      <c r="AB118" s="178">
        <f t="shared" si="37"/>
        <v>2.083333333333337E-2</v>
      </c>
      <c r="AC118" s="178"/>
      <c r="AD118" s="178">
        <f>B118-B102</f>
        <v>1.6666666666666607E-2</v>
      </c>
      <c r="AE118" s="178">
        <f t="shared" ref="AE118:AL121" si="39">C118-C102</f>
        <v>1.6666666666666607E-2</v>
      </c>
      <c r="AF118" s="178">
        <f t="shared" si="39"/>
        <v>1.6666666666666718E-2</v>
      </c>
      <c r="AG118" s="178">
        <f t="shared" si="39"/>
        <v>1.6666666666666663E-2</v>
      </c>
      <c r="AH118" s="178">
        <f t="shared" si="39"/>
        <v>1.6666666666666663E-2</v>
      </c>
      <c r="AI118" s="178">
        <f t="shared" si="39"/>
        <v>1.6666666666666663E-2</v>
      </c>
      <c r="AJ118" s="178">
        <f t="shared" si="39"/>
        <v>1.6666666666666718E-2</v>
      </c>
      <c r="AK118" s="178">
        <f t="shared" si="39"/>
        <v>1.6666666666666607E-2</v>
      </c>
      <c r="AL118" s="178">
        <f t="shared" si="39"/>
        <v>1.6666666666666607E-2</v>
      </c>
    </row>
    <row r="119" spans="1:38" ht="30" customHeight="1">
      <c r="A119" s="203" t="s">
        <v>359</v>
      </c>
      <c r="B119" s="175">
        <v>0.50972222222222219</v>
      </c>
      <c r="C119" s="175">
        <f t="shared" ref="C119:C120" si="40">B119+"00:25"</f>
        <v>0.52708333333333335</v>
      </c>
      <c r="D119" s="175">
        <v>5.347222222222222E-2</v>
      </c>
      <c r="E119" s="175">
        <v>7.1527777777777787E-2</v>
      </c>
      <c r="F119" s="175">
        <v>8.4027777777777771E-2</v>
      </c>
      <c r="G119" s="175">
        <v>9.6527777777777768E-2</v>
      </c>
      <c r="H119" s="181">
        <v>0.11319444444444444</v>
      </c>
      <c r="I119" s="175">
        <v>0.13472222222222222</v>
      </c>
      <c r="J119" s="176">
        <v>0.15555555555555556</v>
      </c>
      <c r="K119" s="180" t="s">
        <v>357</v>
      </c>
      <c r="M119" s="108"/>
      <c r="N119" s="108"/>
      <c r="P119" s="108"/>
      <c r="Q119" s="108"/>
      <c r="R119" s="108"/>
      <c r="S119" s="108"/>
      <c r="T119" s="108"/>
      <c r="U119" s="178">
        <f t="shared" si="38"/>
        <v>1.736111111111116E-2</v>
      </c>
      <c r="V119" s="178">
        <f t="shared" si="37"/>
        <v>-0.47361111111111115</v>
      </c>
      <c r="W119" s="178">
        <f t="shared" si="37"/>
        <v>1.8055555555555568E-2</v>
      </c>
      <c r="X119" s="178">
        <f t="shared" si="37"/>
        <v>1.2499999999999983E-2</v>
      </c>
      <c r="Y119" s="178">
        <f t="shared" si="37"/>
        <v>1.2499999999999997E-2</v>
      </c>
      <c r="Z119" s="178">
        <f t="shared" si="37"/>
        <v>1.6666666666666677E-2</v>
      </c>
      <c r="AA119" s="178">
        <f t="shared" si="37"/>
        <v>2.1527777777777771E-2</v>
      </c>
      <c r="AB119" s="178">
        <f t="shared" si="37"/>
        <v>2.0833333333333343E-2</v>
      </c>
      <c r="AC119" s="178"/>
      <c r="AD119" s="178">
        <f t="shared" ref="AD119:AD121" si="41">B119-B103</f>
        <v>1.6666666666666607E-2</v>
      </c>
      <c r="AE119" s="178">
        <f t="shared" si="39"/>
        <v>1.6666666666666607E-2</v>
      </c>
      <c r="AF119" s="178">
        <f t="shared" si="39"/>
        <v>-0.48333333333333334</v>
      </c>
      <c r="AG119" s="178">
        <f t="shared" si="39"/>
        <v>1.6666666666666677E-2</v>
      </c>
      <c r="AH119" s="178">
        <f t="shared" si="39"/>
        <v>1.6666666666666663E-2</v>
      </c>
      <c r="AI119" s="178">
        <f t="shared" si="39"/>
        <v>1.6666666666666663E-2</v>
      </c>
      <c r="AJ119" s="178">
        <f t="shared" si="39"/>
        <v>1.6666666666666677E-2</v>
      </c>
      <c r="AK119" s="178">
        <f t="shared" si="39"/>
        <v>1.6666666666666649E-2</v>
      </c>
      <c r="AL119" s="178">
        <f t="shared" si="39"/>
        <v>1.6666666666666663E-2</v>
      </c>
    </row>
    <row r="120" spans="1:38" ht="30" customHeight="1">
      <c r="A120" s="203" t="s">
        <v>360</v>
      </c>
      <c r="B120" s="175">
        <v>0.1763888888888889</v>
      </c>
      <c r="C120" s="175">
        <f t="shared" si="40"/>
        <v>0.19375000000000001</v>
      </c>
      <c r="D120" s="175">
        <v>0.22013888888888888</v>
      </c>
      <c r="E120" s="175">
        <v>0.23819444444444446</v>
      </c>
      <c r="F120" s="175">
        <v>0.25069444444444444</v>
      </c>
      <c r="G120" s="175">
        <v>0.26319444444444445</v>
      </c>
      <c r="H120" s="175">
        <v>0.27986111111111112</v>
      </c>
      <c r="I120" s="175">
        <v>0.30138888888888887</v>
      </c>
      <c r="J120" s="176">
        <v>0.32222222222222224</v>
      </c>
      <c r="K120" s="180" t="s">
        <v>357</v>
      </c>
      <c r="M120" s="108"/>
      <c r="N120" s="108"/>
      <c r="P120" s="108"/>
      <c r="Q120" s="108"/>
      <c r="R120" s="108"/>
      <c r="S120" s="108"/>
      <c r="T120" s="108"/>
      <c r="U120" s="178">
        <f t="shared" si="38"/>
        <v>1.7361111111111105E-2</v>
      </c>
      <c r="V120" s="178">
        <f t="shared" si="37"/>
        <v>2.6388888888888878E-2</v>
      </c>
      <c r="W120" s="178">
        <f t="shared" si="37"/>
        <v>1.8055555555555575E-2</v>
      </c>
      <c r="X120" s="178">
        <f t="shared" si="37"/>
        <v>1.2499999999999983E-2</v>
      </c>
      <c r="Y120" s="178">
        <f t="shared" si="37"/>
        <v>1.2500000000000011E-2</v>
      </c>
      <c r="Z120" s="178">
        <f t="shared" si="37"/>
        <v>1.6666666666666663E-2</v>
      </c>
      <c r="AA120" s="178">
        <f t="shared" si="37"/>
        <v>2.1527777777777757E-2</v>
      </c>
      <c r="AB120" s="178">
        <f t="shared" si="37"/>
        <v>2.083333333333337E-2</v>
      </c>
      <c r="AC120" s="178"/>
      <c r="AD120" s="178">
        <f t="shared" si="41"/>
        <v>1.6666666666666663E-2</v>
      </c>
      <c r="AE120" s="178">
        <f t="shared" si="39"/>
        <v>1.6666666666666663E-2</v>
      </c>
      <c r="AF120" s="178">
        <f t="shared" si="39"/>
        <v>1.6666666666666691E-2</v>
      </c>
      <c r="AG120" s="178">
        <f t="shared" si="39"/>
        <v>1.6666666666666691E-2</v>
      </c>
      <c r="AH120" s="178">
        <f t="shared" si="39"/>
        <v>1.6666666666666635E-2</v>
      </c>
      <c r="AI120" s="178">
        <f t="shared" si="39"/>
        <v>1.6666666666666663E-2</v>
      </c>
      <c r="AJ120" s="178">
        <f t="shared" si="39"/>
        <v>1.6666666666666663E-2</v>
      </c>
      <c r="AK120" s="178">
        <f t="shared" si="39"/>
        <v>1.6666666666666663E-2</v>
      </c>
      <c r="AL120" s="178">
        <f t="shared" si="39"/>
        <v>1.6666666666666718E-2</v>
      </c>
    </row>
    <row r="121" spans="1:38" ht="30" customHeight="1" thickBot="1">
      <c r="A121" s="203" t="s">
        <v>361</v>
      </c>
      <c r="B121" s="233">
        <v>0.3444444444444445</v>
      </c>
      <c r="C121" s="224">
        <f>B121+"00:20"</f>
        <v>0.35833333333333339</v>
      </c>
      <c r="D121" s="224">
        <f>C121+"00:25"</f>
        <v>0.3756944444444445</v>
      </c>
      <c r="E121" s="224">
        <f>D121+"00:20"</f>
        <v>0.38958333333333339</v>
      </c>
      <c r="F121" s="224">
        <v>0.4236111111111111</v>
      </c>
      <c r="G121" s="224">
        <v>0.43402777777777773</v>
      </c>
      <c r="H121" s="224">
        <v>0.45069444444444445</v>
      </c>
      <c r="I121" s="224">
        <v>0.47222222222222227</v>
      </c>
      <c r="J121" s="225">
        <v>0.4861111111111111</v>
      </c>
      <c r="K121" s="184" t="s">
        <v>357</v>
      </c>
      <c r="M121" s="108"/>
      <c r="N121" s="108"/>
      <c r="P121" s="108"/>
      <c r="Q121" s="108"/>
      <c r="R121" s="108"/>
      <c r="S121" s="108"/>
      <c r="T121" s="108"/>
      <c r="U121" s="178">
        <f t="shared" si="38"/>
        <v>1.3888888888888895E-2</v>
      </c>
      <c r="V121" s="178">
        <f t="shared" si="37"/>
        <v>1.7361111111111105E-2</v>
      </c>
      <c r="W121" s="178">
        <f t="shared" si="37"/>
        <v>1.3888888888888895E-2</v>
      </c>
      <c r="X121" s="178">
        <f t="shared" si="37"/>
        <v>3.4027777777777712E-2</v>
      </c>
      <c r="Y121" s="178">
        <f t="shared" si="37"/>
        <v>1.041666666666663E-2</v>
      </c>
      <c r="Z121" s="178">
        <f t="shared" si="37"/>
        <v>1.6666666666666718E-2</v>
      </c>
      <c r="AA121" s="178">
        <f t="shared" si="37"/>
        <v>2.1527777777777812E-2</v>
      </c>
      <c r="AB121" s="178">
        <f t="shared" si="37"/>
        <v>1.388888888888884E-2</v>
      </c>
      <c r="AC121" s="178"/>
      <c r="AD121" s="178">
        <f t="shared" si="41"/>
        <v>1.5972222222222276E-2</v>
      </c>
      <c r="AE121" s="185">
        <f t="shared" si="39"/>
        <v>1.2500000000000067E-2</v>
      </c>
      <c r="AF121" s="185">
        <f t="shared" si="39"/>
        <v>9.0277777777778012E-3</v>
      </c>
      <c r="AG121" s="185">
        <f t="shared" si="39"/>
        <v>7.6388888888889728E-3</v>
      </c>
      <c r="AH121" s="178">
        <f t="shared" si="39"/>
        <v>1.8749999999999989E-2</v>
      </c>
      <c r="AI121" s="178">
        <f t="shared" si="39"/>
        <v>1.7361111111111049E-2</v>
      </c>
      <c r="AJ121" s="178">
        <f t="shared" si="39"/>
        <v>1.7361111111111105E-2</v>
      </c>
      <c r="AK121" s="178">
        <f t="shared" si="39"/>
        <v>1.736111111111116E-2</v>
      </c>
      <c r="AL121" s="178">
        <f t="shared" si="39"/>
        <v>1.7361111111111105E-2</v>
      </c>
    </row>
    <row r="122" spans="1:38" ht="30" customHeight="1">
      <c r="A122" s="203"/>
      <c r="B122" s="186"/>
      <c r="C122" s="186"/>
      <c r="D122" s="186"/>
      <c r="E122" s="186"/>
      <c r="F122" s="187"/>
      <c r="G122" s="187"/>
      <c r="H122" s="187"/>
      <c r="I122" s="187"/>
      <c r="J122" s="234"/>
      <c r="K122" s="189"/>
    </row>
    <row r="123" spans="1:38" ht="30" customHeight="1" thickBot="1">
      <c r="A123" s="207">
        <v>8</v>
      </c>
      <c r="B123" s="191"/>
      <c r="C123" s="191"/>
      <c r="D123" s="191"/>
      <c r="E123" s="191"/>
      <c r="F123" s="192"/>
      <c r="G123" s="192"/>
      <c r="H123" s="192"/>
      <c r="I123" s="192"/>
      <c r="J123" s="208"/>
      <c r="K123" s="380" t="s">
        <v>362</v>
      </c>
    </row>
    <row r="124" spans="1:38" ht="30" customHeight="1" thickTop="1" thickBot="1">
      <c r="A124" s="383" t="s">
        <v>363</v>
      </c>
      <c r="B124" s="384"/>
      <c r="C124" s="384"/>
      <c r="D124" s="384"/>
      <c r="E124" s="384"/>
      <c r="F124" s="384"/>
      <c r="G124" s="384"/>
      <c r="H124" s="384"/>
      <c r="I124" s="384"/>
      <c r="J124" s="385"/>
      <c r="K124" s="381"/>
    </row>
    <row r="125" spans="1:38" ht="30" customHeight="1" thickTop="1">
      <c r="A125" s="386" t="s">
        <v>364</v>
      </c>
      <c r="B125" s="387"/>
      <c r="C125" s="388"/>
      <c r="D125" s="387"/>
      <c r="E125" s="389" t="s">
        <v>365</v>
      </c>
      <c r="F125" s="390"/>
      <c r="G125" s="391"/>
      <c r="H125" s="389" t="s">
        <v>387</v>
      </c>
      <c r="I125" s="390"/>
      <c r="J125" s="392"/>
      <c r="K125" s="381"/>
    </row>
    <row r="126" spans="1:38" ht="30" customHeight="1">
      <c r="A126" s="393" t="s">
        <v>367</v>
      </c>
      <c r="B126" s="394"/>
      <c r="C126" s="395" t="s">
        <v>368</v>
      </c>
      <c r="D126" s="395"/>
      <c r="E126" s="396"/>
      <c r="F126" s="365" t="s">
        <v>369</v>
      </c>
      <c r="G126" s="365"/>
      <c r="H126" s="365"/>
      <c r="I126" s="365"/>
      <c r="J126" s="366"/>
      <c r="K126" s="381"/>
    </row>
    <row r="127" spans="1:38" ht="30" customHeight="1">
      <c r="A127" s="397" t="s">
        <v>370</v>
      </c>
      <c r="B127" s="398"/>
      <c r="C127" s="196" t="s">
        <v>371</v>
      </c>
      <c r="D127" s="194" t="s">
        <v>372</v>
      </c>
      <c r="E127" s="195"/>
      <c r="F127" s="365" t="s">
        <v>373</v>
      </c>
      <c r="G127" s="365"/>
      <c r="H127" s="365"/>
      <c r="I127" s="365"/>
      <c r="J127" s="366"/>
      <c r="K127" s="381"/>
    </row>
    <row r="128" spans="1:38" ht="30" customHeight="1" thickBot="1">
      <c r="A128" s="367" t="s">
        <v>374</v>
      </c>
      <c r="B128" s="368"/>
      <c r="C128" s="197" t="s">
        <v>375</v>
      </c>
      <c r="D128" s="369" t="s">
        <v>376</v>
      </c>
      <c r="E128" s="370"/>
      <c r="F128" s="371" t="s">
        <v>377</v>
      </c>
      <c r="G128" s="371"/>
      <c r="H128" s="371"/>
      <c r="I128" s="371"/>
      <c r="J128" s="372"/>
      <c r="K128" s="382"/>
    </row>
    <row r="129" spans="1:38" ht="30" customHeight="1" thickTop="1">
      <c r="A129" s="373" t="s">
        <v>435</v>
      </c>
      <c r="B129" s="373"/>
      <c r="C129" s="373"/>
      <c r="D129" s="373"/>
      <c r="E129" s="373"/>
      <c r="F129" s="373"/>
      <c r="G129" s="373"/>
      <c r="H129" s="373"/>
      <c r="I129" s="378" t="s">
        <v>342</v>
      </c>
      <c r="J129" s="379"/>
    </row>
    <row r="130" spans="1:38" ht="30" customHeight="1">
      <c r="A130" s="373"/>
      <c r="B130" s="373"/>
      <c r="C130" s="373"/>
      <c r="D130" s="373"/>
      <c r="E130" s="373"/>
      <c r="F130" s="373"/>
      <c r="G130" s="373"/>
      <c r="H130" s="373"/>
      <c r="I130" s="376">
        <f>H135</f>
        <v>0.12986111111111112</v>
      </c>
      <c r="J130" s="375"/>
    </row>
    <row r="131" spans="1:38" ht="30" customHeight="1" thickBot="1">
      <c r="A131" s="377">
        <f>$A$3</f>
        <v>45080</v>
      </c>
      <c r="B131" s="377"/>
      <c r="C131" s="377"/>
      <c r="D131" s="94" t="s">
        <v>343</v>
      </c>
      <c r="E131" s="274">
        <f>_xlfn.XLOOKUP(H131,'월간 계획'!C:C,'월간 계획'!B:B,"")</f>
        <v>3622</v>
      </c>
      <c r="F131" s="296">
        <f>_xlfn.XLOOKUP(J131,'월간 계획'!C:C,'월간 계획'!B:B,"")</f>
        <v>3622</v>
      </c>
      <c r="G131" s="95" t="s">
        <v>344</v>
      </c>
      <c r="H131" s="95" t="str">
        <f>_xlfn.XLOOKUP(M131,'월간 계획'!U:U,'월간 계획'!C:C,"")</f>
        <v>김만철</v>
      </c>
      <c r="I131" s="95" t="s">
        <v>345</v>
      </c>
      <c r="J131" s="96" t="str">
        <f>_xlfn.XLOOKUP(N131,'월간 계획'!U:U,'월간 계획'!C:C,"")</f>
        <v>자선호</v>
      </c>
      <c r="K131" s="93"/>
      <c r="L131" s="93" t="str">
        <f>IF(E131=F131,"ok","확인")</f>
        <v>ok</v>
      </c>
      <c r="M131" s="93" t="s">
        <v>408</v>
      </c>
      <c r="N131" s="93" t="s">
        <v>409</v>
      </c>
    </row>
    <row r="132" spans="1:38" ht="30" customHeight="1" thickTop="1" thickBot="1">
      <c r="A132" s="198" t="s">
        <v>348</v>
      </c>
      <c r="B132" s="168" t="s">
        <v>349</v>
      </c>
      <c r="C132" s="169" t="s">
        <v>350</v>
      </c>
      <c r="D132" s="169" t="s">
        <v>351</v>
      </c>
      <c r="E132" s="169" t="s">
        <v>352</v>
      </c>
      <c r="F132" s="169" t="s">
        <v>353</v>
      </c>
      <c r="G132" s="169" t="s">
        <v>352</v>
      </c>
      <c r="H132" s="169" t="s">
        <v>351</v>
      </c>
      <c r="I132" s="168" t="s">
        <v>350</v>
      </c>
      <c r="J132" s="199" t="s">
        <v>354</v>
      </c>
      <c r="K132" s="171" t="s">
        <v>355</v>
      </c>
    </row>
    <row r="133" spans="1:38" ht="30" customHeight="1" thickTop="1">
      <c r="A133" s="200" t="s">
        <v>356</v>
      </c>
      <c r="B133" s="230"/>
      <c r="C133" s="235" t="s">
        <v>436</v>
      </c>
      <c r="D133" s="231">
        <v>0.24305555555555555</v>
      </c>
      <c r="E133" s="231">
        <v>0.26041666666666669</v>
      </c>
      <c r="F133" s="231">
        <v>0.27083333333333331</v>
      </c>
      <c r="G133" s="231">
        <v>0.28333333333333333</v>
      </c>
      <c r="H133" s="231">
        <v>0.3</v>
      </c>
      <c r="I133" s="231">
        <v>0.3215277777777778</v>
      </c>
      <c r="J133" s="231">
        <v>0.34236111111111112</v>
      </c>
      <c r="K133" s="177" t="s">
        <v>357</v>
      </c>
      <c r="M133" s="108"/>
      <c r="N133" s="108"/>
      <c r="P133" s="108"/>
      <c r="Q133" s="108"/>
      <c r="R133" s="108"/>
      <c r="S133" s="108"/>
      <c r="T133" s="108"/>
      <c r="U133" s="178" t="e">
        <f>C133-B133</f>
        <v>#VALUE!</v>
      </c>
      <c r="V133" s="178" t="e">
        <f t="shared" ref="V133:AB137" si="42">D133-C133</f>
        <v>#VALUE!</v>
      </c>
      <c r="W133" s="178">
        <f t="shared" si="42"/>
        <v>1.7361111111111133E-2</v>
      </c>
      <c r="X133" s="178">
        <f t="shared" si="42"/>
        <v>1.041666666666663E-2</v>
      </c>
      <c r="Y133" s="178">
        <f t="shared" si="42"/>
        <v>1.2500000000000011E-2</v>
      </c>
      <c r="Z133" s="178">
        <f t="shared" si="42"/>
        <v>1.6666666666666663E-2</v>
      </c>
      <c r="AA133" s="178">
        <f t="shared" si="42"/>
        <v>2.1527777777777812E-2</v>
      </c>
      <c r="AB133" s="178">
        <f>J133-I133</f>
        <v>2.0833333333333315E-2</v>
      </c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</row>
    <row r="134" spans="1:38" ht="30" customHeight="1">
      <c r="A134" s="203" t="s">
        <v>358</v>
      </c>
      <c r="B134" s="175">
        <v>0.35972222222222222</v>
      </c>
      <c r="C134" s="175">
        <f>B134+"00:25"</f>
        <v>0.37708333333333333</v>
      </c>
      <c r="D134" s="175">
        <v>0.40347222222222223</v>
      </c>
      <c r="E134" s="175">
        <v>0.42152777777777778</v>
      </c>
      <c r="F134" s="175">
        <v>0.43402777777777773</v>
      </c>
      <c r="G134" s="175">
        <v>0.4465277777777778</v>
      </c>
      <c r="H134" s="175">
        <v>0.46319444444444446</v>
      </c>
      <c r="I134" s="175">
        <v>0.48472222222222222</v>
      </c>
      <c r="J134" s="175">
        <v>0.50555555555555554</v>
      </c>
      <c r="K134" s="180" t="s">
        <v>357</v>
      </c>
      <c r="M134" s="108"/>
      <c r="N134" s="108"/>
      <c r="P134" s="108"/>
      <c r="Q134" s="108"/>
      <c r="R134" s="108"/>
      <c r="S134" s="108"/>
      <c r="T134" s="108"/>
      <c r="U134" s="178">
        <f t="shared" ref="U134:U137" si="43">C134-B134</f>
        <v>1.7361111111111105E-2</v>
      </c>
      <c r="V134" s="178">
        <f t="shared" si="42"/>
        <v>2.6388888888888906E-2</v>
      </c>
      <c r="W134" s="178">
        <f t="shared" si="42"/>
        <v>1.8055555555555547E-2</v>
      </c>
      <c r="X134" s="178">
        <f t="shared" si="42"/>
        <v>1.2499999999999956E-2</v>
      </c>
      <c r="Y134" s="178">
        <f t="shared" si="42"/>
        <v>1.2500000000000067E-2</v>
      </c>
      <c r="Z134" s="178">
        <f t="shared" si="42"/>
        <v>1.6666666666666663E-2</v>
      </c>
      <c r="AA134" s="178">
        <f t="shared" si="42"/>
        <v>2.1527777777777757E-2</v>
      </c>
      <c r="AB134" s="178">
        <f t="shared" si="42"/>
        <v>2.0833333333333315E-2</v>
      </c>
      <c r="AC134" s="178"/>
      <c r="AD134" s="178">
        <f>B134-B118</f>
        <v>1.6666666666666718E-2</v>
      </c>
      <c r="AE134" s="178">
        <f t="shared" ref="AE134:AL137" si="44">C134-C118</f>
        <v>1.6666666666666718E-2</v>
      </c>
      <c r="AF134" s="178">
        <f t="shared" si="44"/>
        <v>1.6666666666666663E-2</v>
      </c>
      <c r="AG134" s="178">
        <f t="shared" si="44"/>
        <v>1.6666666666666663E-2</v>
      </c>
      <c r="AH134" s="178">
        <f t="shared" si="44"/>
        <v>1.6666666666666607E-2</v>
      </c>
      <c r="AI134" s="178">
        <f t="shared" si="44"/>
        <v>1.6666666666666718E-2</v>
      </c>
      <c r="AJ134" s="178">
        <f t="shared" si="44"/>
        <v>1.6666666666666663E-2</v>
      </c>
      <c r="AK134" s="178">
        <f t="shared" si="44"/>
        <v>1.6666666666666718E-2</v>
      </c>
      <c r="AL134" s="178">
        <f t="shared" si="44"/>
        <v>1.6666666666666663E-2</v>
      </c>
    </row>
    <row r="135" spans="1:38" ht="30" customHeight="1">
      <c r="A135" s="203" t="s">
        <v>359</v>
      </c>
      <c r="B135" s="175">
        <v>0.52638888888888891</v>
      </c>
      <c r="C135" s="175">
        <f t="shared" ref="C135:C136" si="45">B135+"00:25"</f>
        <v>0.54375000000000007</v>
      </c>
      <c r="D135" s="175">
        <v>7.013888888888889E-2</v>
      </c>
      <c r="E135" s="175">
        <v>8.819444444444445E-2</v>
      </c>
      <c r="F135" s="175">
        <v>0.10069444444444443</v>
      </c>
      <c r="G135" s="175">
        <v>0.11319444444444444</v>
      </c>
      <c r="H135" s="181">
        <v>0.12986111111111112</v>
      </c>
      <c r="I135" s="175">
        <v>0.15138888888888888</v>
      </c>
      <c r="J135" s="175">
        <v>0.17222222222222225</v>
      </c>
      <c r="K135" s="180" t="s">
        <v>357</v>
      </c>
      <c r="M135" s="108"/>
      <c r="N135" s="108"/>
      <c r="P135" s="108"/>
      <c r="Q135" s="108"/>
      <c r="R135" s="108"/>
      <c r="S135" s="108"/>
      <c r="T135" s="108"/>
      <c r="U135" s="178">
        <f t="shared" si="43"/>
        <v>1.736111111111116E-2</v>
      </c>
      <c r="V135" s="178">
        <f t="shared" si="42"/>
        <v>-0.4736111111111112</v>
      </c>
      <c r="W135" s="178">
        <f t="shared" si="42"/>
        <v>1.8055555555555561E-2</v>
      </c>
      <c r="X135" s="178">
        <f t="shared" si="42"/>
        <v>1.2499999999999983E-2</v>
      </c>
      <c r="Y135" s="178">
        <f t="shared" si="42"/>
        <v>1.2500000000000011E-2</v>
      </c>
      <c r="Z135" s="178">
        <f t="shared" si="42"/>
        <v>1.6666666666666677E-2</v>
      </c>
      <c r="AA135" s="178">
        <f t="shared" si="42"/>
        <v>2.1527777777777757E-2</v>
      </c>
      <c r="AB135" s="178">
        <f t="shared" si="42"/>
        <v>2.083333333333337E-2</v>
      </c>
      <c r="AC135" s="178"/>
      <c r="AD135" s="178">
        <f t="shared" ref="AD135:AD137" si="46">B135-B119</f>
        <v>1.6666666666666718E-2</v>
      </c>
      <c r="AE135" s="178">
        <f t="shared" si="44"/>
        <v>1.6666666666666718E-2</v>
      </c>
      <c r="AF135" s="178">
        <f t="shared" si="44"/>
        <v>1.666666666666667E-2</v>
      </c>
      <c r="AG135" s="178">
        <f t="shared" si="44"/>
        <v>1.6666666666666663E-2</v>
      </c>
      <c r="AH135" s="178">
        <f t="shared" si="44"/>
        <v>1.6666666666666663E-2</v>
      </c>
      <c r="AI135" s="178">
        <f t="shared" si="44"/>
        <v>1.6666666666666677E-2</v>
      </c>
      <c r="AJ135" s="178">
        <f t="shared" si="44"/>
        <v>1.6666666666666677E-2</v>
      </c>
      <c r="AK135" s="178">
        <f t="shared" si="44"/>
        <v>1.6666666666666663E-2</v>
      </c>
      <c r="AL135" s="178">
        <f t="shared" si="44"/>
        <v>1.6666666666666691E-2</v>
      </c>
    </row>
    <row r="136" spans="1:38" ht="30" customHeight="1">
      <c r="A136" s="203" t="s">
        <v>360</v>
      </c>
      <c r="B136" s="175">
        <v>0.19305555555555554</v>
      </c>
      <c r="C136" s="175">
        <f t="shared" si="45"/>
        <v>0.21041666666666664</v>
      </c>
      <c r="D136" s="175">
        <v>0.23680555555555557</v>
      </c>
      <c r="E136" s="175">
        <v>0.25486111111111109</v>
      </c>
      <c r="F136" s="175">
        <v>0.2673611111111111</v>
      </c>
      <c r="G136" s="175">
        <v>0.27986111111111112</v>
      </c>
      <c r="H136" s="175">
        <v>0.29652777777777778</v>
      </c>
      <c r="I136" s="175">
        <v>0.31805555555555554</v>
      </c>
      <c r="J136" s="175">
        <v>0.33888888888888885</v>
      </c>
      <c r="K136" s="180" t="s">
        <v>357</v>
      </c>
      <c r="M136" s="108"/>
      <c r="N136" s="108"/>
      <c r="P136" s="108"/>
      <c r="Q136" s="108"/>
      <c r="R136" s="108"/>
      <c r="S136" s="108"/>
      <c r="T136" s="108"/>
      <c r="U136" s="178">
        <f t="shared" si="43"/>
        <v>1.7361111111111105E-2</v>
      </c>
      <c r="V136" s="178">
        <f t="shared" si="42"/>
        <v>2.6388888888888934E-2</v>
      </c>
      <c r="W136" s="178">
        <f t="shared" si="42"/>
        <v>1.8055555555555519E-2</v>
      </c>
      <c r="X136" s="178">
        <f t="shared" si="42"/>
        <v>1.2500000000000011E-2</v>
      </c>
      <c r="Y136" s="178">
        <f t="shared" si="42"/>
        <v>1.2500000000000011E-2</v>
      </c>
      <c r="Z136" s="178">
        <f t="shared" si="42"/>
        <v>1.6666666666666663E-2</v>
      </c>
      <c r="AA136" s="178">
        <f t="shared" si="42"/>
        <v>2.1527777777777757E-2</v>
      </c>
      <c r="AB136" s="178">
        <f t="shared" si="42"/>
        <v>2.0833333333333315E-2</v>
      </c>
      <c r="AC136" s="178"/>
      <c r="AD136" s="178">
        <f t="shared" si="46"/>
        <v>1.6666666666666635E-2</v>
      </c>
      <c r="AE136" s="178">
        <f t="shared" si="44"/>
        <v>1.6666666666666635E-2</v>
      </c>
      <c r="AF136" s="178">
        <f t="shared" si="44"/>
        <v>1.6666666666666691E-2</v>
      </c>
      <c r="AG136" s="178">
        <f t="shared" si="44"/>
        <v>1.6666666666666635E-2</v>
      </c>
      <c r="AH136" s="178">
        <f t="shared" si="44"/>
        <v>1.6666666666666663E-2</v>
      </c>
      <c r="AI136" s="178">
        <f t="shared" si="44"/>
        <v>1.6666666666666663E-2</v>
      </c>
      <c r="AJ136" s="178">
        <f t="shared" si="44"/>
        <v>1.6666666666666663E-2</v>
      </c>
      <c r="AK136" s="178">
        <f t="shared" si="44"/>
        <v>1.6666666666666663E-2</v>
      </c>
      <c r="AL136" s="178">
        <f t="shared" si="44"/>
        <v>1.6666666666666607E-2</v>
      </c>
    </row>
    <row r="137" spans="1:38" ht="30" customHeight="1">
      <c r="A137" s="203" t="s">
        <v>361</v>
      </c>
      <c r="B137" s="232">
        <v>0.3611111111111111</v>
      </c>
      <c r="C137" s="175">
        <f>B137+"00:20"</f>
        <v>0.375</v>
      </c>
      <c r="D137" s="175">
        <f>C137+"00:25"</f>
        <v>0.3923611111111111</v>
      </c>
      <c r="E137" s="175">
        <f>D137+"00:20"</f>
        <v>0.40625</v>
      </c>
      <c r="F137" s="232">
        <v>0.44097222222222227</v>
      </c>
      <c r="G137" s="232"/>
      <c r="H137" s="232">
        <v>0.46527777777777773</v>
      </c>
      <c r="I137" s="232"/>
      <c r="J137" s="232">
        <v>0.49722222222222223</v>
      </c>
      <c r="K137" s="184" t="s">
        <v>357</v>
      </c>
      <c r="M137" s="108"/>
      <c r="N137" s="108"/>
      <c r="P137" s="108"/>
      <c r="Q137" s="108"/>
      <c r="R137" s="108"/>
      <c r="S137" s="108"/>
      <c r="T137" s="108"/>
      <c r="U137" s="178">
        <f t="shared" si="43"/>
        <v>1.3888888888888895E-2</v>
      </c>
      <c r="V137" s="178">
        <f t="shared" si="42"/>
        <v>1.7361111111111105E-2</v>
      </c>
      <c r="W137" s="178">
        <f t="shared" si="42"/>
        <v>1.3888888888888895E-2</v>
      </c>
      <c r="X137" s="178">
        <f t="shared" si="42"/>
        <v>3.4722222222222265E-2</v>
      </c>
      <c r="Y137" s="178">
        <f t="shared" si="42"/>
        <v>-0.44097222222222227</v>
      </c>
      <c r="Z137" s="178">
        <f>H137-F137</f>
        <v>2.4305555555555469E-2</v>
      </c>
      <c r="AA137" s="178">
        <f t="shared" si="42"/>
        <v>-0.46527777777777773</v>
      </c>
      <c r="AB137" s="178">
        <f>J137-H137</f>
        <v>3.1944444444444497E-2</v>
      </c>
      <c r="AC137" s="178"/>
      <c r="AD137" s="178">
        <f t="shared" si="46"/>
        <v>1.6666666666666607E-2</v>
      </c>
      <c r="AE137" s="178">
        <f t="shared" si="44"/>
        <v>1.6666666666666607E-2</v>
      </c>
      <c r="AF137" s="178">
        <f t="shared" si="44"/>
        <v>1.6666666666666607E-2</v>
      </c>
      <c r="AG137" s="178">
        <f t="shared" si="44"/>
        <v>1.6666666666666607E-2</v>
      </c>
      <c r="AH137" s="178">
        <f t="shared" si="44"/>
        <v>1.736111111111116E-2</v>
      </c>
      <c r="AI137" s="178">
        <f t="shared" si="44"/>
        <v>-0.43402777777777773</v>
      </c>
      <c r="AJ137" s="178">
        <f t="shared" si="44"/>
        <v>1.4583333333333282E-2</v>
      </c>
      <c r="AK137" s="178">
        <f t="shared" si="44"/>
        <v>-0.47222222222222227</v>
      </c>
      <c r="AL137" s="178">
        <f t="shared" si="44"/>
        <v>1.1111111111111127E-2</v>
      </c>
    </row>
    <row r="138" spans="1:38" ht="30" customHeight="1">
      <c r="A138" s="203"/>
      <c r="B138" s="227"/>
      <c r="C138" s="227"/>
      <c r="D138" s="227"/>
      <c r="E138" s="227"/>
      <c r="F138" s="228"/>
      <c r="G138" s="228"/>
      <c r="H138" s="228"/>
      <c r="I138" s="228"/>
      <c r="J138" s="236"/>
      <c r="K138" s="189"/>
    </row>
    <row r="139" spans="1:38" ht="30" customHeight="1" thickBot="1">
      <c r="A139" s="207">
        <v>9</v>
      </c>
      <c r="B139" s="191"/>
      <c r="C139" s="191"/>
      <c r="D139" s="191"/>
      <c r="E139" s="191"/>
      <c r="F139" s="192"/>
      <c r="G139" s="192"/>
      <c r="H139" s="192"/>
      <c r="I139" s="192"/>
      <c r="J139" s="208"/>
      <c r="K139" s="380" t="s">
        <v>362</v>
      </c>
    </row>
    <row r="140" spans="1:38" ht="30" customHeight="1" thickTop="1" thickBot="1">
      <c r="A140" s="383" t="s">
        <v>363</v>
      </c>
      <c r="B140" s="384"/>
      <c r="C140" s="384"/>
      <c r="D140" s="384"/>
      <c r="E140" s="384"/>
      <c r="F140" s="384"/>
      <c r="G140" s="384"/>
      <c r="H140" s="384"/>
      <c r="I140" s="384"/>
      <c r="J140" s="385"/>
      <c r="K140" s="381"/>
    </row>
    <row r="141" spans="1:38" ht="30" customHeight="1" thickTop="1">
      <c r="A141" s="386" t="s">
        <v>364</v>
      </c>
      <c r="B141" s="387"/>
      <c r="C141" s="388"/>
      <c r="D141" s="387"/>
      <c r="E141" s="389" t="s">
        <v>365</v>
      </c>
      <c r="F141" s="390"/>
      <c r="G141" s="391"/>
      <c r="H141" s="389" t="s">
        <v>366</v>
      </c>
      <c r="I141" s="390"/>
      <c r="J141" s="392"/>
      <c r="K141" s="381"/>
    </row>
    <row r="142" spans="1:38" ht="30" customHeight="1">
      <c r="A142" s="393" t="s">
        <v>367</v>
      </c>
      <c r="B142" s="394"/>
      <c r="C142" s="395" t="s">
        <v>368</v>
      </c>
      <c r="D142" s="395"/>
      <c r="E142" s="396"/>
      <c r="F142" s="365" t="s">
        <v>369</v>
      </c>
      <c r="G142" s="365"/>
      <c r="H142" s="365"/>
      <c r="I142" s="365"/>
      <c r="J142" s="366"/>
      <c r="K142" s="381"/>
    </row>
    <row r="143" spans="1:38" ht="30" customHeight="1">
      <c r="A143" s="397" t="s">
        <v>370</v>
      </c>
      <c r="B143" s="398"/>
      <c r="C143" s="196" t="s">
        <v>371</v>
      </c>
      <c r="D143" s="194" t="s">
        <v>372</v>
      </c>
      <c r="E143" s="195"/>
      <c r="F143" s="365" t="s">
        <v>373</v>
      </c>
      <c r="G143" s="365"/>
      <c r="H143" s="365"/>
      <c r="I143" s="365"/>
      <c r="J143" s="366"/>
      <c r="K143" s="381"/>
    </row>
    <row r="144" spans="1:38" ht="30" customHeight="1" thickBot="1">
      <c r="A144" s="367" t="s">
        <v>374</v>
      </c>
      <c r="B144" s="368"/>
      <c r="C144" s="197" t="s">
        <v>375</v>
      </c>
      <c r="D144" s="369" t="s">
        <v>376</v>
      </c>
      <c r="E144" s="370"/>
      <c r="F144" s="371" t="s">
        <v>377</v>
      </c>
      <c r="G144" s="371"/>
      <c r="H144" s="371"/>
      <c r="I144" s="371"/>
      <c r="J144" s="372"/>
      <c r="K144" s="382"/>
    </row>
    <row r="145" spans="1:38" ht="30" customHeight="1" thickTop="1">
      <c r="A145" s="373" t="s">
        <v>437</v>
      </c>
      <c r="B145" s="373"/>
      <c r="C145" s="373"/>
      <c r="D145" s="373"/>
      <c r="E145" s="373"/>
      <c r="F145" s="373"/>
      <c r="G145" s="373"/>
      <c r="H145" s="373"/>
      <c r="I145" s="378" t="s">
        <v>342</v>
      </c>
      <c r="J145" s="379"/>
    </row>
    <row r="146" spans="1:38" ht="30" customHeight="1">
      <c r="A146" s="373"/>
      <c r="B146" s="373"/>
      <c r="C146" s="373"/>
      <c r="D146" s="373"/>
      <c r="E146" s="373"/>
      <c r="F146" s="373"/>
      <c r="G146" s="373"/>
      <c r="H146" s="373"/>
      <c r="I146" s="376">
        <f>H151</f>
        <v>0.14652777777777778</v>
      </c>
      <c r="J146" s="375"/>
    </row>
    <row r="147" spans="1:38" ht="30" customHeight="1" thickBot="1">
      <c r="A147" s="377">
        <f>$A$3</f>
        <v>45080</v>
      </c>
      <c r="B147" s="377"/>
      <c r="C147" s="377"/>
      <c r="D147" s="94" t="s">
        <v>343</v>
      </c>
      <c r="E147" s="274">
        <f>_xlfn.XLOOKUP(H147,'월간 계획'!C:C,'월간 계획'!B:B,"")</f>
        <v>3629</v>
      </c>
      <c r="F147" s="296">
        <f>_xlfn.XLOOKUP(J147,'월간 계획'!C:C,'월간 계획'!B:B,"")</f>
        <v>3629</v>
      </c>
      <c r="G147" s="95" t="s">
        <v>344</v>
      </c>
      <c r="H147" s="95" t="str">
        <f>_xlfn.XLOOKUP(M147,'월간 계획'!U:U,'월간 계획'!C:C,"")</f>
        <v>김민규</v>
      </c>
      <c r="I147" s="95" t="s">
        <v>345</v>
      </c>
      <c r="J147" s="96" t="str">
        <f>_xlfn.XLOOKUP(N147,'월간 계획'!U:U,'월간 계획'!C:C,"")</f>
        <v>김권호</v>
      </c>
      <c r="K147" s="93"/>
      <c r="L147" s="93" t="str">
        <f>IF(E147=F147,"ok","확인")</f>
        <v>ok</v>
      </c>
      <c r="M147" s="93" t="s">
        <v>412</v>
      </c>
      <c r="N147" s="93" t="s">
        <v>413</v>
      </c>
    </row>
    <row r="148" spans="1:38" ht="30" customHeight="1" thickTop="1" thickBot="1">
      <c r="A148" s="198" t="s">
        <v>348</v>
      </c>
      <c r="B148" s="168" t="s">
        <v>349</v>
      </c>
      <c r="C148" s="169" t="s">
        <v>350</v>
      </c>
      <c r="D148" s="169" t="s">
        <v>351</v>
      </c>
      <c r="E148" s="169" t="s">
        <v>352</v>
      </c>
      <c r="F148" s="169" t="s">
        <v>353</v>
      </c>
      <c r="G148" s="169" t="s">
        <v>352</v>
      </c>
      <c r="H148" s="169" t="s">
        <v>351</v>
      </c>
      <c r="I148" s="168" t="s">
        <v>350</v>
      </c>
      <c r="J148" s="199" t="s">
        <v>354</v>
      </c>
      <c r="K148" s="171" t="s">
        <v>355</v>
      </c>
    </row>
    <row r="149" spans="1:38" ht="30" customHeight="1" thickTop="1">
      <c r="A149" s="200" t="s">
        <v>356</v>
      </c>
      <c r="B149" s="217"/>
      <c r="C149" s="237">
        <v>0.23263888888888887</v>
      </c>
      <c r="D149" s="201">
        <v>0.25486111111111109</v>
      </c>
      <c r="E149" s="201">
        <v>0.2722222222222222</v>
      </c>
      <c r="F149" s="201">
        <v>0.28472222222222221</v>
      </c>
      <c r="G149" s="201">
        <v>0.29722222222222222</v>
      </c>
      <c r="H149" s="201">
        <v>0.31388888888888888</v>
      </c>
      <c r="I149" s="201">
        <v>0.3354166666666667</v>
      </c>
      <c r="J149" s="202">
        <v>0.35625000000000001</v>
      </c>
      <c r="K149" s="177" t="s">
        <v>357</v>
      </c>
      <c r="M149" s="108"/>
      <c r="N149" s="108"/>
      <c r="P149" s="108"/>
      <c r="Q149" s="108"/>
      <c r="R149" s="108"/>
      <c r="S149" s="108"/>
      <c r="T149" s="108"/>
      <c r="U149" s="178">
        <f>C149-B149</f>
        <v>0.23263888888888887</v>
      </c>
      <c r="V149" s="178">
        <f t="shared" ref="V149:AB153" si="47">D149-C149</f>
        <v>2.2222222222222227E-2</v>
      </c>
      <c r="W149" s="178">
        <f t="shared" si="47"/>
        <v>1.7361111111111105E-2</v>
      </c>
      <c r="X149" s="178">
        <f t="shared" si="47"/>
        <v>1.2500000000000011E-2</v>
      </c>
      <c r="Y149" s="178">
        <f t="shared" si="47"/>
        <v>1.2500000000000011E-2</v>
      </c>
      <c r="Z149" s="178">
        <f t="shared" si="47"/>
        <v>1.6666666666666663E-2</v>
      </c>
      <c r="AA149" s="178">
        <f t="shared" si="47"/>
        <v>2.1527777777777812E-2</v>
      </c>
      <c r="AB149" s="178">
        <f>J149-I149</f>
        <v>2.0833333333333315E-2</v>
      </c>
      <c r="AC149" s="178"/>
      <c r="AD149" s="178"/>
      <c r="AE149" s="178"/>
      <c r="AF149" s="178"/>
      <c r="AG149" s="178"/>
      <c r="AH149" s="178"/>
      <c r="AI149" s="178"/>
      <c r="AJ149" s="178"/>
      <c r="AK149" s="178"/>
      <c r="AL149" s="178"/>
    </row>
    <row r="150" spans="1:38" ht="30" customHeight="1">
      <c r="A150" s="203" t="s">
        <v>358</v>
      </c>
      <c r="B150" s="175">
        <v>0.37638888888888888</v>
      </c>
      <c r="C150" s="175">
        <f>B150+"00:25"</f>
        <v>0.39374999999999999</v>
      </c>
      <c r="D150" s="175">
        <v>0.4201388888888889</v>
      </c>
      <c r="E150" s="175">
        <v>0.4381944444444445</v>
      </c>
      <c r="F150" s="175">
        <v>0.45069444444444445</v>
      </c>
      <c r="G150" s="175">
        <v>0.46319444444444446</v>
      </c>
      <c r="H150" s="175">
        <v>0.47986111111111113</v>
      </c>
      <c r="I150" s="175">
        <v>0.50138888888888888</v>
      </c>
      <c r="J150" s="176">
        <v>0.52222222222222225</v>
      </c>
      <c r="K150" s="180" t="s">
        <v>357</v>
      </c>
      <c r="M150" s="108"/>
      <c r="N150" s="108"/>
      <c r="P150" s="108"/>
      <c r="Q150" s="108"/>
      <c r="R150" s="108"/>
      <c r="S150" s="108"/>
      <c r="T150" s="108"/>
      <c r="U150" s="178">
        <f t="shared" ref="U150:U153" si="48">C150-B150</f>
        <v>1.7361111111111105E-2</v>
      </c>
      <c r="V150" s="178">
        <f t="shared" si="47"/>
        <v>2.6388888888888906E-2</v>
      </c>
      <c r="W150" s="178">
        <f t="shared" si="47"/>
        <v>1.8055555555555602E-2</v>
      </c>
      <c r="X150" s="178">
        <f t="shared" si="47"/>
        <v>1.2499999999999956E-2</v>
      </c>
      <c r="Y150" s="178">
        <f t="shared" si="47"/>
        <v>1.2500000000000011E-2</v>
      </c>
      <c r="Z150" s="178">
        <f t="shared" si="47"/>
        <v>1.6666666666666663E-2</v>
      </c>
      <c r="AA150" s="178">
        <f t="shared" si="47"/>
        <v>2.1527777777777757E-2</v>
      </c>
      <c r="AB150" s="178">
        <f t="shared" si="47"/>
        <v>2.083333333333337E-2</v>
      </c>
      <c r="AC150" s="178"/>
      <c r="AD150" s="178">
        <f>B150-B134</f>
        <v>1.6666666666666663E-2</v>
      </c>
      <c r="AE150" s="178">
        <f t="shared" ref="AE150:AL153" si="49">C150-C134</f>
        <v>1.6666666666666663E-2</v>
      </c>
      <c r="AF150" s="178">
        <f t="shared" si="49"/>
        <v>1.6666666666666663E-2</v>
      </c>
      <c r="AG150" s="178">
        <f t="shared" si="49"/>
        <v>1.6666666666666718E-2</v>
      </c>
      <c r="AH150" s="178">
        <f t="shared" si="49"/>
        <v>1.6666666666666718E-2</v>
      </c>
      <c r="AI150" s="178">
        <f t="shared" si="49"/>
        <v>1.6666666666666663E-2</v>
      </c>
      <c r="AJ150" s="178">
        <f t="shared" si="49"/>
        <v>1.6666666666666663E-2</v>
      </c>
      <c r="AK150" s="178">
        <f t="shared" si="49"/>
        <v>1.6666666666666663E-2</v>
      </c>
      <c r="AL150" s="178">
        <f t="shared" si="49"/>
        <v>1.6666666666666718E-2</v>
      </c>
    </row>
    <row r="151" spans="1:38" ht="30" customHeight="1">
      <c r="A151" s="203" t="s">
        <v>359</v>
      </c>
      <c r="B151" s="175">
        <v>4.3055555555555562E-2</v>
      </c>
      <c r="C151" s="175">
        <f t="shared" ref="C151:C152" si="50">B151+"00:25"</f>
        <v>6.0416666666666674E-2</v>
      </c>
      <c r="D151" s="175">
        <v>8.6805555555555566E-2</v>
      </c>
      <c r="E151" s="175">
        <v>0.10486111111111111</v>
      </c>
      <c r="F151" s="175">
        <v>0.1173611111111111</v>
      </c>
      <c r="G151" s="175">
        <v>0.12986111111111112</v>
      </c>
      <c r="H151" s="181">
        <v>0.14652777777777778</v>
      </c>
      <c r="I151" s="175">
        <v>0.16805555555555554</v>
      </c>
      <c r="J151" s="176">
        <v>0.18888888888888888</v>
      </c>
      <c r="K151" s="180" t="s">
        <v>357</v>
      </c>
      <c r="M151" s="108"/>
      <c r="N151" s="108"/>
      <c r="P151" s="108"/>
      <c r="Q151" s="108"/>
      <c r="R151" s="108"/>
      <c r="S151" s="108"/>
      <c r="T151" s="108"/>
      <c r="U151" s="178">
        <f t="shared" si="48"/>
        <v>1.7361111111111112E-2</v>
      </c>
      <c r="V151" s="178">
        <f t="shared" si="47"/>
        <v>2.6388888888888892E-2</v>
      </c>
      <c r="W151" s="178">
        <f t="shared" si="47"/>
        <v>1.8055555555555547E-2</v>
      </c>
      <c r="X151" s="178">
        <f t="shared" si="47"/>
        <v>1.2499999999999983E-2</v>
      </c>
      <c r="Y151" s="178">
        <f t="shared" si="47"/>
        <v>1.2500000000000025E-2</v>
      </c>
      <c r="Z151" s="178">
        <f t="shared" si="47"/>
        <v>1.6666666666666663E-2</v>
      </c>
      <c r="AA151" s="178">
        <f t="shared" si="47"/>
        <v>2.1527777777777757E-2</v>
      </c>
      <c r="AB151" s="178">
        <f t="shared" si="47"/>
        <v>2.0833333333333343E-2</v>
      </c>
      <c r="AC151" s="178"/>
      <c r="AD151" s="178">
        <f t="shared" ref="AD151:AD153" si="51">B151-B135</f>
        <v>-0.48333333333333334</v>
      </c>
      <c r="AE151" s="178">
        <f t="shared" si="49"/>
        <v>-0.48333333333333339</v>
      </c>
      <c r="AF151" s="178">
        <f t="shared" si="49"/>
        <v>1.6666666666666677E-2</v>
      </c>
      <c r="AG151" s="178">
        <f t="shared" si="49"/>
        <v>1.6666666666666663E-2</v>
      </c>
      <c r="AH151" s="178">
        <f t="shared" si="49"/>
        <v>1.6666666666666663E-2</v>
      </c>
      <c r="AI151" s="178">
        <f t="shared" si="49"/>
        <v>1.6666666666666677E-2</v>
      </c>
      <c r="AJ151" s="178">
        <f t="shared" si="49"/>
        <v>1.6666666666666663E-2</v>
      </c>
      <c r="AK151" s="178">
        <f t="shared" si="49"/>
        <v>1.6666666666666663E-2</v>
      </c>
      <c r="AL151" s="178">
        <f t="shared" si="49"/>
        <v>1.6666666666666635E-2</v>
      </c>
    </row>
    <row r="152" spans="1:38" ht="30" customHeight="1">
      <c r="A152" s="203" t="s">
        <v>360</v>
      </c>
      <c r="B152" s="175">
        <v>0.20972222222222223</v>
      </c>
      <c r="C152" s="175">
        <f t="shared" si="50"/>
        <v>0.22708333333333333</v>
      </c>
      <c r="D152" s="175">
        <v>0.25347222222222221</v>
      </c>
      <c r="E152" s="175">
        <v>0.27152777777777776</v>
      </c>
      <c r="F152" s="175">
        <v>0.28402777777777777</v>
      </c>
      <c r="G152" s="175">
        <v>0.29652777777777778</v>
      </c>
      <c r="H152" s="175">
        <v>0.31319444444444444</v>
      </c>
      <c r="I152" s="175">
        <v>0.3347222222222222</v>
      </c>
      <c r="J152" s="176">
        <v>0.35555555555555557</v>
      </c>
      <c r="K152" s="180" t="s">
        <v>357</v>
      </c>
      <c r="M152" s="108"/>
      <c r="N152" s="108"/>
      <c r="P152" s="108"/>
      <c r="Q152" s="108"/>
      <c r="R152" s="108"/>
      <c r="S152" s="108"/>
      <c r="T152" s="108"/>
      <c r="U152" s="178">
        <f t="shared" si="48"/>
        <v>1.7361111111111105E-2</v>
      </c>
      <c r="V152" s="178">
        <f t="shared" si="47"/>
        <v>2.6388888888888878E-2</v>
      </c>
      <c r="W152" s="178">
        <f t="shared" si="47"/>
        <v>1.8055555555555547E-2</v>
      </c>
      <c r="X152" s="178">
        <f t="shared" si="47"/>
        <v>1.2500000000000011E-2</v>
      </c>
      <c r="Y152" s="178">
        <f t="shared" si="47"/>
        <v>1.2500000000000011E-2</v>
      </c>
      <c r="Z152" s="178">
        <f t="shared" si="47"/>
        <v>1.6666666666666663E-2</v>
      </c>
      <c r="AA152" s="178">
        <f t="shared" si="47"/>
        <v>2.1527777777777757E-2</v>
      </c>
      <c r="AB152" s="178">
        <f t="shared" si="47"/>
        <v>2.083333333333337E-2</v>
      </c>
      <c r="AC152" s="178"/>
      <c r="AD152" s="178">
        <f t="shared" si="51"/>
        <v>1.6666666666666691E-2</v>
      </c>
      <c r="AE152" s="178">
        <f t="shared" si="49"/>
        <v>1.6666666666666691E-2</v>
      </c>
      <c r="AF152" s="178">
        <f t="shared" si="49"/>
        <v>1.6666666666666635E-2</v>
      </c>
      <c r="AG152" s="178">
        <f t="shared" si="49"/>
        <v>1.6666666666666663E-2</v>
      </c>
      <c r="AH152" s="178">
        <f t="shared" si="49"/>
        <v>1.6666666666666663E-2</v>
      </c>
      <c r="AI152" s="178">
        <f t="shared" si="49"/>
        <v>1.6666666666666663E-2</v>
      </c>
      <c r="AJ152" s="178">
        <f t="shared" si="49"/>
        <v>1.6666666666666663E-2</v>
      </c>
      <c r="AK152" s="178">
        <f t="shared" si="49"/>
        <v>1.6666666666666663E-2</v>
      </c>
      <c r="AL152" s="178">
        <f t="shared" si="49"/>
        <v>1.6666666666666718E-2</v>
      </c>
    </row>
    <row r="153" spans="1:38" ht="30" customHeight="1" thickBot="1">
      <c r="A153" s="203" t="s">
        <v>361</v>
      </c>
      <c r="B153" s="233">
        <v>0.37777777777777777</v>
      </c>
      <c r="C153" s="224">
        <f>B153+"00:20"</f>
        <v>0.39166666666666666</v>
      </c>
      <c r="D153" s="224">
        <f>C153+"00:25"</f>
        <v>0.40902777777777777</v>
      </c>
      <c r="E153" s="224">
        <f>D153+"00:20"</f>
        <v>0.42291666666666666</v>
      </c>
      <c r="F153" s="219">
        <v>0.45833333333333331</v>
      </c>
      <c r="G153" s="220"/>
      <c r="H153" s="220">
        <v>0.4826388888888889</v>
      </c>
      <c r="I153" s="220"/>
      <c r="J153" s="238">
        <v>0.51388888888888895</v>
      </c>
      <c r="K153" s="184" t="s">
        <v>357</v>
      </c>
      <c r="M153" s="108"/>
      <c r="N153" s="108"/>
      <c r="P153" s="108"/>
      <c r="Q153" s="108"/>
      <c r="R153" s="108"/>
      <c r="S153" s="108"/>
      <c r="T153" s="108"/>
      <c r="U153" s="178">
        <f t="shared" si="48"/>
        <v>1.3888888888888895E-2</v>
      </c>
      <c r="V153" s="178">
        <f t="shared" si="47"/>
        <v>1.7361111111111105E-2</v>
      </c>
      <c r="W153" s="178">
        <f t="shared" si="47"/>
        <v>1.3888888888888895E-2</v>
      </c>
      <c r="X153" s="178">
        <f t="shared" si="47"/>
        <v>3.5416666666666652E-2</v>
      </c>
      <c r="Y153" s="178">
        <f t="shared" si="47"/>
        <v>-0.45833333333333331</v>
      </c>
      <c r="Z153" s="178">
        <f t="shared" si="47"/>
        <v>0.4826388888888889</v>
      </c>
      <c r="AA153" s="178">
        <f t="shared" si="47"/>
        <v>-0.4826388888888889</v>
      </c>
      <c r="AB153" s="178">
        <f t="shared" si="47"/>
        <v>0.51388888888888895</v>
      </c>
      <c r="AC153" s="178"/>
      <c r="AD153" s="178">
        <f t="shared" si="51"/>
        <v>1.6666666666666663E-2</v>
      </c>
      <c r="AE153" s="178">
        <f t="shared" si="49"/>
        <v>1.6666666666666663E-2</v>
      </c>
      <c r="AF153" s="178">
        <f t="shared" si="49"/>
        <v>1.6666666666666663E-2</v>
      </c>
      <c r="AG153" s="178">
        <f t="shared" si="49"/>
        <v>1.6666666666666663E-2</v>
      </c>
      <c r="AH153" s="178">
        <f t="shared" si="49"/>
        <v>1.7361111111111049E-2</v>
      </c>
      <c r="AI153" s="178">
        <f t="shared" si="49"/>
        <v>0</v>
      </c>
      <c r="AJ153" s="178">
        <f t="shared" si="49"/>
        <v>1.736111111111116E-2</v>
      </c>
      <c r="AK153" s="178">
        <f t="shared" si="49"/>
        <v>0</v>
      </c>
      <c r="AL153" s="178">
        <f t="shared" si="49"/>
        <v>1.6666666666666718E-2</v>
      </c>
    </row>
    <row r="154" spans="1:38" ht="30" customHeight="1">
      <c r="A154" s="203"/>
      <c r="B154" s="186"/>
      <c r="C154" s="186"/>
      <c r="D154" s="186"/>
      <c r="E154" s="186"/>
      <c r="F154" s="239" t="s">
        <v>386</v>
      </c>
      <c r="G154" s="187"/>
      <c r="H154" s="187"/>
      <c r="I154" s="187"/>
      <c r="J154" s="234"/>
      <c r="K154" s="189"/>
    </row>
    <row r="155" spans="1:38" ht="30" customHeight="1" thickBot="1">
      <c r="A155" s="207">
        <v>10</v>
      </c>
      <c r="B155" s="191"/>
      <c r="C155" s="191"/>
      <c r="D155" s="191"/>
      <c r="E155" s="191"/>
      <c r="F155" s="192"/>
      <c r="G155" s="192"/>
      <c r="H155" s="192"/>
      <c r="I155" s="192"/>
      <c r="J155" s="208"/>
      <c r="K155" s="380" t="s">
        <v>362</v>
      </c>
    </row>
    <row r="156" spans="1:38" ht="30" customHeight="1" thickTop="1" thickBot="1">
      <c r="A156" s="383" t="s">
        <v>363</v>
      </c>
      <c r="B156" s="384"/>
      <c r="C156" s="384"/>
      <c r="D156" s="384"/>
      <c r="E156" s="384"/>
      <c r="F156" s="384"/>
      <c r="G156" s="384"/>
      <c r="H156" s="384"/>
      <c r="I156" s="384"/>
      <c r="J156" s="385"/>
      <c r="K156" s="381"/>
    </row>
    <row r="157" spans="1:38" ht="30" customHeight="1" thickTop="1">
      <c r="A157" s="386" t="s">
        <v>364</v>
      </c>
      <c r="B157" s="387"/>
      <c r="C157" s="388"/>
      <c r="D157" s="387"/>
      <c r="E157" s="389" t="s">
        <v>365</v>
      </c>
      <c r="F157" s="390"/>
      <c r="G157" s="391"/>
      <c r="H157" s="389" t="s">
        <v>366</v>
      </c>
      <c r="I157" s="390"/>
      <c r="J157" s="392"/>
      <c r="K157" s="381"/>
    </row>
    <row r="158" spans="1:38" ht="30" customHeight="1">
      <c r="A158" s="393" t="s">
        <v>367</v>
      </c>
      <c r="B158" s="394"/>
      <c r="C158" s="395" t="s">
        <v>368</v>
      </c>
      <c r="D158" s="395"/>
      <c r="E158" s="396"/>
      <c r="F158" s="365" t="s">
        <v>369</v>
      </c>
      <c r="G158" s="365"/>
      <c r="H158" s="365"/>
      <c r="I158" s="365"/>
      <c r="J158" s="366"/>
      <c r="K158" s="381"/>
    </row>
    <row r="159" spans="1:38" ht="30" customHeight="1">
      <c r="A159" s="397" t="s">
        <v>370</v>
      </c>
      <c r="B159" s="398"/>
      <c r="C159" s="196" t="s">
        <v>371</v>
      </c>
      <c r="D159" s="194" t="s">
        <v>372</v>
      </c>
      <c r="E159" s="195"/>
      <c r="F159" s="365" t="s">
        <v>373</v>
      </c>
      <c r="G159" s="365"/>
      <c r="H159" s="365"/>
      <c r="I159" s="365"/>
      <c r="J159" s="366"/>
      <c r="K159" s="381"/>
    </row>
    <row r="160" spans="1:38" ht="30" customHeight="1" thickBot="1">
      <c r="A160" s="367" t="s">
        <v>374</v>
      </c>
      <c r="B160" s="368"/>
      <c r="C160" s="197" t="s">
        <v>375</v>
      </c>
      <c r="D160" s="369" t="s">
        <v>376</v>
      </c>
      <c r="E160" s="370"/>
      <c r="F160" s="371" t="s">
        <v>377</v>
      </c>
      <c r="G160" s="371"/>
      <c r="H160" s="371"/>
      <c r="I160" s="371"/>
      <c r="J160" s="372"/>
      <c r="K160" s="382"/>
    </row>
    <row r="161" spans="13:20" ht="30" customHeight="1" thickTop="1"/>
    <row r="162" spans="13:20" ht="20.100000000000001" customHeight="1"/>
    <row r="163" spans="13:20" ht="20.100000000000001" customHeight="1">
      <c r="M163" s="93" t="s">
        <v>416</v>
      </c>
      <c r="N163" s="93" t="s">
        <v>417</v>
      </c>
    </row>
    <row r="164" spans="13:20" ht="20.100000000000001" customHeight="1"/>
    <row r="165" spans="13:20" ht="20.100000000000001" customHeight="1">
      <c r="M165" s="108"/>
      <c r="N165" s="108"/>
      <c r="P165" s="108"/>
      <c r="Q165" s="108"/>
      <c r="R165" s="108"/>
      <c r="S165" s="108"/>
      <c r="T165" s="108"/>
    </row>
    <row r="166" spans="13:20" ht="20.100000000000001" customHeight="1">
      <c r="M166" s="108"/>
      <c r="N166" s="108"/>
      <c r="P166" s="108"/>
      <c r="Q166" s="108"/>
      <c r="R166" s="108"/>
      <c r="S166" s="108"/>
      <c r="T166" s="108"/>
    </row>
    <row r="167" spans="13:20">
      <c r="M167" s="108"/>
      <c r="N167" s="108"/>
      <c r="P167" s="108"/>
      <c r="Q167" s="108"/>
      <c r="R167" s="108"/>
      <c r="S167" s="108"/>
      <c r="T167" s="108"/>
    </row>
    <row r="168" spans="13:20">
      <c r="M168" s="108"/>
      <c r="N168" s="108"/>
      <c r="P168" s="108"/>
      <c r="Q168" s="108"/>
      <c r="R168" s="108"/>
      <c r="S168" s="108"/>
      <c r="T168" s="108"/>
    </row>
    <row r="169" spans="13:20">
      <c r="M169" s="108"/>
      <c r="N169" s="108"/>
      <c r="P169" s="108"/>
      <c r="Q169" s="108"/>
      <c r="R169" s="108"/>
      <c r="S169" s="108"/>
      <c r="T169" s="108"/>
    </row>
    <row r="179" spans="13:20">
      <c r="M179" s="93" t="s">
        <v>420</v>
      </c>
      <c r="N179" s="93" t="s">
        <v>421</v>
      </c>
    </row>
    <row r="181" spans="13:20">
      <c r="M181" s="108"/>
      <c r="N181" s="108"/>
      <c r="P181" s="108"/>
      <c r="Q181" s="108"/>
      <c r="R181" s="108"/>
      <c r="S181" s="108"/>
      <c r="T181" s="108"/>
    </row>
    <row r="182" spans="13:20">
      <c r="M182" s="108"/>
      <c r="N182" s="108"/>
      <c r="P182" s="108"/>
      <c r="Q182" s="108"/>
      <c r="R182" s="108"/>
      <c r="S182" s="108"/>
      <c r="T182" s="108"/>
    </row>
    <row r="183" spans="13:20">
      <c r="M183" s="108"/>
      <c r="N183" s="108"/>
      <c r="P183" s="108"/>
      <c r="Q183" s="108"/>
      <c r="R183" s="108"/>
      <c r="S183" s="108"/>
      <c r="T183" s="108"/>
    </row>
    <row r="184" spans="13:20">
      <c r="M184" s="108"/>
      <c r="N184" s="108"/>
      <c r="P184" s="108"/>
      <c r="Q184" s="108"/>
      <c r="R184" s="108"/>
      <c r="S184" s="108"/>
      <c r="T184" s="108"/>
    </row>
    <row r="185" spans="13:20">
      <c r="M185" s="108"/>
      <c r="N185" s="108"/>
      <c r="P185" s="108"/>
      <c r="Q185" s="108"/>
      <c r="R185" s="108"/>
      <c r="S185" s="108"/>
      <c r="T185" s="108"/>
    </row>
    <row r="186" spans="13:20">
      <c r="M186" s="108"/>
      <c r="N186" s="108"/>
      <c r="R186" s="108"/>
      <c r="S186" s="108"/>
      <c r="T186" s="108"/>
    </row>
  </sheetData>
  <mergeCells count="181"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F158:J158"/>
    <mergeCell ref="A145:H146"/>
    <mergeCell ref="I145:J145"/>
    <mergeCell ref="I146:J146"/>
    <mergeCell ref="A131:C131"/>
    <mergeCell ref="A159:B159"/>
    <mergeCell ref="F159:J159"/>
    <mergeCell ref="A160:B160"/>
    <mergeCell ref="D160:E160"/>
    <mergeCell ref="F160:J160"/>
    <mergeCell ref="A147:C147"/>
    <mergeCell ref="K139:K144"/>
    <mergeCell ref="A140:J140"/>
    <mergeCell ref="A141:B141"/>
    <mergeCell ref="C141:D141"/>
    <mergeCell ref="E141:G141"/>
    <mergeCell ref="H141:J141"/>
    <mergeCell ref="A142:B142"/>
    <mergeCell ref="C142:E142"/>
    <mergeCell ref="F142:J142"/>
    <mergeCell ref="A143:B143"/>
    <mergeCell ref="F143:J143"/>
    <mergeCell ref="A144:B144"/>
    <mergeCell ref="D144:E144"/>
    <mergeCell ref="F144:J144"/>
    <mergeCell ref="A129:H130"/>
    <mergeCell ref="I129:J129"/>
    <mergeCell ref="I130:J130"/>
    <mergeCell ref="H125:J125"/>
    <mergeCell ref="A126:B126"/>
    <mergeCell ref="C126:E126"/>
    <mergeCell ref="F126:J126"/>
    <mergeCell ref="A127:B127"/>
    <mergeCell ref="F127:J127"/>
    <mergeCell ref="K107:K112"/>
    <mergeCell ref="A108:J108"/>
    <mergeCell ref="A109:B109"/>
    <mergeCell ref="C109:D109"/>
    <mergeCell ref="E109:G109"/>
    <mergeCell ref="H109:J109"/>
    <mergeCell ref="A111:B111"/>
    <mergeCell ref="F111:J111"/>
    <mergeCell ref="A112:B112"/>
    <mergeCell ref="D112:E112"/>
    <mergeCell ref="F112:J112"/>
    <mergeCell ref="A110:B110"/>
    <mergeCell ref="C110:E110"/>
    <mergeCell ref="F110:J110"/>
    <mergeCell ref="A113:H114"/>
    <mergeCell ref="I113:J113"/>
    <mergeCell ref="I114:J114"/>
    <mergeCell ref="A115:C115"/>
    <mergeCell ref="C117:D117"/>
    <mergeCell ref="K123:K128"/>
    <mergeCell ref="A124:J124"/>
    <mergeCell ref="A125:B125"/>
    <mergeCell ref="C125:D125"/>
    <mergeCell ref="E125:G125"/>
    <mergeCell ref="A128:B128"/>
    <mergeCell ref="D128:E128"/>
    <mergeCell ref="F128:J128"/>
    <mergeCell ref="A97:H98"/>
    <mergeCell ref="I97:J97"/>
    <mergeCell ref="I66:J66"/>
    <mergeCell ref="A67:C67"/>
    <mergeCell ref="A81:H82"/>
    <mergeCell ref="I81:J81"/>
    <mergeCell ref="I82:J82"/>
    <mergeCell ref="A83:C83"/>
    <mergeCell ref="A94:B94"/>
    <mergeCell ref="C94:E94"/>
    <mergeCell ref="F94:J94"/>
    <mergeCell ref="A95:B95"/>
    <mergeCell ref="F95:J95"/>
    <mergeCell ref="A96:B96"/>
    <mergeCell ref="D96:E96"/>
    <mergeCell ref="F96:J96"/>
    <mergeCell ref="I98:J98"/>
    <mergeCell ref="F80:J80"/>
    <mergeCell ref="A99:C99"/>
    <mergeCell ref="D64:E64"/>
    <mergeCell ref="F64:J64"/>
    <mergeCell ref="A78:B78"/>
    <mergeCell ref="C78:E78"/>
    <mergeCell ref="F78:J78"/>
    <mergeCell ref="A65:H66"/>
    <mergeCell ref="I65:J65"/>
    <mergeCell ref="K91:K96"/>
    <mergeCell ref="A92:J92"/>
    <mergeCell ref="A93:B93"/>
    <mergeCell ref="C93:D93"/>
    <mergeCell ref="E93:G93"/>
    <mergeCell ref="H93:J93"/>
    <mergeCell ref="K75:K80"/>
    <mergeCell ref="A76:J76"/>
    <mergeCell ref="A77:B77"/>
    <mergeCell ref="C77:D77"/>
    <mergeCell ref="E77:G77"/>
    <mergeCell ref="H77:J77"/>
    <mergeCell ref="A79:B79"/>
    <mergeCell ref="F79:J79"/>
    <mergeCell ref="A80:B80"/>
    <mergeCell ref="D80:E80"/>
    <mergeCell ref="A51:C51"/>
    <mergeCell ref="K59:K64"/>
    <mergeCell ref="A60:J60"/>
    <mergeCell ref="A61:B61"/>
    <mergeCell ref="C61:D61"/>
    <mergeCell ref="E61:G61"/>
    <mergeCell ref="H61:J61"/>
    <mergeCell ref="K43:K48"/>
    <mergeCell ref="A44:J44"/>
    <mergeCell ref="A45:B45"/>
    <mergeCell ref="C45:D45"/>
    <mergeCell ref="E45:G45"/>
    <mergeCell ref="H45:J45"/>
    <mergeCell ref="A47:B47"/>
    <mergeCell ref="F47:J47"/>
    <mergeCell ref="A48:B48"/>
    <mergeCell ref="D48:E48"/>
    <mergeCell ref="F48:J48"/>
    <mergeCell ref="A62:B62"/>
    <mergeCell ref="C62:E62"/>
    <mergeCell ref="F62:J62"/>
    <mergeCell ref="A63:B63"/>
    <mergeCell ref="F63:J63"/>
    <mergeCell ref="A64:B64"/>
    <mergeCell ref="F32:J32"/>
    <mergeCell ref="A46:B46"/>
    <mergeCell ref="C46:E46"/>
    <mergeCell ref="F46:J46"/>
    <mergeCell ref="A33:H34"/>
    <mergeCell ref="I33:J33"/>
    <mergeCell ref="I34:J34"/>
    <mergeCell ref="A35:C35"/>
    <mergeCell ref="A49:H50"/>
    <mergeCell ref="I49:J49"/>
    <mergeCell ref="I50:J50"/>
    <mergeCell ref="A19:C19"/>
    <mergeCell ref="K27:K32"/>
    <mergeCell ref="A28:J28"/>
    <mergeCell ref="A29:B29"/>
    <mergeCell ref="C29:D29"/>
    <mergeCell ref="E29:G29"/>
    <mergeCell ref="H29:J29"/>
    <mergeCell ref="K11:K16"/>
    <mergeCell ref="A12:J12"/>
    <mergeCell ref="A13:B13"/>
    <mergeCell ref="C13:D13"/>
    <mergeCell ref="E13:G13"/>
    <mergeCell ref="H13:J13"/>
    <mergeCell ref="A14:B14"/>
    <mergeCell ref="C14:E14"/>
    <mergeCell ref="F14:J14"/>
    <mergeCell ref="A15:B15"/>
    <mergeCell ref="A30:B30"/>
    <mergeCell ref="C30:E30"/>
    <mergeCell ref="F30:J30"/>
    <mergeCell ref="A31:B31"/>
    <mergeCell ref="F31:J31"/>
    <mergeCell ref="A32:B32"/>
    <mergeCell ref="D32:E32"/>
    <mergeCell ref="F15:J15"/>
    <mergeCell ref="A16:B16"/>
    <mergeCell ref="D16:E16"/>
    <mergeCell ref="F16:J16"/>
    <mergeCell ref="A1:H2"/>
    <mergeCell ref="I1:J1"/>
    <mergeCell ref="I2:J2"/>
    <mergeCell ref="A3:C3"/>
    <mergeCell ref="A17:H18"/>
    <mergeCell ref="I17:J17"/>
    <mergeCell ref="I18:J18"/>
  </mergeCells>
  <phoneticPr fontId="4" type="noConversion"/>
  <conditionalFormatting sqref="L3">
    <cfRule type="containsText" dxfId="34" priority="28" operator="containsText" text="확인">
      <formula>NOT(ISERROR(SEARCH("확인",L3)))</formula>
    </cfRule>
  </conditionalFormatting>
  <conditionalFormatting sqref="L19">
    <cfRule type="containsText" dxfId="33" priority="9" operator="containsText" text="확인">
      <formula>NOT(ISERROR(SEARCH("확인",L19)))</formula>
    </cfRule>
  </conditionalFormatting>
  <conditionalFormatting sqref="L35">
    <cfRule type="containsText" dxfId="32" priority="8" operator="containsText" text="확인">
      <formula>NOT(ISERROR(SEARCH("확인",L35)))</formula>
    </cfRule>
  </conditionalFormatting>
  <conditionalFormatting sqref="L51">
    <cfRule type="containsText" dxfId="31" priority="7" operator="containsText" text="확인">
      <formula>NOT(ISERROR(SEARCH("확인",L51)))</formula>
    </cfRule>
  </conditionalFormatting>
  <conditionalFormatting sqref="L67">
    <cfRule type="containsText" dxfId="30" priority="6" operator="containsText" text="확인">
      <formula>NOT(ISERROR(SEARCH("확인",L67)))</formula>
    </cfRule>
  </conditionalFormatting>
  <conditionalFormatting sqref="L83">
    <cfRule type="containsText" dxfId="29" priority="5" operator="containsText" text="확인">
      <formula>NOT(ISERROR(SEARCH("확인",L83)))</formula>
    </cfRule>
  </conditionalFormatting>
  <conditionalFormatting sqref="L99">
    <cfRule type="containsText" dxfId="28" priority="4" operator="containsText" text="확인">
      <formula>NOT(ISERROR(SEARCH("확인",L99)))</formula>
    </cfRule>
  </conditionalFormatting>
  <conditionalFormatting sqref="L115">
    <cfRule type="containsText" dxfId="27" priority="3" operator="containsText" text="확인">
      <formula>NOT(ISERROR(SEARCH("확인",L115)))</formula>
    </cfRule>
  </conditionalFormatting>
  <conditionalFormatting sqref="L131">
    <cfRule type="containsText" dxfId="26" priority="2" operator="containsText" text="확인">
      <formula>NOT(ISERROR(SEARCH("확인",L131)))</formula>
    </cfRule>
  </conditionalFormatting>
  <conditionalFormatting sqref="L147">
    <cfRule type="containsText" dxfId="25" priority="1" operator="containsText" text="확인">
      <formula>NOT(ISERROR(SEARCH("확인",L147)))</formula>
    </cfRule>
  </conditionalFormatting>
  <conditionalFormatting sqref="AD1:AM1048576">
    <cfRule type="cellIs" dxfId="24" priority="29" operator="greaterThan">
      <formula>0.01875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9" manualBreakCount="9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F5E6-E3D9-41DE-ACE3-259D53B73137}">
  <sheetPr>
    <tabColor rgb="FF92D050"/>
  </sheetPr>
  <dimension ref="A1:AN198"/>
  <sheetViews>
    <sheetView view="pageBreakPreview" zoomScale="80" zoomScaleNormal="85" zoomScaleSheetLayoutView="80" workbookViewId="0">
      <selection activeCell="E36" sqref="E36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계획'!T3</f>
        <v>45079</v>
      </c>
      <c r="B3" s="309"/>
      <c r="C3" s="309"/>
      <c r="D3" s="94" t="s">
        <v>343</v>
      </c>
      <c r="E3" s="274">
        <f>_xlfn.XLOOKUP(H3,'월간 계획'!C:C,'월간 계획'!B:B,"")</f>
        <v>3662</v>
      </c>
      <c r="F3" s="296" t="str">
        <f>_xlfn.XLOOKUP(J3,'월간 계획'!C:C,'월간 계획'!B:B,"")</f>
        <v>SP</v>
      </c>
      <c r="G3" s="95" t="s">
        <v>344</v>
      </c>
      <c r="H3" s="95" t="str">
        <f>_xlfn.XLOOKUP(M3,'월간 계획'!T:T,'월간 계획'!C:C,"")</f>
        <v>최용선</v>
      </c>
      <c r="I3" s="95" t="s">
        <v>345</v>
      </c>
      <c r="J3" s="96" t="str">
        <f>_xlfn.XLOOKUP(N3,'월간 계획'!T:T,'월간 계획'!C:C,"")</f>
        <v>한태전</v>
      </c>
      <c r="L3" s="93" t="str">
        <f>IF(E3=F3,"ok","확인")</f>
        <v>확인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45079</v>
      </c>
      <c r="B19" s="309"/>
      <c r="C19" s="309"/>
      <c r="D19" s="94" t="s">
        <v>343</v>
      </c>
      <c r="E19" s="274">
        <f>_xlfn.XLOOKUP(H19,'월간 계획'!C:C,'월간 계획'!B:B,"")</f>
        <v>3508</v>
      </c>
      <c r="F19" s="296">
        <f>_xlfn.XLOOKUP(J19,'월간 계획'!C:C,'월간 계획'!B:B,"")</f>
        <v>3508</v>
      </c>
      <c r="G19" s="95" t="s">
        <v>344</v>
      </c>
      <c r="H19" s="95" t="str">
        <f>_xlfn.XLOOKUP(M19,'월간 계획'!T:T,'월간 계획'!C:C,"")</f>
        <v>박선웅</v>
      </c>
      <c r="I19" s="95" t="s">
        <v>345</v>
      </c>
      <c r="J19" s="96" t="str">
        <f>_xlfn.XLOOKUP(N19,'월간 계획'!T:T,'월간 계획'!C:C,"")</f>
        <v>이수환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45079</v>
      </c>
      <c r="B35" s="309"/>
      <c r="C35" s="309"/>
      <c r="D35" s="94" t="s">
        <v>343</v>
      </c>
      <c r="E35" s="274">
        <v>3509</v>
      </c>
      <c r="F35" s="296">
        <f>_xlfn.XLOOKUP(J35,'월간 계획'!C:C,'월간 계획'!B:B,"")</f>
        <v>0</v>
      </c>
      <c r="G35" s="95" t="s">
        <v>344</v>
      </c>
      <c r="H35" s="95" t="str">
        <f>_xlfn.XLOOKUP(M35,'월간 계획'!T:T,'월간 계획'!C:C,"")</f>
        <v>김광수</v>
      </c>
      <c r="I35" s="95" t="s">
        <v>345</v>
      </c>
      <c r="J35" s="96" t="str">
        <f>_xlfn.XLOOKUP(N35,'월간 계획'!T:T,'월간 계획'!C:C,"")</f>
        <v>이덕길</v>
      </c>
      <c r="L35" s="93" t="str">
        <f>IF(E35=F35,"ok","확인")</f>
        <v>확인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45079</v>
      </c>
      <c r="B51" s="309"/>
      <c r="C51" s="309"/>
      <c r="D51" s="94" t="s">
        <v>343</v>
      </c>
      <c r="E51" s="274">
        <f>_xlfn.XLOOKUP(H51,'월간 계획'!C:C,'월간 계획'!B:B,"")</f>
        <v>3619</v>
      </c>
      <c r="F51" s="296">
        <f>_xlfn.XLOOKUP(J51,'월간 계획'!C:C,'월간 계획'!B:B,"")</f>
        <v>3619</v>
      </c>
      <c r="G51" s="95" t="s">
        <v>344</v>
      </c>
      <c r="H51" s="95" t="str">
        <f>_xlfn.XLOOKUP(M51,'월간 계획'!T:T,'월간 계획'!C:C,"")</f>
        <v>최정수</v>
      </c>
      <c r="I51" s="95" t="s">
        <v>345</v>
      </c>
      <c r="J51" s="96" t="str">
        <f>_xlfn.XLOOKUP(N51,'월간 계획'!T:T,'월간 계획'!C:C,"")</f>
        <v>심상만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45079</v>
      </c>
      <c r="B67" s="309"/>
      <c r="C67" s="309"/>
      <c r="D67" s="94" t="s">
        <v>343</v>
      </c>
      <c r="E67" s="274">
        <f>_xlfn.XLOOKUP(H67,'월간 계획'!C:C,'월간 계획'!B:B,"")</f>
        <v>3620</v>
      </c>
      <c r="F67" s="296">
        <f>_xlfn.XLOOKUP(J67,'월간 계획'!C:C,'월간 계획'!B:B,"")</f>
        <v>3620</v>
      </c>
      <c r="G67" s="95" t="s">
        <v>344</v>
      </c>
      <c r="H67" s="95" t="str">
        <f>_xlfn.XLOOKUP(M67,'월간 계획'!T:T,'월간 계획'!C:C,"")</f>
        <v>장시혁</v>
      </c>
      <c r="I67" s="95" t="s">
        <v>345</v>
      </c>
      <c r="J67" s="96" t="str">
        <f>_xlfn.XLOOKUP(N67,'월간 계획'!T:T,'월간 계획'!C:C,"")</f>
        <v>최중문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45079</v>
      </c>
      <c r="B83" s="309"/>
      <c r="C83" s="309"/>
      <c r="D83" s="94" t="s">
        <v>343</v>
      </c>
      <c r="E83" s="274">
        <f>_xlfn.XLOOKUP(H83,'월간 계획'!C:C,'월간 계획'!B:B,"")</f>
        <v>3621</v>
      </c>
      <c r="F83" s="296">
        <f>_xlfn.XLOOKUP(J83,'월간 계획'!C:C,'월간 계획'!B:B,"")</f>
        <v>3621</v>
      </c>
      <c r="G83" s="95" t="s">
        <v>344</v>
      </c>
      <c r="H83" s="95" t="str">
        <f>_xlfn.XLOOKUP(M83,'월간 계획'!T:T,'월간 계획'!C:C,"")</f>
        <v>김학열</v>
      </c>
      <c r="I83" s="95" t="s">
        <v>345</v>
      </c>
      <c r="J83" s="96" t="str">
        <f>_xlfn.XLOOKUP(N83,'월간 계획'!T:T,'월간 계획'!C:C,"")</f>
        <v>김도근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45079</v>
      </c>
      <c r="B99" s="309"/>
      <c r="C99" s="309"/>
      <c r="D99" s="94" t="s">
        <v>343</v>
      </c>
      <c r="E99" s="274">
        <v>3622</v>
      </c>
      <c r="F99" s="296" t="str">
        <f>_xlfn.XLOOKUP(J99,'월간 계획'!C:C,'월간 계획'!B:B,"")</f>
        <v>SP</v>
      </c>
      <c r="G99" s="95" t="s">
        <v>344</v>
      </c>
      <c r="H99" s="95" t="str">
        <f>_xlfn.XLOOKUP(M99,'월간 계획'!T:T,'월간 계획'!C:C,"")</f>
        <v>심기섭</v>
      </c>
      <c r="I99" s="95" t="s">
        <v>345</v>
      </c>
      <c r="J99" s="96" t="str">
        <f>_xlfn.XLOOKUP(N99,'월간 계획'!T:T,'월간 계획'!C:C,"")</f>
        <v>김대수</v>
      </c>
      <c r="L99" s="93" t="str">
        <f>IF(E99=F99,"ok","확인")</f>
        <v>확인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45079</v>
      </c>
      <c r="B115" s="309"/>
      <c r="C115" s="309"/>
      <c r="D115" s="94" t="s">
        <v>343</v>
      </c>
      <c r="E115" s="274">
        <f>_xlfn.XLOOKUP(H115,'월간 계획'!C:C,'월간 계획'!B:B,"")</f>
        <v>3629</v>
      </c>
      <c r="F115" s="296">
        <f>_xlfn.XLOOKUP(J115,'월간 계획'!C:C,'월간 계획'!B:B,"")</f>
        <v>3629</v>
      </c>
      <c r="G115" s="95" t="s">
        <v>344</v>
      </c>
      <c r="H115" s="95" t="str">
        <f>_xlfn.XLOOKUP(M115,'월간 계획'!T:T,'월간 계획'!C:C,"")</f>
        <v>김민규</v>
      </c>
      <c r="I115" s="95" t="s">
        <v>345</v>
      </c>
      <c r="J115" s="96" t="str">
        <f>_xlfn.XLOOKUP(N115,'월간 계획'!T:T,'월간 계획'!C:C,"")</f>
        <v>김권호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45079</v>
      </c>
      <c r="B131" s="309"/>
      <c r="C131" s="309"/>
      <c r="D131" s="94" t="s">
        <v>343</v>
      </c>
      <c r="E131" s="274">
        <f>_xlfn.XLOOKUP(H131,'월간 계획'!C:C,'월간 계획'!B:B,"")</f>
        <v>3630</v>
      </c>
      <c r="F131" s="296">
        <f>_xlfn.XLOOKUP(J131,'월간 계획'!C:C,'월간 계획'!B:B,"")</f>
        <v>3630</v>
      </c>
      <c r="G131" s="95" t="s">
        <v>344</v>
      </c>
      <c r="H131" s="95" t="str">
        <f>_xlfn.XLOOKUP(M131,'월간 계획'!T:T,'월간 계획'!C:C,"")</f>
        <v>우제욱</v>
      </c>
      <c r="I131" s="95" t="s">
        <v>345</v>
      </c>
      <c r="J131" s="96" t="str">
        <f>_xlfn.XLOOKUP(N131,'월간 계획'!T:T,'월간 계획'!C:C,"")</f>
        <v>변일용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45079</v>
      </c>
      <c r="B147" s="309"/>
      <c r="C147" s="309"/>
      <c r="D147" s="94" t="s">
        <v>343</v>
      </c>
      <c r="E147" s="274">
        <f>_xlfn.XLOOKUP(H147,'월간 계획'!C:C,'월간 계획'!B:B,"")</f>
        <v>3631</v>
      </c>
      <c r="F147" s="296">
        <f>_xlfn.XLOOKUP(J147,'월간 계획'!C:C,'월간 계획'!B:B,"")</f>
        <v>3631</v>
      </c>
      <c r="G147" s="95" t="s">
        <v>344</v>
      </c>
      <c r="H147" s="95" t="str">
        <f>_xlfn.XLOOKUP(M147,'월간 계획'!T:T,'월간 계획'!C:C,"")</f>
        <v>장남균</v>
      </c>
      <c r="I147" s="95" t="s">
        <v>345</v>
      </c>
      <c r="J147" s="96" t="str">
        <f>_xlfn.XLOOKUP(N147,'월간 계획'!T:T,'월간 계획'!C:C,"")</f>
        <v>이영화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45079</v>
      </c>
      <c r="B163" s="309"/>
      <c r="C163" s="309"/>
      <c r="D163" s="94" t="s">
        <v>343</v>
      </c>
      <c r="E163" s="274">
        <v>3632</v>
      </c>
      <c r="F163" s="296" t="str">
        <f>_xlfn.XLOOKUP(J163,'월간 계획'!C:C,'월간 계획'!B:B,"")</f>
        <v>SP</v>
      </c>
      <c r="G163" s="95" t="s">
        <v>344</v>
      </c>
      <c r="H163" s="95" t="str">
        <f>_xlfn.XLOOKUP(M163,'월간 계획'!T:T,'월간 계획'!C:C,"")</f>
        <v>김정일</v>
      </c>
      <c r="I163" s="95" t="s">
        <v>345</v>
      </c>
      <c r="J163" s="96" t="str">
        <f>_xlfn.XLOOKUP(N163,'월간 계획'!T:T,'월간 계획'!C:C,"")</f>
        <v>김용진</v>
      </c>
      <c r="L163" s="93" t="str">
        <f>IF(E163=F163,"ok","확인")</f>
        <v>확인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45079</v>
      </c>
      <c r="B179" s="309"/>
      <c r="C179" s="309"/>
      <c r="D179" s="94" t="s">
        <v>343</v>
      </c>
      <c r="E179" s="274">
        <f>_xlfn.XLOOKUP(H179,'월간 계획'!C:C,'월간 계획'!B:B,"")</f>
        <v>3661</v>
      </c>
      <c r="F179" s="296">
        <f>_xlfn.XLOOKUP(J179,'월간 계획'!C:C,'월간 계획'!B:B,"")</f>
        <v>3661</v>
      </c>
      <c r="G179" s="95" t="s">
        <v>344</v>
      </c>
      <c r="H179" s="95" t="str">
        <f>_xlfn.XLOOKUP(M179,'월간 계획'!T:T,'월간 계획'!C:C,"")</f>
        <v>이인섭</v>
      </c>
      <c r="I179" s="95" t="s">
        <v>345</v>
      </c>
      <c r="J179" s="96" t="str">
        <f>_xlfn.XLOOKUP(N179,'월간 계획'!T:T,'월간 계획'!C:C,"")</f>
        <v>김익수</v>
      </c>
      <c r="L179" s="93" t="str">
        <f>IF(E179=F179,"ok","확인")</f>
        <v>ok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</mergeCells>
  <phoneticPr fontId="4" type="noConversion"/>
  <conditionalFormatting sqref="L3">
    <cfRule type="containsText" dxfId="23" priority="44" operator="containsText" text="확인">
      <formula>NOT(ISERROR(SEARCH("확인",L3)))</formula>
    </cfRule>
  </conditionalFormatting>
  <conditionalFormatting sqref="L19">
    <cfRule type="containsText" dxfId="22" priority="10" operator="containsText" text="확인">
      <formula>NOT(ISERROR(SEARCH("확인",L19)))</formula>
    </cfRule>
  </conditionalFormatting>
  <conditionalFormatting sqref="L35">
    <cfRule type="containsText" dxfId="21" priority="9" operator="containsText" text="확인">
      <formula>NOT(ISERROR(SEARCH("확인",L35)))</formula>
    </cfRule>
  </conditionalFormatting>
  <conditionalFormatting sqref="L51">
    <cfRule type="containsText" dxfId="20" priority="19" operator="containsText" text="확인">
      <formula>NOT(ISERROR(SEARCH("확인",L51)))</formula>
    </cfRule>
  </conditionalFormatting>
  <conditionalFormatting sqref="L67">
    <cfRule type="containsText" dxfId="19" priority="8" operator="containsText" text="확인">
      <formula>NOT(ISERROR(SEARCH("확인",L67)))</formula>
    </cfRule>
  </conditionalFormatting>
  <conditionalFormatting sqref="L83">
    <cfRule type="containsText" dxfId="18" priority="7" operator="containsText" text="확인">
      <formula>NOT(ISERROR(SEARCH("확인",L83)))</formula>
    </cfRule>
  </conditionalFormatting>
  <conditionalFormatting sqref="L99">
    <cfRule type="containsText" dxfId="17" priority="6" operator="containsText" text="확인">
      <formula>NOT(ISERROR(SEARCH("확인",L99)))</formula>
    </cfRule>
  </conditionalFormatting>
  <conditionalFormatting sqref="L115">
    <cfRule type="containsText" dxfId="16" priority="5" operator="containsText" text="확인">
      <formula>NOT(ISERROR(SEARCH("확인",L115)))</formula>
    </cfRule>
  </conditionalFormatting>
  <conditionalFormatting sqref="L131">
    <cfRule type="containsText" dxfId="15" priority="4" operator="containsText" text="확인">
      <formula>NOT(ISERROR(SEARCH("확인",L131)))</formula>
    </cfRule>
  </conditionalFormatting>
  <conditionalFormatting sqref="L147">
    <cfRule type="containsText" dxfId="14" priority="3" operator="containsText" text="확인">
      <formula>NOT(ISERROR(SEARCH("확인",L147)))</formula>
    </cfRule>
  </conditionalFormatting>
  <conditionalFormatting sqref="L163">
    <cfRule type="containsText" dxfId="13" priority="2" operator="containsText" text="확인">
      <formula>NOT(ISERROR(SEARCH("확인",L163)))</formula>
    </cfRule>
  </conditionalFormatting>
  <conditionalFormatting sqref="L179">
    <cfRule type="containsText" dxfId="12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163C-04FE-4E93-A859-AF042CB849DA}">
  <sheetPr>
    <tabColor rgb="FF92D050"/>
  </sheetPr>
  <dimension ref="A1:AN198"/>
  <sheetViews>
    <sheetView view="pageBreakPreview" zoomScale="80" zoomScaleNormal="85" zoomScaleSheetLayoutView="80" workbookViewId="0">
      <selection activeCell="E36" sqref="E36"/>
    </sheetView>
  </sheetViews>
  <sheetFormatPr defaultColWidth="8.88671875" defaultRowHeight="13.5"/>
  <cols>
    <col min="1" max="1" width="7.6640625" style="93" customWidth="1"/>
    <col min="2" max="9" width="10.5546875" style="93" customWidth="1"/>
    <col min="10" max="10" width="13.77734375" style="93" customWidth="1"/>
    <col min="11" max="11" width="8.77734375" style="93" customWidth="1"/>
    <col min="12" max="12" width="8.88671875" style="93"/>
    <col min="13" max="14" width="3.6640625" style="93" customWidth="1"/>
    <col min="15" max="15" width="5" style="93" bestFit="1" customWidth="1"/>
    <col min="16" max="17" width="6.6640625" style="93" bestFit="1" customWidth="1"/>
    <col min="18" max="20" width="3.6640625" style="93" customWidth="1"/>
    <col min="21" max="16384" width="8.88671875" style="93"/>
  </cols>
  <sheetData>
    <row r="1" spans="1:39" ht="30" customHeight="1">
      <c r="A1" s="305" t="s">
        <v>341</v>
      </c>
      <c r="B1" s="305"/>
      <c r="C1" s="305"/>
      <c r="D1" s="305"/>
      <c r="E1" s="305"/>
      <c r="F1" s="305"/>
      <c r="G1" s="305"/>
      <c r="H1" s="305"/>
      <c r="I1" s="306" t="s">
        <v>342</v>
      </c>
      <c r="J1" s="307"/>
    </row>
    <row r="2" spans="1:39" ht="30" customHeight="1">
      <c r="A2" s="305"/>
      <c r="B2" s="305"/>
      <c r="C2" s="305"/>
      <c r="D2" s="305"/>
      <c r="E2" s="305"/>
      <c r="F2" s="305"/>
      <c r="G2" s="305"/>
      <c r="H2" s="305"/>
      <c r="I2" s="308">
        <f>D7</f>
        <v>0.12013888888888889</v>
      </c>
      <c r="J2" s="307"/>
    </row>
    <row r="3" spans="1:39" ht="30" customHeight="1" thickBot="1">
      <c r="A3" s="309">
        <f>'월간 계획'!S3</f>
        <v>45078</v>
      </c>
      <c r="B3" s="309"/>
      <c r="C3" s="309"/>
      <c r="D3" s="94" t="s">
        <v>343</v>
      </c>
      <c r="E3" s="274">
        <f>_xlfn.XLOOKUP(H3,'월간 계획'!C:C,'월간 계획'!B:B,"")</f>
        <v>3508</v>
      </c>
      <c r="F3" s="296">
        <f>_xlfn.XLOOKUP(J3,'월간 계획'!C:C,'월간 계획'!B:B,"")</f>
        <v>3508</v>
      </c>
      <c r="G3" s="95" t="s">
        <v>344</v>
      </c>
      <c r="H3" s="95" t="str">
        <f>_xlfn.XLOOKUP(M3,'월간 계획'!S:S,'월간 계획'!C:C,"")</f>
        <v>박선웅</v>
      </c>
      <c r="I3" s="95" t="s">
        <v>345</v>
      </c>
      <c r="J3" s="96" t="str">
        <f>_xlfn.XLOOKUP(N3,'월간 계획'!S:S,'월간 계획'!C:C,"")</f>
        <v>이수환</v>
      </c>
      <c r="L3" s="93" t="str">
        <f>IF(E3=F3,"ok","확인")</f>
        <v>ok</v>
      </c>
      <c r="M3" s="93" t="s">
        <v>346</v>
      </c>
      <c r="N3" s="93" t="s">
        <v>347</v>
      </c>
      <c r="U3" s="97"/>
    </row>
    <row r="4" spans="1:39" ht="30" customHeight="1" thickTop="1" thickBot="1">
      <c r="A4" s="98" t="s">
        <v>348</v>
      </c>
      <c r="B4" s="99" t="s">
        <v>349</v>
      </c>
      <c r="C4" s="100" t="s">
        <v>350</v>
      </c>
      <c r="D4" s="100" t="s">
        <v>351</v>
      </c>
      <c r="E4" s="100" t="s">
        <v>352</v>
      </c>
      <c r="F4" s="100" t="s">
        <v>353</v>
      </c>
      <c r="G4" s="100" t="s">
        <v>352</v>
      </c>
      <c r="H4" s="100" t="s">
        <v>351</v>
      </c>
      <c r="I4" s="99" t="s">
        <v>350</v>
      </c>
      <c r="J4" s="101" t="s">
        <v>354</v>
      </c>
      <c r="K4" s="102" t="s">
        <v>355</v>
      </c>
      <c r="AE4" s="99" t="s">
        <v>349</v>
      </c>
      <c r="AF4" s="100" t="s">
        <v>350</v>
      </c>
      <c r="AG4" s="100" t="s">
        <v>351</v>
      </c>
      <c r="AH4" s="100" t="s">
        <v>352</v>
      </c>
      <c r="AI4" s="100" t="s">
        <v>353</v>
      </c>
      <c r="AJ4" s="100" t="s">
        <v>352</v>
      </c>
      <c r="AK4" s="100" t="s">
        <v>351</v>
      </c>
      <c r="AL4" s="99" t="s">
        <v>350</v>
      </c>
      <c r="AM4" s="101" t="s">
        <v>354</v>
      </c>
    </row>
    <row r="5" spans="1:39" ht="30" customHeight="1" thickTop="1">
      <c r="A5" s="103" t="s">
        <v>356</v>
      </c>
      <c r="B5" s="104">
        <v>0.24305555555555555</v>
      </c>
      <c r="C5" s="105">
        <f>B5+"00:25"</f>
        <v>0.26041666666666669</v>
      </c>
      <c r="D5" s="105">
        <v>0.28680555555555554</v>
      </c>
      <c r="E5" s="105">
        <v>0.30486111111111108</v>
      </c>
      <c r="F5" s="105">
        <v>0.31736111111111115</v>
      </c>
      <c r="G5" s="105">
        <v>0.3298611111111111</v>
      </c>
      <c r="H5" s="105">
        <v>0.34652777777777777</v>
      </c>
      <c r="I5" s="105">
        <v>0.36805555555555558</v>
      </c>
      <c r="J5" s="106">
        <v>0.3888888888888889</v>
      </c>
      <c r="K5" s="107" t="s">
        <v>357</v>
      </c>
      <c r="L5" s="108"/>
      <c r="M5" s="108"/>
      <c r="N5" s="108"/>
      <c r="P5" s="108"/>
      <c r="Q5" s="108"/>
      <c r="R5" s="108"/>
      <c r="S5" s="108"/>
      <c r="T5" s="108"/>
      <c r="V5" s="108">
        <f>C5-B5</f>
        <v>1.7361111111111133E-2</v>
      </c>
      <c r="W5" s="108">
        <f t="shared" ref="W5:Y9" si="0">D5-C5</f>
        <v>2.6388888888888851E-2</v>
      </c>
      <c r="X5" s="108">
        <f t="shared" si="0"/>
        <v>1.8055555555555547E-2</v>
      </c>
      <c r="Y5" s="108">
        <f t="shared" si="0"/>
        <v>1.2500000000000067E-2</v>
      </c>
      <c r="Z5" s="108">
        <f>G5-F5</f>
        <v>1.2499999999999956E-2</v>
      </c>
      <c r="AA5" s="108">
        <f t="shared" ref="AA5:AC9" si="1">H5-G5</f>
        <v>1.6666666666666663E-2</v>
      </c>
      <c r="AB5" s="108">
        <f t="shared" si="1"/>
        <v>2.1527777777777812E-2</v>
      </c>
      <c r="AC5" s="108">
        <f t="shared" si="1"/>
        <v>2.0833333333333315E-2</v>
      </c>
      <c r="AE5" s="108" t="e">
        <f>B5-B181</f>
        <v>#VALUE!</v>
      </c>
      <c r="AF5" s="108">
        <f t="shared" ref="AF5:AM9" si="2">C5-C181</f>
        <v>0.26041666666666669</v>
      </c>
      <c r="AG5" s="108">
        <f t="shared" si="2"/>
        <v>1.3888888888888895E-2</v>
      </c>
      <c r="AH5" s="108">
        <f t="shared" si="2"/>
        <v>1.388888888888884E-2</v>
      </c>
      <c r="AI5" s="108">
        <f t="shared" si="2"/>
        <v>1.3194444444444509E-2</v>
      </c>
      <c r="AJ5" s="108">
        <f t="shared" si="2"/>
        <v>1.3194444444444453E-2</v>
      </c>
      <c r="AK5" s="108">
        <f t="shared" si="2"/>
        <v>1.3194444444444453E-2</v>
      </c>
      <c r="AL5" s="108">
        <f t="shared" si="2"/>
        <v>1.3194444444444453E-2</v>
      </c>
      <c r="AM5" s="108">
        <f t="shared" si="2"/>
        <v>1.3194444444444398E-2</v>
      </c>
    </row>
    <row r="6" spans="1:39" ht="30" customHeight="1">
      <c r="A6" s="109" t="s">
        <v>358</v>
      </c>
      <c r="B6" s="110">
        <v>0.40972222222222227</v>
      </c>
      <c r="C6" s="111">
        <f>B6++"00:25"</f>
        <v>0.42708333333333337</v>
      </c>
      <c r="D6" s="111">
        <v>0.45347222222222222</v>
      </c>
      <c r="E6" s="111">
        <v>0.47152777777777777</v>
      </c>
      <c r="F6" s="111">
        <v>0.48402777777777778</v>
      </c>
      <c r="G6" s="111">
        <v>0.49652777777777773</v>
      </c>
      <c r="H6" s="111">
        <v>0.5131944444444444</v>
      </c>
      <c r="I6" s="111">
        <v>0.53472222222222221</v>
      </c>
      <c r="J6" s="112">
        <v>5.5555555555555552E-2</v>
      </c>
      <c r="K6" s="113" t="s">
        <v>357</v>
      </c>
      <c r="L6" s="108"/>
      <c r="M6" s="108"/>
      <c r="N6" s="108"/>
      <c r="P6" s="108"/>
      <c r="Q6" s="108"/>
      <c r="R6" s="108"/>
      <c r="S6" s="108"/>
      <c r="T6" s="108"/>
      <c r="V6" s="108">
        <f>C6-B6</f>
        <v>1.7361111111111105E-2</v>
      </c>
      <c r="W6" s="108">
        <f t="shared" si="0"/>
        <v>2.6388888888888851E-2</v>
      </c>
      <c r="X6" s="108">
        <f t="shared" si="0"/>
        <v>1.8055555555555547E-2</v>
      </c>
      <c r="Y6" s="108">
        <f t="shared" si="0"/>
        <v>1.2500000000000011E-2</v>
      </c>
      <c r="Z6" s="108">
        <f>G6-F6</f>
        <v>1.2499999999999956E-2</v>
      </c>
      <c r="AA6" s="108">
        <f t="shared" si="1"/>
        <v>1.6666666666666663E-2</v>
      </c>
      <c r="AB6" s="108">
        <f t="shared" si="1"/>
        <v>2.1527777777777812E-2</v>
      </c>
      <c r="AC6" s="108">
        <f t="shared" si="1"/>
        <v>-0.47916666666666663</v>
      </c>
      <c r="AE6" s="108">
        <f t="shared" ref="AE6:AE9" si="3">B6-B182</f>
        <v>1.3888888888888951E-2</v>
      </c>
      <c r="AF6" s="108">
        <f t="shared" si="2"/>
        <v>1.3888888888888951E-2</v>
      </c>
      <c r="AG6" s="108">
        <f t="shared" si="2"/>
        <v>1.388888888888884E-2</v>
      </c>
      <c r="AH6" s="108">
        <f t="shared" si="2"/>
        <v>1.3888888888888895E-2</v>
      </c>
      <c r="AI6" s="108">
        <f t="shared" si="2"/>
        <v>1.3888888888888895E-2</v>
      </c>
      <c r="AJ6" s="108">
        <f t="shared" si="2"/>
        <v>1.388888888888884E-2</v>
      </c>
      <c r="AK6" s="108">
        <f t="shared" si="2"/>
        <v>1.3888888888888895E-2</v>
      </c>
      <c r="AL6" s="108">
        <f t="shared" si="2"/>
        <v>1.388888888888884E-2</v>
      </c>
      <c r="AM6" s="108">
        <f t="shared" si="2"/>
        <v>1.3888888888888888E-2</v>
      </c>
    </row>
    <row r="7" spans="1:39" ht="30" customHeight="1">
      <c r="A7" s="109" t="s">
        <v>359</v>
      </c>
      <c r="B7" s="110">
        <v>7.6388888888888895E-2</v>
      </c>
      <c r="C7" s="111">
        <f>B7++"00:25"</f>
        <v>9.375E-2</v>
      </c>
      <c r="D7" s="114">
        <v>0.12013888888888889</v>
      </c>
      <c r="E7" s="111">
        <v>0.13819444444444443</v>
      </c>
      <c r="F7" s="111">
        <v>0.15069444444444444</v>
      </c>
      <c r="G7" s="111">
        <v>0.16319444444444445</v>
      </c>
      <c r="H7" s="111">
        <v>0.17986111111111111</v>
      </c>
      <c r="I7" s="111">
        <v>0.20138888888888887</v>
      </c>
      <c r="J7" s="112">
        <v>0.22222222222222221</v>
      </c>
      <c r="K7" s="113" t="s">
        <v>357</v>
      </c>
      <c r="L7" s="108"/>
      <c r="M7" s="108"/>
      <c r="N7" s="108"/>
      <c r="P7" s="108"/>
      <c r="Q7" s="108"/>
      <c r="R7" s="108"/>
      <c r="S7" s="108"/>
      <c r="T7" s="108"/>
      <c r="V7" s="108">
        <f>C7-B7</f>
        <v>1.7361111111111105E-2</v>
      </c>
      <c r="W7" s="108">
        <f t="shared" si="0"/>
        <v>2.6388888888888892E-2</v>
      </c>
      <c r="X7" s="108">
        <f t="shared" si="0"/>
        <v>1.8055555555555533E-2</v>
      </c>
      <c r="Y7" s="108">
        <f t="shared" si="0"/>
        <v>1.2500000000000011E-2</v>
      </c>
      <c r="Z7" s="108">
        <f>G7-F7</f>
        <v>1.2500000000000011E-2</v>
      </c>
      <c r="AA7" s="108">
        <f t="shared" si="1"/>
        <v>1.6666666666666663E-2</v>
      </c>
      <c r="AB7" s="108">
        <f t="shared" si="1"/>
        <v>2.1527777777777757E-2</v>
      </c>
      <c r="AC7" s="108">
        <f t="shared" si="1"/>
        <v>2.0833333333333343E-2</v>
      </c>
      <c r="AE7" s="108">
        <f t="shared" si="3"/>
        <v>1.3888888888888895E-2</v>
      </c>
      <c r="AF7" s="108">
        <f t="shared" si="2"/>
        <v>1.3888888888888895E-2</v>
      </c>
      <c r="AG7" s="108">
        <f t="shared" si="2"/>
        <v>1.3888888888888895E-2</v>
      </c>
      <c r="AH7" s="108">
        <f t="shared" si="2"/>
        <v>1.3888888888888867E-2</v>
      </c>
      <c r="AI7" s="108">
        <f t="shared" si="2"/>
        <v>1.3888888888888895E-2</v>
      </c>
      <c r="AJ7" s="108">
        <f t="shared" si="2"/>
        <v>1.3888888888888895E-2</v>
      </c>
      <c r="AK7" s="108">
        <f t="shared" si="2"/>
        <v>1.3888888888888895E-2</v>
      </c>
      <c r="AL7" s="108">
        <f t="shared" si="2"/>
        <v>1.3888888888888867E-2</v>
      </c>
      <c r="AM7" s="108">
        <f t="shared" si="2"/>
        <v>1.3888888888888867E-2</v>
      </c>
    </row>
    <row r="8" spans="1:39" ht="30" customHeight="1">
      <c r="A8" s="109" t="s">
        <v>360</v>
      </c>
      <c r="B8" s="110">
        <v>0.24722222222222223</v>
      </c>
      <c r="C8" s="111">
        <f>B8++"00:25"</f>
        <v>0.26458333333333334</v>
      </c>
      <c r="D8" s="111">
        <v>0.29097222222222224</v>
      </c>
      <c r="E8" s="111">
        <v>0.30902777777777779</v>
      </c>
      <c r="F8" s="111">
        <v>0.3215277777777778</v>
      </c>
      <c r="G8" s="111">
        <v>0.33402777777777781</v>
      </c>
      <c r="H8" s="111">
        <v>0.35069444444444442</v>
      </c>
      <c r="I8" s="111">
        <v>0.37222222222222223</v>
      </c>
      <c r="J8" s="112">
        <v>0.39305555555555555</v>
      </c>
      <c r="K8" s="113" t="s">
        <v>357</v>
      </c>
      <c r="L8" s="108"/>
      <c r="M8" s="108"/>
      <c r="N8" s="108"/>
      <c r="P8" s="108"/>
      <c r="Q8" s="108"/>
      <c r="R8" s="108"/>
      <c r="S8" s="108"/>
      <c r="T8" s="108"/>
      <c r="U8" s="93">
        <v>4.5</v>
      </c>
      <c r="V8" s="108">
        <f>C8-B8</f>
        <v>1.7361111111111105E-2</v>
      </c>
      <c r="W8" s="108">
        <f t="shared" si="0"/>
        <v>2.6388888888888906E-2</v>
      </c>
      <c r="X8" s="108">
        <f t="shared" si="0"/>
        <v>1.8055555555555547E-2</v>
      </c>
      <c r="Y8" s="108">
        <f t="shared" si="0"/>
        <v>1.2500000000000011E-2</v>
      </c>
      <c r="Z8" s="108">
        <f>G8-F8</f>
        <v>1.2500000000000011E-2</v>
      </c>
      <c r="AA8" s="108">
        <f t="shared" si="1"/>
        <v>1.6666666666666607E-2</v>
      </c>
      <c r="AB8" s="108">
        <f t="shared" si="1"/>
        <v>2.1527777777777812E-2</v>
      </c>
      <c r="AC8" s="108">
        <f t="shared" si="1"/>
        <v>2.0833333333333315E-2</v>
      </c>
      <c r="AE8" s="108">
        <f t="shared" si="3"/>
        <v>1.4583333333333365E-2</v>
      </c>
      <c r="AF8" s="108">
        <f t="shared" si="2"/>
        <v>1.4583333333333365E-2</v>
      </c>
      <c r="AG8" s="108">
        <f t="shared" si="2"/>
        <v>1.4583333333333393E-2</v>
      </c>
      <c r="AH8" s="108">
        <f t="shared" si="2"/>
        <v>1.4583333333333337E-2</v>
      </c>
      <c r="AI8" s="108">
        <f t="shared" si="2"/>
        <v>1.4583333333333393E-2</v>
      </c>
      <c r="AJ8" s="108">
        <f t="shared" si="2"/>
        <v>1.4583333333333337E-2</v>
      </c>
      <c r="AK8" s="108">
        <f t="shared" si="2"/>
        <v>1.4583333333333337E-2</v>
      </c>
      <c r="AL8" s="108">
        <f t="shared" si="2"/>
        <v>1.4583333333333337E-2</v>
      </c>
      <c r="AM8" s="108">
        <f t="shared" si="2"/>
        <v>1.4583333333333282E-2</v>
      </c>
    </row>
    <row r="9" spans="1:39" ht="30" customHeight="1">
      <c r="A9" s="109" t="s">
        <v>361</v>
      </c>
      <c r="B9" s="115">
        <v>0.42152777777777778</v>
      </c>
      <c r="C9" s="116">
        <f>B9++"00:23"</f>
        <v>0.4375</v>
      </c>
      <c r="D9" s="116">
        <f>C9++"00:30"</f>
        <v>0.45833333333333331</v>
      </c>
      <c r="E9" s="116">
        <f>D9++"00:22"</f>
        <v>0.47361111111111109</v>
      </c>
      <c r="F9" s="116">
        <f>E9++"00:18"</f>
        <v>0.4861111111111111</v>
      </c>
      <c r="G9" s="117"/>
      <c r="H9" s="117"/>
      <c r="I9" s="117"/>
      <c r="J9" s="118"/>
      <c r="K9" s="119" t="s">
        <v>357</v>
      </c>
      <c r="L9" s="108"/>
      <c r="M9" s="108"/>
      <c r="N9" s="108"/>
      <c r="P9" s="108"/>
      <c r="Q9" s="108"/>
      <c r="R9" s="108"/>
      <c r="S9" s="108"/>
      <c r="T9" s="108"/>
      <c r="V9" s="108">
        <f>C9-B9</f>
        <v>1.5972222222222221E-2</v>
      </c>
      <c r="W9" s="108">
        <f t="shared" si="0"/>
        <v>2.0833333333333315E-2</v>
      </c>
      <c r="X9" s="108">
        <f t="shared" si="0"/>
        <v>1.5277777777777779E-2</v>
      </c>
      <c r="Y9" s="108">
        <f>F9-E9</f>
        <v>1.2500000000000011E-2</v>
      </c>
      <c r="Z9" s="108">
        <f>G9-F9</f>
        <v>-0.4861111111111111</v>
      </c>
      <c r="AA9" s="108">
        <f t="shared" si="1"/>
        <v>0</v>
      </c>
      <c r="AB9" s="108">
        <f t="shared" si="1"/>
        <v>0</v>
      </c>
      <c r="AC9" s="108">
        <f t="shared" si="1"/>
        <v>0</v>
      </c>
      <c r="AE9" s="108">
        <f t="shared" si="3"/>
        <v>1.6666666666666663E-2</v>
      </c>
      <c r="AF9" s="108">
        <f t="shared" si="2"/>
        <v>1.5277777777777779E-2</v>
      </c>
      <c r="AG9" s="108">
        <f t="shared" si="2"/>
        <v>1.1805555555555514E-2</v>
      </c>
      <c r="AH9" s="108">
        <f t="shared" si="2"/>
        <v>9.0277777777777457E-3</v>
      </c>
      <c r="AI9" s="108">
        <f t="shared" si="2"/>
        <v>9.0277777777777457E-3</v>
      </c>
      <c r="AJ9" s="108">
        <f t="shared" si="2"/>
        <v>0</v>
      </c>
      <c r="AK9" s="108">
        <f t="shared" si="2"/>
        <v>0</v>
      </c>
      <c r="AL9" s="108">
        <f t="shared" si="2"/>
        <v>0</v>
      </c>
      <c r="AM9" s="108">
        <f t="shared" si="2"/>
        <v>0</v>
      </c>
    </row>
    <row r="10" spans="1:39" ht="30" customHeight="1">
      <c r="A10" s="109"/>
      <c r="B10" s="120"/>
      <c r="C10" s="120"/>
      <c r="D10" s="120"/>
      <c r="E10" s="120"/>
      <c r="F10" s="121"/>
      <c r="G10" s="121"/>
      <c r="H10" s="121"/>
      <c r="I10" s="121"/>
      <c r="J10" s="122"/>
      <c r="K10" s="123"/>
    </row>
    <row r="11" spans="1:39" ht="30" customHeight="1" thickBot="1">
      <c r="A11" s="124">
        <v>1</v>
      </c>
      <c r="B11" s="125"/>
      <c r="C11" s="125"/>
      <c r="D11" s="125"/>
      <c r="E11" s="125"/>
      <c r="F11" s="126"/>
      <c r="G11" s="126"/>
      <c r="H11" s="126"/>
      <c r="I11" s="126"/>
      <c r="J11" s="127"/>
      <c r="K11" s="310" t="s">
        <v>362</v>
      </c>
    </row>
    <row r="12" spans="1:39" ht="30" customHeight="1" thickTop="1" thickBot="1">
      <c r="A12" s="313" t="s">
        <v>363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1"/>
    </row>
    <row r="13" spans="1:39" ht="30" customHeight="1" thickTop="1">
      <c r="A13" s="315" t="s">
        <v>364</v>
      </c>
      <c r="B13" s="316"/>
      <c r="C13" s="317"/>
      <c r="D13" s="316"/>
      <c r="E13" s="318" t="s">
        <v>365</v>
      </c>
      <c r="F13" s="319"/>
      <c r="G13" s="320"/>
      <c r="H13" s="318" t="s">
        <v>366</v>
      </c>
      <c r="I13" s="319"/>
      <c r="J13" s="319"/>
      <c r="K13" s="311"/>
    </row>
    <row r="14" spans="1:39" ht="30" customHeight="1">
      <c r="A14" s="329" t="s">
        <v>367</v>
      </c>
      <c r="B14" s="330"/>
      <c r="C14" s="331" t="s">
        <v>368</v>
      </c>
      <c r="D14" s="331"/>
      <c r="E14" s="332"/>
      <c r="F14" s="333" t="s">
        <v>369</v>
      </c>
      <c r="G14" s="333"/>
      <c r="H14" s="333"/>
      <c r="I14" s="333"/>
      <c r="J14" s="334"/>
      <c r="K14" s="311"/>
    </row>
    <row r="15" spans="1:39" ht="30" customHeight="1">
      <c r="A15" s="335" t="s">
        <v>370</v>
      </c>
      <c r="B15" s="336"/>
      <c r="C15" s="128" t="s">
        <v>371</v>
      </c>
      <c r="D15" s="331" t="s">
        <v>372</v>
      </c>
      <c r="E15" s="332"/>
      <c r="F15" s="333" t="s">
        <v>373</v>
      </c>
      <c r="G15" s="333"/>
      <c r="H15" s="333"/>
      <c r="I15" s="333"/>
      <c r="J15" s="334"/>
      <c r="K15" s="311"/>
    </row>
    <row r="16" spans="1:39" ht="30" customHeight="1" thickBot="1">
      <c r="A16" s="321" t="s">
        <v>374</v>
      </c>
      <c r="B16" s="322"/>
      <c r="C16" s="129" t="s">
        <v>375</v>
      </c>
      <c r="D16" s="323" t="s">
        <v>376</v>
      </c>
      <c r="E16" s="324"/>
      <c r="F16" s="325" t="s">
        <v>377</v>
      </c>
      <c r="G16" s="325"/>
      <c r="H16" s="325"/>
      <c r="I16" s="325"/>
      <c r="J16" s="326"/>
      <c r="K16" s="312"/>
    </row>
    <row r="17" spans="1:40" ht="30" customHeight="1" thickTop="1">
      <c r="A17" s="305" t="s">
        <v>378</v>
      </c>
      <c r="B17" s="305"/>
      <c r="C17" s="305"/>
      <c r="D17" s="305"/>
      <c r="E17" s="305"/>
      <c r="F17" s="305"/>
      <c r="G17" s="305"/>
      <c r="H17" s="305"/>
      <c r="I17" s="327" t="s">
        <v>342</v>
      </c>
      <c r="J17" s="328"/>
    </row>
    <row r="18" spans="1:40" ht="30" customHeight="1">
      <c r="A18" s="305"/>
      <c r="B18" s="305"/>
      <c r="C18" s="305"/>
      <c r="D18" s="305"/>
      <c r="E18" s="305"/>
      <c r="F18" s="305"/>
      <c r="G18" s="305"/>
      <c r="H18" s="305"/>
      <c r="I18" s="308">
        <f>D23</f>
        <v>0.13402777777777777</v>
      </c>
      <c r="J18" s="307"/>
    </row>
    <row r="19" spans="1:40" ht="30" customHeight="1" thickBot="1">
      <c r="A19" s="309">
        <f>$A$3</f>
        <v>45078</v>
      </c>
      <c r="B19" s="309"/>
      <c r="C19" s="309"/>
      <c r="D19" s="94" t="s">
        <v>343</v>
      </c>
      <c r="E19" s="274">
        <f>_xlfn.XLOOKUP(H19,'월간 계획'!C:C,'월간 계획'!B:B,"")</f>
        <v>3509</v>
      </c>
      <c r="F19" s="296">
        <f>_xlfn.XLOOKUP(J19,'월간 계획'!C:C,'월간 계획'!B:B,"")</f>
        <v>3509</v>
      </c>
      <c r="G19" s="95" t="s">
        <v>344</v>
      </c>
      <c r="H19" s="95" t="str">
        <f>_xlfn.XLOOKUP(M19,'월간 계획'!S:S,'월간 계획'!C:C,"")</f>
        <v>박종길</v>
      </c>
      <c r="I19" s="95" t="s">
        <v>345</v>
      </c>
      <c r="J19" s="96" t="str">
        <f>_xlfn.XLOOKUP(N19,'월간 계획'!S:S,'월간 계획'!C:C,"")</f>
        <v>김상신</v>
      </c>
      <c r="L19" s="93" t="str">
        <f>IF(E19=F19,"ok","확인")</f>
        <v>ok</v>
      </c>
      <c r="M19" s="93" t="s">
        <v>379</v>
      </c>
      <c r="N19" s="93" t="s">
        <v>380</v>
      </c>
    </row>
    <row r="20" spans="1:40" ht="30" customHeight="1" thickTop="1" thickBot="1">
      <c r="A20" s="130" t="s">
        <v>348</v>
      </c>
      <c r="B20" s="99" t="s">
        <v>349</v>
      </c>
      <c r="C20" s="100" t="s">
        <v>350</v>
      </c>
      <c r="D20" s="100" t="s">
        <v>351</v>
      </c>
      <c r="E20" s="100" t="s">
        <v>352</v>
      </c>
      <c r="F20" s="100" t="s">
        <v>353</v>
      </c>
      <c r="G20" s="100" t="s">
        <v>352</v>
      </c>
      <c r="H20" s="100" t="s">
        <v>351</v>
      </c>
      <c r="I20" s="99" t="s">
        <v>350</v>
      </c>
      <c r="J20" s="131" t="s">
        <v>354</v>
      </c>
      <c r="K20" s="102" t="s">
        <v>355</v>
      </c>
    </row>
    <row r="21" spans="1:40" ht="30" customHeight="1" thickTop="1">
      <c r="A21" s="132" t="s">
        <v>356</v>
      </c>
      <c r="B21" s="110">
        <v>0.25694444444444448</v>
      </c>
      <c r="C21" s="105">
        <f>B21+"00:25"</f>
        <v>0.27430555555555558</v>
      </c>
      <c r="D21" s="111">
        <v>0.30069444444444443</v>
      </c>
      <c r="E21" s="111">
        <v>0.31875000000000003</v>
      </c>
      <c r="F21" s="111">
        <v>0.33124999999999999</v>
      </c>
      <c r="G21" s="111">
        <v>0.34375</v>
      </c>
      <c r="H21" s="111">
        <v>0.36041666666666666</v>
      </c>
      <c r="I21" s="111">
        <v>0.38194444444444442</v>
      </c>
      <c r="J21" s="111">
        <v>0.40277777777777773</v>
      </c>
      <c r="K21" s="107" t="s">
        <v>357</v>
      </c>
      <c r="L21" s="108"/>
      <c r="M21" s="108"/>
      <c r="N21" s="108"/>
      <c r="P21" s="108"/>
      <c r="Q21" s="108"/>
      <c r="R21" s="108"/>
      <c r="S21" s="108"/>
      <c r="T21" s="108"/>
      <c r="V21" s="108">
        <f>C21-B21</f>
        <v>1.7361111111111105E-2</v>
      </c>
      <c r="W21" s="108">
        <f t="shared" ref="W21:Y25" si="4">D21-C21</f>
        <v>2.6388888888888851E-2</v>
      </c>
      <c r="X21" s="108">
        <f t="shared" si="4"/>
        <v>1.8055555555555602E-2</v>
      </c>
      <c r="Y21" s="108">
        <f t="shared" si="4"/>
        <v>1.2499999999999956E-2</v>
      </c>
      <c r="Z21" s="108">
        <f>G21-F21</f>
        <v>1.2500000000000011E-2</v>
      </c>
      <c r="AA21" s="108">
        <f t="shared" ref="AA21:AC25" si="5">H21-G21</f>
        <v>1.6666666666666663E-2</v>
      </c>
      <c r="AB21" s="108">
        <f t="shared" si="5"/>
        <v>2.1527777777777757E-2</v>
      </c>
      <c r="AC21" s="108">
        <f t="shared" si="5"/>
        <v>2.0833333333333315E-2</v>
      </c>
      <c r="AE21" s="108">
        <f>B21-B5</f>
        <v>1.3888888888888923E-2</v>
      </c>
      <c r="AF21" s="108">
        <f t="shared" ref="AF21:AN25" si="6">C21-C5</f>
        <v>1.3888888888888895E-2</v>
      </c>
      <c r="AG21" s="108">
        <f t="shared" si="6"/>
        <v>1.3888888888888895E-2</v>
      </c>
      <c r="AH21" s="108">
        <f t="shared" si="6"/>
        <v>1.3888888888888951E-2</v>
      </c>
      <c r="AI21" s="108">
        <f t="shared" si="6"/>
        <v>1.388888888888884E-2</v>
      </c>
      <c r="AJ21" s="108">
        <f t="shared" si="6"/>
        <v>1.3888888888888895E-2</v>
      </c>
      <c r="AK21" s="108">
        <f t="shared" si="6"/>
        <v>1.3888888888888895E-2</v>
      </c>
      <c r="AL21" s="108">
        <f t="shared" si="6"/>
        <v>1.388888888888884E-2</v>
      </c>
      <c r="AM21" s="108">
        <f t="shared" si="6"/>
        <v>1.388888888888884E-2</v>
      </c>
      <c r="AN21" s="108" t="e">
        <f t="shared" si="6"/>
        <v>#VALUE!</v>
      </c>
    </row>
    <row r="22" spans="1:40" ht="30" customHeight="1">
      <c r="A22" s="133" t="s">
        <v>358</v>
      </c>
      <c r="B22" s="110">
        <v>0.4236111111111111</v>
      </c>
      <c r="C22" s="111">
        <f>B22++"00:25"</f>
        <v>0.44097222222222221</v>
      </c>
      <c r="D22" s="111">
        <v>0.46736111111111112</v>
      </c>
      <c r="E22" s="111">
        <v>0.48541666666666666</v>
      </c>
      <c r="F22" s="111">
        <v>0.49791666666666662</v>
      </c>
      <c r="G22" s="111">
        <v>0.51041666666666663</v>
      </c>
      <c r="H22" s="111">
        <v>0.52708333333333335</v>
      </c>
      <c r="I22" s="111">
        <v>4.8611111111111112E-2</v>
      </c>
      <c r="J22" s="111">
        <v>6.9444444444444434E-2</v>
      </c>
      <c r="K22" s="113" t="s">
        <v>357</v>
      </c>
      <c r="L22" s="108"/>
      <c r="M22" s="108"/>
      <c r="N22" s="108"/>
      <c r="P22" s="108"/>
      <c r="Q22" s="108"/>
      <c r="R22" s="108"/>
      <c r="S22" s="108"/>
      <c r="T22" s="108"/>
      <c r="V22" s="108">
        <f>C22-B22</f>
        <v>1.7361111111111105E-2</v>
      </c>
      <c r="W22" s="108">
        <f t="shared" si="4"/>
        <v>2.6388888888888906E-2</v>
      </c>
      <c r="X22" s="108">
        <f t="shared" si="4"/>
        <v>1.8055555555555547E-2</v>
      </c>
      <c r="Y22" s="108">
        <f t="shared" si="4"/>
        <v>1.2499999999999956E-2</v>
      </c>
      <c r="Z22" s="108">
        <f>G22-F22</f>
        <v>1.2500000000000011E-2</v>
      </c>
      <c r="AA22" s="108">
        <f t="shared" si="5"/>
        <v>1.6666666666666718E-2</v>
      </c>
      <c r="AB22" s="108">
        <f t="shared" si="5"/>
        <v>-0.47847222222222224</v>
      </c>
      <c r="AC22" s="108">
        <f t="shared" si="5"/>
        <v>2.0833333333333322E-2</v>
      </c>
      <c r="AE22" s="108">
        <f t="shared" ref="AE22:AE25" si="7">B22-B6</f>
        <v>1.388888888888884E-2</v>
      </c>
      <c r="AF22" s="108">
        <f t="shared" si="6"/>
        <v>1.388888888888884E-2</v>
      </c>
      <c r="AG22" s="108">
        <f t="shared" si="6"/>
        <v>1.3888888888888895E-2</v>
      </c>
      <c r="AH22" s="108">
        <f t="shared" si="6"/>
        <v>1.3888888888888895E-2</v>
      </c>
      <c r="AI22" s="108">
        <f t="shared" si="6"/>
        <v>1.388888888888884E-2</v>
      </c>
      <c r="AJ22" s="108">
        <f t="shared" si="6"/>
        <v>1.3888888888888895E-2</v>
      </c>
      <c r="AK22" s="108">
        <f t="shared" si="6"/>
        <v>1.3888888888888951E-2</v>
      </c>
      <c r="AL22" s="108">
        <f t="shared" si="6"/>
        <v>-0.4861111111111111</v>
      </c>
      <c r="AM22" s="108">
        <f t="shared" si="6"/>
        <v>1.3888888888888881E-2</v>
      </c>
      <c r="AN22" s="108" t="e">
        <f t="shared" si="6"/>
        <v>#VALUE!</v>
      </c>
    </row>
    <row r="23" spans="1:40" ht="30" customHeight="1">
      <c r="A23" s="133" t="s">
        <v>359</v>
      </c>
      <c r="B23" s="110">
        <v>9.0277777777777776E-2</v>
      </c>
      <c r="C23" s="111">
        <f>B23++"00:25"</f>
        <v>0.1076388888888889</v>
      </c>
      <c r="D23" s="114">
        <v>0.13402777777777777</v>
      </c>
      <c r="E23" s="111">
        <v>0.15208333333333332</v>
      </c>
      <c r="F23" s="111">
        <v>0.16458333333333333</v>
      </c>
      <c r="G23" s="111">
        <v>0.17708333333333334</v>
      </c>
      <c r="H23" s="111">
        <v>0.19375000000000001</v>
      </c>
      <c r="I23" s="111">
        <v>0.21527777777777779</v>
      </c>
      <c r="J23" s="111">
        <v>0.23611111111111113</v>
      </c>
      <c r="K23" s="113" t="s">
        <v>357</v>
      </c>
      <c r="L23" s="108"/>
      <c r="M23" s="108"/>
      <c r="N23" s="108"/>
      <c r="P23" s="108"/>
      <c r="Q23" s="108"/>
      <c r="R23" s="108"/>
      <c r="S23" s="108"/>
      <c r="T23" s="108"/>
      <c r="V23" s="108">
        <f>C23-B23</f>
        <v>1.7361111111111119E-2</v>
      </c>
      <c r="W23" s="108">
        <f t="shared" si="4"/>
        <v>2.6388888888888878E-2</v>
      </c>
      <c r="X23" s="108">
        <f t="shared" si="4"/>
        <v>1.8055555555555547E-2</v>
      </c>
      <c r="Y23" s="108">
        <f t="shared" si="4"/>
        <v>1.2500000000000011E-2</v>
      </c>
      <c r="Z23" s="108">
        <f>G23-F23</f>
        <v>1.2500000000000011E-2</v>
      </c>
      <c r="AA23" s="108">
        <f t="shared" si="5"/>
        <v>1.6666666666666663E-2</v>
      </c>
      <c r="AB23" s="108">
        <f t="shared" si="5"/>
        <v>2.1527777777777785E-2</v>
      </c>
      <c r="AC23" s="108">
        <f t="shared" si="5"/>
        <v>2.0833333333333343E-2</v>
      </c>
      <c r="AE23" s="108">
        <f t="shared" si="7"/>
        <v>1.3888888888888881E-2</v>
      </c>
      <c r="AF23" s="108">
        <f t="shared" si="6"/>
        <v>1.3888888888888895E-2</v>
      </c>
      <c r="AG23" s="108">
        <f t="shared" si="6"/>
        <v>1.3888888888888881E-2</v>
      </c>
      <c r="AH23" s="108">
        <f t="shared" si="6"/>
        <v>1.3888888888888895E-2</v>
      </c>
      <c r="AI23" s="108">
        <f t="shared" si="6"/>
        <v>1.3888888888888895E-2</v>
      </c>
      <c r="AJ23" s="108">
        <f t="shared" si="6"/>
        <v>1.3888888888888895E-2</v>
      </c>
      <c r="AK23" s="108">
        <f t="shared" si="6"/>
        <v>1.3888888888888895E-2</v>
      </c>
      <c r="AL23" s="108">
        <f t="shared" si="6"/>
        <v>1.3888888888888923E-2</v>
      </c>
      <c r="AM23" s="108">
        <f t="shared" si="6"/>
        <v>1.3888888888888923E-2</v>
      </c>
      <c r="AN23" s="108" t="e">
        <f t="shared" si="6"/>
        <v>#VALUE!</v>
      </c>
    </row>
    <row r="24" spans="1:40" ht="30" customHeight="1">
      <c r="A24" s="133" t="s">
        <v>360</v>
      </c>
      <c r="B24" s="110">
        <v>0.26180555555555557</v>
      </c>
      <c r="C24" s="111">
        <f>B24++"00:25"</f>
        <v>0.27916666666666667</v>
      </c>
      <c r="D24" s="111">
        <v>0.30555555555555552</v>
      </c>
      <c r="E24" s="111">
        <v>0.32361111111111113</v>
      </c>
      <c r="F24" s="111">
        <v>0.33611111111111108</v>
      </c>
      <c r="G24" s="111">
        <v>0.34861111111111115</v>
      </c>
      <c r="H24" s="111">
        <v>0.36527777777777781</v>
      </c>
      <c r="I24" s="111">
        <v>0.38680555555555557</v>
      </c>
      <c r="J24" s="111">
        <v>0.40763888888888888</v>
      </c>
      <c r="K24" s="113" t="s">
        <v>357</v>
      </c>
      <c r="L24" s="108"/>
      <c r="M24" s="108"/>
      <c r="N24" s="108"/>
      <c r="P24" s="108"/>
      <c r="Q24" s="108"/>
      <c r="R24" s="108"/>
      <c r="S24" s="108"/>
      <c r="T24" s="108"/>
      <c r="U24" s="93">
        <v>4.5</v>
      </c>
      <c r="V24" s="108">
        <f>C24-B24</f>
        <v>1.7361111111111105E-2</v>
      </c>
      <c r="W24" s="108">
        <f t="shared" si="4"/>
        <v>2.6388888888888851E-2</v>
      </c>
      <c r="X24" s="108">
        <f t="shared" si="4"/>
        <v>1.8055555555555602E-2</v>
      </c>
      <c r="Y24" s="108">
        <f t="shared" si="4"/>
        <v>1.2499999999999956E-2</v>
      </c>
      <c r="Z24" s="108">
        <f>G24-F24</f>
        <v>1.2500000000000067E-2</v>
      </c>
      <c r="AA24" s="108">
        <f t="shared" si="5"/>
        <v>1.6666666666666663E-2</v>
      </c>
      <c r="AB24" s="108">
        <f t="shared" si="5"/>
        <v>2.1527777777777757E-2</v>
      </c>
      <c r="AC24" s="108">
        <f t="shared" si="5"/>
        <v>2.0833333333333315E-2</v>
      </c>
      <c r="AE24" s="108">
        <f t="shared" si="7"/>
        <v>1.4583333333333337E-2</v>
      </c>
      <c r="AF24" s="108">
        <f t="shared" si="6"/>
        <v>1.4583333333333337E-2</v>
      </c>
      <c r="AG24" s="108">
        <f t="shared" si="6"/>
        <v>1.4583333333333282E-2</v>
      </c>
      <c r="AH24" s="108">
        <f t="shared" si="6"/>
        <v>1.4583333333333337E-2</v>
      </c>
      <c r="AI24" s="108">
        <f t="shared" si="6"/>
        <v>1.4583333333333282E-2</v>
      </c>
      <c r="AJ24" s="108">
        <f t="shared" si="6"/>
        <v>1.4583333333333337E-2</v>
      </c>
      <c r="AK24" s="108">
        <f t="shared" si="6"/>
        <v>1.4583333333333393E-2</v>
      </c>
      <c r="AL24" s="108">
        <f t="shared" si="6"/>
        <v>1.4583333333333337E-2</v>
      </c>
      <c r="AM24" s="108">
        <f t="shared" si="6"/>
        <v>1.4583333333333337E-2</v>
      </c>
      <c r="AN24" s="108" t="e">
        <f t="shared" si="6"/>
        <v>#VALUE!</v>
      </c>
    </row>
    <row r="25" spans="1:40" ht="30" customHeight="1">
      <c r="A25" s="133" t="s">
        <v>361</v>
      </c>
      <c r="B25" s="110">
        <v>0.4368055555555555</v>
      </c>
      <c r="C25" s="116">
        <f>B25++"00:23"</f>
        <v>0.45277777777777772</v>
      </c>
      <c r="D25" s="116">
        <f>C25++"00:30"</f>
        <v>0.47361111111111104</v>
      </c>
      <c r="E25" s="116">
        <f>D25++"00:22"</f>
        <v>0.48888888888888882</v>
      </c>
      <c r="F25" s="116">
        <f>E25++"00:18"</f>
        <v>0.50138888888888877</v>
      </c>
      <c r="G25" s="134"/>
      <c r="H25" s="134"/>
      <c r="I25" s="134"/>
      <c r="J25" s="134"/>
      <c r="K25" s="119" t="s">
        <v>357</v>
      </c>
      <c r="L25" s="108"/>
      <c r="M25" s="108"/>
      <c r="N25" s="108"/>
      <c r="P25" s="108"/>
      <c r="Q25" s="108"/>
      <c r="R25" s="108"/>
      <c r="S25" s="108"/>
      <c r="T25" s="108"/>
      <c r="V25" s="108">
        <f>C25-B25</f>
        <v>1.5972222222222221E-2</v>
      </c>
      <c r="W25" s="108">
        <f t="shared" si="4"/>
        <v>2.0833333333333315E-2</v>
      </c>
      <c r="X25" s="108">
        <f t="shared" si="4"/>
        <v>1.5277777777777779E-2</v>
      </c>
      <c r="Y25" s="108">
        <f>F25-E25</f>
        <v>1.2499999999999956E-2</v>
      </c>
      <c r="Z25" s="108">
        <f>G25-F25</f>
        <v>-0.50138888888888877</v>
      </c>
      <c r="AA25" s="108">
        <f t="shared" si="5"/>
        <v>0</v>
      </c>
      <c r="AB25" s="108">
        <f t="shared" si="5"/>
        <v>0</v>
      </c>
      <c r="AC25" s="108">
        <f t="shared" si="5"/>
        <v>0</v>
      </c>
      <c r="AE25" s="108">
        <f t="shared" si="7"/>
        <v>1.5277777777777724E-2</v>
      </c>
      <c r="AF25" s="108">
        <f t="shared" si="6"/>
        <v>1.5277777777777724E-2</v>
      </c>
      <c r="AG25" s="108">
        <f t="shared" si="6"/>
        <v>1.5277777777777724E-2</v>
      </c>
      <c r="AH25" s="108">
        <f t="shared" si="6"/>
        <v>1.5277777777777724E-2</v>
      </c>
      <c r="AI25" s="108">
        <f t="shared" si="6"/>
        <v>1.5277777777777668E-2</v>
      </c>
      <c r="AJ25" s="108">
        <f t="shared" si="6"/>
        <v>0</v>
      </c>
      <c r="AK25" s="108">
        <f t="shared" si="6"/>
        <v>0</v>
      </c>
      <c r="AL25" s="108">
        <f t="shared" si="6"/>
        <v>0</v>
      </c>
      <c r="AM25" s="108">
        <f t="shared" si="6"/>
        <v>0</v>
      </c>
      <c r="AN25" s="108" t="e">
        <f t="shared" si="6"/>
        <v>#VALUE!</v>
      </c>
    </row>
    <row r="26" spans="1:40" ht="30" customHeight="1">
      <c r="A26" s="133"/>
      <c r="B26" s="110"/>
      <c r="C26" s="111"/>
      <c r="D26" s="111"/>
      <c r="E26" s="111"/>
      <c r="F26" s="111"/>
      <c r="G26" s="134"/>
      <c r="H26" s="134"/>
      <c r="I26" s="134"/>
      <c r="J26" s="134"/>
      <c r="K26" s="123"/>
    </row>
    <row r="27" spans="1:40" ht="30" customHeight="1" thickBot="1">
      <c r="A27" s="135">
        <v>2</v>
      </c>
      <c r="B27" s="125"/>
      <c r="C27" s="125"/>
      <c r="D27" s="125"/>
      <c r="E27" s="125"/>
      <c r="F27" s="126"/>
      <c r="G27" s="126"/>
      <c r="H27" s="126"/>
      <c r="I27" s="126"/>
      <c r="J27" s="136"/>
      <c r="K27" s="310" t="s">
        <v>362</v>
      </c>
    </row>
    <row r="28" spans="1:40" ht="30" customHeight="1" thickTop="1" thickBot="1">
      <c r="A28" s="313" t="s">
        <v>363</v>
      </c>
      <c r="B28" s="314"/>
      <c r="C28" s="314"/>
      <c r="D28" s="314"/>
      <c r="E28" s="314"/>
      <c r="F28" s="314"/>
      <c r="G28" s="314"/>
      <c r="H28" s="314"/>
      <c r="I28" s="314"/>
      <c r="J28" s="337"/>
      <c r="K28" s="311"/>
    </row>
    <row r="29" spans="1:40" ht="30" customHeight="1" thickTop="1">
      <c r="A29" s="315" t="s">
        <v>364</v>
      </c>
      <c r="B29" s="316"/>
      <c r="C29" s="317"/>
      <c r="D29" s="316"/>
      <c r="E29" s="318" t="s">
        <v>365</v>
      </c>
      <c r="F29" s="319"/>
      <c r="G29" s="320"/>
      <c r="H29" s="318" t="s">
        <v>366</v>
      </c>
      <c r="I29" s="319"/>
      <c r="J29" s="338"/>
      <c r="K29" s="311"/>
    </row>
    <row r="30" spans="1:40" ht="30" customHeight="1">
      <c r="A30" s="329" t="s">
        <v>367</v>
      </c>
      <c r="B30" s="330"/>
      <c r="C30" s="331" t="s">
        <v>368</v>
      </c>
      <c r="D30" s="331"/>
      <c r="E30" s="332"/>
      <c r="F30" s="333" t="s">
        <v>369</v>
      </c>
      <c r="G30" s="333"/>
      <c r="H30" s="333"/>
      <c r="I30" s="333"/>
      <c r="J30" s="334"/>
      <c r="K30" s="311"/>
    </row>
    <row r="31" spans="1:40" ht="30" customHeight="1">
      <c r="A31" s="335" t="s">
        <v>370</v>
      </c>
      <c r="B31" s="336"/>
      <c r="C31" s="128" t="s">
        <v>371</v>
      </c>
      <c r="D31" s="331" t="s">
        <v>372</v>
      </c>
      <c r="E31" s="332"/>
      <c r="F31" s="333" t="s">
        <v>373</v>
      </c>
      <c r="G31" s="333"/>
      <c r="H31" s="333"/>
      <c r="I31" s="333"/>
      <c r="J31" s="334"/>
      <c r="K31" s="311"/>
    </row>
    <row r="32" spans="1:40" ht="30" customHeight="1" thickBot="1">
      <c r="A32" s="321" t="s">
        <v>374</v>
      </c>
      <c r="B32" s="322"/>
      <c r="C32" s="129" t="s">
        <v>375</v>
      </c>
      <c r="D32" s="323" t="s">
        <v>376</v>
      </c>
      <c r="E32" s="324"/>
      <c r="F32" s="325" t="s">
        <v>377</v>
      </c>
      <c r="G32" s="325"/>
      <c r="H32" s="325"/>
      <c r="I32" s="325"/>
      <c r="J32" s="326"/>
      <c r="K32" s="312"/>
    </row>
    <row r="33" spans="1:39" ht="30" customHeight="1" thickTop="1">
      <c r="A33" s="305" t="s">
        <v>381</v>
      </c>
      <c r="B33" s="305"/>
      <c r="C33" s="305"/>
      <c r="D33" s="305"/>
      <c r="E33" s="305"/>
      <c r="F33" s="305"/>
      <c r="G33" s="305"/>
      <c r="H33" s="305"/>
      <c r="I33" s="327" t="s">
        <v>342</v>
      </c>
      <c r="J33" s="328"/>
    </row>
    <row r="34" spans="1:39" ht="30" customHeight="1">
      <c r="A34" s="305"/>
      <c r="B34" s="305"/>
      <c r="C34" s="305"/>
      <c r="D34" s="305"/>
      <c r="E34" s="305"/>
      <c r="F34" s="305"/>
      <c r="G34" s="305"/>
      <c r="H34" s="305"/>
      <c r="I34" s="308">
        <f>D40</f>
        <v>0.14791666666666667</v>
      </c>
      <c r="J34" s="307"/>
    </row>
    <row r="35" spans="1:39" ht="30" customHeight="1" thickBot="1">
      <c r="A35" s="309">
        <f>$A$3</f>
        <v>45078</v>
      </c>
      <c r="B35" s="309"/>
      <c r="C35" s="309"/>
      <c r="D35" s="94" t="s">
        <v>343</v>
      </c>
      <c r="E35" s="274">
        <v>3619</v>
      </c>
      <c r="F35" s="296" t="str">
        <f>_xlfn.XLOOKUP(J35,'월간 계획'!C:C,'월간 계획'!B:B,"")</f>
        <v>SP</v>
      </c>
      <c r="G35" s="95" t="s">
        <v>344</v>
      </c>
      <c r="H35" s="95" t="str">
        <f>_xlfn.XLOOKUP(M35,'월간 계획'!S:S,'월간 계획'!C:C,"")</f>
        <v>김정일</v>
      </c>
      <c r="I35" s="95" t="s">
        <v>345</v>
      </c>
      <c r="J35" s="96" t="str">
        <f>_xlfn.XLOOKUP(N35,'월간 계획'!S:S,'월간 계획'!C:C,"")</f>
        <v>김용진</v>
      </c>
      <c r="L35" s="93" t="str">
        <f>IF(E35=F35,"ok","확인")</f>
        <v>확인</v>
      </c>
      <c r="M35" s="93" t="s">
        <v>382</v>
      </c>
      <c r="N35" s="93" t="s">
        <v>383</v>
      </c>
    </row>
    <row r="36" spans="1:39" ht="30" customHeight="1" thickTop="1" thickBot="1">
      <c r="A36" s="130" t="s">
        <v>348</v>
      </c>
      <c r="B36" s="99" t="s">
        <v>349</v>
      </c>
      <c r="C36" s="100" t="s">
        <v>350</v>
      </c>
      <c r="D36" s="100" t="s">
        <v>351</v>
      </c>
      <c r="E36" s="100" t="s">
        <v>352</v>
      </c>
      <c r="F36" s="100" t="s">
        <v>353</v>
      </c>
      <c r="G36" s="100" t="s">
        <v>352</v>
      </c>
      <c r="H36" s="100" t="s">
        <v>351</v>
      </c>
      <c r="I36" s="99" t="s">
        <v>350</v>
      </c>
      <c r="J36" s="131" t="s">
        <v>354</v>
      </c>
      <c r="K36" s="102" t="s">
        <v>355</v>
      </c>
    </row>
    <row r="37" spans="1:39" ht="30" customHeight="1" thickTop="1">
      <c r="A37" s="132" t="s">
        <v>356</v>
      </c>
      <c r="B37" s="137"/>
      <c r="C37" s="134"/>
      <c r="D37" s="134"/>
      <c r="E37" s="134"/>
      <c r="F37" s="134"/>
      <c r="G37" s="339" t="s">
        <v>384</v>
      </c>
      <c r="H37" s="340"/>
      <c r="I37" s="111">
        <v>0.24305555555555555</v>
      </c>
      <c r="J37" s="111">
        <v>0.26250000000000001</v>
      </c>
      <c r="K37" s="107" t="s">
        <v>357</v>
      </c>
      <c r="L37" s="108"/>
      <c r="M37" s="108"/>
      <c r="N37" s="108"/>
      <c r="P37" s="108"/>
      <c r="Q37" s="108"/>
      <c r="R37" s="108"/>
      <c r="S37" s="108"/>
      <c r="T37" s="108"/>
      <c r="V37" s="108">
        <f t="shared" ref="V37:AC42" si="8">C37-B37</f>
        <v>0</v>
      </c>
      <c r="W37" s="108">
        <f t="shared" si="8"/>
        <v>0</v>
      </c>
      <c r="X37" s="108">
        <f t="shared" si="8"/>
        <v>0</v>
      </c>
      <c r="Y37" s="108">
        <f t="shared" si="8"/>
        <v>0</v>
      </c>
      <c r="Z37" s="108" t="e">
        <f t="shared" si="8"/>
        <v>#VALUE!</v>
      </c>
      <c r="AA37" s="108" t="e">
        <f t="shared" si="8"/>
        <v>#VALUE!</v>
      </c>
      <c r="AB37" s="108">
        <f t="shared" si="8"/>
        <v>0.24305555555555555</v>
      </c>
      <c r="AC37" s="108">
        <f t="shared" si="8"/>
        <v>1.9444444444444459E-2</v>
      </c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 ht="30" customHeight="1">
      <c r="A38" s="133" t="s">
        <v>358</v>
      </c>
      <c r="B38" s="110">
        <v>0.27083333333333331</v>
      </c>
      <c r="C38" s="105">
        <f>B38+"00:25"</f>
        <v>0.28819444444444442</v>
      </c>
      <c r="D38" s="111">
        <v>0.31458333333333333</v>
      </c>
      <c r="E38" s="111">
        <v>0.33263888888888887</v>
      </c>
      <c r="F38" s="111">
        <v>0.34513888888888888</v>
      </c>
      <c r="G38" s="111">
        <v>0.3576388888888889</v>
      </c>
      <c r="H38" s="111">
        <v>0.3743055555555555</v>
      </c>
      <c r="I38" s="111">
        <v>0.39583333333333331</v>
      </c>
      <c r="J38" s="111">
        <v>0.41666666666666669</v>
      </c>
      <c r="K38" s="113" t="s">
        <v>357</v>
      </c>
      <c r="L38" s="108"/>
      <c r="M38" s="108"/>
      <c r="N38" s="108"/>
      <c r="P38" s="108"/>
      <c r="Q38" s="108"/>
      <c r="R38" s="108"/>
      <c r="S38" s="108"/>
      <c r="T38" s="108"/>
      <c r="V38" s="108">
        <f t="shared" si="8"/>
        <v>1.7361111111111105E-2</v>
      </c>
      <c r="W38" s="108">
        <f t="shared" si="8"/>
        <v>2.6388888888888906E-2</v>
      </c>
      <c r="X38" s="108">
        <f t="shared" si="8"/>
        <v>1.8055555555555547E-2</v>
      </c>
      <c r="Y38" s="108">
        <f t="shared" si="8"/>
        <v>1.2500000000000011E-2</v>
      </c>
      <c r="Z38" s="108">
        <f t="shared" si="8"/>
        <v>1.2500000000000011E-2</v>
      </c>
      <c r="AA38" s="108">
        <f t="shared" si="8"/>
        <v>1.6666666666666607E-2</v>
      </c>
      <c r="AB38" s="108">
        <f t="shared" si="8"/>
        <v>2.1527777777777812E-2</v>
      </c>
      <c r="AC38" s="108">
        <f t="shared" si="8"/>
        <v>2.083333333333337E-2</v>
      </c>
      <c r="AE38" s="108">
        <f>B38-B21</f>
        <v>1.388888888888884E-2</v>
      </c>
      <c r="AF38" s="108">
        <f t="shared" ref="AF38:AM42" si="9">C38-C21</f>
        <v>1.388888888888884E-2</v>
      </c>
      <c r="AG38" s="108">
        <f t="shared" si="9"/>
        <v>1.3888888888888895E-2</v>
      </c>
      <c r="AH38" s="108">
        <f t="shared" si="9"/>
        <v>1.388888888888884E-2</v>
      </c>
      <c r="AI38" s="108">
        <f t="shared" si="9"/>
        <v>1.3888888888888895E-2</v>
      </c>
      <c r="AJ38" s="108">
        <f t="shared" si="9"/>
        <v>1.3888888888888895E-2</v>
      </c>
      <c r="AK38" s="108">
        <f t="shared" si="9"/>
        <v>1.388888888888884E-2</v>
      </c>
      <c r="AL38" s="108">
        <f t="shared" si="9"/>
        <v>1.3888888888888895E-2</v>
      </c>
      <c r="AM38" s="108">
        <f t="shared" si="9"/>
        <v>1.3888888888888951E-2</v>
      </c>
    </row>
    <row r="39" spans="1:39" ht="30" customHeight="1">
      <c r="A39" s="133" t="s">
        <v>359</v>
      </c>
      <c r="B39" s="110">
        <v>0.4375</v>
      </c>
      <c r="C39" s="111">
        <f>B39++"00:25"</f>
        <v>0.4548611111111111</v>
      </c>
      <c r="D39" s="111">
        <v>0.48125000000000001</v>
      </c>
      <c r="E39" s="111">
        <v>0.4993055555555555</v>
      </c>
      <c r="F39" s="111">
        <v>0.51180555555555551</v>
      </c>
      <c r="G39" s="111">
        <v>0.52430555555555558</v>
      </c>
      <c r="H39" s="111">
        <v>0.54097222222222219</v>
      </c>
      <c r="I39" s="111">
        <v>6.25E-2</v>
      </c>
      <c r="J39" s="111">
        <v>8.3333333333333329E-2</v>
      </c>
      <c r="K39" s="113" t="s">
        <v>357</v>
      </c>
      <c r="L39" s="108"/>
      <c r="M39" s="108"/>
      <c r="N39" s="108"/>
      <c r="P39" s="108"/>
      <c r="Q39" s="108"/>
      <c r="R39" s="108"/>
      <c r="S39" s="108"/>
      <c r="T39" s="108"/>
      <c r="V39" s="108">
        <f t="shared" si="8"/>
        <v>1.7361111111111105E-2</v>
      </c>
      <c r="W39" s="108">
        <f t="shared" si="8"/>
        <v>2.6388888888888906E-2</v>
      </c>
      <c r="X39" s="108">
        <f t="shared" si="8"/>
        <v>1.8055555555555491E-2</v>
      </c>
      <c r="Y39" s="108">
        <f t="shared" si="8"/>
        <v>1.2500000000000011E-2</v>
      </c>
      <c r="Z39" s="108">
        <f t="shared" si="8"/>
        <v>1.2500000000000067E-2</v>
      </c>
      <c r="AA39" s="108">
        <f t="shared" si="8"/>
        <v>1.6666666666666607E-2</v>
      </c>
      <c r="AB39" s="108">
        <f t="shared" si="8"/>
        <v>-0.47847222222222219</v>
      </c>
      <c r="AC39" s="108">
        <f t="shared" si="8"/>
        <v>2.0833333333333329E-2</v>
      </c>
      <c r="AE39" s="108">
        <f t="shared" ref="AE39:AE42" si="10">B39-B22</f>
        <v>1.3888888888888895E-2</v>
      </c>
      <c r="AF39" s="108">
        <f t="shared" si="9"/>
        <v>1.3888888888888895E-2</v>
      </c>
      <c r="AG39" s="108">
        <f t="shared" si="9"/>
        <v>1.3888888888888895E-2</v>
      </c>
      <c r="AH39" s="108">
        <f t="shared" si="9"/>
        <v>1.388888888888884E-2</v>
      </c>
      <c r="AI39" s="108">
        <f t="shared" si="9"/>
        <v>1.3888888888888895E-2</v>
      </c>
      <c r="AJ39" s="108">
        <f t="shared" si="9"/>
        <v>1.3888888888888951E-2</v>
      </c>
      <c r="AK39" s="108">
        <f t="shared" si="9"/>
        <v>1.388888888888884E-2</v>
      </c>
      <c r="AL39" s="108">
        <f t="shared" si="9"/>
        <v>1.3888888888888888E-2</v>
      </c>
      <c r="AM39" s="108">
        <f t="shared" si="9"/>
        <v>1.3888888888888895E-2</v>
      </c>
    </row>
    <row r="40" spans="1:39" ht="30" customHeight="1">
      <c r="A40" s="133" t="s">
        <v>360</v>
      </c>
      <c r="B40" s="110">
        <v>0.10416666666666667</v>
      </c>
      <c r="C40" s="111">
        <f>B40++"00:25"</f>
        <v>0.12152777777777779</v>
      </c>
      <c r="D40" s="114">
        <v>0.14791666666666667</v>
      </c>
      <c r="E40" s="111">
        <v>0.16597222222222222</v>
      </c>
      <c r="F40" s="111">
        <v>0.17847222222222223</v>
      </c>
      <c r="G40" s="111">
        <v>0.19097222222222221</v>
      </c>
      <c r="H40" s="111">
        <v>0.2076388888888889</v>
      </c>
      <c r="I40" s="111">
        <v>0.22916666666666666</v>
      </c>
      <c r="J40" s="111">
        <v>0.25</v>
      </c>
      <c r="K40" s="113" t="s">
        <v>357</v>
      </c>
      <c r="L40" s="108"/>
      <c r="M40" s="108"/>
      <c r="N40" s="108"/>
      <c r="P40" s="108"/>
      <c r="Q40" s="108"/>
      <c r="R40" s="108"/>
      <c r="S40" s="108"/>
      <c r="T40" s="108"/>
      <c r="V40" s="108">
        <f t="shared" si="8"/>
        <v>1.7361111111111119E-2</v>
      </c>
      <c r="W40" s="108">
        <f t="shared" si="8"/>
        <v>2.6388888888888878E-2</v>
      </c>
      <c r="X40" s="108">
        <f t="shared" si="8"/>
        <v>1.8055555555555547E-2</v>
      </c>
      <c r="Y40" s="108">
        <f t="shared" si="8"/>
        <v>1.2500000000000011E-2</v>
      </c>
      <c r="Z40" s="108">
        <f t="shared" si="8"/>
        <v>1.2499999999999983E-2</v>
      </c>
      <c r="AA40" s="108">
        <f t="shared" si="8"/>
        <v>1.6666666666666691E-2</v>
      </c>
      <c r="AB40" s="108">
        <f t="shared" si="8"/>
        <v>2.1527777777777757E-2</v>
      </c>
      <c r="AC40" s="108">
        <f t="shared" si="8"/>
        <v>2.0833333333333343E-2</v>
      </c>
      <c r="AE40" s="108">
        <f t="shared" si="10"/>
        <v>1.3888888888888895E-2</v>
      </c>
      <c r="AF40" s="108">
        <f t="shared" si="9"/>
        <v>1.3888888888888895E-2</v>
      </c>
      <c r="AG40" s="108">
        <f t="shared" si="9"/>
        <v>1.3888888888888895E-2</v>
      </c>
      <c r="AH40" s="108">
        <f t="shared" si="9"/>
        <v>1.3888888888888895E-2</v>
      </c>
      <c r="AI40" s="108">
        <f t="shared" si="9"/>
        <v>1.3888888888888895E-2</v>
      </c>
      <c r="AJ40" s="108">
        <f t="shared" si="9"/>
        <v>1.3888888888888867E-2</v>
      </c>
      <c r="AK40" s="108">
        <f t="shared" si="9"/>
        <v>1.3888888888888895E-2</v>
      </c>
      <c r="AL40" s="108">
        <f t="shared" si="9"/>
        <v>1.3888888888888867E-2</v>
      </c>
      <c r="AM40" s="108">
        <f t="shared" si="9"/>
        <v>1.3888888888888867E-2</v>
      </c>
    </row>
    <row r="41" spans="1:39" ht="30" customHeight="1">
      <c r="A41" s="133" t="s">
        <v>361</v>
      </c>
      <c r="B41" s="110">
        <v>0.27638888888888885</v>
      </c>
      <c r="C41" s="111">
        <f>B41++"00:25"</f>
        <v>0.29374999999999996</v>
      </c>
      <c r="D41" s="111">
        <v>0.32013888888888892</v>
      </c>
      <c r="E41" s="111">
        <v>0.33819444444444446</v>
      </c>
      <c r="F41" s="111">
        <v>0.35138888888888892</v>
      </c>
      <c r="G41" s="111">
        <v>0.36388888888888887</v>
      </c>
      <c r="H41" s="111">
        <v>0.38055555555555554</v>
      </c>
      <c r="I41" s="111">
        <v>0.40208333333333335</v>
      </c>
      <c r="J41" s="111">
        <v>0.42291666666666666</v>
      </c>
      <c r="K41" s="119" t="s">
        <v>357</v>
      </c>
      <c r="L41" s="108"/>
      <c r="M41" s="108"/>
      <c r="N41" s="108"/>
      <c r="P41" s="108"/>
      <c r="Q41" s="108"/>
      <c r="R41" s="108"/>
      <c r="S41" s="108"/>
      <c r="T41" s="108"/>
      <c r="U41" s="93">
        <v>4.7</v>
      </c>
      <c r="V41" s="108">
        <f t="shared" si="8"/>
        <v>1.7361111111111105E-2</v>
      </c>
      <c r="W41" s="108">
        <f t="shared" si="8"/>
        <v>2.6388888888888962E-2</v>
      </c>
      <c r="X41" s="108">
        <f t="shared" si="8"/>
        <v>1.8055555555555547E-2</v>
      </c>
      <c r="Y41" s="108">
        <f>F41-E41</f>
        <v>1.3194444444444453E-2</v>
      </c>
      <c r="Z41" s="108">
        <f t="shared" si="8"/>
        <v>1.2499999999999956E-2</v>
      </c>
      <c r="AA41" s="108">
        <f t="shared" si="8"/>
        <v>1.6666666666666663E-2</v>
      </c>
      <c r="AB41" s="108">
        <f t="shared" si="8"/>
        <v>2.1527777777777812E-2</v>
      </c>
      <c r="AC41" s="108">
        <f t="shared" si="8"/>
        <v>2.0833333333333315E-2</v>
      </c>
      <c r="AE41" s="108">
        <f t="shared" si="10"/>
        <v>1.4583333333333282E-2</v>
      </c>
      <c r="AF41" s="108">
        <f t="shared" si="9"/>
        <v>1.4583333333333282E-2</v>
      </c>
      <c r="AG41" s="108">
        <f t="shared" si="9"/>
        <v>1.4583333333333393E-2</v>
      </c>
      <c r="AH41" s="108">
        <f t="shared" si="9"/>
        <v>1.4583333333333337E-2</v>
      </c>
      <c r="AI41" s="108">
        <f t="shared" si="9"/>
        <v>1.5277777777777835E-2</v>
      </c>
      <c r="AJ41" s="108">
        <f t="shared" si="9"/>
        <v>1.5277777777777724E-2</v>
      </c>
      <c r="AK41" s="108">
        <f t="shared" si="9"/>
        <v>1.5277777777777724E-2</v>
      </c>
      <c r="AL41" s="108">
        <f t="shared" si="9"/>
        <v>1.5277777777777779E-2</v>
      </c>
      <c r="AM41" s="108">
        <f t="shared" si="9"/>
        <v>1.5277777777777779E-2</v>
      </c>
    </row>
    <row r="42" spans="1:39" ht="30" customHeight="1">
      <c r="A42" s="133" t="s">
        <v>385</v>
      </c>
      <c r="B42" s="138">
        <v>0.4513888888888889</v>
      </c>
      <c r="C42" s="114">
        <v>0.46527777777777773</v>
      </c>
      <c r="D42" s="114">
        <v>0.4826388888888889</v>
      </c>
      <c r="E42" s="139"/>
      <c r="F42" s="114">
        <v>0.50347222222222221</v>
      </c>
      <c r="G42" s="134"/>
      <c r="H42" s="134"/>
      <c r="I42" s="134"/>
      <c r="J42" s="134"/>
      <c r="K42" s="119" t="s">
        <v>357</v>
      </c>
      <c r="V42" s="108">
        <f t="shared" si="8"/>
        <v>1.388888888888884E-2</v>
      </c>
      <c r="W42" s="108">
        <f t="shared" si="8"/>
        <v>1.736111111111116E-2</v>
      </c>
      <c r="X42" s="108">
        <f t="shared" si="8"/>
        <v>-0.4826388888888889</v>
      </c>
      <c r="Y42" s="108">
        <f>F42-E42</f>
        <v>0.50347222222222221</v>
      </c>
      <c r="Z42" s="108">
        <f t="shared" si="8"/>
        <v>-0.50347222222222221</v>
      </c>
      <c r="AA42" s="108">
        <f t="shared" si="8"/>
        <v>0</v>
      </c>
      <c r="AB42" s="108">
        <f t="shared" si="8"/>
        <v>0</v>
      </c>
      <c r="AC42" s="108">
        <f t="shared" si="8"/>
        <v>0</v>
      </c>
      <c r="AE42" s="108">
        <f t="shared" si="10"/>
        <v>1.4583333333333393E-2</v>
      </c>
      <c r="AF42" s="108">
        <f t="shared" si="9"/>
        <v>1.2500000000000011E-2</v>
      </c>
      <c r="AG42" s="108">
        <f t="shared" si="9"/>
        <v>9.0277777777778567E-3</v>
      </c>
      <c r="AH42" s="108">
        <f t="shared" si="9"/>
        <v>-0.48888888888888882</v>
      </c>
      <c r="AI42" s="108">
        <f t="shared" si="9"/>
        <v>2.083333333333437E-3</v>
      </c>
      <c r="AJ42" s="108">
        <f t="shared" si="9"/>
        <v>0</v>
      </c>
      <c r="AK42" s="108">
        <f t="shared" si="9"/>
        <v>0</v>
      </c>
      <c r="AL42" s="108">
        <f t="shared" si="9"/>
        <v>0</v>
      </c>
      <c r="AM42" s="108">
        <f t="shared" si="9"/>
        <v>0</v>
      </c>
    </row>
    <row r="43" spans="1:39" ht="30" customHeight="1" thickBot="1">
      <c r="A43" s="135">
        <v>3</v>
      </c>
      <c r="B43" s="140" t="s">
        <v>386</v>
      </c>
      <c r="C43" s="125"/>
      <c r="D43" s="125"/>
      <c r="E43" s="125"/>
      <c r="F43" s="126"/>
      <c r="G43" s="126"/>
      <c r="H43" s="126"/>
      <c r="I43" s="126"/>
      <c r="J43" s="136"/>
      <c r="K43" s="310" t="s">
        <v>362</v>
      </c>
    </row>
    <row r="44" spans="1:39" ht="30" customHeight="1" thickTop="1" thickBot="1">
      <c r="A44" s="313" t="s">
        <v>363</v>
      </c>
      <c r="B44" s="314"/>
      <c r="C44" s="314"/>
      <c r="D44" s="314"/>
      <c r="E44" s="314"/>
      <c r="F44" s="314"/>
      <c r="G44" s="314"/>
      <c r="H44" s="314"/>
      <c r="I44" s="314"/>
      <c r="J44" s="337"/>
      <c r="K44" s="311"/>
    </row>
    <row r="45" spans="1:39" ht="30" customHeight="1" thickTop="1">
      <c r="A45" s="315" t="s">
        <v>364</v>
      </c>
      <c r="B45" s="316"/>
      <c r="C45" s="317"/>
      <c r="D45" s="316"/>
      <c r="E45" s="318" t="s">
        <v>365</v>
      </c>
      <c r="F45" s="319"/>
      <c r="G45" s="320"/>
      <c r="H45" s="318" t="s">
        <v>387</v>
      </c>
      <c r="I45" s="319"/>
      <c r="J45" s="338"/>
      <c r="K45" s="311"/>
    </row>
    <row r="46" spans="1:39" ht="30" customHeight="1">
      <c r="A46" s="329" t="s">
        <v>367</v>
      </c>
      <c r="B46" s="330"/>
      <c r="C46" s="331" t="s">
        <v>368</v>
      </c>
      <c r="D46" s="331"/>
      <c r="E46" s="332"/>
      <c r="F46" s="333" t="s">
        <v>369</v>
      </c>
      <c r="G46" s="333"/>
      <c r="H46" s="333"/>
      <c r="I46" s="333"/>
      <c r="J46" s="334"/>
      <c r="K46" s="311"/>
    </row>
    <row r="47" spans="1:39" ht="30" customHeight="1">
      <c r="A47" s="335" t="s">
        <v>370</v>
      </c>
      <c r="B47" s="336"/>
      <c r="C47" s="128" t="s">
        <v>371</v>
      </c>
      <c r="D47" s="331" t="s">
        <v>372</v>
      </c>
      <c r="E47" s="332"/>
      <c r="F47" s="333" t="s">
        <v>373</v>
      </c>
      <c r="G47" s="333"/>
      <c r="H47" s="333"/>
      <c r="I47" s="333"/>
      <c r="J47" s="334"/>
      <c r="K47" s="311"/>
    </row>
    <row r="48" spans="1:39" ht="30" customHeight="1" thickBot="1">
      <c r="A48" s="321" t="s">
        <v>374</v>
      </c>
      <c r="B48" s="322"/>
      <c r="C48" s="129" t="s">
        <v>375</v>
      </c>
      <c r="D48" s="323" t="s">
        <v>376</v>
      </c>
      <c r="E48" s="324"/>
      <c r="F48" s="325" t="s">
        <v>377</v>
      </c>
      <c r="G48" s="325"/>
      <c r="H48" s="325"/>
      <c r="I48" s="325"/>
      <c r="J48" s="326"/>
      <c r="K48" s="312"/>
    </row>
    <row r="49" spans="1:39" ht="30" customHeight="1" thickTop="1">
      <c r="A49" s="305" t="s">
        <v>388</v>
      </c>
      <c r="B49" s="305"/>
      <c r="C49" s="305"/>
      <c r="D49" s="305"/>
      <c r="E49" s="305"/>
      <c r="F49" s="305"/>
      <c r="G49" s="305"/>
      <c r="H49" s="305"/>
      <c r="I49" s="327" t="s">
        <v>342</v>
      </c>
      <c r="J49" s="328"/>
    </row>
    <row r="50" spans="1:39" ht="30" customHeight="1">
      <c r="A50" s="305"/>
      <c r="B50" s="305"/>
      <c r="C50" s="305"/>
      <c r="D50" s="305"/>
      <c r="E50" s="305"/>
      <c r="F50" s="305"/>
      <c r="G50" s="305"/>
      <c r="H50" s="305"/>
      <c r="I50" s="308">
        <f>H55</f>
        <v>5.486111111111111E-2</v>
      </c>
      <c r="J50" s="307"/>
    </row>
    <row r="51" spans="1:39" ht="30" customHeight="1" thickBot="1">
      <c r="A51" s="309">
        <f>$A$3</f>
        <v>45078</v>
      </c>
      <c r="B51" s="309"/>
      <c r="C51" s="309"/>
      <c r="D51" s="94" t="s">
        <v>343</v>
      </c>
      <c r="E51" s="274">
        <f>_xlfn.XLOOKUP(H51,'월간 계획'!C:C,'월간 계획'!B:B,"")</f>
        <v>3620</v>
      </c>
      <c r="F51" s="296">
        <f>_xlfn.XLOOKUP(J51,'월간 계획'!C:C,'월간 계획'!B:B,"")</f>
        <v>3620</v>
      </c>
      <c r="G51" s="95" t="s">
        <v>344</v>
      </c>
      <c r="H51" s="95" t="str">
        <f>_xlfn.XLOOKUP(M51,'월간 계획'!S:S,'월간 계획'!C:C,"")</f>
        <v>장시혁</v>
      </c>
      <c r="I51" s="95" t="s">
        <v>345</v>
      </c>
      <c r="J51" s="96" t="str">
        <f>_xlfn.XLOOKUP(N51,'월간 계획'!S:S,'월간 계획'!C:C,"")</f>
        <v>최중문</v>
      </c>
      <c r="L51" s="93" t="str">
        <f>IF(E51=F51,"ok","확인")</f>
        <v>ok</v>
      </c>
      <c r="M51" s="93" t="s">
        <v>389</v>
      </c>
      <c r="N51" s="93" t="s">
        <v>390</v>
      </c>
    </row>
    <row r="52" spans="1:39" ht="30" customHeight="1" thickTop="1" thickBot="1">
      <c r="A52" s="130" t="s">
        <v>348</v>
      </c>
      <c r="B52" s="99" t="s">
        <v>349</v>
      </c>
      <c r="C52" s="100" t="s">
        <v>350</v>
      </c>
      <c r="D52" s="100" t="s">
        <v>351</v>
      </c>
      <c r="E52" s="100" t="s">
        <v>352</v>
      </c>
      <c r="F52" s="100" t="s">
        <v>353</v>
      </c>
      <c r="G52" s="100" t="s">
        <v>352</v>
      </c>
      <c r="H52" s="100" t="s">
        <v>351</v>
      </c>
      <c r="I52" s="99" t="s">
        <v>350</v>
      </c>
      <c r="J52" s="131" t="s">
        <v>354</v>
      </c>
      <c r="K52" s="102" t="s">
        <v>355</v>
      </c>
    </row>
    <row r="53" spans="1:39" ht="30" customHeight="1" thickTop="1">
      <c r="A53" s="132" t="s">
        <v>356</v>
      </c>
      <c r="B53" s="137"/>
      <c r="C53" s="134"/>
      <c r="D53" s="134"/>
      <c r="E53" s="134"/>
      <c r="F53" s="134"/>
      <c r="G53" s="341" t="s">
        <v>391</v>
      </c>
      <c r="H53" s="342"/>
      <c r="I53" s="111">
        <v>0.25486111111111109</v>
      </c>
      <c r="J53" s="111">
        <v>0.27430555555555552</v>
      </c>
      <c r="K53" s="107" t="s">
        <v>357</v>
      </c>
      <c r="L53" s="108"/>
      <c r="M53" s="108"/>
      <c r="N53" s="108"/>
      <c r="P53" s="108"/>
      <c r="Q53" s="108"/>
      <c r="R53" s="108"/>
      <c r="S53" s="108"/>
      <c r="T53" s="108"/>
      <c r="V53" s="108">
        <f>C53-B53</f>
        <v>0</v>
      </c>
      <c r="W53" s="108">
        <f t="shared" ref="W53:Y57" si="11">D53-C53</f>
        <v>0</v>
      </c>
      <c r="X53" s="108">
        <f t="shared" si="11"/>
        <v>0</v>
      </c>
      <c r="Y53" s="108">
        <f t="shared" si="11"/>
        <v>0</v>
      </c>
      <c r="Z53" s="108" t="e">
        <f>G53-F53</f>
        <v>#VALUE!</v>
      </c>
      <c r="AA53" s="108" t="e">
        <f t="shared" ref="AA53:AC57" si="12">H53-G53</f>
        <v>#VALUE!</v>
      </c>
      <c r="AB53" s="108">
        <f t="shared" si="12"/>
        <v>0.25486111111111109</v>
      </c>
      <c r="AC53" s="108">
        <f t="shared" si="12"/>
        <v>1.9444444444444431E-2</v>
      </c>
      <c r="AE53" s="108"/>
      <c r="AF53" s="108"/>
      <c r="AG53" s="108"/>
      <c r="AH53" s="108"/>
      <c r="AI53" s="108"/>
      <c r="AJ53" s="108"/>
      <c r="AK53" s="108"/>
      <c r="AL53" s="108"/>
      <c r="AM53" s="108"/>
    </row>
    <row r="54" spans="1:39" ht="30" customHeight="1">
      <c r="A54" s="133" t="s">
        <v>358</v>
      </c>
      <c r="B54" s="110">
        <v>0.28472222222222221</v>
      </c>
      <c r="C54" s="105">
        <f>B54+"00:25"</f>
        <v>0.30208333333333331</v>
      </c>
      <c r="D54" s="111">
        <v>0.32847222222222222</v>
      </c>
      <c r="E54" s="111">
        <v>0.34652777777777777</v>
      </c>
      <c r="F54" s="111">
        <v>0.35902777777777778</v>
      </c>
      <c r="G54" s="111">
        <v>0.37152777777777773</v>
      </c>
      <c r="H54" s="111">
        <v>0.38819444444444445</v>
      </c>
      <c r="I54" s="111">
        <v>0.40972222222222227</v>
      </c>
      <c r="J54" s="111">
        <v>0.43055555555555558</v>
      </c>
      <c r="K54" s="113" t="s">
        <v>357</v>
      </c>
      <c r="L54" s="108"/>
      <c r="M54" s="108"/>
      <c r="N54" s="108"/>
      <c r="P54" s="108"/>
      <c r="Q54" s="108"/>
      <c r="R54" s="108"/>
      <c r="S54" s="108"/>
      <c r="T54" s="108"/>
      <c r="V54" s="108">
        <f>C54-B54</f>
        <v>1.7361111111111105E-2</v>
      </c>
      <c r="W54" s="108">
        <f t="shared" si="11"/>
        <v>2.6388888888888906E-2</v>
      </c>
      <c r="X54" s="108">
        <f t="shared" si="11"/>
        <v>1.8055555555555547E-2</v>
      </c>
      <c r="Y54" s="108">
        <f t="shared" si="11"/>
        <v>1.2500000000000011E-2</v>
      </c>
      <c r="Z54" s="108">
        <f>G54-F54</f>
        <v>1.2499999999999956E-2</v>
      </c>
      <c r="AA54" s="108">
        <f t="shared" si="12"/>
        <v>1.6666666666666718E-2</v>
      </c>
      <c r="AB54" s="108">
        <f t="shared" si="12"/>
        <v>2.1527777777777812E-2</v>
      </c>
      <c r="AC54" s="108">
        <f t="shared" si="12"/>
        <v>2.0833333333333315E-2</v>
      </c>
      <c r="AE54" s="108">
        <f>B54-B38</f>
        <v>1.3888888888888895E-2</v>
      </c>
      <c r="AF54" s="108">
        <f t="shared" ref="AF54:AM58" si="13">C54-C38</f>
        <v>1.3888888888888895E-2</v>
      </c>
      <c r="AG54" s="108">
        <f t="shared" si="13"/>
        <v>1.3888888888888895E-2</v>
      </c>
      <c r="AH54" s="108">
        <f t="shared" si="13"/>
        <v>1.3888888888888895E-2</v>
      </c>
      <c r="AI54" s="108">
        <f t="shared" si="13"/>
        <v>1.3888888888888895E-2</v>
      </c>
      <c r="AJ54" s="108">
        <f t="shared" si="13"/>
        <v>1.388888888888884E-2</v>
      </c>
      <c r="AK54" s="108">
        <f t="shared" si="13"/>
        <v>1.3888888888888951E-2</v>
      </c>
      <c r="AL54" s="108">
        <f t="shared" si="13"/>
        <v>1.3888888888888951E-2</v>
      </c>
      <c r="AM54" s="108">
        <f t="shared" si="13"/>
        <v>1.3888888888888895E-2</v>
      </c>
    </row>
    <row r="55" spans="1:39" ht="30" customHeight="1">
      <c r="A55" s="133" t="s">
        <v>359</v>
      </c>
      <c r="B55" s="110">
        <v>0.4513888888888889</v>
      </c>
      <c r="C55" s="111">
        <f>B55++"00:25"</f>
        <v>0.46875</v>
      </c>
      <c r="D55" s="111">
        <v>0.49513888888888885</v>
      </c>
      <c r="E55" s="111">
        <v>0.5131944444444444</v>
      </c>
      <c r="F55" s="111">
        <v>0.52569444444444446</v>
      </c>
      <c r="G55" s="111">
        <v>0.53819444444444442</v>
      </c>
      <c r="H55" s="114">
        <v>5.486111111111111E-2</v>
      </c>
      <c r="I55" s="111">
        <v>7.6388888888888895E-2</v>
      </c>
      <c r="J55" s="111">
        <v>9.7222222222222224E-2</v>
      </c>
      <c r="K55" s="113" t="s">
        <v>357</v>
      </c>
      <c r="L55" s="108"/>
      <c r="M55" s="108"/>
      <c r="N55" s="108"/>
      <c r="P55" s="108"/>
      <c r="Q55" s="108"/>
      <c r="R55" s="108"/>
      <c r="S55" s="108"/>
      <c r="T55" s="108"/>
      <c r="V55" s="108">
        <f>C55-B55</f>
        <v>1.7361111111111105E-2</v>
      </c>
      <c r="W55" s="108">
        <f t="shared" si="11"/>
        <v>2.6388888888888851E-2</v>
      </c>
      <c r="X55" s="108">
        <f t="shared" si="11"/>
        <v>1.8055555555555547E-2</v>
      </c>
      <c r="Y55" s="108">
        <f t="shared" si="11"/>
        <v>1.2500000000000067E-2</v>
      </c>
      <c r="Z55" s="108">
        <f>G55-F55</f>
        <v>1.2499999999999956E-2</v>
      </c>
      <c r="AA55" s="108">
        <f t="shared" si="12"/>
        <v>-0.48333333333333328</v>
      </c>
      <c r="AB55" s="108">
        <f t="shared" si="12"/>
        <v>2.1527777777777785E-2</v>
      </c>
      <c r="AC55" s="108">
        <f t="shared" si="12"/>
        <v>2.0833333333333329E-2</v>
      </c>
      <c r="AE55" s="108">
        <f t="shared" ref="AE55:AE58" si="14">B55-B39</f>
        <v>1.3888888888888895E-2</v>
      </c>
      <c r="AF55" s="108">
        <f t="shared" si="13"/>
        <v>1.3888888888888895E-2</v>
      </c>
      <c r="AG55" s="108">
        <f t="shared" si="13"/>
        <v>1.388888888888884E-2</v>
      </c>
      <c r="AH55" s="108">
        <f t="shared" si="13"/>
        <v>1.3888888888888895E-2</v>
      </c>
      <c r="AI55" s="108">
        <f t="shared" si="13"/>
        <v>1.3888888888888951E-2</v>
      </c>
      <c r="AJ55" s="108">
        <f t="shared" si="13"/>
        <v>1.388888888888884E-2</v>
      </c>
      <c r="AK55" s="108">
        <f t="shared" si="13"/>
        <v>-0.48611111111111105</v>
      </c>
      <c r="AL55" s="108">
        <f t="shared" si="13"/>
        <v>1.3888888888888895E-2</v>
      </c>
      <c r="AM55" s="108">
        <f t="shared" si="13"/>
        <v>1.3888888888888895E-2</v>
      </c>
    </row>
    <row r="56" spans="1:39" ht="30" customHeight="1">
      <c r="A56" s="133" t="s">
        <v>360</v>
      </c>
      <c r="B56" s="110">
        <v>0.11805555555555557</v>
      </c>
      <c r="C56" s="111">
        <f>B56++"00:25"</f>
        <v>0.13541666666666669</v>
      </c>
      <c r="D56" s="111">
        <v>0.16180555555555556</v>
      </c>
      <c r="E56" s="111">
        <v>0.17986111111111111</v>
      </c>
      <c r="F56" s="111">
        <v>0.19236111111111112</v>
      </c>
      <c r="G56" s="111">
        <v>0.20486111111111113</v>
      </c>
      <c r="H56" s="111">
        <v>0.22152777777777777</v>
      </c>
      <c r="I56" s="111">
        <v>0.24305555555555555</v>
      </c>
      <c r="J56" s="111">
        <v>0.2638888888888889</v>
      </c>
      <c r="K56" s="113" t="s">
        <v>357</v>
      </c>
      <c r="L56" s="108"/>
      <c r="M56" s="108"/>
      <c r="N56" s="108"/>
      <c r="P56" s="108"/>
      <c r="Q56" s="108"/>
      <c r="R56" s="108"/>
      <c r="S56" s="108"/>
      <c r="T56" s="108"/>
      <c r="V56" s="108">
        <f>C56-B56</f>
        <v>1.7361111111111119E-2</v>
      </c>
      <c r="W56" s="108">
        <f t="shared" si="11"/>
        <v>2.6388888888888878E-2</v>
      </c>
      <c r="X56" s="108">
        <f t="shared" si="11"/>
        <v>1.8055555555555547E-2</v>
      </c>
      <c r="Y56" s="108">
        <f t="shared" si="11"/>
        <v>1.2500000000000011E-2</v>
      </c>
      <c r="Z56" s="108">
        <f>G56-F56</f>
        <v>1.2500000000000011E-2</v>
      </c>
      <c r="AA56" s="108">
        <f t="shared" si="12"/>
        <v>1.6666666666666635E-2</v>
      </c>
      <c r="AB56" s="108">
        <f t="shared" si="12"/>
        <v>2.1527777777777785E-2</v>
      </c>
      <c r="AC56" s="108">
        <f t="shared" si="12"/>
        <v>2.0833333333333343E-2</v>
      </c>
      <c r="AE56" s="108">
        <f t="shared" si="14"/>
        <v>1.3888888888888895E-2</v>
      </c>
      <c r="AF56" s="108">
        <f t="shared" si="13"/>
        <v>1.3888888888888895E-2</v>
      </c>
      <c r="AG56" s="108">
        <f t="shared" si="13"/>
        <v>1.3888888888888895E-2</v>
      </c>
      <c r="AH56" s="108">
        <f t="shared" si="13"/>
        <v>1.3888888888888895E-2</v>
      </c>
      <c r="AI56" s="108">
        <f t="shared" si="13"/>
        <v>1.3888888888888895E-2</v>
      </c>
      <c r="AJ56" s="108">
        <f t="shared" si="13"/>
        <v>1.3888888888888923E-2</v>
      </c>
      <c r="AK56" s="108">
        <f t="shared" si="13"/>
        <v>1.3888888888888867E-2</v>
      </c>
      <c r="AL56" s="108">
        <f t="shared" si="13"/>
        <v>1.3888888888888895E-2</v>
      </c>
      <c r="AM56" s="108">
        <f t="shared" si="13"/>
        <v>1.3888888888888895E-2</v>
      </c>
    </row>
    <row r="57" spans="1:39" ht="30" customHeight="1">
      <c r="A57" s="133" t="s">
        <v>361</v>
      </c>
      <c r="B57" s="110">
        <v>0.29097222222222224</v>
      </c>
      <c r="C57" s="111">
        <f>B57++"00:25"</f>
        <v>0.30833333333333335</v>
      </c>
      <c r="D57" s="111">
        <v>0.3347222222222222</v>
      </c>
      <c r="E57" s="111">
        <v>0.3527777777777778</v>
      </c>
      <c r="F57" s="111">
        <v>0.3666666666666667</v>
      </c>
      <c r="G57" s="111">
        <v>0.37916666666666665</v>
      </c>
      <c r="H57" s="111">
        <v>0.39583333333333331</v>
      </c>
      <c r="I57" s="111">
        <v>0.41736111111111113</v>
      </c>
      <c r="J57" s="111">
        <v>0.4381944444444445</v>
      </c>
      <c r="K57" s="119" t="s">
        <v>357</v>
      </c>
      <c r="L57" s="108"/>
      <c r="M57" s="108"/>
      <c r="N57" s="108"/>
      <c r="P57" s="108"/>
      <c r="Q57" s="108"/>
      <c r="R57" s="108"/>
      <c r="S57" s="108"/>
      <c r="T57" s="108"/>
      <c r="U57" s="93">
        <v>4.2</v>
      </c>
      <c r="V57" s="108">
        <f>C57-B57</f>
        <v>1.7361111111111105E-2</v>
      </c>
      <c r="W57" s="108">
        <f t="shared" si="11"/>
        <v>2.6388888888888851E-2</v>
      </c>
      <c r="X57" s="108">
        <f t="shared" si="11"/>
        <v>1.8055555555555602E-2</v>
      </c>
      <c r="Y57" s="108">
        <f>F57-E57</f>
        <v>1.3888888888888895E-2</v>
      </c>
      <c r="Z57" s="108">
        <f>G57-F57</f>
        <v>1.2499999999999956E-2</v>
      </c>
      <c r="AA57" s="108">
        <f t="shared" si="12"/>
        <v>1.6666666666666663E-2</v>
      </c>
      <c r="AB57" s="108">
        <f t="shared" si="12"/>
        <v>2.1527777777777812E-2</v>
      </c>
      <c r="AC57" s="108">
        <f t="shared" si="12"/>
        <v>2.083333333333337E-2</v>
      </c>
      <c r="AE57" s="108">
        <f t="shared" si="14"/>
        <v>1.4583333333333393E-2</v>
      </c>
      <c r="AF57" s="108">
        <f t="shared" si="13"/>
        <v>1.4583333333333393E-2</v>
      </c>
      <c r="AG57" s="108">
        <f t="shared" si="13"/>
        <v>1.4583333333333282E-2</v>
      </c>
      <c r="AH57" s="108">
        <f t="shared" si="13"/>
        <v>1.4583333333333337E-2</v>
      </c>
      <c r="AI57" s="108">
        <f t="shared" si="13"/>
        <v>1.5277777777777779E-2</v>
      </c>
      <c r="AJ57" s="108">
        <f t="shared" si="13"/>
        <v>1.5277777777777779E-2</v>
      </c>
      <c r="AK57" s="108">
        <f t="shared" si="13"/>
        <v>1.5277777777777779E-2</v>
      </c>
      <c r="AL57" s="108">
        <f t="shared" si="13"/>
        <v>1.5277777777777779E-2</v>
      </c>
      <c r="AM57" s="108">
        <f t="shared" si="13"/>
        <v>1.5277777777777835E-2</v>
      </c>
    </row>
    <row r="58" spans="1:39" ht="30" customHeight="1">
      <c r="A58" s="133"/>
      <c r="B58" s="111"/>
      <c r="C58" s="111"/>
      <c r="D58" s="111"/>
      <c r="E58" s="111"/>
      <c r="F58" s="111"/>
      <c r="G58" s="134"/>
      <c r="H58" s="134"/>
      <c r="I58" s="111"/>
      <c r="J58" s="141"/>
      <c r="K58" s="119" t="s">
        <v>357</v>
      </c>
      <c r="AE58" s="108">
        <f t="shared" si="14"/>
        <v>-0.4513888888888889</v>
      </c>
      <c r="AF58" s="108">
        <f t="shared" si="13"/>
        <v>-0.46527777777777773</v>
      </c>
      <c r="AG58" s="108">
        <f t="shared" si="13"/>
        <v>-0.4826388888888889</v>
      </c>
      <c r="AH58" s="108">
        <f t="shared" si="13"/>
        <v>0</v>
      </c>
      <c r="AI58" s="108">
        <f t="shared" si="13"/>
        <v>-0.50347222222222221</v>
      </c>
      <c r="AJ58" s="108">
        <f t="shared" si="13"/>
        <v>0</v>
      </c>
      <c r="AK58" s="108">
        <f t="shared" si="13"/>
        <v>0</v>
      </c>
      <c r="AL58" s="108">
        <f t="shared" si="13"/>
        <v>0</v>
      </c>
      <c r="AM58" s="108">
        <f t="shared" si="13"/>
        <v>0</v>
      </c>
    </row>
    <row r="59" spans="1:39" ht="30" customHeight="1" thickBot="1">
      <c r="A59" s="135">
        <v>4</v>
      </c>
      <c r="B59" s="125"/>
      <c r="C59" s="125"/>
      <c r="D59" s="125"/>
      <c r="E59" s="125"/>
      <c r="F59" s="126"/>
      <c r="G59" s="126"/>
      <c r="H59" s="126"/>
      <c r="I59" s="142"/>
      <c r="J59" s="136"/>
      <c r="K59" s="310" t="s">
        <v>362</v>
      </c>
    </row>
    <row r="60" spans="1:39" ht="30" customHeight="1" thickTop="1" thickBot="1">
      <c r="A60" s="313" t="s">
        <v>363</v>
      </c>
      <c r="B60" s="314"/>
      <c r="C60" s="314"/>
      <c r="D60" s="314"/>
      <c r="E60" s="314"/>
      <c r="F60" s="314"/>
      <c r="G60" s="314"/>
      <c r="H60" s="314"/>
      <c r="I60" s="314"/>
      <c r="J60" s="337"/>
      <c r="K60" s="311"/>
    </row>
    <row r="61" spans="1:39" ht="30" customHeight="1" thickTop="1">
      <c r="A61" s="315" t="s">
        <v>364</v>
      </c>
      <c r="B61" s="316"/>
      <c r="C61" s="317"/>
      <c r="D61" s="316"/>
      <c r="E61" s="318" t="s">
        <v>365</v>
      </c>
      <c r="F61" s="319"/>
      <c r="G61" s="320"/>
      <c r="H61" s="318" t="s">
        <v>366</v>
      </c>
      <c r="I61" s="319"/>
      <c r="J61" s="338"/>
      <c r="K61" s="311"/>
    </row>
    <row r="62" spans="1:39" ht="30" customHeight="1">
      <c r="A62" s="329" t="s">
        <v>367</v>
      </c>
      <c r="B62" s="330"/>
      <c r="C62" s="331" t="s">
        <v>368</v>
      </c>
      <c r="D62" s="331"/>
      <c r="E62" s="332"/>
      <c r="F62" s="333" t="s">
        <v>369</v>
      </c>
      <c r="G62" s="333"/>
      <c r="H62" s="333"/>
      <c r="I62" s="333"/>
      <c r="J62" s="334"/>
      <c r="K62" s="311"/>
    </row>
    <row r="63" spans="1:39" ht="30" customHeight="1">
      <c r="A63" s="335" t="s">
        <v>370</v>
      </c>
      <c r="B63" s="336"/>
      <c r="C63" s="128" t="s">
        <v>371</v>
      </c>
      <c r="D63" s="331" t="s">
        <v>372</v>
      </c>
      <c r="E63" s="332"/>
      <c r="F63" s="333" t="s">
        <v>373</v>
      </c>
      <c r="G63" s="333"/>
      <c r="H63" s="333"/>
      <c r="I63" s="333"/>
      <c r="J63" s="334"/>
      <c r="K63" s="311"/>
    </row>
    <row r="64" spans="1:39" ht="30" customHeight="1" thickBot="1">
      <c r="A64" s="321" t="s">
        <v>374</v>
      </c>
      <c r="B64" s="322"/>
      <c r="C64" s="129" t="s">
        <v>375</v>
      </c>
      <c r="D64" s="323" t="s">
        <v>376</v>
      </c>
      <c r="E64" s="324"/>
      <c r="F64" s="325" t="s">
        <v>377</v>
      </c>
      <c r="G64" s="325"/>
      <c r="H64" s="325"/>
      <c r="I64" s="325"/>
      <c r="J64" s="326"/>
      <c r="K64" s="312"/>
    </row>
    <row r="65" spans="1:39" ht="30" customHeight="1" thickTop="1">
      <c r="A65" s="305" t="s">
        <v>392</v>
      </c>
      <c r="B65" s="305"/>
      <c r="C65" s="305"/>
      <c r="D65" s="305"/>
      <c r="E65" s="305"/>
      <c r="F65" s="305"/>
      <c r="G65" s="305"/>
      <c r="H65" s="305"/>
      <c r="I65" s="327" t="s">
        <v>342</v>
      </c>
      <c r="J65" s="328"/>
    </row>
    <row r="66" spans="1:39" ht="30" customHeight="1">
      <c r="A66" s="305"/>
      <c r="B66" s="305"/>
      <c r="C66" s="305"/>
      <c r="D66" s="305"/>
      <c r="E66" s="305"/>
      <c r="F66" s="305"/>
      <c r="G66" s="305"/>
      <c r="H66" s="305"/>
      <c r="I66" s="308">
        <f>H71</f>
        <v>6.8749999999999992E-2</v>
      </c>
      <c r="J66" s="307"/>
    </row>
    <row r="67" spans="1:39" ht="30" customHeight="1" thickBot="1">
      <c r="A67" s="309">
        <f>$A$3</f>
        <v>45078</v>
      </c>
      <c r="B67" s="309"/>
      <c r="C67" s="309"/>
      <c r="D67" s="94" t="s">
        <v>343</v>
      </c>
      <c r="E67" s="274">
        <f>_xlfn.XLOOKUP(H67,'월간 계획'!C:C,'월간 계획'!B:B,"")</f>
        <v>3621</v>
      </c>
      <c r="F67" s="296">
        <f>_xlfn.XLOOKUP(J67,'월간 계획'!C:C,'월간 계획'!B:B,"")</f>
        <v>3621</v>
      </c>
      <c r="G67" s="95" t="s">
        <v>344</v>
      </c>
      <c r="H67" s="95" t="str">
        <f>_xlfn.XLOOKUP(M67,'월간 계획'!S:S,'월간 계획'!C:C,"")</f>
        <v>김학열</v>
      </c>
      <c r="I67" s="95" t="s">
        <v>345</v>
      </c>
      <c r="J67" s="96" t="str">
        <f>_xlfn.XLOOKUP(N67,'월간 계획'!S:S,'월간 계획'!C:C,"")</f>
        <v>김도근</v>
      </c>
      <c r="L67" s="93" t="str">
        <f>IF(E67=F67,"ok","확인")</f>
        <v>ok</v>
      </c>
      <c r="M67" s="93" t="s">
        <v>393</v>
      </c>
      <c r="N67" s="93" t="s">
        <v>394</v>
      </c>
    </row>
    <row r="68" spans="1:39" ht="30" customHeight="1" thickTop="1" thickBot="1">
      <c r="A68" s="130" t="s">
        <v>348</v>
      </c>
      <c r="B68" s="99" t="s">
        <v>349</v>
      </c>
      <c r="C68" s="100" t="s">
        <v>350</v>
      </c>
      <c r="D68" s="100" t="s">
        <v>351</v>
      </c>
      <c r="E68" s="100" t="s">
        <v>352</v>
      </c>
      <c r="F68" s="100" t="s">
        <v>353</v>
      </c>
      <c r="G68" s="100" t="s">
        <v>352</v>
      </c>
      <c r="H68" s="100" t="s">
        <v>351</v>
      </c>
      <c r="I68" s="99" t="s">
        <v>350</v>
      </c>
      <c r="J68" s="131" t="s">
        <v>354</v>
      </c>
      <c r="K68" s="102" t="s">
        <v>355</v>
      </c>
    </row>
    <row r="69" spans="1:39" ht="30" customHeight="1" thickTop="1">
      <c r="A69" s="132" t="s">
        <v>356</v>
      </c>
      <c r="B69" s="137"/>
      <c r="C69" s="134"/>
      <c r="D69" s="134"/>
      <c r="E69" s="134"/>
      <c r="F69" s="339" t="s">
        <v>395</v>
      </c>
      <c r="G69" s="340"/>
      <c r="H69" s="111">
        <v>0.24583333333333335</v>
      </c>
      <c r="I69" s="111">
        <v>0.2673611111111111</v>
      </c>
      <c r="J69" s="111">
        <v>0.28819444444444448</v>
      </c>
      <c r="K69" s="107" t="s">
        <v>357</v>
      </c>
      <c r="L69" s="108"/>
      <c r="M69" s="108"/>
      <c r="N69" s="108"/>
      <c r="P69" s="108"/>
      <c r="Q69" s="108"/>
      <c r="R69" s="108"/>
      <c r="S69" s="108"/>
      <c r="T69" s="108"/>
      <c r="V69" s="108">
        <f>C69-B69</f>
        <v>0</v>
      </c>
      <c r="W69" s="108">
        <f t="shared" ref="W69:Y73" si="15">D69-C69</f>
        <v>0</v>
      </c>
      <c r="X69" s="108">
        <f t="shared" si="15"/>
        <v>0</v>
      </c>
      <c r="Y69" s="108" t="e">
        <f t="shared" si="15"/>
        <v>#VALUE!</v>
      </c>
      <c r="Z69" s="108" t="e">
        <f>G69-F69</f>
        <v>#VALUE!</v>
      </c>
      <c r="AA69" s="108">
        <f t="shared" ref="AA69:AC73" si="16">H69-G69</f>
        <v>0.24583333333333335</v>
      </c>
      <c r="AB69" s="108">
        <f t="shared" si="16"/>
        <v>2.1527777777777757E-2</v>
      </c>
      <c r="AC69" s="108">
        <f t="shared" si="16"/>
        <v>2.083333333333337E-2</v>
      </c>
    </row>
    <row r="70" spans="1:39" ht="30" customHeight="1">
      <c r="A70" s="133" t="s">
        <v>358</v>
      </c>
      <c r="B70" s="110">
        <v>0.2986111111111111</v>
      </c>
      <c r="C70" s="105">
        <f>B70+"00:25"</f>
        <v>0.31597222222222221</v>
      </c>
      <c r="D70" s="111">
        <v>0.34236111111111112</v>
      </c>
      <c r="E70" s="111">
        <v>0.36041666666666666</v>
      </c>
      <c r="F70" s="111">
        <v>0.37291666666666662</v>
      </c>
      <c r="G70" s="111">
        <v>0.38541666666666669</v>
      </c>
      <c r="H70" s="111">
        <v>0.40208333333333335</v>
      </c>
      <c r="I70" s="111">
        <v>0.4236111111111111</v>
      </c>
      <c r="J70" s="111">
        <v>0.44444444444444442</v>
      </c>
      <c r="K70" s="113" t="s">
        <v>357</v>
      </c>
      <c r="L70" s="108"/>
      <c r="M70" s="108"/>
      <c r="N70" s="108"/>
      <c r="P70" s="108"/>
      <c r="Q70" s="108"/>
      <c r="R70" s="108"/>
      <c r="S70" s="108"/>
      <c r="T70" s="108"/>
      <c r="V70" s="108">
        <f>C70-B70</f>
        <v>1.7361111111111105E-2</v>
      </c>
      <c r="W70" s="108">
        <f t="shared" si="15"/>
        <v>2.6388888888888906E-2</v>
      </c>
      <c r="X70" s="108">
        <f t="shared" si="15"/>
        <v>1.8055555555555547E-2</v>
      </c>
      <c r="Y70" s="108">
        <f t="shared" si="15"/>
        <v>1.2499999999999956E-2</v>
      </c>
      <c r="Z70" s="108">
        <f>G70-F70</f>
        <v>1.2500000000000067E-2</v>
      </c>
      <c r="AA70" s="108">
        <f t="shared" si="16"/>
        <v>1.6666666666666663E-2</v>
      </c>
      <c r="AB70" s="108">
        <f t="shared" si="16"/>
        <v>2.1527777777777757E-2</v>
      </c>
      <c r="AC70" s="108">
        <f t="shared" si="16"/>
        <v>2.0833333333333315E-2</v>
      </c>
      <c r="AE70" s="108">
        <f>B70-B54</f>
        <v>1.3888888888888895E-2</v>
      </c>
      <c r="AF70" s="108">
        <f t="shared" ref="AF70:AM73" si="17">C70-C54</f>
        <v>1.3888888888888895E-2</v>
      </c>
      <c r="AG70" s="108">
        <f t="shared" si="17"/>
        <v>1.3888888888888895E-2</v>
      </c>
      <c r="AH70" s="108">
        <f t="shared" si="17"/>
        <v>1.3888888888888895E-2</v>
      </c>
      <c r="AI70" s="108">
        <f t="shared" si="17"/>
        <v>1.388888888888884E-2</v>
      </c>
      <c r="AJ70" s="108">
        <f t="shared" si="17"/>
        <v>1.3888888888888951E-2</v>
      </c>
      <c r="AK70" s="108">
        <f t="shared" si="17"/>
        <v>1.3888888888888895E-2</v>
      </c>
      <c r="AL70" s="108">
        <f t="shared" si="17"/>
        <v>1.388888888888884E-2</v>
      </c>
      <c r="AM70" s="108">
        <f t="shared" si="17"/>
        <v>1.388888888888884E-2</v>
      </c>
    </row>
    <row r="71" spans="1:39" ht="30" customHeight="1">
      <c r="A71" s="133" t="s">
        <v>359</v>
      </c>
      <c r="B71" s="110">
        <v>0.46527777777777773</v>
      </c>
      <c r="C71" s="111">
        <f>B71++"00:25"</f>
        <v>0.48263888888888884</v>
      </c>
      <c r="D71" s="111">
        <v>0.50902777777777775</v>
      </c>
      <c r="E71" s="111">
        <v>0.52708333333333335</v>
      </c>
      <c r="F71" s="111">
        <v>0.5395833333333333</v>
      </c>
      <c r="G71" s="111">
        <v>5.2083333333333336E-2</v>
      </c>
      <c r="H71" s="114">
        <v>6.8749999999999992E-2</v>
      </c>
      <c r="I71" s="111">
        <v>9.0277777777777776E-2</v>
      </c>
      <c r="J71" s="111">
        <v>0.1111111111111111</v>
      </c>
      <c r="K71" s="113" t="s">
        <v>357</v>
      </c>
      <c r="L71" s="108"/>
      <c r="M71" s="108"/>
      <c r="N71" s="108"/>
      <c r="P71" s="108"/>
      <c r="Q71" s="108"/>
      <c r="R71" s="108"/>
      <c r="S71" s="108"/>
      <c r="T71" s="108"/>
      <c r="V71" s="108">
        <f>C71-B71</f>
        <v>1.7361111111111105E-2</v>
      </c>
      <c r="W71" s="108">
        <f t="shared" si="15"/>
        <v>2.6388888888888906E-2</v>
      </c>
      <c r="X71" s="108">
        <f t="shared" si="15"/>
        <v>1.8055555555555602E-2</v>
      </c>
      <c r="Y71" s="108">
        <f t="shared" si="15"/>
        <v>1.2499999999999956E-2</v>
      </c>
      <c r="Z71" s="108">
        <f>G71-F71</f>
        <v>-0.48749999999999999</v>
      </c>
      <c r="AA71" s="108">
        <f t="shared" si="16"/>
        <v>1.6666666666666656E-2</v>
      </c>
      <c r="AB71" s="108">
        <f t="shared" si="16"/>
        <v>2.1527777777777785E-2</v>
      </c>
      <c r="AC71" s="108">
        <f t="shared" si="16"/>
        <v>2.0833333333333329E-2</v>
      </c>
      <c r="AE71" s="108">
        <f t="shared" ref="AE71:AE73" si="18">B71-B55</f>
        <v>1.388888888888884E-2</v>
      </c>
      <c r="AF71" s="108">
        <f t="shared" si="17"/>
        <v>1.388888888888884E-2</v>
      </c>
      <c r="AG71" s="108">
        <f t="shared" si="17"/>
        <v>1.3888888888888895E-2</v>
      </c>
      <c r="AH71" s="108">
        <f t="shared" si="17"/>
        <v>1.3888888888888951E-2</v>
      </c>
      <c r="AI71" s="108">
        <f t="shared" si="17"/>
        <v>1.388888888888884E-2</v>
      </c>
      <c r="AJ71" s="108">
        <f t="shared" si="17"/>
        <v>-0.4861111111111111</v>
      </c>
      <c r="AK71" s="108">
        <f t="shared" si="17"/>
        <v>1.3888888888888881E-2</v>
      </c>
      <c r="AL71" s="108">
        <f t="shared" si="17"/>
        <v>1.3888888888888881E-2</v>
      </c>
      <c r="AM71" s="108">
        <f t="shared" si="17"/>
        <v>1.3888888888888881E-2</v>
      </c>
    </row>
    <row r="72" spans="1:39" ht="30" customHeight="1">
      <c r="A72" s="133" t="s">
        <v>360</v>
      </c>
      <c r="B72" s="110">
        <v>0.13194444444444445</v>
      </c>
      <c r="C72" s="111">
        <f>B72++"00:25"</f>
        <v>0.14930555555555555</v>
      </c>
      <c r="D72" s="111">
        <v>0.17569444444444446</v>
      </c>
      <c r="E72" s="111">
        <v>0.19375000000000001</v>
      </c>
      <c r="F72" s="111">
        <v>0.20625000000000002</v>
      </c>
      <c r="G72" s="111">
        <v>0.21875</v>
      </c>
      <c r="H72" s="111">
        <v>0.23541666666666669</v>
      </c>
      <c r="I72" s="111">
        <v>0.25694444444444448</v>
      </c>
      <c r="J72" s="111">
        <v>0.27777777777777779</v>
      </c>
      <c r="K72" s="113" t="s">
        <v>357</v>
      </c>
      <c r="L72" s="108"/>
      <c r="M72" s="108"/>
      <c r="N72" s="108"/>
      <c r="P72" s="108"/>
      <c r="Q72" s="108"/>
      <c r="R72" s="108"/>
      <c r="S72" s="108"/>
      <c r="T72" s="108"/>
      <c r="V72" s="108">
        <f>C72-B72</f>
        <v>1.7361111111111105E-2</v>
      </c>
      <c r="W72" s="108">
        <f t="shared" si="15"/>
        <v>2.6388888888888906E-2</v>
      </c>
      <c r="X72" s="108">
        <f t="shared" si="15"/>
        <v>1.8055555555555547E-2</v>
      </c>
      <c r="Y72" s="108">
        <f t="shared" si="15"/>
        <v>1.2500000000000011E-2</v>
      </c>
      <c r="Z72" s="108">
        <f>G72-F72</f>
        <v>1.2499999999999983E-2</v>
      </c>
      <c r="AA72" s="108">
        <f t="shared" si="16"/>
        <v>1.6666666666666691E-2</v>
      </c>
      <c r="AB72" s="108">
        <f t="shared" si="16"/>
        <v>2.1527777777777785E-2</v>
      </c>
      <c r="AC72" s="108">
        <f t="shared" si="16"/>
        <v>2.0833333333333315E-2</v>
      </c>
      <c r="AE72" s="108">
        <f t="shared" si="18"/>
        <v>1.3888888888888881E-2</v>
      </c>
      <c r="AF72" s="108">
        <f t="shared" si="17"/>
        <v>1.3888888888888867E-2</v>
      </c>
      <c r="AG72" s="108">
        <f t="shared" si="17"/>
        <v>1.3888888888888895E-2</v>
      </c>
      <c r="AH72" s="108">
        <f t="shared" si="17"/>
        <v>1.3888888888888895E-2</v>
      </c>
      <c r="AI72" s="108">
        <f t="shared" si="17"/>
        <v>1.3888888888888895E-2</v>
      </c>
      <c r="AJ72" s="108">
        <f t="shared" si="17"/>
        <v>1.3888888888888867E-2</v>
      </c>
      <c r="AK72" s="108">
        <f t="shared" si="17"/>
        <v>1.3888888888888923E-2</v>
      </c>
      <c r="AL72" s="108">
        <f t="shared" si="17"/>
        <v>1.3888888888888923E-2</v>
      </c>
      <c r="AM72" s="108">
        <f t="shared" si="17"/>
        <v>1.3888888888888895E-2</v>
      </c>
    </row>
    <row r="73" spans="1:39" ht="30" customHeight="1">
      <c r="A73" s="133" t="s">
        <v>361</v>
      </c>
      <c r="B73" s="110">
        <v>0.30555555555555552</v>
      </c>
      <c r="C73" s="111">
        <f>B73++"00:25"</f>
        <v>0.32291666666666663</v>
      </c>
      <c r="D73" s="111">
        <v>0.34930555555555554</v>
      </c>
      <c r="E73" s="111">
        <v>0.36736111111111108</v>
      </c>
      <c r="F73" s="111">
        <v>0.38194444444444442</v>
      </c>
      <c r="G73" s="111">
        <v>0.39444444444444443</v>
      </c>
      <c r="H73" s="111">
        <v>0.41111111111111115</v>
      </c>
      <c r="I73" s="111">
        <v>0.43263888888888885</v>
      </c>
      <c r="J73" s="111">
        <v>0.45347222222222222</v>
      </c>
      <c r="K73" s="119" t="s">
        <v>357</v>
      </c>
      <c r="L73" s="108"/>
      <c r="M73" s="108"/>
      <c r="N73" s="108"/>
      <c r="P73" s="108"/>
      <c r="Q73" s="108"/>
      <c r="R73" s="108"/>
      <c r="S73" s="108"/>
      <c r="T73" s="108"/>
      <c r="U73" s="93">
        <v>4.3</v>
      </c>
      <c r="V73" s="108">
        <f>C73-B73</f>
        <v>1.7361111111111105E-2</v>
      </c>
      <c r="W73" s="108">
        <f t="shared" si="15"/>
        <v>2.6388888888888906E-2</v>
      </c>
      <c r="X73" s="108">
        <f t="shared" si="15"/>
        <v>1.8055555555555547E-2</v>
      </c>
      <c r="Y73" s="108">
        <f>F73-E73</f>
        <v>1.4583333333333337E-2</v>
      </c>
      <c r="Z73" s="108">
        <f>G73-F73</f>
        <v>1.2500000000000011E-2</v>
      </c>
      <c r="AA73" s="108">
        <f t="shared" si="16"/>
        <v>1.6666666666666718E-2</v>
      </c>
      <c r="AB73" s="108">
        <f t="shared" si="16"/>
        <v>2.1527777777777701E-2</v>
      </c>
      <c r="AC73" s="108">
        <f t="shared" si="16"/>
        <v>2.083333333333337E-2</v>
      </c>
      <c r="AE73" s="108">
        <f t="shared" si="18"/>
        <v>1.4583333333333282E-2</v>
      </c>
      <c r="AF73" s="108">
        <f t="shared" si="17"/>
        <v>1.4583333333333282E-2</v>
      </c>
      <c r="AG73" s="108">
        <f t="shared" si="17"/>
        <v>1.4583333333333337E-2</v>
      </c>
      <c r="AH73" s="108">
        <f t="shared" si="17"/>
        <v>1.4583333333333282E-2</v>
      </c>
      <c r="AI73" s="108">
        <f t="shared" si="17"/>
        <v>1.5277777777777724E-2</v>
      </c>
      <c r="AJ73" s="108">
        <f t="shared" si="17"/>
        <v>1.5277777777777779E-2</v>
      </c>
      <c r="AK73" s="108">
        <f t="shared" si="17"/>
        <v>1.5277777777777835E-2</v>
      </c>
      <c r="AL73" s="108">
        <f t="shared" si="17"/>
        <v>1.5277777777777724E-2</v>
      </c>
      <c r="AM73" s="108">
        <f t="shared" si="17"/>
        <v>1.5277777777777724E-2</v>
      </c>
    </row>
    <row r="74" spans="1:39" ht="30" customHeight="1">
      <c r="A74" s="133"/>
      <c r="B74" s="134"/>
      <c r="C74" s="134"/>
      <c r="D74" s="134"/>
      <c r="E74" s="134"/>
      <c r="F74" s="134"/>
      <c r="G74" s="134"/>
      <c r="H74" s="134"/>
      <c r="I74" s="134"/>
      <c r="J74" s="141"/>
      <c r="K74" s="119" t="s">
        <v>357</v>
      </c>
    </row>
    <row r="75" spans="1:39" ht="30" customHeight="1" thickBot="1">
      <c r="A75" s="135">
        <v>5</v>
      </c>
      <c r="C75" s="125"/>
      <c r="D75" s="125"/>
      <c r="E75" s="125"/>
      <c r="F75" s="126"/>
      <c r="G75" s="126"/>
      <c r="H75" s="126"/>
      <c r="I75" s="126"/>
      <c r="J75" s="136"/>
      <c r="K75" s="310" t="s">
        <v>362</v>
      </c>
    </row>
    <row r="76" spans="1:39" ht="30" customHeight="1" thickTop="1" thickBot="1">
      <c r="A76" s="313" t="s">
        <v>363</v>
      </c>
      <c r="B76" s="314"/>
      <c r="C76" s="314"/>
      <c r="D76" s="314"/>
      <c r="E76" s="314"/>
      <c r="F76" s="314"/>
      <c r="G76" s="314"/>
      <c r="H76" s="314"/>
      <c r="I76" s="314"/>
      <c r="J76" s="337"/>
      <c r="K76" s="311"/>
    </row>
    <row r="77" spans="1:39" ht="30" customHeight="1" thickTop="1">
      <c r="A77" s="315" t="s">
        <v>364</v>
      </c>
      <c r="B77" s="316"/>
      <c r="C77" s="317"/>
      <c r="D77" s="316"/>
      <c r="E77" s="318" t="s">
        <v>365</v>
      </c>
      <c r="F77" s="319"/>
      <c r="G77" s="320"/>
      <c r="H77" s="318" t="s">
        <v>387</v>
      </c>
      <c r="I77" s="319"/>
      <c r="J77" s="338"/>
      <c r="K77" s="311"/>
    </row>
    <row r="78" spans="1:39" ht="30" customHeight="1">
      <c r="A78" s="329" t="s">
        <v>367</v>
      </c>
      <c r="B78" s="330"/>
      <c r="C78" s="331" t="s">
        <v>368</v>
      </c>
      <c r="D78" s="331"/>
      <c r="E78" s="332"/>
      <c r="F78" s="333" t="s">
        <v>369</v>
      </c>
      <c r="G78" s="333"/>
      <c r="H78" s="333"/>
      <c r="I78" s="333"/>
      <c r="J78" s="334"/>
      <c r="K78" s="311"/>
    </row>
    <row r="79" spans="1:39" ht="30" customHeight="1">
      <c r="A79" s="335" t="s">
        <v>370</v>
      </c>
      <c r="B79" s="336"/>
      <c r="C79" s="128" t="s">
        <v>371</v>
      </c>
      <c r="D79" s="331" t="s">
        <v>372</v>
      </c>
      <c r="E79" s="332"/>
      <c r="F79" s="333" t="s">
        <v>373</v>
      </c>
      <c r="G79" s="333"/>
      <c r="H79" s="333"/>
      <c r="I79" s="333"/>
      <c r="J79" s="334"/>
      <c r="K79" s="311"/>
    </row>
    <row r="80" spans="1:39" ht="30" customHeight="1" thickBot="1">
      <c r="A80" s="321" t="s">
        <v>374</v>
      </c>
      <c r="B80" s="322"/>
      <c r="C80" s="129" t="s">
        <v>375</v>
      </c>
      <c r="D80" s="323" t="s">
        <v>376</v>
      </c>
      <c r="E80" s="324"/>
      <c r="F80" s="325" t="s">
        <v>377</v>
      </c>
      <c r="G80" s="325"/>
      <c r="H80" s="325"/>
      <c r="I80" s="325"/>
      <c r="J80" s="326"/>
      <c r="K80" s="312"/>
    </row>
    <row r="81" spans="1:39" ht="30" customHeight="1" thickTop="1">
      <c r="A81" s="305" t="s">
        <v>396</v>
      </c>
      <c r="B81" s="305"/>
      <c r="C81" s="305"/>
      <c r="D81" s="305"/>
      <c r="E81" s="305"/>
      <c r="F81" s="305"/>
      <c r="G81" s="305"/>
      <c r="H81" s="305"/>
      <c r="I81" s="327" t="s">
        <v>342</v>
      </c>
      <c r="J81" s="328"/>
    </row>
    <row r="82" spans="1:39" ht="30" customHeight="1">
      <c r="A82" s="305"/>
      <c r="B82" s="305"/>
      <c r="C82" s="305"/>
      <c r="D82" s="305"/>
      <c r="E82" s="305"/>
      <c r="F82" s="305"/>
      <c r="G82" s="305"/>
      <c r="H82" s="305"/>
      <c r="I82" s="308">
        <f>H87</f>
        <v>8.2638888888888887E-2</v>
      </c>
      <c r="J82" s="307"/>
    </row>
    <row r="83" spans="1:39" ht="30" customHeight="1" thickBot="1">
      <c r="A83" s="309">
        <f>$A$3</f>
        <v>45078</v>
      </c>
      <c r="B83" s="309"/>
      <c r="C83" s="309"/>
      <c r="D83" s="94" t="s">
        <v>343</v>
      </c>
      <c r="E83" s="274">
        <f>_xlfn.XLOOKUP(H83,'월간 계획'!C:C,'월간 계획'!B:B,"")</f>
        <v>3622</v>
      </c>
      <c r="F83" s="296">
        <f>_xlfn.XLOOKUP(J83,'월간 계획'!C:C,'월간 계획'!B:B,"")</f>
        <v>3622</v>
      </c>
      <c r="G83" s="95" t="s">
        <v>344</v>
      </c>
      <c r="H83" s="95" t="str">
        <f>_xlfn.XLOOKUP(M83,'월간 계획'!S:S,'월간 계획'!C:C,"")</f>
        <v>자선호</v>
      </c>
      <c r="I83" s="95" t="s">
        <v>345</v>
      </c>
      <c r="J83" s="96" t="str">
        <f>_xlfn.XLOOKUP(N83,'월간 계획'!S:S,'월간 계획'!C:C,"")</f>
        <v>김만철</v>
      </c>
      <c r="L83" s="93" t="str">
        <f>IF(E83=F83,"ok","확인")</f>
        <v>ok</v>
      </c>
      <c r="M83" s="93" t="s">
        <v>397</v>
      </c>
      <c r="N83" s="93" t="s">
        <v>398</v>
      </c>
    </row>
    <row r="84" spans="1:39" ht="30" customHeight="1" thickTop="1" thickBot="1">
      <c r="A84" s="130" t="s">
        <v>348</v>
      </c>
      <c r="B84" s="99" t="s">
        <v>349</v>
      </c>
      <c r="C84" s="100" t="s">
        <v>350</v>
      </c>
      <c r="D84" s="100" t="s">
        <v>351</v>
      </c>
      <c r="E84" s="100" t="s">
        <v>352</v>
      </c>
      <c r="F84" s="100" t="s">
        <v>353</v>
      </c>
      <c r="G84" s="100" t="s">
        <v>352</v>
      </c>
      <c r="H84" s="100" t="s">
        <v>351</v>
      </c>
      <c r="I84" s="99" t="s">
        <v>350</v>
      </c>
      <c r="J84" s="131" t="s">
        <v>354</v>
      </c>
      <c r="K84" s="102" t="s">
        <v>355</v>
      </c>
    </row>
    <row r="85" spans="1:39" ht="30" customHeight="1" thickTop="1">
      <c r="A85" s="132" t="s">
        <v>356</v>
      </c>
      <c r="B85" s="137"/>
      <c r="C85" s="134"/>
      <c r="D85" s="134"/>
      <c r="E85" s="134"/>
      <c r="F85" s="111">
        <v>0.22916666666666666</v>
      </c>
      <c r="G85" s="111">
        <v>0.24166666666666667</v>
      </c>
      <c r="H85" s="111">
        <v>0.25833333333333336</v>
      </c>
      <c r="I85" s="111">
        <v>0.27986111111111112</v>
      </c>
      <c r="J85" s="111">
        <v>0.30069444444444443</v>
      </c>
      <c r="K85" s="107" t="s">
        <v>357</v>
      </c>
      <c r="L85" s="108"/>
      <c r="M85" s="108"/>
      <c r="N85" s="108"/>
      <c r="P85" s="108"/>
      <c r="Q85" s="108"/>
      <c r="R85" s="108"/>
      <c r="S85" s="108"/>
      <c r="T85" s="108"/>
      <c r="V85" s="108">
        <f>C85-B85</f>
        <v>0</v>
      </c>
      <c r="W85" s="108">
        <f t="shared" ref="W85:Y89" si="19">D85-C85</f>
        <v>0</v>
      </c>
      <c r="X85" s="108">
        <f t="shared" si="19"/>
        <v>0</v>
      </c>
      <c r="Y85" s="108">
        <f t="shared" si="19"/>
        <v>0.22916666666666666</v>
      </c>
      <c r="Z85" s="108">
        <f>G85-F85</f>
        <v>1.2500000000000011E-2</v>
      </c>
      <c r="AA85" s="108">
        <f t="shared" ref="AA85:AC89" si="20">H85-G85</f>
        <v>1.6666666666666691E-2</v>
      </c>
      <c r="AB85" s="108">
        <f t="shared" si="20"/>
        <v>2.1527777777777757E-2</v>
      </c>
      <c r="AC85" s="108">
        <f t="shared" si="20"/>
        <v>2.0833333333333315E-2</v>
      </c>
    </row>
    <row r="86" spans="1:39" ht="30" customHeight="1">
      <c r="A86" s="133" t="s">
        <v>358</v>
      </c>
      <c r="B86" s="110">
        <v>0.3125</v>
      </c>
      <c r="C86" s="105">
        <f>B86+"00:25"</f>
        <v>0.3298611111111111</v>
      </c>
      <c r="D86" s="111">
        <v>0.35625000000000001</v>
      </c>
      <c r="E86" s="111">
        <v>0.3743055555555555</v>
      </c>
      <c r="F86" s="111">
        <v>0.38680555555555557</v>
      </c>
      <c r="G86" s="111">
        <v>0.39930555555555558</v>
      </c>
      <c r="H86" s="111">
        <v>0.41597222222222219</v>
      </c>
      <c r="I86" s="111">
        <v>0.4375</v>
      </c>
      <c r="J86" s="111">
        <v>0.45833333333333331</v>
      </c>
      <c r="K86" s="113" t="s">
        <v>357</v>
      </c>
      <c r="L86" s="108"/>
      <c r="M86" s="108"/>
      <c r="N86" s="108"/>
      <c r="P86" s="108"/>
      <c r="Q86" s="108"/>
      <c r="R86" s="108"/>
      <c r="S86" s="108"/>
      <c r="T86" s="108"/>
      <c r="V86" s="108">
        <f>C86-B86</f>
        <v>1.7361111111111105E-2</v>
      </c>
      <c r="W86" s="108">
        <f t="shared" si="19"/>
        <v>2.6388888888888906E-2</v>
      </c>
      <c r="X86" s="108">
        <f t="shared" si="19"/>
        <v>1.8055555555555491E-2</v>
      </c>
      <c r="Y86" s="108">
        <f t="shared" si="19"/>
        <v>1.2500000000000067E-2</v>
      </c>
      <c r="Z86" s="108">
        <f>G86-F86</f>
        <v>1.2500000000000011E-2</v>
      </c>
      <c r="AA86" s="108">
        <f t="shared" si="20"/>
        <v>1.6666666666666607E-2</v>
      </c>
      <c r="AB86" s="108">
        <f t="shared" si="20"/>
        <v>2.1527777777777812E-2</v>
      </c>
      <c r="AC86" s="108">
        <f t="shared" si="20"/>
        <v>2.0833333333333315E-2</v>
      </c>
      <c r="AE86" s="108">
        <f>B86-B70</f>
        <v>1.3888888888888895E-2</v>
      </c>
      <c r="AF86" s="108">
        <f t="shared" ref="AF86:AM89" si="21">C86-C70</f>
        <v>1.3888888888888895E-2</v>
      </c>
      <c r="AG86" s="108">
        <f t="shared" si="21"/>
        <v>1.3888888888888895E-2</v>
      </c>
      <c r="AH86" s="108">
        <f t="shared" si="21"/>
        <v>1.388888888888884E-2</v>
      </c>
      <c r="AI86" s="108">
        <f t="shared" si="21"/>
        <v>1.3888888888888951E-2</v>
      </c>
      <c r="AJ86" s="108">
        <f t="shared" si="21"/>
        <v>1.3888888888888895E-2</v>
      </c>
      <c r="AK86" s="108">
        <f t="shared" si="21"/>
        <v>1.388888888888884E-2</v>
      </c>
      <c r="AL86" s="108">
        <f t="shared" si="21"/>
        <v>1.3888888888888895E-2</v>
      </c>
      <c r="AM86" s="108">
        <f t="shared" si="21"/>
        <v>1.3888888888888895E-2</v>
      </c>
    </row>
    <row r="87" spans="1:39" ht="30" customHeight="1">
      <c r="A87" s="133" t="s">
        <v>359</v>
      </c>
      <c r="B87" s="110">
        <v>0.47916666666666669</v>
      </c>
      <c r="C87" s="111">
        <f>B87++"00:25"</f>
        <v>0.49652777777777779</v>
      </c>
      <c r="D87" s="111">
        <v>0.5229166666666667</v>
      </c>
      <c r="E87" s="111">
        <v>0.54097222222222219</v>
      </c>
      <c r="F87" s="111">
        <v>5.347222222222222E-2</v>
      </c>
      <c r="G87" s="111">
        <v>6.5972222222222224E-2</v>
      </c>
      <c r="H87" s="114">
        <v>8.2638888888888887E-2</v>
      </c>
      <c r="I87" s="111">
        <v>0.10416666666666667</v>
      </c>
      <c r="J87" s="111">
        <v>0.125</v>
      </c>
      <c r="K87" s="113" t="s">
        <v>357</v>
      </c>
      <c r="L87" s="108"/>
      <c r="M87" s="108"/>
      <c r="N87" s="108"/>
      <c r="P87" s="108"/>
      <c r="Q87" s="108"/>
      <c r="R87" s="108"/>
      <c r="S87" s="108"/>
      <c r="T87" s="108"/>
      <c r="V87" s="108">
        <f>C87-B87</f>
        <v>1.7361111111111105E-2</v>
      </c>
      <c r="W87" s="108">
        <f t="shared" si="19"/>
        <v>2.6388888888888906E-2</v>
      </c>
      <c r="X87" s="108">
        <f t="shared" si="19"/>
        <v>1.8055555555555491E-2</v>
      </c>
      <c r="Y87" s="108">
        <f t="shared" si="19"/>
        <v>-0.48749999999999999</v>
      </c>
      <c r="Z87" s="108">
        <f>G87-F87</f>
        <v>1.2500000000000004E-2</v>
      </c>
      <c r="AA87" s="108">
        <f t="shared" si="20"/>
        <v>1.6666666666666663E-2</v>
      </c>
      <c r="AB87" s="108">
        <f t="shared" si="20"/>
        <v>2.1527777777777785E-2</v>
      </c>
      <c r="AC87" s="108">
        <f t="shared" si="20"/>
        <v>2.0833333333333329E-2</v>
      </c>
      <c r="AE87" s="108">
        <f t="shared" ref="AE87:AE89" si="22">B87-B71</f>
        <v>1.3888888888888951E-2</v>
      </c>
      <c r="AF87" s="108">
        <f t="shared" si="21"/>
        <v>1.3888888888888951E-2</v>
      </c>
      <c r="AG87" s="108">
        <f t="shared" si="21"/>
        <v>1.3888888888888951E-2</v>
      </c>
      <c r="AH87" s="108">
        <f t="shared" si="21"/>
        <v>1.388888888888884E-2</v>
      </c>
      <c r="AI87" s="108">
        <f t="shared" si="21"/>
        <v>-0.4861111111111111</v>
      </c>
      <c r="AJ87" s="108">
        <f t="shared" si="21"/>
        <v>1.3888888888888888E-2</v>
      </c>
      <c r="AK87" s="108">
        <f t="shared" si="21"/>
        <v>1.3888888888888895E-2</v>
      </c>
      <c r="AL87" s="108">
        <f t="shared" si="21"/>
        <v>1.3888888888888895E-2</v>
      </c>
      <c r="AM87" s="108">
        <f t="shared" si="21"/>
        <v>1.3888888888888895E-2</v>
      </c>
    </row>
    <row r="88" spans="1:39" ht="30" customHeight="1">
      <c r="A88" s="133" t="s">
        <v>360</v>
      </c>
      <c r="B88" s="110">
        <v>0.14583333333333334</v>
      </c>
      <c r="C88" s="111">
        <f>B88++"00:25"</f>
        <v>0.16319444444444445</v>
      </c>
      <c r="D88" s="111">
        <v>0.18958333333333333</v>
      </c>
      <c r="E88" s="111">
        <v>0.2076388888888889</v>
      </c>
      <c r="F88" s="111">
        <v>0.22013888888888888</v>
      </c>
      <c r="G88" s="111">
        <v>0.23263888888888887</v>
      </c>
      <c r="H88" s="111">
        <v>0.24930555555555556</v>
      </c>
      <c r="I88" s="111">
        <v>0.27083333333333331</v>
      </c>
      <c r="J88" s="111">
        <v>0.29166666666666669</v>
      </c>
      <c r="K88" s="113" t="s">
        <v>357</v>
      </c>
      <c r="L88" s="108"/>
      <c r="M88" s="108"/>
      <c r="N88" s="108"/>
      <c r="P88" s="108"/>
      <c r="Q88" s="108"/>
      <c r="R88" s="108"/>
      <c r="S88" s="108"/>
      <c r="T88" s="108"/>
      <c r="V88" s="108">
        <f>C88-B88</f>
        <v>1.7361111111111105E-2</v>
      </c>
      <c r="W88" s="108">
        <f t="shared" si="19"/>
        <v>2.6388888888888878E-2</v>
      </c>
      <c r="X88" s="108">
        <f t="shared" si="19"/>
        <v>1.8055555555555575E-2</v>
      </c>
      <c r="Y88" s="108">
        <f t="shared" si="19"/>
        <v>1.2499999999999983E-2</v>
      </c>
      <c r="Z88" s="108">
        <f>G88-F88</f>
        <v>1.2499999999999983E-2</v>
      </c>
      <c r="AA88" s="108">
        <f t="shared" si="20"/>
        <v>1.6666666666666691E-2</v>
      </c>
      <c r="AB88" s="108">
        <f t="shared" si="20"/>
        <v>2.1527777777777757E-2</v>
      </c>
      <c r="AC88" s="108">
        <f t="shared" si="20"/>
        <v>2.083333333333337E-2</v>
      </c>
      <c r="AE88" s="108">
        <f t="shared" si="22"/>
        <v>1.3888888888888895E-2</v>
      </c>
      <c r="AF88" s="108">
        <f t="shared" si="21"/>
        <v>1.3888888888888895E-2</v>
      </c>
      <c r="AG88" s="108">
        <f t="shared" si="21"/>
        <v>1.3888888888888867E-2</v>
      </c>
      <c r="AH88" s="108">
        <f t="shared" si="21"/>
        <v>1.3888888888888895E-2</v>
      </c>
      <c r="AI88" s="108">
        <f t="shared" si="21"/>
        <v>1.3888888888888867E-2</v>
      </c>
      <c r="AJ88" s="108">
        <f t="shared" si="21"/>
        <v>1.3888888888888867E-2</v>
      </c>
      <c r="AK88" s="108">
        <f t="shared" si="21"/>
        <v>1.3888888888888867E-2</v>
      </c>
      <c r="AL88" s="108">
        <f t="shared" si="21"/>
        <v>1.388888888888884E-2</v>
      </c>
      <c r="AM88" s="108">
        <f t="shared" si="21"/>
        <v>1.3888888888888895E-2</v>
      </c>
    </row>
    <row r="89" spans="1:39" ht="30" customHeight="1">
      <c r="A89" s="133" t="s">
        <v>361</v>
      </c>
      <c r="B89" s="110">
        <v>0.32013888888888892</v>
      </c>
      <c r="C89" s="111">
        <f>B89++"00:25"</f>
        <v>0.33750000000000002</v>
      </c>
      <c r="D89" s="111">
        <v>0.36388888888888887</v>
      </c>
      <c r="E89" s="111">
        <v>0.38194444444444442</v>
      </c>
      <c r="F89" s="111">
        <v>0.3972222222222222</v>
      </c>
      <c r="G89" s="111">
        <v>0.40972222222222227</v>
      </c>
      <c r="H89" s="111">
        <v>0.42638888888888887</v>
      </c>
      <c r="I89" s="111">
        <v>0.44791666666666669</v>
      </c>
      <c r="J89" s="111">
        <v>0.46875</v>
      </c>
      <c r="K89" s="119" t="s">
        <v>357</v>
      </c>
      <c r="L89" s="108"/>
      <c r="M89" s="108"/>
      <c r="N89" s="108"/>
      <c r="P89" s="108"/>
      <c r="Q89" s="108"/>
      <c r="R89" s="108"/>
      <c r="S89" s="108"/>
      <c r="T89" s="108"/>
      <c r="U89" s="93">
        <v>4.5</v>
      </c>
      <c r="V89" s="108">
        <f>C89-B89</f>
        <v>1.7361111111111105E-2</v>
      </c>
      <c r="W89" s="108">
        <f t="shared" si="19"/>
        <v>2.6388888888888851E-2</v>
      </c>
      <c r="X89" s="108">
        <f t="shared" si="19"/>
        <v>1.8055555555555547E-2</v>
      </c>
      <c r="Y89" s="108">
        <f>F89-E89</f>
        <v>1.5277777777777779E-2</v>
      </c>
      <c r="Z89" s="108">
        <f>G89-F89</f>
        <v>1.2500000000000067E-2</v>
      </c>
      <c r="AA89" s="108">
        <f t="shared" si="20"/>
        <v>1.6666666666666607E-2</v>
      </c>
      <c r="AB89" s="108">
        <f t="shared" si="20"/>
        <v>2.1527777777777812E-2</v>
      </c>
      <c r="AC89" s="108">
        <f t="shared" si="20"/>
        <v>2.0833333333333315E-2</v>
      </c>
      <c r="AE89" s="108">
        <f t="shared" si="22"/>
        <v>1.4583333333333393E-2</v>
      </c>
      <c r="AF89" s="108">
        <f t="shared" si="21"/>
        <v>1.4583333333333393E-2</v>
      </c>
      <c r="AG89" s="108">
        <f t="shared" si="21"/>
        <v>1.4583333333333337E-2</v>
      </c>
      <c r="AH89" s="108">
        <f t="shared" si="21"/>
        <v>1.4583333333333337E-2</v>
      </c>
      <c r="AI89" s="108">
        <f t="shared" si="21"/>
        <v>1.5277777777777779E-2</v>
      </c>
      <c r="AJ89" s="108">
        <f t="shared" si="21"/>
        <v>1.5277777777777835E-2</v>
      </c>
      <c r="AK89" s="108">
        <f t="shared" si="21"/>
        <v>1.5277777777777724E-2</v>
      </c>
      <c r="AL89" s="108">
        <f t="shared" si="21"/>
        <v>1.5277777777777835E-2</v>
      </c>
      <c r="AM89" s="108">
        <f t="shared" si="21"/>
        <v>1.5277777777777779E-2</v>
      </c>
    </row>
    <row r="90" spans="1:39" ht="30" customHeight="1">
      <c r="A90" s="133"/>
      <c r="B90" s="143"/>
      <c r="C90" s="143"/>
      <c r="D90" s="143"/>
      <c r="E90" s="143"/>
      <c r="F90" s="144"/>
      <c r="G90" s="144"/>
      <c r="H90" s="144"/>
      <c r="I90" s="144"/>
      <c r="J90" s="145"/>
      <c r="K90" s="123"/>
    </row>
    <row r="91" spans="1:39" ht="30" customHeight="1" thickBot="1">
      <c r="A91" s="135">
        <v>6</v>
      </c>
      <c r="B91" s="125"/>
      <c r="C91" s="125"/>
      <c r="D91" s="125"/>
      <c r="E91" s="125"/>
      <c r="F91" s="126"/>
      <c r="G91" s="126"/>
      <c r="H91" s="126"/>
      <c r="I91" s="126"/>
      <c r="J91" s="136"/>
      <c r="K91" s="310" t="s">
        <v>362</v>
      </c>
    </row>
    <row r="92" spans="1:39" ht="30" customHeight="1" thickTop="1" thickBot="1">
      <c r="A92" s="313" t="s">
        <v>363</v>
      </c>
      <c r="B92" s="314"/>
      <c r="C92" s="314"/>
      <c r="D92" s="314"/>
      <c r="E92" s="314"/>
      <c r="F92" s="314"/>
      <c r="G92" s="314"/>
      <c r="H92" s="314"/>
      <c r="I92" s="314"/>
      <c r="J92" s="337"/>
      <c r="K92" s="311"/>
    </row>
    <row r="93" spans="1:39" ht="30" customHeight="1" thickTop="1">
      <c r="A93" s="315" t="s">
        <v>364</v>
      </c>
      <c r="B93" s="316"/>
      <c r="C93" s="317"/>
      <c r="D93" s="316"/>
      <c r="E93" s="318" t="s">
        <v>365</v>
      </c>
      <c r="F93" s="319"/>
      <c r="G93" s="320"/>
      <c r="H93" s="318" t="s">
        <v>366</v>
      </c>
      <c r="I93" s="319"/>
      <c r="J93" s="338"/>
      <c r="K93" s="311"/>
    </row>
    <row r="94" spans="1:39" ht="30" customHeight="1">
      <c r="A94" s="329" t="s">
        <v>367</v>
      </c>
      <c r="B94" s="330"/>
      <c r="C94" s="331" t="s">
        <v>368</v>
      </c>
      <c r="D94" s="331"/>
      <c r="E94" s="332"/>
      <c r="F94" s="333" t="s">
        <v>369</v>
      </c>
      <c r="G94" s="333"/>
      <c r="H94" s="333"/>
      <c r="I94" s="333"/>
      <c r="J94" s="334"/>
      <c r="K94" s="311"/>
    </row>
    <row r="95" spans="1:39" ht="30" customHeight="1">
      <c r="A95" s="335" t="s">
        <v>370</v>
      </c>
      <c r="B95" s="336"/>
      <c r="C95" s="128" t="s">
        <v>371</v>
      </c>
      <c r="D95" s="331" t="s">
        <v>372</v>
      </c>
      <c r="E95" s="332"/>
      <c r="F95" s="333" t="s">
        <v>373</v>
      </c>
      <c r="G95" s="333"/>
      <c r="H95" s="333"/>
      <c r="I95" s="333"/>
      <c r="J95" s="334"/>
      <c r="K95" s="311"/>
    </row>
    <row r="96" spans="1:39" ht="30" customHeight="1" thickBot="1">
      <c r="A96" s="321" t="s">
        <v>374</v>
      </c>
      <c r="B96" s="322"/>
      <c r="C96" s="129" t="s">
        <v>375</v>
      </c>
      <c r="D96" s="323" t="s">
        <v>376</v>
      </c>
      <c r="E96" s="324"/>
      <c r="F96" s="325" t="s">
        <v>377</v>
      </c>
      <c r="G96" s="325"/>
      <c r="H96" s="325"/>
      <c r="I96" s="325"/>
      <c r="J96" s="326"/>
      <c r="K96" s="312"/>
    </row>
    <row r="97" spans="1:39" ht="30" customHeight="1" thickTop="1">
      <c r="A97" s="305" t="s">
        <v>399</v>
      </c>
      <c r="B97" s="305"/>
      <c r="C97" s="305"/>
      <c r="D97" s="305"/>
      <c r="E97" s="305"/>
      <c r="F97" s="305"/>
      <c r="G97" s="305"/>
      <c r="H97" s="305"/>
      <c r="I97" s="327" t="s">
        <v>342</v>
      </c>
      <c r="J97" s="328"/>
    </row>
    <row r="98" spans="1:39" ht="30" customHeight="1">
      <c r="A98" s="305"/>
      <c r="B98" s="305"/>
      <c r="C98" s="305"/>
      <c r="D98" s="305"/>
      <c r="E98" s="305"/>
      <c r="F98" s="305"/>
      <c r="G98" s="305"/>
      <c r="H98" s="305"/>
      <c r="I98" s="308">
        <f>H103</f>
        <v>9.6527777777777768E-2</v>
      </c>
      <c r="J98" s="307"/>
    </row>
    <row r="99" spans="1:39" ht="30" customHeight="1" thickBot="1">
      <c r="A99" s="309">
        <f>$A$3</f>
        <v>45078</v>
      </c>
      <c r="B99" s="309"/>
      <c r="C99" s="309"/>
      <c r="D99" s="94" t="s">
        <v>343</v>
      </c>
      <c r="E99" s="274">
        <v>3629</v>
      </c>
      <c r="F99" s="296" t="str">
        <f>_xlfn.XLOOKUP(J99,'월간 계획'!C:C,'월간 계획'!B:B,"")</f>
        <v>SP</v>
      </c>
      <c r="G99" s="95" t="s">
        <v>344</v>
      </c>
      <c r="H99" s="95" t="str">
        <f>_xlfn.XLOOKUP(M99,'월간 계획'!S:S,'월간 계획'!C:C,"")</f>
        <v>심기섭</v>
      </c>
      <c r="I99" s="95" t="s">
        <v>345</v>
      </c>
      <c r="J99" s="96" t="str">
        <f>_xlfn.XLOOKUP(N99,'월간 계획'!S:S,'월간 계획'!C:C,"")</f>
        <v>한태전</v>
      </c>
      <c r="L99" s="93" t="str">
        <f>IF(E99=F99,"ok","확인")</f>
        <v>확인</v>
      </c>
      <c r="M99" s="93" t="s">
        <v>400</v>
      </c>
      <c r="N99" s="93" t="s">
        <v>401</v>
      </c>
    </row>
    <row r="100" spans="1:39" ht="30" customHeight="1" thickTop="1" thickBot="1">
      <c r="A100" s="130" t="s">
        <v>348</v>
      </c>
      <c r="B100" s="99" t="s">
        <v>349</v>
      </c>
      <c r="C100" s="100" t="s">
        <v>350</v>
      </c>
      <c r="D100" s="100" t="s">
        <v>351</v>
      </c>
      <c r="E100" s="100" t="s">
        <v>352</v>
      </c>
      <c r="F100" s="100" t="s">
        <v>353</v>
      </c>
      <c r="G100" s="100" t="s">
        <v>352</v>
      </c>
      <c r="H100" s="100" t="s">
        <v>351</v>
      </c>
      <c r="I100" s="99" t="s">
        <v>350</v>
      </c>
      <c r="J100" s="131" t="s">
        <v>354</v>
      </c>
      <c r="K100" s="102" t="s">
        <v>355</v>
      </c>
    </row>
    <row r="101" spans="1:39" ht="30" customHeight="1" thickTop="1">
      <c r="A101" s="132" t="s">
        <v>356</v>
      </c>
      <c r="B101" s="137"/>
      <c r="C101" s="134"/>
      <c r="D101" s="134"/>
      <c r="E101" s="134"/>
      <c r="F101" s="111">
        <v>0.24166666666666667</v>
      </c>
      <c r="G101" s="111">
        <v>0.25416666666666665</v>
      </c>
      <c r="H101" s="111">
        <v>0.27083333333333331</v>
      </c>
      <c r="I101" s="111">
        <v>0.29236111111111113</v>
      </c>
      <c r="J101" s="111">
        <v>0.31319444444444444</v>
      </c>
      <c r="K101" s="107" t="s">
        <v>357</v>
      </c>
      <c r="L101" s="108"/>
      <c r="M101" s="108"/>
      <c r="N101" s="108"/>
      <c r="P101" s="108"/>
      <c r="Q101" s="108"/>
      <c r="R101" s="108"/>
      <c r="S101" s="108"/>
      <c r="T101" s="108"/>
      <c r="V101" s="108">
        <f>C101-B101</f>
        <v>0</v>
      </c>
      <c r="W101" s="108">
        <f t="shared" ref="W101:Y105" si="23">D101-C101</f>
        <v>0</v>
      </c>
      <c r="X101" s="108">
        <f t="shared" si="23"/>
        <v>0</v>
      </c>
      <c r="Y101" s="108">
        <f t="shared" si="23"/>
        <v>0.24166666666666667</v>
      </c>
      <c r="Z101" s="108">
        <f>G101-F101</f>
        <v>1.2499999999999983E-2</v>
      </c>
      <c r="AA101" s="108">
        <f t="shared" ref="AA101:AC105" si="24">H101-G101</f>
        <v>1.6666666666666663E-2</v>
      </c>
      <c r="AB101" s="108">
        <f t="shared" si="24"/>
        <v>2.1527777777777812E-2</v>
      </c>
      <c r="AC101" s="108">
        <f t="shared" si="24"/>
        <v>2.0833333333333315E-2</v>
      </c>
    </row>
    <row r="102" spans="1:39" ht="30" customHeight="1">
      <c r="A102" s="133" t="s">
        <v>358</v>
      </c>
      <c r="B102" s="110">
        <v>0.3263888888888889</v>
      </c>
      <c r="C102" s="105">
        <f>B102+"00:25"</f>
        <v>0.34375</v>
      </c>
      <c r="D102" s="111">
        <v>0.37013888888888885</v>
      </c>
      <c r="E102" s="111">
        <v>0.38819444444444445</v>
      </c>
      <c r="F102" s="111">
        <v>0.40069444444444446</v>
      </c>
      <c r="G102" s="111">
        <v>0.41319444444444442</v>
      </c>
      <c r="H102" s="111">
        <v>0.42986111111111108</v>
      </c>
      <c r="I102" s="111">
        <v>0.4513888888888889</v>
      </c>
      <c r="J102" s="111">
        <v>0.47222222222222227</v>
      </c>
      <c r="K102" s="113" t="s">
        <v>357</v>
      </c>
      <c r="L102" s="108"/>
      <c r="M102" s="108"/>
      <c r="N102" s="108"/>
      <c r="P102" s="108"/>
      <c r="Q102" s="108"/>
      <c r="R102" s="108"/>
      <c r="S102" s="108"/>
      <c r="T102" s="108"/>
      <c r="V102" s="108">
        <f>C102-B102</f>
        <v>1.7361111111111105E-2</v>
      </c>
      <c r="W102" s="108">
        <f t="shared" si="23"/>
        <v>2.6388888888888851E-2</v>
      </c>
      <c r="X102" s="108">
        <f t="shared" si="23"/>
        <v>1.8055555555555602E-2</v>
      </c>
      <c r="Y102" s="108">
        <f t="shared" si="23"/>
        <v>1.2500000000000011E-2</v>
      </c>
      <c r="Z102" s="108">
        <f>G102-F102</f>
        <v>1.2499999999999956E-2</v>
      </c>
      <c r="AA102" s="108">
        <f t="shared" si="24"/>
        <v>1.6666666666666663E-2</v>
      </c>
      <c r="AB102" s="108">
        <f t="shared" si="24"/>
        <v>2.1527777777777812E-2</v>
      </c>
      <c r="AC102" s="108">
        <f t="shared" si="24"/>
        <v>2.083333333333337E-2</v>
      </c>
      <c r="AE102" s="108">
        <f>B102-B86</f>
        <v>1.3888888888888895E-2</v>
      </c>
      <c r="AF102" s="108">
        <f t="shared" ref="AF102:AM105" si="25">C102-C86</f>
        <v>1.3888888888888895E-2</v>
      </c>
      <c r="AG102" s="108">
        <f t="shared" si="25"/>
        <v>1.388888888888884E-2</v>
      </c>
      <c r="AH102" s="108">
        <f t="shared" si="25"/>
        <v>1.3888888888888951E-2</v>
      </c>
      <c r="AI102" s="108">
        <f t="shared" si="25"/>
        <v>1.3888888888888895E-2</v>
      </c>
      <c r="AJ102" s="108">
        <f t="shared" si="25"/>
        <v>1.388888888888884E-2</v>
      </c>
      <c r="AK102" s="108">
        <f t="shared" si="25"/>
        <v>1.3888888888888895E-2</v>
      </c>
      <c r="AL102" s="108">
        <f t="shared" si="25"/>
        <v>1.3888888888888895E-2</v>
      </c>
      <c r="AM102" s="108">
        <f t="shared" si="25"/>
        <v>1.3888888888888951E-2</v>
      </c>
    </row>
    <row r="103" spans="1:39" ht="30" customHeight="1">
      <c r="A103" s="133" t="s">
        <v>359</v>
      </c>
      <c r="B103" s="110">
        <v>0.49305555555555558</v>
      </c>
      <c r="C103" s="111">
        <f>B103++"00:25"</f>
        <v>0.51041666666666674</v>
      </c>
      <c r="D103" s="111">
        <v>0.53680555555555554</v>
      </c>
      <c r="E103" s="111">
        <v>5.486111111111111E-2</v>
      </c>
      <c r="F103" s="111">
        <v>6.7361111111111108E-2</v>
      </c>
      <c r="G103" s="111">
        <v>7.9861111111111105E-2</v>
      </c>
      <c r="H103" s="114">
        <v>9.6527777777777768E-2</v>
      </c>
      <c r="I103" s="111">
        <v>0.11805555555555557</v>
      </c>
      <c r="J103" s="111">
        <v>0.1388888888888889</v>
      </c>
      <c r="K103" s="113" t="s">
        <v>357</v>
      </c>
      <c r="L103" s="108"/>
      <c r="M103" s="108"/>
      <c r="N103" s="108"/>
      <c r="P103" s="108"/>
      <c r="Q103" s="108"/>
      <c r="R103" s="108"/>
      <c r="S103" s="108"/>
      <c r="T103" s="108"/>
      <c r="V103" s="108">
        <f>C103-B103</f>
        <v>1.736111111111116E-2</v>
      </c>
      <c r="W103" s="108">
        <f t="shared" si="23"/>
        <v>2.6388888888888795E-2</v>
      </c>
      <c r="X103" s="108">
        <f t="shared" si="23"/>
        <v>-0.4819444444444444</v>
      </c>
      <c r="Y103" s="108">
        <f t="shared" si="23"/>
        <v>1.2499999999999997E-2</v>
      </c>
      <c r="Z103" s="108">
        <f>G103-F103</f>
        <v>1.2499999999999997E-2</v>
      </c>
      <c r="AA103" s="108">
        <f t="shared" si="24"/>
        <v>1.6666666666666663E-2</v>
      </c>
      <c r="AB103" s="108">
        <f t="shared" si="24"/>
        <v>2.1527777777777798E-2</v>
      </c>
      <c r="AC103" s="108">
        <f t="shared" si="24"/>
        <v>2.0833333333333329E-2</v>
      </c>
      <c r="AE103" s="108">
        <f t="shared" ref="AE103:AE105" si="26">B103-B87</f>
        <v>1.3888888888888895E-2</v>
      </c>
      <c r="AF103" s="108">
        <f t="shared" si="25"/>
        <v>1.3888888888888951E-2</v>
      </c>
      <c r="AG103" s="108">
        <f t="shared" si="25"/>
        <v>1.388888888888884E-2</v>
      </c>
      <c r="AH103" s="108">
        <f t="shared" si="25"/>
        <v>-0.48611111111111105</v>
      </c>
      <c r="AI103" s="108">
        <f t="shared" si="25"/>
        <v>1.3888888888888888E-2</v>
      </c>
      <c r="AJ103" s="108">
        <f t="shared" si="25"/>
        <v>1.3888888888888881E-2</v>
      </c>
      <c r="AK103" s="108">
        <f t="shared" si="25"/>
        <v>1.3888888888888881E-2</v>
      </c>
      <c r="AL103" s="108">
        <f t="shared" si="25"/>
        <v>1.3888888888888895E-2</v>
      </c>
      <c r="AM103" s="108">
        <f t="shared" si="25"/>
        <v>1.3888888888888895E-2</v>
      </c>
    </row>
    <row r="104" spans="1:39" ht="30" customHeight="1">
      <c r="A104" s="133" t="s">
        <v>360</v>
      </c>
      <c r="B104" s="110">
        <v>0.15972222222222224</v>
      </c>
      <c r="C104" s="111">
        <f>B104++"00:25"</f>
        <v>0.17708333333333334</v>
      </c>
      <c r="D104" s="111">
        <v>0.20347222222222219</v>
      </c>
      <c r="E104" s="111">
        <v>0.22152777777777777</v>
      </c>
      <c r="F104" s="111">
        <v>0.23402777777777781</v>
      </c>
      <c r="G104" s="111">
        <v>0.24652777777777779</v>
      </c>
      <c r="H104" s="111">
        <v>0.26319444444444445</v>
      </c>
      <c r="I104" s="111">
        <v>0.28472222222222221</v>
      </c>
      <c r="J104" s="111">
        <v>0.30555555555555552</v>
      </c>
      <c r="K104" s="113" t="s">
        <v>357</v>
      </c>
      <c r="L104" s="108"/>
      <c r="M104" s="108"/>
      <c r="N104" s="108"/>
      <c r="P104" s="108"/>
      <c r="Q104" s="108"/>
      <c r="R104" s="108"/>
      <c r="S104" s="108"/>
      <c r="T104" s="108"/>
      <c r="V104" s="108">
        <f>C104-B104</f>
        <v>1.7361111111111105E-2</v>
      </c>
      <c r="W104" s="108">
        <f t="shared" si="23"/>
        <v>2.6388888888888851E-2</v>
      </c>
      <c r="X104" s="108">
        <f t="shared" si="23"/>
        <v>1.8055555555555575E-2</v>
      </c>
      <c r="Y104" s="108">
        <f t="shared" si="23"/>
        <v>1.2500000000000039E-2</v>
      </c>
      <c r="Z104" s="108">
        <f>G104-F104</f>
        <v>1.2499999999999983E-2</v>
      </c>
      <c r="AA104" s="108">
        <f t="shared" si="24"/>
        <v>1.6666666666666663E-2</v>
      </c>
      <c r="AB104" s="108">
        <f t="shared" si="24"/>
        <v>2.1527777777777757E-2</v>
      </c>
      <c r="AC104" s="108">
        <f t="shared" si="24"/>
        <v>2.0833333333333315E-2</v>
      </c>
      <c r="AE104" s="108">
        <f t="shared" si="26"/>
        <v>1.3888888888888895E-2</v>
      </c>
      <c r="AF104" s="108">
        <f t="shared" si="25"/>
        <v>1.3888888888888895E-2</v>
      </c>
      <c r="AG104" s="108">
        <f t="shared" si="25"/>
        <v>1.3888888888888867E-2</v>
      </c>
      <c r="AH104" s="108">
        <f t="shared" si="25"/>
        <v>1.3888888888888867E-2</v>
      </c>
      <c r="AI104" s="108">
        <f t="shared" si="25"/>
        <v>1.3888888888888923E-2</v>
      </c>
      <c r="AJ104" s="108">
        <f t="shared" si="25"/>
        <v>1.3888888888888923E-2</v>
      </c>
      <c r="AK104" s="108">
        <f t="shared" si="25"/>
        <v>1.3888888888888895E-2</v>
      </c>
      <c r="AL104" s="108">
        <f t="shared" si="25"/>
        <v>1.3888888888888895E-2</v>
      </c>
      <c r="AM104" s="108">
        <f t="shared" si="25"/>
        <v>1.388888888888884E-2</v>
      </c>
    </row>
    <row r="105" spans="1:39" ht="30" customHeight="1">
      <c r="A105" s="133" t="s">
        <v>361</v>
      </c>
      <c r="B105" s="110">
        <v>0.33333333333333331</v>
      </c>
      <c r="C105" s="111">
        <f>B105++"00:25"</f>
        <v>0.35069444444444442</v>
      </c>
      <c r="D105" s="111">
        <v>0.37152777777777773</v>
      </c>
      <c r="E105" s="111">
        <v>0.38958333333333334</v>
      </c>
      <c r="F105" s="111">
        <v>0.41388888888888892</v>
      </c>
      <c r="G105" s="111">
        <v>0.42499999999999999</v>
      </c>
      <c r="H105" s="111">
        <v>0.44166666666666665</v>
      </c>
      <c r="I105" s="111">
        <v>0.46319444444444446</v>
      </c>
      <c r="J105" s="111">
        <v>0.48402777777777778</v>
      </c>
      <c r="K105" s="119" t="s">
        <v>357</v>
      </c>
      <c r="L105" s="108"/>
      <c r="M105" s="108"/>
      <c r="N105" s="108"/>
      <c r="P105" s="108"/>
      <c r="Q105" s="108"/>
      <c r="R105" s="108"/>
      <c r="S105" s="108"/>
      <c r="T105" s="108"/>
      <c r="U105" s="93">
        <v>4.5</v>
      </c>
      <c r="V105" s="108">
        <f>C105-B105</f>
        <v>1.7361111111111105E-2</v>
      </c>
      <c r="W105" s="108">
        <f t="shared" si="23"/>
        <v>2.0833333333333315E-2</v>
      </c>
      <c r="X105" s="108">
        <f t="shared" si="23"/>
        <v>1.8055555555555602E-2</v>
      </c>
      <c r="Y105" s="108">
        <f>F105-E105</f>
        <v>2.430555555555558E-2</v>
      </c>
      <c r="Z105" s="108">
        <f>G105-F105</f>
        <v>1.1111111111111072E-2</v>
      </c>
      <c r="AA105" s="108">
        <f t="shared" si="24"/>
        <v>1.6666666666666663E-2</v>
      </c>
      <c r="AB105" s="108">
        <f t="shared" si="24"/>
        <v>2.1527777777777812E-2</v>
      </c>
      <c r="AC105" s="108">
        <f t="shared" si="24"/>
        <v>2.0833333333333315E-2</v>
      </c>
      <c r="AE105" s="108">
        <f t="shared" si="26"/>
        <v>1.3194444444444398E-2</v>
      </c>
      <c r="AF105" s="108">
        <f t="shared" si="25"/>
        <v>1.3194444444444398E-2</v>
      </c>
      <c r="AG105" s="108">
        <f t="shared" si="25"/>
        <v>7.6388888888888618E-3</v>
      </c>
      <c r="AH105" s="108">
        <f t="shared" si="25"/>
        <v>7.6388888888889173E-3</v>
      </c>
      <c r="AI105" s="108">
        <f t="shared" si="25"/>
        <v>1.6666666666666718E-2</v>
      </c>
      <c r="AJ105" s="108">
        <f t="shared" si="25"/>
        <v>1.5277777777777724E-2</v>
      </c>
      <c r="AK105" s="108">
        <f t="shared" si="25"/>
        <v>1.5277777777777779E-2</v>
      </c>
      <c r="AL105" s="108">
        <f t="shared" si="25"/>
        <v>1.5277777777777779E-2</v>
      </c>
      <c r="AM105" s="108">
        <f t="shared" si="25"/>
        <v>1.5277777777777779E-2</v>
      </c>
    </row>
    <row r="106" spans="1:39" ht="30" customHeight="1">
      <c r="A106" s="133"/>
      <c r="B106" s="143"/>
      <c r="C106" s="143"/>
      <c r="D106" s="143"/>
      <c r="E106" s="143"/>
      <c r="F106" s="144"/>
      <c r="G106" s="144"/>
      <c r="H106" s="144"/>
      <c r="I106" s="144"/>
      <c r="J106" s="145"/>
      <c r="K106" s="123"/>
    </row>
    <row r="107" spans="1:39" ht="30" customHeight="1" thickBot="1">
      <c r="A107" s="135">
        <v>7</v>
      </c>
      <c r="B107" s="125"/>
      <c r="C107" s="125"/>
      <c r="D107" s="125"/>
      <c r="E107" s="125"/>
      <c r="F107" s="126"/>
      <c r="G107" s="126"/>
      <c r="H107" s="126"/>
      <c r="I107" s="126"/>
      <c r="J107" s="136"/>
      <c r="K107" s="310" t="s">
        <v>362</v>
      </c>
    </row>
    <row r="108" spans="1:39" ht="30" customHeight="1" thickTop="1" thickBot="1">
      <c r="A108" s="313" t="s">
        <v>363</v>
      </c>
      <c r="B108" s="314"/>
      <c r="C108" s="314"/>
      <c r="D108" s="314"/>
      <c r="E108" s="314"/>
      <c r="F108" s="314"/>
      <c r="G108" s="314"/>
      <c r="H108" s="314"/>
      <c r="I108" s="314"/>
      <c r="J108" s="337"/>
      <c r="K108" s="311"/>
    </row>
    <row r="109" spans="1:39" ht="30" customHeight="1" thickTop="1">
      <c r="A109" s="315" t="s">
        <v>364</v>
      </c>
      <c r="B109" s="316"/>
      <c r="C109" s="317"/>
      <c r="D109" s="316"/>
      <c r="E109" s="318" t="s">
        <v>365</v>
      </c>
      <c r="F109" s="319"/>
      <c r="G109" s="320"/>
      <c r="H109" s="318" t="s">
        <v>402</v>
      </c>
      <c r="I109" s="319"/>
      <c r="J109" s="338"/>
      <c r="K109" s="311"/>
    </row>
    <row r="110" spans="1:39" ht="30" customHeight="1">
      <c r="A110" s="329" t="s">
        <v>367</v>
      </c>
      <c r="B110" s="330"/>
      <c r="C110" s="331" t="s">
        <v>368</v>
      </c>
      <c r="D110" s="331"/>
      <c r="E110" s="332"/>
      <c r="F110" s="333" t="s">
        <v>369</v>
      </c>
      <c r="G110" s="333"/>
      <c r="H110" s="333"/>
      <c r="I110" s="333"/>
      <c r="J110" s="334"/>
      <c r="K110" s="311"/>
    </row>
    <row r="111" spans="1:39" ht="30" customHeight="1">
      <c r="A111" s="335" t="s">
        <v>370</v>
      </c>
      <c r="B111" s="336"/>
      <c r="C111" s="128" t="s">
        <v>371</v>
      </c>
      <c r="D111" s="331" t="s">
        <v>372</v>
      </c>
      <c r="E111" s="332"/>
      <c r="F111" s="333" t="s">
        <v>373</v>
      </c>
      <c r="G111" s="333"/>
      <c r="H111" s="333"/>
      <c r="I111" s="333"/>
      <c r="J111" s="334"/>
      <c r="K111" s="311"/>
    </row>
    <row r="112" spans="1:39" ht="30" customHeight="1" thickBot="1">
      <c r="A112" s="321" t="s">
        <v>374</v>
      </c>
      <c r="B112" s="322"/>
      <c r="C112" s="129" t="s">
        <v>375</v>
      </c>
      <c r="D112" s="323" t="s">
        <v>376</v>
      </c>
      <c r="E112" s="324"/>
      <c r="F112" s="325" t="s">
        <v>377</v>
      </c>
      <c r="G112" s="325"/>
      <c r="H112" s="325"/>
      <c r="I112" s="325"/>
      <c r="J112" s="326"/>
      <c r="K112" s="312"/>
    </row>
    <row r="113" spans="1:39" ht="30" customHeight="1" thickTop="1">
      <c r="A113" s="305" t="s">
        <v>403</v>
      </c>
      <c r="B113" s="305"/>
      <c r="C113" s="305"/>
      <c r="D113" s="305"/>
      <c r="E113" s="305"/>
      <c r="F113" s="305"/>
      <c r="G113" s="305"/>
      <c r="H113" s="305"/>
      <c r="I113" s="327" t="s">
        <v>342</v>
      </c>
      <c r="J113" s="328"/>
    </row>
    <row r="114" spans="1:39" ht="30" customHeight="1">
      <c r="A114" s="305"/>
      <c r="B114" s="305"/>
      <c r="C114" s="305"/>
      <c r="D114" s="305"/>
      <c r="E114" s="305"/>
      <c r="F114" s="305"/>
      <c r="G114" s="305"/>
      <c r="H114" s="305"/>
      <c r="I114" s="308">
        <f>H119</f>
        <v>0.11041666666666666</v>
      </c>
      <c r="J114" s="307"/>
    </row>
    <row r="115" spans="1:39" ht="30" customHeight="1" thickBot="1">
      <c r="A115" s="309">
        <f>$A$3</f>
        <v>45078</v>
      </c>
      <c r="B115" s="309"/>
      <c r="C115" s="309"/>
      <c r="D115" s="94" t="s">
        <v>343</v>
      </c>
      <c r="E115" s="274">
        <f>_xlfn.XLOOKUP(H115,'월간 계획'!C:C,'월간 계획'!B:B,"")</f>
        <v>3630</v>
      </c>
      <c r="F115" s="296">
        <f>_xlfn.XLOOKUP(J115,'월간 계획'!C:C,'월간 계획'!B:B,"")</f>
        <v>3630</v>
      </c>
      <c r="G115" s="95" t="s">
        <v>344</v>
      </c>
      <c r="H115" s="95" t="str">
        <f>_xlfn.XLOOKUP(M115,'월간 계획'!S:S,'월간 계획'!C:C,"")</f>
        <v>우제욱</v>
      </c>
      <c r="I115" s="95" t="s">
        <v>345</v>
      </c>
      <c r="J115" s="96" t="str">
        <f>_xlfn.XLOOKUP(N115,'월간 계획'!S:S,'월간 계획'!C:C,"")</f>
        <v>변일용</v>
      </c>
      <c r="L115" s="93" t="str">
        <f>IF(E115=F115,"ok","확인")</f>
        <v>ok</v>
      </c>
      <c r="M115" s="93" t="s">
        <v>404</v>
      </c>
      <c r="N115" s="93" t="s">
        <v>405</v>
      </c>
    </row>
    <row r="116" spans="1:39" ht="30" customHeight="1" thickTop="1" thickBot="1">
      <c r="A116" s="130" t="s">
        <v>348</v>
      </c>
      <c r="B116" s="99" t="s">
        <v>349</v>
      </c>
      <c r="C116" s="100" t="s">
        <v>350</v>
      </c>
      <c r="D116" s="100" t="s">
        <v>351</v>
      </c>
      <c r="E116" s="100" t="s">
        <v>352</v>
      </c>
      <c r="F116" s="100" t="s">
        <v>353</v>
      </c>
      <c r="G116" s="100" t="s">
        <v>352</v>
      </c>
      <c r="H116" s="100" t="s">
        <v>351</v>
      </c>
      <c r="I116" s="99" t="s">
        <v>350</v>
      </c>
      <c r="J116" s="131" t="s">
        <v>354</v>
      </c>
      <c r="K116" s="102" t="s">
        <v>355</v>
      </c>
    </row>
    <row r="117" spans="1:39" ht="30" customHeight="1" thickTop="1">
      <c r="A117" s="132" t="s">
        <v>356</v>
      </c>
      <c r="B117" s="137"/>
      <c r="C117" s="339" t="s">
        <v>406</v>
      </c>
      <c r="D117" s="340"/>
      <c r="E117" s="111">
        <v>0.23750000000000002</v>
      </c>
      <c r="F117" s="111">
        <v>0.25416666666666665</v>
      </c>
      <c r="G117" s="111">
        <v>0.26666666666666666</v>
      </c>
      <c r="H117" s="111">
        <v>0.28333333333333333</v>
      </c>
      <c r="I117" s="111">
        <v>0.30486111111111108</v>
      </c>
      <c r="J117" s="111">
        <v>0.32569444444444445</v>
      </c>
      <c r="K117" s="107" t="s">
        <v>357</v>
      </c>
      <c r="L117" s="108"/>
      <c r="M117" s="108"/>
      <c r="N117" s="108"/>
      <c r="P117" s="108"/>
      <c r="Q117" s="108"/>
      <c r="R117" s="108"/>
      <c r="S117" s="108"/>
      <c r="T117" s="108"/>
      <c r="V117" s="108" t="e">
        <f>C117-B117</f>
        <v>#VALUE!</v>
      </c>
      <c r="W117" s="108" t="e">
        <f t="shared" ref="W117:Y121" si="27">D117-C117</f>
        <v>#VALUE!</v>
      </c>
      <c r="X117" s="108">
        <f t="shared" si="27"/>
        <v>0.23750000000000002</v>
      </c>
      <c r="Y117" s="108">
        <f t="shared" si="27"/>
        <v>1.6666666666666635E-2</v>
      </c>
      <c r="Z117" s="108">
        <f>G117-F117</f>
        <v>1.2500000000000011E-2</v>
      </c>
      <c r="AA117" s="108">
        <f t="shared" ref="AA117:AC121" si="28">H117-G117</f>
        <v>1.6666666666666663E-2</v>
      </c>
      <c r="AB117" s="108">
        <f t="shared" si="28"/>
        <v>2.1527777777777757E-2</v>
      </c>
      <c r="AC117" s="108">
        <f t="shared" si="28"/>
        <v>2.083333333333337E-2</v>
      </c>
      <c r="AE117" s="108">
        <f>B117-B101</f>
        <v>0</v>
      </c>
      <c r="AF117" s="108" t="e">
        <f t="shared" ref="AF117:AM121" si="29">C117-C101</f>
        <v>#VALUE!</v>
      </c>
      <c r="AG117" s="108">
        <f t="shared" si="29"/>
        <v>0</v>
      </c>
      <c r="AH117" s="108">
        <f t="shared" si="29"/>
        <v>0.23750000000000002</v>
      </c>
      <c r="AI117" s="108">
        <f t="shared" si="29"/>
        <v>1.2499999999999983E-2</v>
      </c>
      <c r="AJ117" s="108">
        <f t="shared" si="29"/>
        <v>1.2500000000000011E-2</v>
      </c>
      <c r="AK117" s="108">
        <f t="shared" si="29"/>
        <v>1.2500000000000011E-2</v>
      </c>
      <c r="AL117" s="108">
        <f t="shared" si="29"/>
        <v>1.2499999999999956E-2</v>
      </c>
      <c r="AM117" s="108">
        <f t="shared" si="29"/>
        <v>1.2500000000000011E-2</v>
      </c>
    </row>
    <row r="118" spans="1:39" ht="30" customHeight="1">
      <c r="A118" s="133" t="s">
        <v>358</v>
      </c>
      <c r="B118" s="110">
        <v>0.34027777777777773</v>
      </c>
      <c r="C118" s="105">
        <f>B118+"00:25"</f>
        <v>0.35763888888888884</v>
      </c>
      <c r="D118" s="111">
        <v>0.3840277777777778</v>
      </c>
      <c r="E118" s="111">
        <v>0.40208333333333335</v>
      </c>
      <c r="F118" s="111">
        <v>0.4145833333333333</v>
      </c>
      <c r="G118" s="111">
        <v>0.42708333333333331</v>
      </c>
      <c r="H118" s="111">
        <v>0.44375000000000003</v>
      </c>
      <c r="I118" s="111">
        <v>0.46527777777777773</v>
      </c>
      <c r="J118" s="111">
        <v>0.4861111111111111</v>
      </c>
      <c r="K118" s="113" t="s">
        <v>357</v>
      </c>
      <c r="L118" s="108"/>
      <c r="M118" s="108"/>
      <c r="N118" s="108"/>
      <c r="P118" s="108"/>
      <c r="Q118" s="108"/>
      <c r="R118" s="108"/>
      <c r="S118" s="108"/>
      <c r="T118" s="108"/>
      <c r="V118" s="108">
        <f>C118-B118</f>
        <v>1.7361111111111105E-2</v>
      </c>
      <c r="W118" s="108">
        <f t="shared" si="27"/>
        <v>2.6388888888888962E-2</v>
      </c>
      <c r="X118" s="108">
        <f t="shared" si="27"/>
        <v>1.8055555555555547E-2</v>
      </c>
      <c r="Y118" s="108">
        <f t="shared" si="27"/>
        <v>1.2499999999999956E-2</v>
      </c>
      <c r="Z118" s="108">
        <f>G118-F118</f>
        <v>1.2500000000000011E-2</v>
      </c>
      <c r="AA118" s="108">
        <f t="shared" si="28"/>
        <v>1.6666666666666718E-2</v>
      </c>
      <c r="AB118" s="108">
        <f t="shared" si="28"/>
        <v>2.1527777777777701E-2</v>
      </c>
      <c r="AC118" s="108">
        <f t="shared" si="28"/>
        <v>2.083333333333337E-2</v>
      </c>
      <c r="AE118" s="108">
        <f t="shared" ref="AE118:AE120" si="30">B118-B102</f>
        <v>1.388888888888884E-2</v>
      </c>
      <c r="AF118" s="108">
        <f t="shared" si="29"/>
        <v>1.388888888888884E-2</v>
      </c>
      <c r="AG118" s="108">
        <f t="shared" si="29"/>
        <v>1.3888888888888951E-2</v>
      </c>
      <c r="AH118" s="108">
        <f t="shared" si="29"/>
        <v>1.3888888888888895E-2</v>
      </c>
      <c r="AI118" s="108">
        <f t="shared" si="29"/>
        <v>1.388888888888884E-2</v>
      </c>
      <c r="AJ118" s="108">
        <f t="shared" si="29"/>
        <v>1.3888888888888895E-2</v>
      </c>
      <c r="AK118" s="108">
        <f t="shared" si="29"/>
        <v>1.3888888888888951E-2</v>
      </c>
      <c r="AL118" s="108">
        <f t="shared" si="29"/>
        <v>1.388888888888884E-2</v>
      </c>
      <c r="AM118" s="108">
        <f t="shared" si="29"/>
        <v>1.388888888888884E-2</v>
      </c>
    </row>
    <row r="119" spans="1:39" ht="30" customHeight="1">
      <c r="A119" s="133" t="s">
        <v>359</v>
      </c>
      <c r="B119" s="110">
        <v>0.50694444444444442</v>
      </c>
      <c r="C119" s="111">
        <f>B119++"00:25"</f>
        <v>0.52430555555555558</v>
      </c>
      <c r="D119" s="111">
        <v>5.0694444444444452E-2</v>
      </c>
      <c r="E119" s="111">
        <v>6.8749999999999992E-2</v>
      </c>
      <c r="F119" s="111">
        <v>8.1250000000000003E-2</v>
      </c>
      <c r="G119" s="111">
        <v>9.375E-2</v>
      </c>
      <c r="H119" s="114">
        <v>0.11041666666666666</v>
      </c>
      <c r="I119" s="111">
        <v>0.13194444444444445</v>
      </c>
      <c r="J119" s="111">
        <v>0.15277777777777776</v>
      </c>
      <c r="K119" s="113" t="s">
        <v>357</v>
      </c>
      <c r="L119" s="108"/>
      <c r="M119" s="108"/>
      <c r="N119" s="108"/>
      <c r="P119" s="108"/>
      <c r="Q119" s="108"/>
      <c r="R119" s="108"/>
      <c r="S119" s="108"/>
      <c r="T119" s="108"/>
      <c r="V119" s="108">
        <f>C119-B119</f>
        <v>1.736111111111116E-2</v>
      </c>
      <c r="W119" s="108">
        <f t="shared" si="27"/>
        <v>-0.47361111111111115</v>
      </c>
      <c r="X119" s="108">
        <f t="shared" si="27"/>
        <v>1.805555555555554E-2</v>
      </c>
      <c r="Y119" s="108">
        <f t="shared" si="27"/>
        <v>1.2500000000000011E-2</v>
      </c>
      <c r="Z119" s="108">
        <f>G119-F119</f>
        <v>1.2499999999999997E-2</v>
      </c>
      <c r="AA119" s="108">
        <f t="shared" si="28"/>
        <v>1.6666666666666663E-2</v>
      </c>
      <c r="AB119" s="108">
        <f t="shared" si="28"/>
        <v>2.1527777777777785E-2</v>
      </c>
      <c r="AC119" s="108">
        <f t="shared" si="28"/>
        <v>2.0833333333333315E-2</v>
      </c>
      <c r="AE119" s="108">
        <f t="shared" si="30"/>
        <v>1.388888888888884E-2</v>
      </c>
      <c r="AF119" s="108">
        <f t="shared" si="29"/>
        <v>1.388888888888884E-2</v>
      </c>
      <c r="AG119" s="108">
        <f t="shared" si="29"/>
        <v>-0.4861111111111111</v>
      </c>
      <c r="AH119" s="108">
        <f t="shared" si="29"/>
        <v>1.3888888888888881E-2</v>
      </c>
      <c r="AI119" s="108">
        <f t="shared" si="29"/>
        <v>1.3888888888888895E-2</v>
      </c>
      <c r="AJ119" s="108">
        <f t="shared" si="29"/>
        <v>1.3888888888888895E-2</v>
      </c>
      <c r="AK119" s="108">
        <f t="shared" si="29"/>
        <v>1.3888888888888895E-2</v>
      </c>
      <c r="AL119" s="108">
        <f t="shared" si="29"/>
        <v>1.3888888888888881E-2</v>
      </c>
      <c r="AM119" s="108">
        <f t="shared" si="29"/>
        <v>1.3888888888888867E-2</v>
      </c>
    </row>
    <row r="120" spans="1:39" ht="30" customHeight="1">
      <c r="A120" s="133" t="s">
        <v>360</v>
      </c>
      <c r="B120" s="110">
        <v>0.17430555555555557</v>
      </c>
      <c r="C120" s="111">
        <f>B120++"00:25"</f>
        <v>0.19166666666666668</v>
      </c>
      <c r="D120" s="146">
        <v>0.21805555555555556</v>
      </c>
      <c r="E120" s="111">
        <v>0.23611111111111113</v>
      </c>
      <c r="F120" s="111">
        <v>0.24861111111111112</v>
      </c>
      <c r="G120" s="111">
        <v>0.26111111111111113</v>
      </c>
      <c r="H120" s="111">
        <v>0.27777777777777779</v>
      </c>
      <c r="I120" s="111">
        <v>0.29930555555555555</v>
      </c>
      <c r="J120" s="111">
        <v>0.32013888888888892</v>
      </c>
      <c r="K120" s="113" t="s">
        <v>357</v>
      </c>
      <c r="L120" s="108"/>
      <c r="M120" s="108"/>
      <c r="N120" s="108"/>
      <c r="P120" s="108"/>
      <c r="Q120" s="108"/>
      <c r="R120" s="108"/>
      <c r="S120" s="108"/>
      <c r="T120" s="108"/>
      <c r="V120" s="108">
        <f>C120-B120</f>
        <v>1.7361111111111105E-2</v>
      </c>
      <c r="W120" s="108">
        <f t="shared" si="27"/>
        <v>2.6388888888888878E-2</v>
      </c>
      <c r="X120" s="108">
        <f t="shared" si="27"/>
        <v>1.8055555555555575E-2</v>
      </c>
      <c r="Y120" s="108">
        <f t="shared" si="27"/>
        <v>1.2499999999999983E-2</v>
      </c>
      <c r="Z120" s="108">
        <f>G120-F120</f>
        <v>1.2500000000000011E-2</v>
      </c>
      <c r="AA120" s="108">
        <f t="shared" si="28"/>
        <v>1.6666666666666663E-2</v>
      </c>
      <c r="AB120" s="108">
        <f t="shared" si="28"/>
        <v>2.1527777777777757E-2</v>
      </c>
      <c r="AC120" s="108">
        <f t="shared" si="28"/>
        <v>2.083333333333337E-2</v>
      </c>
      <c r="AE120" s="108">
        <f t="shared" si="30"/>
        <v>1.4583333333333337E-2</v>
      </c>
      <c r="AF120" s="108">
        <f t="shared" si="29"/>
        <v>1.4583333333333337E-2</v>
      </c>
      <c r="AG120" s="108">
        <f t="shared" si="29"/>
        <v>1.4583333333333365E-2</v>
      </c>
      <c r="AH120" s="108">
        <f t="shared" si="29"/>
        <v>1.4583333333333365E-2</v>
      </c>
      <c r="AI120" s="108">
        <f t="shared" si="29"/>
        <v>1.4583333333333309E-2</v>
      </c>
      <c r="AJ120" s="108">
        <f t="shared" si="29"/>
        <v>1.4583333333333337E-2</v>
      </c>
      <c r="AK120" s="108">
        <f t="shared" si="29"/>
        <v>1.4583333333333337E-2</v>
      </c>
      <c r="AL120" s="108">
        <f t="shared" si="29"/>
        <v>1.4583333333333337E-2</v>
      </c>
      <c r="AM120" s="108">
        <f t="shared" si="29"/>
        <v>1.4583333333333393E-2</v>
      </c>
    </row>
    <row r="121" spans="1:39" ht="30" customHeight="1">
      <c r="A121" s="133" t="s">
        <v>361</v>
      </c>
      <c r="B121" s="110">
        <v>0.34583333333333338</v>
      </c>
      <c r="C121" s="111">
        <f>B121++"00:20"</f>
        <v>0.35972222222222228</v>
      </c>
      <c r="D121" s="111">
        <v>0.37916666666666665</v>
      </c>
      <c r="E121" s="111">
        <v>0.39444444444444443</v>
      </c>
      <c r="F121" s="111">
        <v>0.4291666666666667</v>
      </c>
      <c r="G121" s="111">
        <v>0.44027777777777777</v>
      </c>
      <c r="H121" s="111">
        <v>0.45694444444444443</v>
      </c>
      <c r="I121" s="111">
        <v>0.47847222222222219</v>
      </c>
      <c r="J121" s="111">
        <v>0.4993055555555555</v>
      </c>
      <c r="K121" s="119" t="s">
        <v>357</v>
      </c>
      <c r="L121" s="108"/>
      <c r="M121" s="108"/>
      <c r="N121" s="108"/>
      <c r="P121" s="108"/>
      <c r="Q121" s="108"/>
      <c r="R121" s="108"/>
      <c r="S121" s="108"/>
      <c r="T121" s="108"/>
      <c r="U121" s="93">
        <v>4.5999999999999996</v>
      </c>
      <c r="V121" s="108">
        <f>C121-B121</f>
        <v>1.3888888888888895E-2</v>
      </c>
      <c r="W121" s="108">
        <f t="shared" si="27"/>
        <v>1.9444444444444375E-2</v>
      </c>
      <c r="X121" s="108">
        <f t="shared" si="27"/>
        <v>1.5277777777777779E-2</v>
      </c>
      <c r="Y121" s="108">
        <f>F121-E121</f>
        <v>3.4722222222222265E-2</v>
      </c>
      <c r="Z121" s="108">
        <f>G121-F121</f>
        <v>1.1111111111111072E-2</v>
      </c>
      <c r="AA121" s="108">
        <f t="shared" si="28"/>
        <v>1.6666666666666663E-2</v>
      </c>
      <c r="AB121" s="108">
        <f t="shared" si="28"/>
        <v>2.1527777777777757E-2</v>
      </c>
      <c r="AC121" s="108">
        <f t="shared" si="28"/>
        <v>2.0833333333333315E-2</v>
      </c>
      <c r="AE121" s="108">
        <f>B121-B105</f>
        <v>1.2500000000000067E-2</v>
      </c>
      <c r="AF121" s="108">
        <f t="shared" si="29"/>
        <v>9.0277777777778567E-3</v>
      </c>
      <c r="AG121" s="108">
        <f t="shared" si="29"/>
        <v>7.6388888888889173E-3</v>
      </c>
      <c r="AH121" s="108">
        <f>E121-E105</f>
        <v>4.8611111111110938E-3</v>
      </c>
      <c r="AI121" s="108">
        <f t="shared" si="29"/>
        <v>1.5277777777777779E-2</v>
      </c>
      <c r="AJ121" s="108">
        <f t="shared" si="29"/>
        <v>1.5277777777777779E-2</v>
      </c>
      <c r="AK121" s="108">
        <f t="shared" si="29"/>
        <v>1.5277777777777779E-2</v>
      </c>
      <c r="AL121" s="108">
        <f t="shared" si="29"/>
        <v>1.5277777777777724E-2</v>
      </c>
      <c r="AM121" s="108">
        <f t="shared" si="29"/>
        <v>1.5277777777777724E-2</v>
      </c>
    </row>
    <row r="122" spans="1:39" ht="30" customHeight="1">
      <c r="A122" s="133"/>
      <c r="B122" s="143"/>
      <c r="C122" s="143"/>
      <c r="D122" s="143"/>
      <c r="E122" s="143"/>
      <c r="F122" s="144"/>
      <c r="G122" s="144"/>
      <c r="H122" s="144"/>
      <c r="I122" s="144"/>
      <c r="J122" s="147"/>
      <c r="K122" s="123"/>
    </row>
    <row r="123" spans="1:39" ht="30" customHeight="1" thickBot="1">
      <c r="A123" s="135">
        <v>8</v>
      </c>
      <c r="B123" s="125"/>
      <c r="C123" s="125"/>
      <c r="D123" s="125"/>
      <c r="E123" s="125"/>
      <c r="F123" s="126"/>
      <c r="G123" s="126"/>
      <c r="H123" s="126"/>
      <c r="I123" s="126"/>
      <c r="J123" s="136"/>
      <c r="K123" s="310" t="s">
        <v>362</v>
      </c>
    </row>
    <row r="124" spans="1:39" ht="30" customHeight="1" thickTop="1" thickBot="1">
      <c r="A124" s="313" t="s">
        <v>363</v>
      </c>
      <c r="B124" s="314"/>
      <c r="C124" s="314"/>
      <c r="D124" s="314"/>
      <c r="E124" s="314"/>
      <c r="F124" s="314"/>
      <c r="G124" s="314"/>
      <c r="H124" s="314"/>
      <c r="I124" s="314"/>
      <c r="J124" s="337"/>
      <c r="K124" s="311"/>
    </row>
    <row r="125" spans="1:39" ht="30" customHeight="1" thickTop="1">
      <c r="A125" s="315" t="s">
        <v>364</v>
      </c>
      <c r="B125" s="316"/>
      <c r="C125" s="317"/>
      <c r="D125" s="316"/>
      <c r="E125" s="318" t="s">
        <v>365</v>
      </c>
      <c r="F125" s="319"/>
      <c r="G125" s="320"/>
      <c r="H125" s="318" t="s">
        <v>387</v>
      </c>
      <c r="I125" s="319"/>
      <c r="J125" s="338"/>
      <c r="K125" s="311"/>
    </row>
    <row r="126" spans="1:39" ht="30" customHeight="1">
      <c r="A126" s="329" t="s">
        <v>367</v>
      </c>
      <c r="B126" s="330"/>
      <c r="C126" s="331" t="s">
        <v>368</v>
      </c>
      <c r="D126" s="331"/>
      <c r="E126" s="332"/>
      <c r="F126" s="333" t="s">
        <v>369</v>
      </c>
      <c r="G126" s="333"/>
      <c r="H126" s="333"/>
      <c r="I126" s="333"/>
      <c r="J126" s="334"/>
      <c r="K126" s="311"/>
    </row>
    <row r="127" spans="1:39" ht="30" customHeight="1">
      <c r="A127" s="335" t="s">
        <v>370</v>
      </c>
      <c r="B127" s="336"/>
      <c r="C127" s="128" t="s">
        <v>371</v>
      </c>
      <c r="D127" s="331" t="s">
        <v>372</v>
      </c>
      <c r="E127" s="332"/>
      <c r="F127" s="333" t="s">
        <v>373</v>
      </c>
      <c r="G127" s="333"/>
      <c r="H127" s="333"/>
      <c r="I127" s="333"/>
      <c r="J127" s="334"/>
      <c r="K127" s="311"/>
    </row>
    <row r="128" spans="1:39" ht="30" customHeight="1" thickBot="1">
      <c r="A128" s="321" t="s">
        <v>374</v>
      </c>
      <c r="B128" s="322"/>
      <c r="C128" s="129" t="s">
        <v>375</v>
      </c>
      <c r="D128" s="323" t="s">
        <v>376</v>
      </c>
      <c r="E128" s="324"/>
      <c r="F128" s="325" t="s">
        <v>377</v>
      </c>
      <c r="G128" s="325"/>
      <c r="H128" s="325"/>
      <c r="I128" s="325"/>
      <c r="J128" s="326"/>
      <c r="K128" s="312"/>
    </row>
    <row r="129" spans="1:39" ht="30" customHeight="1" thickTop="1">
      <c r="A129" s="305" t="s">
        <v>407</v>
      </c>
      <c r="B129" s="305"/>
      <c r="C129" s="305"/>
      <c r="D129" s="305"/>
      <c r="E129" s="305"/>
      <c r="F129" s="305"/>
      <c r="G129" s="305"/>
      <c r="H129" s="305"/>
      <c r="I129" s="327" t="s">
        <v>342</v>
      </c>
      <c r="J129" s="328"/>
    </row>
    <row r="130" spans="1:39" ht="30" customHeight="1">
      <c r="A130" s="305"/>
      <c r="B130" s="305"/>
      <c r="C130" s="305"/>
      <c r="D130" s="305"/>
      <c r="E130" s="305"/>
      <c r="F130" s="305"/>
      <c r="G130" s="305"/>
      <c r="H130" s="305"/>
      <c r="I130" s="308">
        <f>H135</f>
        <v>0.12430555555555556</v>
      </c>
      <c r="J130" s="307"/>
    </row>
    <row r="131" spans="1:39" ht="30" customHeight="1" thickBot="1">
      <c r="A131" s="309">
        <f>$A$3</f>
        <v>45078</v>
      </c>
      <c r="B131" s="309"/>
      <c r="C131" s="309"/>
      <c r="D131" s="94" t="s">
        <v>343</v>
      </c>
      <c r="E131" s="274">
        <f>_xlfn.XLOOKUP(H131,'월간 계획'!C:C,'월간 계획'!B:B,"")</f>
        <v>3631</v>
      </c>
      <c r="F131" s="296">
        <f>_xlfn.XLOOKUP(J131,'월간 계획'!C:C,'월간 계획'!B:B,"")</f>
        <v>3631</v>
      </c>
      <c r="G131" s="95" t="s">
        <v>344</v>
      </c>
      <c r="H131" s="95" t="str">
        <f>_xlfn.XLOOKUP(M131,'월간 계획'!S:S,'월간 계획'!C:C,"")</f>
        <v>장남균</v>
      </c>
      <c r="I131" s="95" t="s">
        <v>345</v>
      </c>
      <c r="J131" s="96" t="str">
        <f>_xlfn.XLOOKUP(N131,'월간 계획'!S:S,'월간 계획'!C:C,"")</f>
        <v>이영화</v>
      </c>
      <c r="L131" s="93" t="str">
        <f>IF(E131=F131,"ok","확인")</f>
        <v>ok</v>
      </c>
      <c r="M131" s="93" t="s">
        <v>408</v>
      </c>
      <c r="N131" s="93" t="s">
        <v>409</v>
      </c>
    </row>
    <row r="132" spans="1:39" ht="30" customHeight="1" thickTop="1" thickBot="1">
      <c r="A132" s="130" t="s">
        <v>348</v>
      </c>
      <c r="B132" s="99" t="s">
        <v>349</v>
      </c>
      <c r="C132" s="100" t="s">
        <v>350</v>
      </c>
      <c r="D132" s="100" t="s">
        <v>351</v>
      </c>
      <c r="E132" s="100" t="s">
        <v>352</v>
      </c>
      <c r="F132" s="100" t="s">
        <v>353</v>
      </c>
      <c r="G132" s="100" t="s">
        <v>352</v>
      </c>
      <c r="H132" s="100" t="s">
        <v>351</v>
      </c>
      <c r="I132" s="99" t="s">
        <v>350</v>
      </c>
      <c r="J132" s="131" t="s">
        <v>354</v>
      </c>
      <c r="K132" s="102" t="s">
        <v>355</v>
      </c>
    </row>
    <row r="133" spans="1:39" ht="30" customHeight="1" thickTop="1">
      <c r="A133" s="132" t="s">
        <v>356</v>
      </c>
      <c r="B133" s="343" t="s">
        <v>410</v>
      </c>
      <c r="C133" s="344"/>
      <c r="D133" s="345"/>
      <c r="E133" s="111">
        <v>0.25</v>
      </c>
      <c r="F133" s="111">
        <v>0.26666666666666666</v>
      </c>
      <c r="G133" s="111">
        <v>0.27916666666666667</v>
      </c>
      <c r="H133" s="111">
        <v>0.29583333333333334</v>
      </c>
      <c r="I133" s="111">
        <v>0.31736111111111115</v>
      </c>
      <c r="J133" s="111">
        <v>0.33819444444444446</v>
      </c>
      <c r="K133" s="107" t="s">
        <v>357</v>
      </c>
      <c r="L133" s="108"/>
      <c r="M133" s="108"/>
      <c r="N133" s="108"/>
      <c r="P133" s="108"/>
      <c r="Q133" s="108"/>
      <c r="R133" s="108"/>
      <c r="S133" s="108"/>
      <c r="T133" s="108"/>
      <c r="V133" s="108" t="e">
        <f>C133-B133</f>
        <v>#VALUE!</v>
      </c>
      <c r="W133" s="108">
        <f t="shared" ref="W133:Y137" si="31">D133-C133</f>
        <v>0</v>
      </c>
      <c r="X133" s="108">
        <f t="shared" si="31"/>
        <v>0.25</v>
      </c>
      <c r="Y133" s="108">
        <f t="shared" si="31"/>
        <v>1.6666666666666663E-2</v>
      </c>
      <c r="Z133" s="108">
        <f>G133-F133</f>
        <v>1.2500000000000011E-2</v>
      </c>
      <c r="AA133" s="108">
        <f t="shared" ref="AA133:AC137" si="32">H133-G133</f>
        <v>1.6666666666666663E-2</v>
      </c>
      <c r="AB133" s="108">
        <f t="shared" si="32"/>
        <v>2.1527777777777812E-2</v>
      </c>
      <c r="AC133" s="108">
        <f t="shared" si="32"/>
        <v>2.0833333333333315E-2</v>
      </c>
      <c r="AE133" s="108" t="e">
        <f>B133-B117</f>
        <v>#VALUE!</v>
      </c>
      <c r="AF133" s="108" t="e">
        <f t="shared" ref="AF133:AM137" si="33">C133-C117</f>
        <v>#VALUE!</v>
      </c>
      <c r="AG133" s="108">
        <f t="shared" si="33"/>
        <v>0</v>
      </c>
      <c r="AH133" s="108">
        <f t="shared" si="33"/>
        <v>1.2499999999999983E-2</v>
      </c>
      <c r="AI133" s="108">
        <f t="shared" si="33"/>
        <v>1.2500000000000011E-2</v>
      </c>
      <c r="AJ133" s="108">
        <f t="shared" si="33"/>
        <v>1.2500000000000011E-2</v>
      </c>
      <c r="AK133" s="108">
        <f t="shared" si="33"/>
        <v>1.2500000000000011E-2</v>
      </c>
      <c r="AL133" s="108">
        <f t="shared" si="33"/>
        <v>1.2500000000000067E-2</v>
      </c>
      <c r="AM133" s="108">
        <f t="shared" si="33"/>
        <v>1.2500000000000011E-2</v>
      </c>
    </row>
    <row r="134" spans="1:39" ht="30" customHeight="1">
      <c r="A134" s="133" t="s">
        <v>358</v>
      </c>
      <c r="B134" s="110">
        <v>0.35416666666666669</v>
      </c>
      <c r="C134" s="105">
        <f>B134+"00:25"</f>
        <v>0.37152777777777779</v>
      </c>
      <c r="D134" s="111">
        <v>0.3979166666666667</v>
      </c>
      <c r="E134" s="111">
        <v>0.41597222222222219</v>
      </c>
      <c r="F134" s="111">
        <v>0.4284722222222222</v>
      </c>
      <c r="G134" s="111">
        <v>0.44097222222222227</v>
      </c>
      <c r="H134" s="111">
        <v>0.45763888888888887</v>
      </c>
      <c r="I134" s="111">
        <v>0.47916666666666669</v>
      </c>
      <c r="J134" s="111">
        <v>0.5</v>
      </c>
      <c r="K134" s="113" t="s">
        <v>357</v>
      </c>
      <c r="L134" s="108"/>
      <c r="M134" s="108"/>
      <c r="N134" s="108"/>
      <c r="P134" s="108"/>
      <c r="Q134" s="108"/>
      <c r="R134" s="108"/>
      <c r="S134" s="108"/>
      <c r="T134" s="108"/>
      <c r="V134" s="108">
        <f>C134-B134</f>
        <v>1.7361111111111105E-2</v>
      </c>
      <c r="W134" s="108">
        <f t="shared" si="31"/>
        <v>2.6388888888888906E-2</v>
      </c>
      <c r="X134" s="108">
        <f t="shared" si="31"/>
        <v>1.8055555555555491E-2</v>
      </c>
      <c r="Y134" s="108">
        <f t="shared" si="31"/>
        <v>1.2500000000000011E-2</v>
      </c>
      <c r="Z134" s="108">
        <f>G134-F134</f>
        <v>1.2500000000000067E-2</v>
      </c>
      <c r="AA134" s="108">
        <f t="shared" si="32"/>
        <v>1.6666666666666607E-2</v>
      </c>
      <c r="AB134" s="108">
        <f t="shared" si="32"/>
        <v>2.1527777777777812E-2</v>
      </c>
      <c r="AC134" s="108">
        <f t="shared" si="32"/>
        <v>2.0833333333333315E-2</v>
      </c>
      <c r="AE134" s="108">
        <f t="shared" ref="AE134:AE136" si="34">B134-B118</f>
        <v>1.3888888888888951E-2</v>
      </c>
      <c r="AF134" s="108">
        <f t="shared" si="33"/>
        <v>1.3888888888888951E-2</v>
      </c>
      <c r="AG134" s="108">
        <f t="shared" si="33"/>
        <v>1.3888888888888895E-2</v>
      </c>
      <c r="AH134" s="108">
        <f t="shared" si="33"/>
        <v>1.388888888888884E-2</v>
      </c>
      <c r="AI134" s="108">
        <f t="shared" si="33"/>
        <v>1.3888888888888895E-2</v>
      </c>
      <c r="AJ134" s="108">
        <f t="shared" si="33"/>
        <v>1.3888888888888951E-2</v>
      </c>
      <c r="AK134" s="108">
        <f t="shared" si="33"/>
        <v>1.388888888888884E-2</v>
      </c>
      <c r="AL134" s="108">
        <f t="shared" si="33"/>
        <v>1.3888888888888951E-2</v>
      </c>
      <c r="AM134" s="108">
        <f t="shared" si="33"/>
        <v>1.3888888888888895E-2</v>
      </c>
    </row>
    <row r="135" spans="1:39" ht="30" customHeight="1">
      <c r="A135" s="133" t="s">
        <v>359</v>
      </c>
      <c r="B135" s="110">
        <v>0.52083333333333337</v>
      </c>
      <c r="C135" s="111">
        <f>B135++"00:25"</f>
        <v>0.53819444444444453</v>
      </c>
      <c r="D135" s="111">
        <v>6.458333333333334E-2</v>
      </c>
      <c r="E135" s="111">
        <v>8.2638888888888887E-2</v>
      </c>
      <c r="F135" s="111">
        <v>9.5138888888888884E-2</v>
      </c>
      <c r="G135" s="111">
        <v>0.1076388888888889</v>
      </c>
      <c r="H135" s="114">
        <v>0.12430555555555556</v>
      </c>
      <c r="I135" s="111">
        <v>0.14583333333333334</v>
      </c>
      <c r="J135" s="111">
        <v>0.16666666666666666</v>
      </c>
      <c r="K135" s="113" t="s">
        <v>357</v>
      </c>
      <c r="L135" s="108"/>
      <c r="M135" s="108"/>
      <c r="N135" s="108"/>
      <c r="P135" s="108"/>
      <c r="Q135" s="108"/>
      <c r="R135" s="108"/>
      <c r="S135" s="108"/>
      <c r="T135" s="108"/>
      <c r="V135" s="108">
        <f>C135-B135</f>
        <v>1.736111111111116E-2</v>
      </c>
      <c r="W135" s="108">
        <f t="shared" si="31"/>
        <v>-0.4736111111111112</v>
      </c>
      <c r="X135" s="108">
        <f t="shared" si="31"/>
        <v>1.8055555555555547E-2</v>
      </c>
      <c r="Y135" s="108">
        <f t="shared" si="31"/>
        <v>1.2499999999999997E-2</v>
      </c>
      <c r="Z135" s="108">
        <f>G135-F135</f>
        <v>1.2500000000000011E-2</v>
      </c>
      <c r="AA135" s="108">
        <f t="shared" si="32"/>
        <v>1.6666666666666663E-2</v>
      </c>
      <c r="AB135" s="108">
        <f t="shared" si="32"/>
        <v>2.1527777777777785E-2</v>
      </c>
      <c r="AC135" s="108">
        <f t="shared" si="32"/>
        <v>2.0833333333333315E-2</v>
      </c>
      <c r="AE135" s="108">
        <f t="shared" si="34"/>
        <v>1.3888888888888951E-2</v>
      </c>
      <c r="AF135" s="108">
        <f t="shared" si="33"/>
        <v>1.3888888888888951E-2</v>
      </c>
      <c r="AG135" s="108">
        <f t="shared" si="33"/>
        <v>1.3888888888888888E-2</v>
      </c>
      <c r="AH135" s="108">
        <f t="shared" si="33"/>
        <v>1.3888888888888895E-2</v>
      </c>
      <c r="AI135" s="108">
        <f t="shared" si="33"/>
        <v>1.3888888888888881E-2</v>
      </c>
      <c r="AJ135" s="108">
        <f t="shared" si="33"/>
        <v>1.3888888888888895E-2</v>
      </c>
      <c r="AK135" s="108">
        <f t="shared" si="33"/>
        <v>1.3888888888888895E-2</v>
      </c>
      <c r="AL135" s="108">
        <f t="shared" si="33"/>
        <v>1.3888888888888895E-2</v>
      </c>
      <c r="AM135" s="108">
        <f t="shared" si="33"/>
        <v>1.3888888888888895E-2</v>
      </c>
    </row>
    <row r="136" spans="1:39" ht="30" customHeight="1">
      <c r="A136" s="133" t="s">
        <v>360</v>
      </c>
      <c r="B136" s="110">
        <v>0.18888888888888888</v>
      </c>
      <c r="C136" s="111">
        <f>B136++"00:25"</f>
        <v>0.20624999999999999</v>
      </c>
      <c r="D136" s="111">
        <v>0.23263888888888887</v>
      </c>
      <c r="E136" s="111">
        <v>0.25069444444444444</v>
      </c>
      <c r="F136" s="111">
        <v>0.26319444444444445</v>
      </c>
      <c r="G136" s="111">
        <v>0.27569444444444446</v>
      </c>
      <c r="H136" s="111">
        <v>0.29236111111111113</v>
      </c>
      <c r="I136" s="111">
        <v>0.31388888888888888</v>
      </c>
      <c r="J136" s="111">
        <v>0.3347222222222222</v>
      </c>
      <c r="K136" s="113" t="s">
        <v>357</v>
      </c>
      <c r="L136" s="108"/>
      <c r="M136" s="108"/>
      <c r="N136" s="108"/>
      <c r="P136" s="108"/>
      <c r="Q136" s="108"/>
      <c r="R136" s="108"/>
      <c r="S136" s="108"/>
      <c r="T136" s="108"/>
      <c r="V136" s="108">
        <f>C136-B136</f>
        <v>1.7361111111111105E-2</v>
      </c>
      <c r="W136" s="108">
        <f t="shared" si="31"/>
        <v>2.6388888888888878E-2</v>
      </c>
      <c r="X136" s="108">
        <f t="shared" si="31"/>
        <v>1.8055555555555575E-2</v>
      </c>
      <c r="Y136" s="108">
        <f t="shared" si="31"/>
        <v>1.2500000000000011E-2</v>
      </c>
      <c r="Z136" s="108">
        <f>G136-F136</f>
        <v>1.2500000000000011E-2</v>
      </c>
      <c r="AA136" s="108">
        <f t="shared" si="32"/>
        <v>1.6666666666666663E-2</v>
      </c>
      <c r="AB136" s="108">
        <f t="shared" si="32"/>
        <v>2.1527777777777757E-2</v>
      </c>
      <c r="AC136" s="108">
        <f t="shared" si="32"/>
        <v>2.0833333333333315E-2</v>
      </c>
      <c r="AE136" s="108">
        <f t="shared" si="34"/>
        <v>1.4583333333333309E-2</v>
      </c>
      <c r="AF136" s="108">
        <f t="shared" si="33"/>
        <v>1.4583333333333309E-2</v>
      </c>
      <c r="AG136" s="108">
        <f t="shared" si="33"/>
        <v>1.4583333333333309E-2</v>
      </c>
      <c r="AH136" s="108">
        <f t="shared" si="33"/>
        <v>1.4583333333333309E-2</v>
      </c>
      <c r="AI136" s="108">
        <f t="shared" si="33"/>
        <v>1.4583333333333337E-2</v>
      </c>
      <c r="AJ136" s="108">
        <f t="shared" si="33"/>
        <v>1.4583333333333337E-2</v>
      </c>
      <c r="AK136" s="108">
        <f t="shared" si="33"/>
        <v>1.4583333333333337E-2</v>
      </c>
      <c r="AL136" s="108">
        <f t="shared" si="33"/>
        <v>1.4583333333333337E-2</v>
      </c>
      <c r="AM136" s="108">
        <f t="shared" si="33"/>
        <v>1.4583333333333282E-2</v>
      </c>
    </row>
    <row r="137" spans="1:39" ht="30" customHeight="1">
      <c r="A137" s="133" t="s">
        <v>361</v>
      </c>
      <c r="B137" s="110">
        <v>0.35833333333333334</v>
      </c>
      <c r="C137" s="111">
        <f>B137++"00:20"</f>
        <v>0.37222222222222223</v>
      </c>
      <c r="D137" s="111">
        <v>0.39166666666666666</v>
      </c>
      <c r="E137" s="111">
        <v>0.4069444444444445</v>
      </c>
      <c r="F137" s="111">
        <v>0.44444444444444442</v>
      </c>
      <c r="G137" s="111">
        <v>0.4548611111111111</v>
      </c>
      <c r="H137" s="111">
        <v>0.47152777777777777</v>
      </c>
      <c r="I137" s="111">
        <v>0.49305555555555558</v>
      </c>
      <c r="J137" s="111">
        <v>0.51388888888888895</v>
      </c>
      <c r="K137" s="119" t="s">
        <v>357</v>
      </c>
      <c r="L137" s="108"/>
      <c r="M137" s="108"/>
      <c r="N137" s="108"/>
      <c r="P137" s="108"/>
      <c r="Q137" s="108"/>
      <c r="R137" s="108"/>
      <c r="S137" s="108"/>
      <c r="T137" s="108"/>
      <c r="U137" s="93">
        <v>4.5999999999999996</v>
      </c>
      <c r="V137" s="108">
        <f>C137-B137</f>
        <v>1.3888888888888895E-2</v>
      </c>
      <c r="W137" s="108">
        <f t="shared" si="31"/>
        <v>1.9444444444444431E-2</v>
      </c>
      <c r="X137" s="108">
        <f t="shared" si="31"/>
        <v>1.5277777777777835E-2</v>
      </c>
      <c r="Y137" s="108">
        <f>F137-E137</f>
        <v>3.7499999999999922E-2</v>
      </c>
      <c r="Z137" s="108">
        <f>G137-F137</f>
        <v>1.0416666666666685E-2</v>
      </c>
      <c r="AA137" s="108">
        <f t="shared" si="32"/>
        <v>1.6666666666666663E-2</v>
      </c>
      <c r="AB137" s="108">
        <f t="shared" si="32"/>
        <v>2.1527777777777812E-2</v>
      </c>
      <c r="AC137" s="108">
        <f t="shared" si="32"/>
        <v>2.083333333333337E-2</v>
      </c>
      <c r="AE137" s="108">
        <f>B137-B121</f>
        <v>1.2499999999999956E-2</v>
      </c>
      <c r="AF137" s="108">
        <f t="shared" si="33"/>
        <v>1.2499999999999956E-2</v>
      </c>
      <c r="AG137" s="108">
        <f t="shared" si="33"/>
        <v>1.2500000000000011E-2</v>
      </c>
      <c r="AH137" s="108">
        <f t="shared" si="33"/>
        <v>1.2500000000000067E-2</v>
      </c>
      <c r="AI137" s="108">
        <f t="shared" si="33"/>
        <v>1.5277777777777724E-2</v>
      </c>
      <c r="AJ137" s="108">
        <f t="shared" si="33"/>
        <v>1.4583333333333337E-2</v>
      </c>
      <c r="AK137" s="108">
        <f t="shared" si="33"/>
        <v>1.4583333333333337E-2</v>
      </c>
      <c r="AL137" s="108">
        <f t="shared" si="33"/>
        <v>1.4583333333333393E-2</v>
      </c>
      <c r="AM137" s="108">
        <f t="shared" si="33"/>
        <v>1.4583333333333448E-2</v>
      </c>
    </row>
    <row r="138" spans="1:39" ht="30" customHeight="1">
      <c r="A138" s="133"/>
      <c r="B138" s="143"/>
      <c r="C138" s="143"/>
      <c r="D138" s="143"/>
      <c r="E138" s="143"/>
      <c r="F138" s="144"/>
      <c r="G138" s="144"/>
      <c r="H138" s="144"/>
      <c r="I138" s="144"/>
      <c r="J138" s="147"/>
      <c r="K138" s="123"/>
    </row>
    <row r="139" spans="1:39" ht="30" customHeight="1" thickBot="1">
      <c r="A139" s="135">
        <v>9</v>
      </c>
      <c r="B139" s="125"/>
      <c r="C139" s="125"/>
      <c r="D139" s="125"/>
      <c r="E139" s="125"/>
      <c r="F139" s="126"/>
      <c r="G139" s="126"/>
      <c r="H139" s="126"/>
      <c r="I139" s="126"/>
      <c r="J139" s="136"/>
      <c r="K139" s="310" t="s">
        <v>362</v>
      </c>
    </row>
    <row r="140" spans="1:39" ht="30" customHeight="1" thickTop="1" thickBot="1">
      <c r="A140" s="313" t="s">
        <v>363</v>
      </c>
      <c r="B140" s="314"/>
      <c r="C140" s="314"/>
      <c r="D140" s="314"/>
      <c r="E140" s="314"/>
      <c r="F140" s="314"/>
      <c r="G140" s="314"/>
      <c r="H140" s="314"/>
      <c r="I140" s="314"/>
      <c r="J140" s="337"/>
      <c r="K140" s="311"/>
    </row>
    <row r="141" spans="1:39" ht="30" customHeight="1" thickTop="1">
      <c r="A141" s="315" t="s">
        <v>364</v>
      </c>
      <c r="B141" s="316"/>
      <c r="C141" s="317"/>
      <c r="D141" s="316"/>
      <c r="E141" s="318" t="s">
        <v>365</v>
      </c>
      <c r="F141" s="319"/>
      <c r="G141" s="320"/>
      <c r="H141" s="318" t="s">
        <v>366</v>
      </c>
      <c r="I141" s="319"/>
      <c r="J141" s="338"/>
      <c r="K141" s="311"/>
    </row>
    <row r="142" spans="1:39" ht="30" customHeight="1">
      <c r="A142" s="329" t="s">
        <v>367</v>
      </c>
      <c r="B142" s="330"/>
      <c r="C142" s="331" t="s">
        <v>368</v>
      </c>
      <c r="D142" s="331"/>
      <c r="E142" s="332"/>
      <c r="F142" s="333" t="s">
        <v>369</v>
      </c>
      <c r="G142" s="333"/>
      <c r="H142" s="333"/>
      <c r="I142" s="333"/>
      <c r="J142" s="334"/>
      <c r="K142" s="311"/>
    </row>
    <row r="143" spans="1:39" ht="30" customHeight="1">
      <c r="A143" s="335" t="s">
        <v>370</v>
      </c>
      <c r="B143" s="336"/>
      <c r="C143" s="128" t="s">
        <v>371</v>
      </c>
      <c r="D143" s="331" t="s">
        <v>372</v>
      </c>
      <c r="E143" s="332"/>
      <c r="F143" s="333" t="s">
        <v>373</v>
      </c>
      <c r="G143" s="333"/>
      <c r="H143" s="333"/>
      <c r="I143" s="333"/>
      <c r="J143" s="334"/>
      <c r="K143" s="311"/>
    </row>
    <row r="144" spans="1:39" ht="30" customHeight="1" thickBot="1">
      <c r="A144" s="321" t="s">
        <v>374</v>
      </c>
      <c r="B144" s="322"/>
      <c r="C144" s="129" t="s">
        <v>375</v>
      </c>
      <c r="D144" s="323" t="s">
        <v>376</v>
      </c>
      <c r="E144" s="324"/>
      <c r="F144" s="325" t="s">
        <v>377</v>
      </c>
      <c r="G144" s="325"/>
      <c r="H144" s="325"/>
      <c r="I144" s="325"/>
      <c r="J144" s="326"/>
      <c r="K144" s="312"/>
    </row>
    <row r="145" spans="1:39" ht="30" customHeight="1" thickTop="1">
      <c r="A145" s="305" t="s">
        <v>411</v>
      </c>
      <c r="B145" s="305"/>
      <c r="C145" s="305"/>
      <c r="D145" s="305"/>
      <c r="E145" s="305"/>
      <c r="F145" s="305"/>
      <c r="G145" s="305"/>
      <c r="H145" s="305"/>
      <c r="I145" s="327" t="s">
        <v>342</v>
      </c>
      <c r="J145" s="328"/>
    </row>
    <row r="146" spans="1:39" ht="30" customHeight="1">
      <c r="A146" s="305"/>
      <c r="B146" s="305"/>
      <c r="C146" s="305"/>
      <c r="D146" s="305"/>
      <c r="E146" s="305"/>
      <c r="F146" s="305"/>
      <c r="G146" s="305"/>
      <c r="H146" s="305"/>
      <c r="I146" s="308">
        <f>H151</f>
        <v>0.13819444444444443</v>
      </c>
      <c r="J146" s="307"/>
    </row>
    <row r="147" spans="1:39" ht="30" customHeight="1" thickBot="1">
      <c r="A147" s="309">
        <f>$A$3</f>
        <v>45078</v>
      </c>
      <c r="B147" s="309"/>
      <c r="C147" s="309"/>
      <c r="D147" s="94" t="s">
        <v>343</v>
      </c>
      <c r="E147" s="274">
        <f>_xlfn.XLOOKUP(H147,'월간 계획'!C:C,'월간 계획'!B:B,"")</f>
        <v>3632</v>
      </c>
      <c r="F147" s="296">
        <f>_xlfn.XLOOKUP(J147,'월간 계획'!C:C,'월간 계획'!B:B,"")</f>
        <v>3632</v>
      </c>
      <c r="G147" s="95" t="s">
        <v>344</v>
      </c>
      <c r="H147" s="95" t="str">
        <f>_xlfn.XLOOKUP(M147,'월간 계획'!S:S,'월간 계획'!C:C,"")</f>
        <v>김요섭</v>
      </c>
      <c r="I147" s="95" t="s">
        <v>345</v>
      </c>
      <c r="J147" s="96" t="str">
        <f>_xlfn.XLOOKUP(N147,'월간 계획'!S:S,'월간 계획'!C:C,"")</f>
        <v>임충환</v>
      </c>
      <c r="L147" s="93" t="str">
        <f>IF(E147=F147,"ok","확인")</f>
        <v>ok</v>
      </c>
      <c r="M147" s="93" t="s">
        <v>412</v>
      </c>
      <c r="N147" s="93" t="s">
        <v>413</v>
      </c>
    </row>
    <row r="148" spans="1:39" ht="30" customHeight="1" thickTop="1" thickBot="1">
      <c r="A148" s="130" t="s">
        <v>348</v>
      </c>
      <c r="B148" s="99" t="s">
        <v>349</v>
      </c>
      <c r="C148" s="100" t="s">
        <v>350</v>
      </c>
      <c r="D148" s="100" t="s">
        <v>351</v>
      </c>
      <c r="E148" s="100" t="s">
        <v>352</v>
      </c>
      <c r="F148" s="100" t="s">
        <v>353</v>
      </c>
      <c r="G148" s="100" t="s">
        <v>352</v>
      </c>
      <c r="H148" s="100" t="s">
        <v>351</v>
      </c>
      <c r="I148" s="99" t="s">
        <v>350</v>
      </c>
      <c r="J148" s="131" t="s">
        <v>354</v>
      </c>
      <c r="K148" s="102" t="s">
        <v>355</v>
      </c>
    </row>
    <row r="149" spans="1:39" ht="30" customHeight="1" thickTop="1">
      <c r="A149" s="132" t="s">
        <v>356</v>
      </c>
      <c r="B149" s="346" t="s">
        <v>414</v>
      </c>
      <c r="C149" s="347"/>
      <c r="D149" s="111">
        <v>0.24305555555555555</v>
      </c>
      <c r="E149" s="111">
        <v>0.26250000000000001</v>
      </c>
      <c r="F149" s="111">
        <v>0.27916666666666667</v>
      </c>
      <c r="G149" s="111">
        <v>0.29166666666666669</v>
      </c>
      <c r="H149" s="111">
        <v>0.30833333333333335</v>
      </c>
      <c r="I149" s="111">
        <v>0.3298611111111111</v>
      </c>
      <c r="J149" s="111">
        <v>0.35069444444444442</v>
      </c>
      <c r="K149" s="107" t="s">
        <v>357</v>
      </c>
      <c r="L149" s="108"/>
      <c r="M149" s="108"/>
      <c r="N149" s="108"/>
      <c r="P149" s="108"/>
      <c r="Q149" s="108"/>
      <c r="R149" s="108"/>
      <c r="S149" s="108"/>
      <c r="T149" s="108"/>
      <c r="V149" s="108" t="e">
        <f>C149-B149</f>
        <v>#VALUE!</v>
      </c>
      <c r="W149" s="108">
        <f t="shared" ref="W149:Y153" si="35">D149-C149</f>
        <v>0.24305555555555555</v>
      </c>
      <c r="X149" s="108">
        <f t="shared" si="35"/>
        <v>1.9444444444444459E-2</v>
      </c>
      <c r="Y149" s="108">
        <f t="shared" si="35"/>
        <v>1.6666666666666663E-2</v>
      </c>
      <c r="Z149" s="108">
        <f>G149-F149</f>
        <v>1.2500000000000011E-2</v>
      </c>
      <c r="AA149" s="108">
        <f t="shared" ref="AA149:AC153" si="36">H149-G149</f>
        <v>1.6666666666666663E-2</v>
      </c>
      <c r="AB149" s="108">
        <f t="shared" si="36"/>
        <v>2.1527777777777757E-2</v>
      </c>
      <c r="AC149" s="108">
        <f t="shared" si="36"/>
        <v>2.0833333333333315E-2</v>
      </c>
      <c r="AE149" s="108" t="e">
        <f>B149-B133</f>
        <v>#VALUE!</v>
      </c>
      <c r="AF149" s="108">
        <f t="shared" ref="AF149:AM153" si="37">C149-C133</f>
        <v>0</v>
      </c>
      <c r="AG149" s="108">
        <f t="shared" si="37"/>
        <v>0.24305555555555555</v>
      </c>
      <c r="AH149" s="108">
        <f t="shared" si="37"/>
        <v>1.2500000000000011E-2</v>
      </c>
      <c r="AI149" s="108">
        <f t="shared" si="37"/>
        <v>1.2500000000000011E-2</v>
      </c>
      <c r="AJ149" s="108">
        <f t="shared" si="37"/>
        <v>1.2500000000000011E-2</v>
      </c>
      <c r="AK149" s="108">
        <f t="shared" si="37"/>
        <v>1.2500000000000011E-2</v>
      </c>
      <c r="AL149" s="108">
        <f t="shared" si="37"/>
        <v>1.2499999999999956E-2</v>
      </c>
      <c r="AM149" s="108">
        <f t="shared" si="37"/>
        <v>1.2499999999999956E-2</v>
      </c>
    </row>
    <row r="150" spans="1:39" ht="30" customHeight="1">
      <c r="A150" s="133" t="s">
        <v>358</v>
      </c>
      <c r="B150" s="110">
        <v>0.36805555555555558</v>
      </c>
      <c r="C150" s="105">
        <f>B150+"00:25"</f>
        <v>0.38541666666666669</v>
      </c>
      <c r="D150" s="111">
        <v>0.41180555555555554</v>
      </c>
      <c r="E150" s="111">
        <v>0.42986111111111108</v>
      </c>
      <c r="F150" s="111">
        <v>0.44236111111111115</v>
      </c>
      <c r="G150" s="111">
        <v>0.4548611111111111</v>
      </c>
      <c r="H150" s="111">
        <v>0.47152777777777777</v>
      </c>
      <c r="I150" s="111">
        <v>0.49305555555555558</v>
      </c>
      <c r="J150" s="111">
        <v>0.51388888888888895</v>
      </c>
      <c r="K150" s="113" t="s">
        <v>357</v>
      </c>
      <c r="L150" s="108"/>
      <c r="M150" s="108"/>
      <c r="N150" s="108"/>
      <c r="P150" s="108"/>
      <c r="Q150" s="108"/>
      <c r="R150" s="108"/>
      <c r="S150" s="108"/>
      <c r="T150" s="108"/>
      <c r="V150" s="108">
        <f>C150-B150</f>
        <v>1.7361111111111105E-2</v>
      </c>
      <c r="W150" s="108">
        <f t="shared" si="35"/>
        <v>2.6388888888888851E-2</v>
      </c>
      <c r="X150" s="108">
        <f t="shared" si="35"/>
        <v>1.8055555555555547E-2</v>
      </c>
      <c r="Y150" s="108">
        <f t="shared" si="35"/>
        <v>1.2500000000000067E-2</v>
      </c>
      <c r="Z150" s="108">
        <f>G150-F150</f>
        <v>1.2499999999999956E-2</v>
      </c>
      <c r="AA150" s="108">
        <f t="shared" si="36"/>
        <v>1.6666666666666663E-2</v>
      </c>
      <c r="AB150" s="108">
        <f t="shared" si="36"/>
        <v>2.1527777777777812E-2</v>
      </c>
      <c r="AC150" s="108">
        <f t="shared" si="36"/>
        <v>2.083333333333337E-2</v>
      </c>
      <c r="AE150" s="108">
        <f t="shared" ref="AE150:AE152" si="38">B150-B134</f>
        <v>1.3888888888888895E-2</v>
      </c>
      <c r="AF150" s="108">
        <f t="shared" si="37"/>
        <v>1.3888888888888895E-2</v>
      </c>
      <c r="AG150" s="108">
        <f t="shared" si="37"/>
        <v>1.388888888888884E-2</v>
      </c>
      <c r="AH150" s="108">
        <f t="shared" si="37"/>
        <v>1.3888888888888895E-2</v>
      </c>
      <c r="AI150" s="108">
        <f t="shared" si="37"/>
        <v>1.3888888888888951E-2</v>
      </c>
      <c r="AJ150" s="108">
        <f t="shared" si="37"/>
        <v>1.388888888888884E-2</v>
      </c>
      <c r="AK150" s="108">
        <f t="shared" si="37"/>
        <v>1.3888888888888895E-2</v>
      </c>
      <c r="AL150" s="108">
        <f t="shared" si="37"/>
        <v>1.3888888888888895E-2</v>
      </c>
      <c r="AM150" s="108">
        <f t="shared" si="37"/>
        <v>1.3888888888888951E-2</v>
      </c>
    </row>
    <row r="151" spans="1:39" ht="30" customHeight="1">
      <c r="A151" s="133" t="s">
        <v>359</v>
      </c>
      <c r="B151" s="110">
        <v>0.53472222222222221</v>
      </c>
      <c r="C151" s="111">
        <f>B151++"00:25"</f>
        <v>0.55208333333333337</v>
      </c>
      <c r="D151" s="111">
        <v>7.8472222222222221E-2</v>
      </c>
      <c r="E151" s="111">
        <v>9.6527777777777768E-2</v>
      </c>
      <c r="F151" s="111">
        <v>0.10902777777777778</v>
      </c>
      <c r="G151" s="111">
        <v>0.12152777777777778</v>
      </c>
      <c r="H151" s="114">
        <v>0.13819444444444443</v>
      </c>
      <c r="I151" s="111">
        <v>0.15972222222222224</v>
      </c>
      <c r="J151" s="111">
        <v>0.18055555555555555</v>
      </c>
      <c r="K151" s="113" t="s">
        <v>357</v>
      </c>
      <c r="L151" s="108"/>
      <c r="M151" s="108"/>
      <c r="N151" s="108"/>
      <c r="P151" s="108"/>
      <c r="Q151" s="108"/>
      <c r="R151" s="108"/>
      <c r="S151" s="108"/>
      <c r="T151" s="108"/>
      <c r="V151" s="108">
        <f>C151-B151</f>
        <v>1.736111111111116E-2</v>
      </c>
      <c r="W151" s="108">
        <f t="shared" si="35"/>
        <v>-0.47361111111111115</v>
      </c>
      <c r="X151" s="108">
        <f t="shared" si="35"/>
        <v>1.8055555555555547E-2</v>
      </c>
      <c r="Y151" s="108">
        <f t="shared" si="35"/>
        <v>1.2500000000000011E-2</v>
      </c>
      <c r="Z151" s="108">
        <f>G151-F151</f>
        <v>1.2499999999999997E-2</v>
      </c>
      <c r="AA151" s="108">
        <f t="shared" si="36"/>
        <v>1.6666666666666649E-2</v>
      </c>
      <c r="AB151" s="108">
        <f t="shared" si="36"/>
        <v>2.1527777777777812E-2</v>
      </c>
      <c r="AC151" s="108">
        <f t="shared" si="36"/>
        <v>2.0833333333333315E-2</v>
      </c>
      <c r="AE151" s="108">
        <f t="shared" si="38"/>
        <v>1.388888888888884E-2</v>
      </c>
      <c r="AF151" s="108">
        <f t="shared" si="37"/>
        <v>1.388888888888884E-2</v>
      </c>
      <c r="AG151" s="108">
        <f t="shared" si="37"/>
        <v>1.3888888888888881E-2</v>
      </c>
      <c r="AH151" s="108">
        <f t="shared" si="37"/>
        <v>1.3888888888888881E-2</v>
      </c>
      <c r="AI151" s="108">
        <f t="shared" si="37"/>
        <v>1.3888888888888895E-2</v>
      </c>
      <c r="AJ151" s="108">
        <f t="shared" si="37"/>
        <v>1.3888888888888881E-2</v>
      </c>
      <c r="AK151" s="108">
        <f t="shared" si="37"/>
        <v>1.3888888888888867E-2</v>
      </c>
      <c r="AL151" s="108">
        <f t="shared" si="37"/>
        <v>1.3888888888888895E-2</v>
      </c>
      <c r="AM151" s="108">
        <f t="shared" si="37"/>
        <v>1.3888888888888895E-2</v>
      </c>
    </row>
    <row r="152" spans="1:39" ht="30" customHeight="1">
      <c r="A152" s="133" t="s">
        <v>360</v>
      </c>
      <c r="B152" s="110">
        <v>0.20347222222222219</v>
      </c>
      <c r="C152" s="111">
        <f>B152++"00:25"</f>
        <v>0.2208333333333333</v>
      </c>
      <c r="D152" s="111">
        <v>0.24722222222222223</v>
      </c>
      <c r="E152" s="111">
        <v>0.26527777777777778</v>
      </c>
      <c r="F152" s="111">
        <v>0.27777777777777779</v>
      </c>
      <c r="G152" s="111">
        <v>0.2902777777777778</v>
      </c>
      <c r="H152" s="111">
        <v>0.30694444444444441</v>
      </c>
      <c r="I152" s="111">
        <v>0.32847222222222222</v>
      </c>
      <c r="J152" s="111">
        <v>0.34930555555555554</v>
      </c>
      <c r="K152" s="113" t="s">
        <v>357</v>
      </c>
      <c r="L152" s="108"/>
      <c r="M152" s="108"/>
      <c r="N152" s="108"/>
      <c r="P152" s="108"/>
      <c r="Q152" s="108"/>
      <c r="R152" s="108"/>
      <c r="S152" s="108"/>
      <c r="T152" s="108"/>
      <c r="V152" s="108">
        <f>C152-B152</f>
        <v>1.7361111111111105E-2</v>
      </c>
      <c r="W152" s="108">
        <f t="shared" si="35"/>
        <v>2.6388888888888934E-2</v>
      </c>
      <c r="X152" s="108">
        <f t="shared" si="35"/>
        <v>1.8055555555555547E-2</v>
      </c>
      <c r="Y152" s="108">
        <f t="shared" si="35"/>
        <v>1.2500000000000011E-2</v>
      </c>
      <c r="Z152" s="108">
        <f>G152-F152</f>
        <v>1.2500000000000011E-2</v>
      </c>
      <c r="AA152" s="108">
        <f t="shared" si="36"/>
        <v>1.6666666666666607E-2</v>
      </c>
      <c r="AB152" s="108">
        <f t="shared" si="36"/>
        <v>2.1527777777777812E-2</v>
      </c>
      <c r="AC152" s="108">
        <f t="shared" si="36"/>
        <v>2.0833333333333315E-2</v>
      </c>
      <c r="AE152" s="108">
        <f t="shared" si="38"/>
        <v>1.4583333333333309E-2</v>
      </c>
      <c r="AF152" s="108">
        <f t="shared" si="37"/>
        <v>1.4583333333333309E-2</v>
      </c>
      <c r="AG152" s="108">
        <f t="shared" si="37"/>
        <v>1.4583333333333365E-2</v>
      </c>
      <c r="AH152" s="108">
        <f t="shared" si="37"/>
        <v>1.4583333333333337E-2</v>
      </c>
      <c r="AI152" s="108">
        <f t="shared" si="37"/>
        <v>1.4583333333333337E-2</v>
      </c>
      <c r="AJ152" s="108">
        <f t="shared" si="37"/>
        <v>1.4583333333333337E-2</v>
      </c>
      <c r="AK152" s="108">
        <f t="shared" si="37"/>
        <v>1.4583333333333282E-2</v>
      </c>
      <c r="AL152" s="108">
        <f t="shared" si="37"/>
        <v>1.4583333333333337E-2</v>
      </c>
      <c r="AM152" s="108">
        <f t="shared" si="37"/>
        <v>1.4583333333333337E-2</v>
      </c>
    </row>
    <row r="153" spans="1:39" ht="30" customHeight="1">
      <c r="A153" s="133" t="s">
        <v>361</v>
      </c>
      <c r="B153" s="110">
        <v>0.37222222222222223</v>
      </c>
      <c r="C153" s="111">
        <f>B153++"00:20"</f>
        <v>0.38611111111111113</v>
      </c>
      <c r="D153" s="111">
        <v>0.4055555555555555</v>
      </c>
      <c r="E153" s="111">
        <v>0.42083333333333334</v>
      </c>
      <c r="F153" s="114">
        <v>0.45833333333333331</v>
      </c>
      <c r="G153" s="114">
        <v>0.47083333333333338</v>
      </c>
      <c r="H153" s="114">
        <v>0.48749999999999999</v>
      </c>
      <c r="I153" s="114">
        <v>0.50902777777777775</v>
      </c>
      <c r="J153" s="114">
        <v>0.52083333333333337</v>
      </c>
      <c r="K153" s="119" t="s">
        <v>357</v>
      </c>
      <c r="L153" s="108"/>
      <c r="M153" s="108"/>
      <c r="N153" s="108"/>
      <c r="P153" s="108"/>
      <c r="Q153" s="108"/>
      <c r="R153" s="108"/>
      <c r="S153" s="108"/>
      <c r="T153" s="108"/>
      <c r="U153" s="93">
        <v>4.7</v>
      </c>
      <c r="V153" s="108">
        <f>C153-B153</f>
        <v>1.3888888888888895E-2</v>
      </c>
      <c r="W153" s="108">
        <f t="shared" si="35"/>
        <v>1.9444444444444375E-2</v>
      </c>
      <c r="X153" s="108">
        <f t="shared" si="35"/>
        <v>1.5277777777777835E-2</v>
      </c>
      <c r="Y153" s="108">
        <f>F153-E153</f>
        <v>3.7499999999999978E-2</v>
      </c>
      <c r="Z153" s="108">
        <f>G153-F153</f>
        <v>1.2500000000000067E-2</v>
      </c>
      <c r="AA153" s="108">
        <f t="shared" si="36"/>
        <v>1.6666666666666607E-2</v>
      </c>
      <c r="AB153" s="108">
        <f t="shared" si="36"/>
        <v>2.1527777777777757E-2</v>
      </c>
      <c r="AC153" s="108">
        <f t="shared" si="36"/>
        <v>1.1805555555555625E-2</v>
      </c>
      <c r="AE153" s="108">
        <f>B153-B137</f>
        <v>1.3888888888888895E-2</v>
      </c>
      <c r="AF153" s="108">
        <f t="shared" si="37"/>
        <v>1.3888888888888895E-2</v>
      </c>
      <c r="AG153" s="108">
        <f t="shared" si="37"/>
        <v>1.388888888888884E-2</v>
      </c>
      <c r="AH153" s="108">
        <f t="shared" si="37"/>
        <v>1.388888888888884E-2</v>
      </c>
      <c r="AI153" s="108">
        <f t="shared" si="37"/>
        <v>1.3888888888888895E-2</v>
      </c>
      <c r="AJ153" s="108">
        <f t="shared" si="37"/>
        <v>1.5972222222222276E-2</v>
      </c>
      <c r="AK153" s="108">
        <f t="shared" si="37"/>
        <v>1.5972222222222221E-2</v>
      </c>
      <c r="AL153" s="108">
        <f t="shared" si="37"/>
        <v>1.5972222222222165E-2</v>
      </c>
      <c r="AM153" s="108">
        <f t="shared" si="37"/>
        <v>6.9444444444444198E-3</v>
      </c>
    </row>
    <row r="154" spans="1:39" ht="30" customHeight="1">
      <c r="A154" s="133"/>
      <c r="B154" s="143"/>
      <c r="C154" s="143"/>
      <c r="D154" s="143"/>
      <c r="E154" s="143"/>
      <c r="F154" s="140" t="s">
        <v>386</v>
      </c>
      <c r="G154" s="144"/>
      <c r="H154" s="144"/>
      <c r="I154" s="144"/>
      <c r="J154" s="147"/>
      <c r="K154" s="123"/>
    </row>
    <row r="155" spans="1:39" ht="30" customHeight="1" thickBot="1">
      <c r="A155" s="135">
        <v>10</v>
      </c>
      <c r="B155" s="125"/>
      <c r="C155" s="125"/>
      <c r="D155" s="125"/>
      <c r="E155" s="125"/>
      <c r="F155" s="126"/>
      <c r="G155" s="126"/>
      <c r="H155" s="126"/>
      <c r="I155" s="126"/>
      <c r="J155" s="136"/>
      <c r="K155" s="310" t="s">
        <v>362</v>
      </c>
    </row>
    <row r="156" spans="1:39" ht="30" customHeight="1" thickTop="1" thickBot="1">
      <c r="A156" s="313" t="s">
        <v>363</v>
      </c>
      <c r="B156" s="314"/>
      <c r="C156" s="314"/>
      <c r="D156" s="314"/>
      <c r="E156" s="314"/>
      <c r="F156" s="314"/>
      <c r="G156" s="314"/>
      <c r="H156" s="314"/>
      <c r="I156" s="314"/>
      <c r="J156" s="337"/>
      <c r="K156" s="311"/>
    </row>
    <row r="157" spans="1:39" ht="30" customHeight="1" thickTop="1">
      <c r="A157" s="315" t="s">
        <v>364</v>
      </c>
      <c r="B157" s="316"/>
      <c r="C157" s="317"/>
      <c r="D157" s="316"/>
      <c r="E157" s="318" t="s">
        <v>365</v>
      </c>
      <c r="F157" s="319"/>
      <c r="G157" s="320"/>
      <c r="H157" s="318" t="s">
        <v>366</v>
      </c>
      <c r="I157" s="319"/>
      <c r="J157" s="338"/>
      <c r="K157" s="311"/>
    </row>
    <row r="158" spans="1:39" ht="30" customHeight="1">
      <c r="A158" s="329" t="s">
        <v>367</v>
      </c>
      <c r="B158" s="330"/>
      <c r="C158" s="331" t="s">
        <v>368</v>
      </c>
      <c r="D158" s="331"/>
      <c r="E158" s="332"/>
      <c r="F158" s="333" t="s">
        <v>369</v>
      </c>
      <c r="G158" s="333"/>
      <c r="H158" s="333"/>
      <c r="I158" s="333"/>
      <c r="J158" s="334"/>
      <c r="K158" s="311"/>
    </row>
    <row r="159" spans="1:39" ht="30" customHeight="1">
      <c r="A159" s="335" t="s">
        <v>370</v>
      </c>
      <c r="B159" s="336"/>
      <c r="C159" s="128" t="s">
        <v>371</v>
      </c>
      <c r="D159" s="331" t="s">
        <v>372</v>
      </c>
      <c r="E159" s="332"/>
      <c r="F159" s="333" t="s">
        <v>373</v>
      </c>
      <c r="G159" s="333"/>
      <c r="H159" s="333"/>
      <c r="I159" s="333"/>
      <c r="J159" s="334"/>
      <c r="K159" s="311"/>
    </row>
    <row r="160" spans="1:39" ht="30" customHeight="1" thickBot="1">
      <c r="A160" s="321" t="s">
        <v>374</v>
      </c>
      <c r="B160" s="322"/>
      <c r="C160" s="129" t="s">
        <v>375</v>
      </c>
      <c r="D160" s="323" t="s">
        <v>376</v>
      </c>
      <c r="E160" s="324"/>
      <c r="F160" s="325" t="s">
        <v>377</v>
      </c>
      <c r="G160" s="325"/>
      <c r="H160" s="325"/>
      <c r="I160" s="325"/>
      <c r="J160" s="326"/>
      <c r="K160" s="312"/>
    </row>
    <row r="161" spans="1:39" ht="30" customHeight="1" thickTop="1">
      <c r="A161" s="305" t="s">
        <v>415</v>
      </c>
      <c r="B161" s="305"/>
      <c r="C161" s="305"/>
      <c r="D161" s="305"/>
      <c r="E161" s="305"/>
      <c r="F161" s="305"/>
      <c r="G161" s="305"/>
      <c r="H161" s="305"/>
      <c r="I161" s="327" t="s">
        <v>342</v>
      </c>
      <c r="J161" s="328"/>
    </row>
    <row r="162" spans="1:39" ht="30" customHeight="1">
      <c r="A162" s="305"/>
      <c r="B162" s="305"/>
      <c r="C162" s="305"/>
      <c r="D162" s="305"/>
      <c r="E162" s="305"/>
      <c r="F162" s="305"/>
      <c r="G162" s="305"/>
      <c r="H162" s="305"/>
      <c r="I162" s="308">
        <f>D167</f>
        <v>9.2361111111111116E-2</v>
      </c>
      <c r="J162" s="307"/>
    </row>
    <row r="163" spans="1:39" ht="30" customHeight="1" thickBot="1">
      <c r="A163" s="309">
        <f>$A$3</f>
        <v>45078</v>
      </c>
      <c r="B163" s="309"/>
      <c r="C163" s="309"/>
      <c r="D163" s="94" t="s">
        <v>343</v>
      </c>
      <c r="E163" s="274">
        <v>3661</v>
      </c>
      <c r="F163" s="296" t="str">
        <f>_xlfn.XLOOKUP(J163,'월간 계획'!C:C,'월간 계획'!B:B,"")</f>
        <v>SP</v>
      </c>
      <c r="G163" s="95" t="s">
        <v>344</v>
      </c>
      <c r="H163" s="95" t="str">
        <f>_xlfn.XLOOKUP(M163,'월간 계획'!S:S,'월간 계획'!C:C,"")</f>
        <v>양광일</v>
      </c>
      <c r="I163" s="95" t="s">
        <v>345</v>
      </c>
      <c r="J163" s="96" t="str">
        <f>_xlfn.XLOOKUP(N163,'월간 계획'!S:S,'월간 계획'!C:C,"")</f>
        <v>김성취</v>
      </c>
      <c r="L163" s="93" t="str">
        <f>IF(E163=F163,"ok","확인")</f>
        <v>확인</v>
      </c>
      <c r="M163" s="93" t="s">
        <v>416</v>
      </c>
      <c r="N163" s="93" t="s">
        <v>417</v>
      </c>
    </row>
    <row r="164" spans="1:39" ht="30" customHeight="1" thickTop="1" thickBot="1">
      <c r="A164" s="130" t="s">
        <v>348</v>
      </c>
      <c r="B164" s="99" t="s">
        <v>349</v>
      </c>
      <c r="C164" s="100" t="s">
        <v>350</v>
      </c>
      <c r="D164" s="100" t="s">
        <v>351</v>
      </c>
      <c r="E164" s="100" t="s">
        <v>352</v>
      </c>
      <c r="F164" s="100" t="s">
        <v>353</v>
      </c>
      <c r="G164" s="100" t="s">
        <v>352</v>
      </c>
      <c r="H164" s="100" t="s">
        <v>351</v>
      </c>
      <c r="I164" s="99" t="s">
        <v>350</v>
      </c>
      <c r="J164" s="131" t="s">
        <v>354</v>
      </c>
      <c r="K164" s="102" t="s">
        <v>355</v>
      </c>
    </row>
    <row r="165" spans="1:39" ht="30" customHeight="1" thickTop="1">
      <c r="A165" s="132" t="s">
        <v>356</v>
      </c>
      <c r="B165" s="348" t="s">
        <v>418</v>
      </c>
      <c r="C165" s="340"/>
      <c r="D165" s="111">
        <v>0.2590277777777778</v>
      </c>
      <c r="E165" s="111">
        <v>0.27708333333333335</v>
      </c>
      <c r="F165" s="111">
        <v>0.29166666666666669</v>
      </c>
      <c r="G165" s="111">
        <v>0.30416666666666664</v>
      </c>
      <c r="H165" s="111">
        <v>0.32083333333333336</v>
      </c>
      <c r="I165" s="111">
        <v>0.34236111111111112</v>
      </c>
      <c r="J165" s="111">
        <v>0.36319444444444443</v>
      </c>
      <c r="K165" s="107" t="s">
        <v>357</v>
      </c>
      <c r="L165" s="108"/>
      <c r="M165" s="108"/>
      <c r="N165" s="108"/>
      <c r="P165" s="108"/>
      <c r="Q165" s="108"/>
      <c r="R165" s="108"/>
      <c r="S165" s="108"/>
      <c r="T165" s="108"/>
      <c r="V165" s="108" t="e">
        <f>C165-B165</f>
        <v>#VALUE!</v>
      </c>
      <c r="W165" s="108">
        <f t="shared" ref="W165:Y169" si="39">D165-C165</f>
        <v>0.2590277777777778</v>
      </c>
      <c r="X165" s="108">
        <f t="shared" si="39"/>
        <v>1.8055555555555547E-2</v>
      </c>
      <c r="Y165" s="108">
        <f t="shared" si="39"/>
        <v>1.4583333333333337E-2</v>
      </c>
      <c r="Z165" s="108">
        <f>G165-F165</f>
        <v>1.2499999999999956E-2</v>
      </c>
      <c r="AA165" s="108">
        <f t="shared" ref="AA165:AC169" si="40">H165-G165</f>
        <v>1.6666666666666718E-2</v>
      </c>
      <c r="AB165" s="108">
        <f t="shared" si="40"/>
        <v>2.1527777777777757E-2</v>
      </c>
      <c r="AC165" s="108">
        <f t="shared" si="40"/>
        <v>2.0833333333333315E-2</v>
      </c>
      <c r="AE165" s="108" t="e">
        <f>B165-B149</f>
        <v>#VALUE!</v>
      </c>
      <c r="AF165" s="108">
        <f t="shared" ref="AF165:AM169" si="41">C165-C149</f>
        <v>0</v>
      </c>
      <c r="AG165" s="108">
        <f t="shared" si="41"/>
        <v>1.5972222222222249E-2</v>
      </c>
      <c r="AH165" s="108">
        <f t="shared" si="41"/>
        <v>1.4583333333333337E-2</v>
      </c>
      <c r="AI165" s="108">
        <f t="shared" si="41"/>
        <v>1.2500000000000011E-2</v>
      </c>
      <c r="AJ165" s="108">
        <f t="shared" si="41"/>
        <v>1.2499999999999956E-2</v>
      </c>
      <c r="AK165" s="108">
        <f t="shared" si="41"/>
        <v>1.2500000000000011E-2</v>
      </c>
      <c r="AL165" s="108">
        <f t="shared" si="41"/>
        <v>1.2500000000000011E-2</v>
      </c>
      <c r="AM165" s="108">
        <f t="shared" si="41"/>
        <v>1.2500000000000011E-2</v>
      </c>
    </row>
    <row r="166" spans="1:39" ht="30" customHeight="1">
      <c r="A166" s="133" t="s">
        <v>358</v>
      </c>
      <c r="B166" s="110">
        <v>0.38194444444444442</v>
      </c>
      <c r="C166" s="105">
        <f>B166+"00:25"</f>
        <v>0.39930555555555552</v>
      </c>
      <c r="D166" s="111">
        <v>0.42569444444444443</v>
      </c>
      <c r="E166" s="111">
        <v>0.44375000000000003</v>
      </c>
      <c r="F166" s="111">
        <v>0.45624999999999999</v>
      </c>
      <c r="G166" s="111">
        <v>0.46875</v>
      </c>
      <c r="H166" s="111">
        <v>0.48541666666666666</v>
      </c>
      <c r="I166" s="111">
        <v>0.50694444444444442</v>
      </c>
      <c r="J166" s="111">
        <v>0.52777777777777779</v>
      </c>
      <c r="K166" s="113" t="s">
        <v>357</v>
      </c>
      <c r="L166" s="108"/>
      <c r="M166" s="108"/>
      <c r="N166" s="108"/>
      <c r="P166" s="108"/>
      <c r="Q166" s="108"/>
      <c r="R166" s="108"/>
      <c r="S166" s="108"/>
      <c r="T166" s="108"/>
      <c r="V166" s="108">
        <f>C166-B166</f>
        <v>1.7361111111111105E-2</v>
      </c>
      <c r="W166" s="108">
        <f t="shared" si="39"/>
        <v>2.6388888888888906E-2</v>
      </c>
      <c r="X166" s="108">
        <f t="shared" si="39"/>
        <v>1.8055555555555602E-2</v>
      </c>
      <c r="Y166" s="108">
        <f t="shared" si="39"/>
        <v>1.2499999999999956E-2</v>
      </c>
      <c r="Z166" s="108">
        <f>G166-F166</f>
        <v>1.2500000000000011E-2</v>
      </c>
      <c r="AA166" s="108">
        <f t="shared" si="40"/>
        <v>1.6666666666666663E-2</v>
      </c>
      <c r="AB166" s="108">
        <f t="shared" si="40"/>
        <v>2.1527777777777757E-2</v>
      </c>
      <c r="AC166" s="108">
        <f t="shared" si="40"/>
        <v>2.083333333333337E-2</v>
      </c>
      <c r="AE166" s="108">
        <f t="shared" ref="AE166:AE168" si="42">B166-B150</f>
        <v>1.388888888888884E-2</v>
      </c>
      <c r="AF166" s="108">
        <f t="shared" si="41"/>
        <v>1.388888888888884E-2</v>
      </c>
      <c r="AG166" s="108">
        <f t="shared" si="41"/>
        <v>1.3888888888888895E-2</v>
      </c>
      <c r="AH166" s="108">
        <f t="shared" si="41"/>
        <v>1.3888888888888951E-2</v>
      </c>
      <c r="AI166" s="108">
        <f t="shared" si="41"/>
        <v>1.388888888888884E-2</v>
      </c>
      <c r="AJ166" s="108">
        <f t="shared" si="41"/>
        <v>1.3888888888888895E-2</v>
      </c>
      <c r="AK166" s="108">
        <f t="shared" si="41"/>
        <v>1.3888888888888895E-2</v>
      </c>
      <c r="AL166" s="108">
        <f t="shared" si="41"/>
        <v>1.388888888888884E-2</v>
      </c>
      <c r="AM166" s="108">
        <f t="shared" si="41"/>
        <v>1.388888888888884E-2</v>
      </c>
    </row>
    <row r="167" spans="1:39" ht="30" customHeight="1">
      <c r="A167" s="133" t="s">
        <v>359</v>
      </c>
      <c r="B167" s="110">
        <v>4.8611111111111112E-2</v>
      </c>
      <c r="C167" s="111">
        <f>B167++"00:25"</f>
        <v>6.5972222222222224E-2</v>
      </c>
      <c r="D167" s="114">
        <v>9.2361111111111116E-2</v>
      </c>
      <c r="E167" s="111">
        <v>0.11041666666666666</v>
      </c>
      <c r="F167" s="111">
        <v>0.12291666666666667</v>
      </c>
      <c r="G167" s="111">
        <v>0.13541666666666666</v>
      </c>
      <c r="H167" s="111">
        <v>0.15208333333333332</v>
      </c>
      <c r="I167" s="111">
        <v>0.17361111111111113</v>
      </c>
      <c r="J167" s="111">
        <v>0.19444444444444445</v>
      </c>
      <c r="K167" s="113" t="s">
        <v>357</v>
      </c>
      <c r="L167" s="108"/>
      <c r="M167" s="108"/>
      <c r="N167" s="108"/>
      <c r="P167" s="108"/>
      <c r="Q167" s="108"/>
      <c r="R167" s="108"/>
      <c r="S167" s="108"/>
      <c r="T167" s="108"/>
      <c r="V167" s="108">
        <f>C167-B167</f>
        <v>1.7361111111111112E-2</v>
      </c>
      <c r="W167" s="108">
        <f t="shared" si="39"/>
        <v>2.6388888888888892E-2</v>
      </c>
      <c r="X167" s="108">
        <f t="shared" si="39"/>
        <v>1.8055555555555547E-2</v>
      </c>
      <c r="Y167" s="108">
        <f t="shared" si="39"/>
        <v>1.2500000000000011E-2</v>
      </c>
      <c r="Z167" s="108">
        <f>G167-F167</f>
        <v>1.2499999999999983E-2</v>
      </c>
      <c r="AA167" s="108">
        <f t="shared" si="40"/>
        <v>1.6666666666666663E-2</v>
      </c>
      <c r="AB167" s="108">
        <f t="shared" si="40"/>
        <v>2.1527777777777812E-2</v>
      </c>
      <c r="AC167" s="108">
        <f t="shared" si="40"/>
        <v>2.0833333333333315E-2</v>
      </c>
      <c r="AE167" s="108">
        <f t="shared" si="42"/>
        <v>-0.4861111111111111</v>
      </c>
      <c r="AF167" s="108">
        <f t="shared" si="41"/>
        <v>-0.48611111111111116</v>
      </c>
      <c r="AG167" s="108">
        <f t="shared" si="41"/>
        <v>1.3888888888888895E-2</v>
      </c>
      <c r="AH167" s="108">
        <f t="shared" si="41"/>
        <v>1.3888888888888895E-2</v>
      </c>
      <c r="AI167" s="108">
        <f t="shared" si="41"/>
        <v>1.3888888888888895E-2</v>
      </c>
      <c r="AJ167" s="108">
        <f t="shared" si="41"/>
        <v>1.3888888888888881E-2</v>
      </c>
      <c r="AK167" s="108">
        <f t="shared" si="41"/>
        <v>1.3888888888888895E-2</v>
      </c>
      <c r="AL167" s="108">
        <f t="shared" si="41"/>
        <v>1.3888888888888895E-2</v>
      </c>
      <c r="AM167" s="108">
        <f t="shared" si="41"/>
        <v>1.3888888888888895E-2</v>
      </c>
    </row>
    <row r="168" spans="1:39" ht="30" customHeight="1">
      <c r="A168" s="133" t="s">
        <v>360</v>
      </c>
      <c r="B168" s="110">
        <v>0.21805555555555556</v>
      </c>
      <c r="C168" s="111">
        <f>B168++"00:25"</f>
        <v>0.23541666666666666</v>
      </c>
      <c r="D168" s="111">
        <v>0.26180555555555557</v>
      </c>
      <c r="E168" s="111">
        <v>0.27986111111111112</v>
      </c>
      <c r="F168" s="111">
        <v>0.29236111111111113</v>
      </c>
      <c r="G168" s="111">
        <v>0.30486111111111108</v>
      </c>
      <c r="H168" s="111">
        <v>0.3215277777777778</v>
      </c>
      <c r="I168" s="111">
        <v>0.3430555555555555</v>
      </c>
      <c r="J168" s="111">
        <v>0.36388888888888887</v>
      </c>
      <c r="K168" s="113" t="s">
        <v>357</v>
      </c>
      <c r="L168" s="108"/>
      <c r="M168" s="108"/>
      <c r="N168" s="108"/>
      <c r="P168" s="108"/>
      <c r="Q168" s="108"/>
      <c r="R168" s="108"/>
      <c r="S168" s="108"/>
      <c r="T168" s="108"/>
      <c r="V168" s="108">
        <f>C168-B168</f>
        <v>1.7361111111111105E-2</v>
      </c>
      <c r="W168" s="108">
        <f t="shared" si="39"/>
        <v>2.6388888888888906E-2</v>
      </c>
      <c r="X168" s="108">
        <f t="shared" si="39"/>
        <v>1.8055555555555547E-2</v>
      </c>
      <c r="Y168" s="108">
        <f t="shared" si="39"/>
        <v>1.2500000000000011E-2</v>
      </c>
      <c r="Z168" s="108">
        <f>G168-F168</f>
        <v>1.2499999999999956E-2</v>
      </c>
      <c r="AA168" s="108">
        <f t="shared" si="40"/>
        <v>1.6666666666666718E-2</v>
      </c>
      <c r="AB168" s="108">
        <f t="shared" si="40"/>
        <v>2.1527777777777701E-2</v>
      </c>
      <c r="AC168" s="108">
        <f t="shared" si="40"/>
        <v>2.083333333333337E-2</v>
      </c>
      <c r="AE168" s="108">
        <f t="shared" si="42"/>
        <v>1.4583333333333365E-2</v>
      </c>
      <c r="AF168" s="108">
        <f t="shared" si="41"/>
        <v>1.4583333333333365E-2</v>
      </c>
      <c r="AG168" s="108">
        <f t="shared" si="41"/>
        <v>1.4583333333333337E-2</v>
      </c>
      <c r="AH168" s="108">
        <f t="shared" si="41"/>
        <v>1.4583333333333337E-2</v>
      </c>
      <c r="AI168" s="108">
        <f t="shared" si="41"/>
        <v>1.4583333333333337E-2</v>
      </c>
      <c r="AJ168" s="108">
        <f t="shared" si="41"/>
        <v>1.4583333333333282E-2</v>
      </c>
      <c r="AK168" s="108">
        <f t="shared" si="41"/>
        <v>1.4583333333333393E-2</v>
      </c>
      <c r="AL168" s="108">
        <f t="shared" si="41"/>
        <v>1.4583333333333282E-2</v>
      </c>
      <c r="AM168" s="108">
        <f t="shared" si="41"/>
        <v>1.4583333333333337E-2</v>
      </c>
    </row>
    <row r="169" spans="1:39" ht="30" customHeight="1">
      <c r="A169" s="133" t="s">
        <v>361</v>
      </c>
      <c r="B169" s="110">
        <v>0.38819444444444445</v>
      </c>
      <c r="C169" s="111">
        <f>B169++"00:25"</f>
        <v>0.40555555555555556</v>
      </c>
      <c r="D169" s="111">
        <f>C169++"00:30"</f>
        <v>0.42638888888888887</v>
      </c>
      <c r="E169" s="111">
        <f>D169++"00:26"</f>
        <v>0.44444444444444442</v>
      </c>
      <c r="F169" s="111">
        <f>E169++"00:18"</f>
        <v>0.45694444444444443</v>
      </c>
      <c r="G169" s="134"/>
      <c r="H169" s="134"/>
      <c r="I169" s="134"/>
      <c r="J169" s="134"/>
      <c r="K169" s="119" t="s">
        <v>357</v>
      </c>
      <c r="L169" s="108"/>
      <c r="M169" s="108"/>
      <c r="N169" s="108"/>
      <c r="P169" s="108"/>
      <c r="Q169" s="108"/>
      <c r="R169" s="108"/>
      <c r="S169" s="108"/>
      <c r="T169" s="108"/>
      <c r="U169" s="93">
        <v>4.4000000000000004</v>
      </c>
      <c r="V169" s="108">
        <f>C169-B169</f>
        <v>1.7361111111111105E-2</v>
      </c>
      <c r="W169" s="108">
        <f t="shared" si="39"/>
        <v>2.0833333333333315E-2</v>
      </c>
      <c r="X169" s="108">
        <f t="shared" si="39"/>
        <v>1.8055555555555547E-2</v>
      </c>
      <c r="Y169" s="108">
        <f>F169-E169</f>
        <v>1.2500000000000011E-2</v>
      </c>
      <c r="Z169" s="108">
        <f>G169-F169</f>
        <v>-0.45694444444444443</v>
      </c>
      <c r="AA169" s="108">
        <f t="shared" si="40"/>
        <v>0</v>
      </c>
      <c r="AB169" s="108">
        <f t="shared" si="40"/>
        <v>0</v>
      </c>
      <c r="AC169" s="108">
        <f t="shared" si="40"/>
        <v>0</v>
      </c>
      <c r="AE169" s="108">
        <f>B169-B153</f>
        <v>1.5972222222222221E-2</v>
      </c>
      <c r="AF169" s="108">
        <f t="shared" si="41"/>
        <v>1.9444444444444431E-2</v>
      </c>
      <c r="AG169" s="108">
        <f>D169-D153</f>
        <v>2.083333333333337E-2</v>
      </c>
      <c r="AH169" s="108">
        <f>E169-E153</f>
        <v>2.3611111111111083E-2</v>
      </c>
      <c r="AI169" s="108">
        <f t="shared" si="41"/>
        <v>-1.388888888888884E-3</v>
      </c>
      <c r="AJ169" s="108">
        <f t="shared" si="41"/>
        <v>-0.47083333333333338</v>
      </c>
      <c r="AK169" s="108">
        <f t="shared" si="41"/>
        <v>-0.48749999999999999</v>
      </c>
      <c r="AL169" s="108">
        <f t="shared" si="41"/>
        <v>-0.50902777777777775</v>
      </c>
      <c r="AM169" s="108">
        <f t="shared" si="41"/>
        <v>-0.52083333333333337</v>
      </c>
    </row>
    <row r="170" spans="1:39" ht="30" customHeight="1">
      <c r="A170" s="133"/>
      <c r="B170" s="143"/>
      <c r="C170" s="143"/>
      <c r="D170" s="143"/>
      <c r="E170" s="143"/>
      <c r="F170" s="144"/>
      <c r="G170" s="144"/>
      <c r="H170" s="144"/>
      <c r="I170" s="144"/>
      <c r="J170" s="147"/>
      <c r="K170" s="123"/>
    </row>
    <row r="171" spans="1:39" ht="30" customHeight="1" thickBot="1">
      <c r="A171" s="135">
        <v>11</v>
      </c>
      <c r="B171" s="125"/>
      <c r="C171" s="125"/>
      <c r="D171" s="125"/>
      <c r="E171" s="125"/>
      <c r="F171" s="126"/>
      <c r="G171" s="126"/>
      <c r="H171" s="126"/>
      <c r="I171" s="126"/>
      <c r="J171" s="136"/>
      <c r="K171" s="310" t="s">
        <v>362</v>
      </c>
    </row>
    <row r="172" spans="1:39" ht="30" customHeight="1" thickTop="1" thickBot="1">
      <c r="A172" s="313" t="s">
        <v>363</v>
      </c>
      <c r="B172" s="314"/>
      <c r="C172" s="314"/>
      <c r="D172" s="314"/>
      <c r="E172" s="314"/>
      <c r="F172" s="314"/>
      <c r="G172" s="314"/>
      <c r="H172" s="314"/>
      <c r="I172" s="314"/>
      <c r="J172" s="337"/>
      <c r="K172" s="311"/>
    </row>
    <row r="173" spans="1:39" ht="30" customHeight="1" thickTop="1">
      <c r="A173" s="315" t="s">
        <v>364</v>
      </c>
      <c r="B173" s="316"/>
      <c r="C173" s="317"/>
      <c r="D173" s="316"/>
      <c r="E173" s="318" t="s">
        <v>365</v>
      </c>
      <c r="F173" s="319"/>
      <c r="G173" s="320"/>
      <c r="H173" s="318" t="s">
        <v>366</v>
      </c>
      <c r="I173" s="319"/>
      <c r="J173" s="338"/>
      <c r="K173" s="311"/>
    </row>
    <row r="174" spans="1:39" ht="30" customHeight="1">
      <c r="A174" s="329" t="s">
        <v>367</v>
      </c>
      <c r="B174" s="330"/>
      <c r="C174" s="331" t="s">
        <v>368</v>
      </c>
      <c r="D174" s="331"/>
      <c r="E174" s="332"/>
      <c r="F174" s="333" t="s">
        <v>369</v>
      </c>
      <c r="G174" s="333"/>
      <c r="H174" s="333"/>
      <c r="I174" s="333"/>
      <c r="J174" s="334"/>
      <c r="K174" s="311"/>
    </row>
    <row r="175" spans="1:39" ht="30" customHeight="1">
      <c r="A175" s="335" t="s">
        <v>370</v>
      </c>
      <c r="B175" s="336"/>
      <c r="C175" s="128" t="s">
        <v>371</v>
      </c>
      <c r="D175" s="331" t="s">
        <v>372</v>
      </c>
      <c r="E175" s="332"/>
      <c r="F175" s="333" t="s">
        <v>373</v>
      </c>
      <c r="G175" s="333"/>
      <c r="H175" s="333"/>
      <c r="I175" s="333"/>
      <c r="J175" s="334"/>
      <c r="K175" s="311"/>
    </row>
    <row r="176" spans="1:39" ht="30" customHeight="1" thickBot="1">
      <c r="A176" s="321" t="s">
        <v>374</v>
      </c>
      <c r="B176" s="322"/>
      <c r="C176" s="129" t="s">
        <v>375</v>
      </c>
      <c r="D176" s="323" t="s">
        <v>376</v>
      </c>
      <c r="E176" s="324"/>
      <c r="F176" s="325" t="s">
        <v>377</v>
      </c>
      <c r="G176" s="325"/>
      <c r="H176" s="325"/>
      <c r="I176" s="325"/>
      <c r="J176" s="326"/>
      <c r="K176" s="312"/>
    </row>
    <row r="177" spans="1:39" ht="30" customHeight="1" thickTop="1">
      <c r="A177" s="305" t="s">
        <v>419</v>
      </c>
      <c r="B177" s="305"/>
      <c r="C177" s="305"/>
      <c r="D177" s="305"/>
      <c r="E177" s="305"/>
      <c r="F177" s="305"/>
      <c r="G177" s="305"/>
      <c r="H177" s="305"/>
      <c r="I177" s="327" t="s">
        <v>342</v>
      </c>
      <c r="J177" s="328"/>
    </row>
    <row r="178" spans="1:39" ht="30" customHeight="1">
      <c r="A178" s="305"/>
      <c r="B178" s="305"/>
      <c r="C178" s="305"/>
      <c r="D178" s="305"/>
      <c r="E178" s="305"/>
      <c r="F178" s="305"/>
      <c r="G178" s="305"/>
      <c r="H178" s="305"/>
      <c r="I178" s="308">
        <f>D183</f>
        <v>0.10625</v>
      </c>
      <c r="J178" s="307"/>
    </row>
    <row r="179" spans="1:39" ht="30" customHeight="1" thickBot="1">
      <c r="A179" s="309">
        <f>$A$3</f>
        <v>45078</v>
      </c>
      <c r="B179" s="309"/>
      <c r="C179" s="309"/>
      <c r="D179" s="94" t="s">
        <v>343</v>
      </c>
      <c r="E179" s="274">
        <v>3662</v>
      </c>
      <c r="F179" s="296">
        <f>_xlfn.XLOOKUP(J179,'월간 계획'!C:C,'월간 계획'!B:B,"")</f>
        <v>0</v>
      </c>
      <c r="G179" s="95" t="s">
        <v>344</v>
      </c>
      <c r="H179" s="95" t="str">
        <f>_xlfn.XLOOKUP(M179,'월간 계획'!S:S,'월간 계획'!C:C,"")</f>
        <v>김형규</v>
      </c>
      <c r="I179" s="95" t="s">
        <v>345</v>
      </c>
      <c r="J179" s="96" t="str">
        <f>_xlfn.XLOOKUP(N179,'월간 계획'!S:S,'월간 계획'!C:C,"")</f>
        <v>박희재</v>
      </c>
      <c r="L179" s="93" t="str">
        <f>IF(E179=F179,"ok","확인")</f>
        <v>확인</v>
      </c>
      <c r="M179" s="93" t="s">
        <v>420</v>
      </c>
      <c r="N179" s="93" t="s">
        <v>421</v>
      </c>
    </row>
    <row r="180" spans="1:39" ht="30" customHeight="1" thickTop="1" thickBot="1">
      <c r="A180" s="148" t="s">
        <v>348</v>
      </c>
      <c r="B180" s="149" t="s">
        <v>349</v>
      </c>
      <c r="C180" s="150" t="s">
        <v>350</v>
      </c>
      <c r="D180" s="150" t="s">
        <v>351</v>
      </c>
      <c r="E180" s="150" t="s">
        <v>352</v>
      </c>
      <c r="F180" s="150" t="s">
        <v>353</v>
      </c>
      <c r="G180" s="150" t="s">
        <v>352</v>
      </c>
      <c r="H180" s="150" t="s">
        <v>351</v>
      </c>
      <c r="I180" s="149" t="s">
        <v>350</v>
      </c>
      <c r="J180" s="151" t="s">
        <v>354</v>
      </c>
      <c r="K180" s="152" t="s">
        <v>355</v>
      </c>
    </row>
    <row r="181" spans="1:39" ht="30" customHeight="1" thickTop="1">
      <c r="A181" s="153" t="s">
        <v>356</v>
      </c>
      <c r="B181" s="348" t="s">
        <v>422</v>
      </c>
      <c r="C181" s="340"/>
      <c r="D181" s="111">
        <v>0.27291666666666664</v>
      </c>
      <c r="E181" s="111">
        <v>0.29097222222222224</v>
      </c>
      <c r="F181" s="111">
        <v>0.30416666666666664</v>
      </c>
      <c r="G181" s="111">
        <v>0.31666666666666665</v>
      </c>
      <c r="H181" s="111">
        <v>0.33333333333333331</v>
      </c>
      <c r="I181" s="111">
        <v>0.35486111111111113</v>
      </c>
      <c r="J181" s="154">
        <v>0.3756944444444445</v>
      </c>
      <c r="K181" s="155" t="s">
        <v>357</v>
      </c>
      <c r="L181" s="108"/>
      <c r="M181" s="108"/>
      <c r="N181" s="108"/>
      <c r="P181" s="108"/>
      <c r="Q181" s="108"/>
      <c r="R181" s="108"/>
      <c r="S181" s="108"/>
      <c r="T181" s="108"/>
      <c r="U181" s="108"/>
      <c r="V181" s="108" t="e">
        <f>C181-B181</f>
        <v>#VALUE!</v>
      </c>
      <c r="W181" s="108">
        <f t="shared" ref="W181:Y185" si="43">D181-C181</f>
        <v>0.27291666666666664</v>
      </c>
      <c r="X181" s="108">
        <f t="shared" si="43"/>
        <v>1.8055555555555602E-2</v>
      </c>
      <c r="Y181" s="108">
        <f t="shared" si="43"/>
        <v>1.3194444444444398E-2</v>
      </c>
      <c r="Z181" s="108">
        <f>G181-F181</f>
        <v>1.2500000000000011E-2</v>
      </c>
      <c r="AA181" s="108">
        <f t="shared" ref="AA181:AC185" si="44">H181-G181</f>
        <v>1.6666666666666663E-2</v>
      </c>
      <c r="AB181" s="108">
        <f t="shared" si="44"/>
        <v>2.1527777777777812E-2</v>
      </c>
      <c r="AC181" s="108">
        <f t="shared" si="44"/>
        <v>2.083333333333337E-2</v>
      </c>
      <c r="AE181" s="108" t="e">
        <f>B181-B165</f>
        <v>#VALUE!</v>
      </c>
      <c r="AF181" s="108">
        <f t="shared" ref="AF181:AM185" si="45">C181-C165</f>
        <v>0</v>
      </c>
      <c r="AG181" s="108">
        <f t="shared" si="45"/>
        <v>1.388888888888884E-2</v>
      </c>
      <c r="AH181" s="108">
        <f t="shared" si="45"/>
        <v>1.3888888888888895E-2</v>
      </c>
      <c r="AI181" s="108">
        <f t="shared" si="45"/>
        <v>1.2499999999999956E-2</v>
      </c>
      <c r="AJ181" s="108">
        <f t="shared" si="45"/>
        <v>1.2500000000000011E-2</v>
      </c>
      <c r="AK181" s="108">
        <f t="shared" si="45"/>
        <v>1.2499999999999956E-2</v>
      </c>
      <c r="AL181" s="108">
        <f t="shared" si="45"/>
        <v>1.2500000000000011E-2</v>
      </c>
      <c r="AM181" s="108">
        <f t="shared" si="45"/>
        <v>1.2500000000000067E-2</v>
      </c>
    </row>
    <row r="182" spans="1:39" ht="30" customHeight="1">
      <c r="A182" s="156" t="s">
        <v>358</v>
      </c>
      <c r="B182" s="110">
        <v>0.39583333333333331</v>
      </c>
      <c r="C182" s="105">
        <f>B182+"00:25"</f>
        <v>0.41319444444444442</v>
      </c>
      <c r="D182" s="111">
        <v>0.43958333333333338</v>
      </c>
      <c r="E182" s="111">
        <v>0.45763888888888887</v>
      </c>
      <c r="F182" s="111">
        <v>0.47013888888888888</v>
      </c>
      <c r="G182" s="111">
        <v>0.4826388888888889</v>
      </c>
      <c r="H182" s="111">
        <v>0.4993055555555555</v>
      </c>
      <c r="I182" s="111">
        <v>0.52083333333333337</v>
      </c>
      <c r="J182" s="154">
        <v>4.1666666666666664E-2</v>
      </c>
      <c r="K182" s="157" t="s">
        <v>357</v>
      </c>
      <c r="L182" s="108"/>
      <c r="M182" s="108"/>
      <c r="N182" s="108"/>
      <c r="P182" s="108"/>
      <c r="Q182" s="108"/>
      <c r="R182" s="108"/>
      <c r="S182" s="108"/>
      <c r="T182" s="108"/>
      <c r="U182" s="108"/>
      <c r="V182" s="108">
        <f>C182-B182</f>
        <v>1.7361111111111105E-2</v>
      </c>
      <c r="W182" s="108">
        <f t="shared" si="43"/>
        <v>2.6388888888888962E-2</v>
      </c>
      <c r="X182" s="108">
        <f t="shared" si="43"/>
        <v>1.8055555555555491E-2</v>
      </c>
      <c r="Y182" s="108">
        <f t="shared" si="43"/>
        <v>1.2500000000000011E-2</v>
      </c>
      <c r="Z182" s="108">
        <f>G182-F182</f>
        <v>1.2500000000000011E-2</v>
      </c>
      <c r="AA182" s="108">
        <f t="shared" si="44"/>
        <v>1.6666666666666607E-2</v>
      </c>
      <c r="AB182" s="108">
        <f t="shared" si="44"/>
        <v>2.1527777777777868E-2</v>
      </c>
      <c r="AC182" s="108">
        <f t="shared" si="44"/>
        <v>-0.47916666666666669</v>
      </c>
      <c r="AE182" s="108">
        <f t="shared" ref="AE182:AE184" si="46">B182-B166</f>
        <v>1.3888888888888895E-2</v>
      </c>
      <c r="AF182" s="108">
        <f t="shared" si="45"/>
        <v>1.3888888888888895E-2</v>
      </c>
      <c r="AG182" s="108">
        <f t="shared" si="45"/>
        <v>1.3888888888888951E-2</v>
      </c>
      <c r="AH182" s="108">
        <f t="shared" si="45"/>
        <v>1.388888888888884E-2</v>
      </c>
      <c r="AI182" s="108">
        <f t="shared" si="45"/>
        <v>1.3888888888888895E-2</v>
      </c>
      <c r="AJ182" s="108">
        <f t="shared" si="45"/>
        <v>1.3888888888888895E-2</v>
      </c>
      <c r="AK182" s="108">
        <f t="shared" si="45"/>
        <v>1.388888888888884E-2</v>
      </c>
      <c r="AL182" s="108">
        <f t="shared" si="45"/>
        <v>1.3888888888888951E-2</v>
      </c>
      <c r="AM182" s="108">
        <f t="shared" si="45"/>
        <v>-0.4861111111111111</v>
      </c>
    </row>
    <row r="183" spans="1:39" ht="30" customHeight="1">
      <c r="A183" s="156" t="s">
        <v>359</v>
      </c>
      <c r="B183" s="110">
        <v>6.25E-2</v>
      </c>
      <c r="C183" s="111">
        <f>B183++"00:25"</f>
        <v>7.9861111111111105E-2</v>
      </c>
      <c r="D183" s="114">
        <v>0.10625</v>
      </c>
      <c r="E183" s="111">
        <v>0.12430555555555556</v>
      </c>
      <c r="F183" s="111">
        <v>0.13680555555555554</v>
      </c>
      <c r="G183" s="111">
        <v>0.14930555555555555</v>
      </c>
      <c r="H183" s="111">
        <v>0.16597222222222222</v>
      </c>
      <c r="I183" s="111">
        <v>0.1875</v>
      </c>
      <c r="J183" s="154">
        <v>0.20833333333333334</v>
      </c>
      <c r="K183" s="157" t="s">
        <v>357</v>
      </c>
      <c r="L183" s="108"/>
      <c r="M183" s="108"/>
      <c r="N183" s="108"/>
      <c r="P183" s="108"/>
      <c r="Q183" s="108"/>
      <c r="R183" s="108"/>
      <c r="S183" s="108"/>
      <c r="T183" s="108"/>
      <c r="U183" s="108"/>
      <c r="V183" s="108">
        <f>C183-B183</f>
        <v>1.7361111111111105E-2</v>
      </c>
      <c r="W183" s="108">
        <f t="shared" si="43"/>
        <v>2.6388888888888892E-2</v>
      </c>
      <c r="X183" s="108">
        <f t="shared" si="43"/>
        <v>1.8055555555555561E-2</v>
      </c>
      <c r="Y183" s="108">
        <f t="shared" si="43"/>
        <v>1.2499999999999983E-2</v>
      </c>
      <c r="Z183" s="108">
        <f>G183-F183</f>
        <v>1.2500000000000011E-2</v>
      </c>
      <c r="AA183" s="108">
        <f t="shared" si="44"/>
        <v>1.6666666666666663E-2</v>
      </c>
      <c r="AB183" s="108">
        <f t="shared" si="44"/>
        <v>2.1527777777777785E-2</v>
      </c>
      <c r="AC183" s="108">
        <f t="shared" si="44"/>
        <v>2.0833333333333343E-2</v>
      </c>
      <c r="AE183" s="108">
        <f t="shared" si="46"/>
        <v>1.3888888888888888E-2</v>
      </c>
      <c r="AF183" s="108">
        <f t="shared" si="45"/>
        <v>1.3888888888888881E-2</v>
      </c>
      <c r="AG183" s="108">
        <f t="shared" si="45"/>
        <v>1.3888888888888881E-2</v>
      </c>
      <c r="AH183" s="108">
        <f t="shared" si="45"/>
        <v>1.3888888888888895E-2</v>
      </c>
      <c r="AI183" s="108">
        <f t="shared" si="45"/>
        <v>1.3888888888888867E-2</v>
      </c>
      <c r="AJ183" s="108">
        <f t="shared" si="45"/>
        <v>1.3888888888888895E-2</v>
      </c>
      <c r="AK183" s="108">
        <f t="shared" si="45"/>
        <v>1.3888888888888895E-2</v>
      </c>
      <c r="AL183" s="108">
        <f t="shared" si="45"/>
        <v>1.3888888888888867E-2</v>
      </c>
      <c r="AM183" s="108">
        <f t="shared" si="45"/>
        <v>1.3888888888888895E-2</v>
      </c>
    </row>
    <row r="184" spans="1:39" ht="30" customHeight="1">
      <c r="A184" s="156" t="s">
        <v>360</v>
      </c>
      <c r="B184" s="110">
        <v>0.23263888888888887</v>
      </c>
      <c r="C184" s="111">
        <f>B184++"00:25"</f>
        <v>0.24999999999999997</v>
      </c>
      <c r="D184" s="111">
        <v>0.27638888888888885</v>
      </c>
      <c r="E184" s="111">
        <v>0.29444444444444445</v>
      </c>
      <c r="F184" s="111">
        <v>0.30694444444444441</v>
      </c>
      <c r="G184" s="111">
        <v>0.31944444444444448</v>
      </c>
      <c r="H184" s="111">
        <v>0.33611111111111108</v>
      </c>
      <c r="I184" s="111">
        <v>0.3576388888888889</v>
      </c>
      <c r="J184" s="154">
        <v>0.37847222222222227</v>
      </c>
      <c r="K184" s="157" t="s">
        <v>357</v>
      </c>
      <c r="L184" s="108"/>
      <c r="M184" s="108"/>
      <c r="N184" s="108"/>
      <c r="P184" s="108"/>
      <c r="Q184" s="108"/>
      <c r="R184" s="108"/>
      <c r="S184" s="108"/>
      <c r="T184" s="108"/>
      <c r="U184" s="108"/>
      <c r="V184" s="108">
        <f>C184-B184</f>
        <v>1.7361111111111105E-2</v>
      </c>
      <c r="W184" s="108">
        <f t="shared" si="43"/>
        <v>2.6388888888888878E-2</v>
      </c>
      <c r="X184" s="108">
        <f t="shared" si="43"/>
        <v>1.8055555555555602E-2</v>
      </c>
      <c r="Y184" s="108">
        <f t="shared" si="43"/>
        <v>1.2499999999999956E-2</v>
      </c>
      <c r="Z184" s="108">
        <f>G184-F184</f>
        <v>1.2500000000000067E-2</v>
      </c>
      <c r="AA184" s="108">
        <f t="shared" si="44"/>
        <v>1.6666666666666607E-2</v>
      </c>
      <c r="AB184" s="108">
        <f t="shared" si="44"/>
        <v>2.1527777777777812E-2</v>
      </c>
      <c r="AC184" s="108">
        <f t="shared" si="44"/>
        <v>2.083333333333337E-2</v>
      </c>
      <c r="AE184" s="108">
        <f t="shared" si="46"/>
        <v>1.4583333333333309E-2</v>
      </c>
      <c r="AF184" s="108">
        <f t="shared" si="45"/>
        <v>1.4583333333333309E-2</v>
      </c>
      <c r="AG184" s="108">
        <f t="shared" si="45"/>
        <v>1.4583333333333282E-2</v>
      </c>
      <c r="AH184" s="108">
        <f t="shared" si="45"/>
        <v>1.4583333333333337E-2</v>
      </c>
      <c r="AI184" s="108">
        <f t="shared" si="45"/>
        <v>1.4583333333333282E-2</v>
      </c>
      <c r="AJ184" s="108">
        <f t="shared" si="45"/>
        <v>1.4583333333333393E-2</v>
      </c>
      <c r="AK184" s="108">
        <f t="shared" si="45"/>
        <v>1.4583333333333282E-2</v>
      </c>
      <c r="AL184" s="108">
        <f t="shared" si="45"/>
        <v>1.4583333333333393E-2</v>
      </c>
      <c r="AM184" s="108">
        <f t="shared" si="45"/>
        <v>1.4583333333333393E-2</v>
      </c>
    </row>
    <row r="185" spans="1:39" ht="30" customHeight="1">
      <c r="A185" s="156" t="s">
        <v>361</v>
      </c>
      <c r="B185" s="110">
        <v>0.40486111111111112</v>
      </c>
      <c r="C185" s="111">
        <f>B185++"00:25"</f>
        <v>0.42222222222222222</v>
      </c>
      <c r="D185" s="111">
        <f>C185++"00:35"</f>
        <v>0.4465277777777778</v>
      </c>
      <c r="E185" s="111">
        <f>D185++"00:26"</f>
        <v>0.46458333333333335</v>
      </c>
      <c r="F185" s="111">
        <f>E185++"00:18"</f>
        <v>0.47708333333333336</v>
      </c>
      <c r="G185" s="134"/>
      <c r="H185" s="134"/>
      <c r="I185" s="134"/>
      <c r="J185" s="158"/>
      <c r="K185" s="159" t="s">
        <v>357</v>
      </c>
      <c r="L185" s="108"/>
      <c r="M185" s="108"/>
      <c r="N185" s="108"/>
      <c r="P185" s="108"/>
      <c r="Q185" s="108"/>
      <c r="R185" s="108"/>
      <c r="S185" s="108"/>
      <c r="T185" s="108"/>
      <c r="U185" s="93">
        <v>4.4000000000000004</v>
      </c>
      <c r="V185" s="108">
        <f>C185-B185</f>
        <v>1.7361111111111105E-2</v>
      </c>
      <c r="W185" s="108">
        <f t="shared" si="43"/>
        <v>2.430555555555558E-2</v>
      </c>
      <c r="X185" s="108">
        <f t="shared" si="43"/>
        <v>1.8055555555555547E-2</v>
      </c>
      <c r="Y185" s="108">
        <f>F185-E185</f>
        <v>1.2500000000000011E-2</v>
      </c>
      <c r="Z185" s="108">
        <f>G185-F185</f>
        <v>-0.47708333333333336</v>
      </c>
      <c r="AA185" s="108">
        <f t="shared" si="44"/>
        <v>0</v>
      </c>
      <c r="AB185" s="108">
        <f t="shared" si="44"/>
        <v>0</v>
      </c>
      <c r="AC185" s="108">
        <f t="shared" si="44"/>
        <v>0</v>
      </c>
      <c r="AE185" s="108">
        <f>B185-B169</f>
        <v>1.6666666666666663E-2</v>
      </c>
      <c r="AF185" s="108">
        <f t="shared" si="45"/>
        <v>1.6666666666666663E-2</v>
      </c>
      <c r="AG185" s="108">
        <f t="shared" si="45"/>
        <v>2.0138888888888928E-2</v>
      </c>
      <c r="AH185" s="108">
        <f t="shared" si="45"/>
        <v>2.0138888888888928E-2</v>
      </c>
      <c r="AI185" s="108">
        <f t="shared" si="45"/>
        <v>2.0138888888888928E-2</v>
      </c>
      <c r="AJ185" s="108">
        <f t="shared" si="45"/>
        <v>0</v>
      </c>
      <c r="AK185" s="108">
        <f t="shared" si="45"/>
        <v>0</v>
      </c>
      <c r="AL185" s="108">
        <f t="shared" si="45"/>
        <v>0</v>
      </c>
      <c r="AM185" s="108">
        <f t="shared" si="45"/>
        <v>0</v>
      </c>
    </row>
    <row r="186" spans="1:39" ht="30" customHeight="1">
      <c r="A186" s="156"/>
      <c r="B186" s="143"/>
      <c r="C186" s="143"/>
      <c r="D186" s="143"/>
      <c r="E186" s="143"/>
      <c r="G186" s="144"/>
      <c r="H186" s="144"/>
      <c r="I186" s="144"/>
      <c r="J186" s="160"/>
      <c r="K186" s="161"/>
      <c r="L186" s="108"/>
      <c r="M186" s="108"/>
      <c r="N186" s="108"/>
      <c r="R186" s="108"/>
      <c r="S186" s="108"/>
      <c r="T186" s="108"/>
      <c r="U186" s="108"/>
      <c r="V186" s="108"/>
    </row>
    <row r="187" spans="1:39" ht="30" customHeight="1" thickBot="1">
      <c r="A187" s="162">
        <v>12</v>
      </c>
      <c r="B187" s="125"/>
      <c r="C187" s="125"/>
      <c r="D187" s="125"/>
      <c r="E187" s="125"/>
      <c r="F187" s="126"/>
      <c r="G187" s="126"/>
      <c r="H187" s="126"/>
      <c r="I187" s="126"/>
      <c r="J187" s="163"/>
      <c r="K187" s="349" t="s">
        <v>362</v>
      </c>
    </row>
    <row r="188" spans="1:39" ht="30" customHeight="1" thickTop="1" thickBot="1">
      <c r="A188" s="352" t="s">
        <v>363</v>
      </c>
      <c r="B188" s="314"/>
      <c r="C188" s="314"/>
      <c r="D188" s="314"/>
      <c r="E188" s="314"/>
      <c r="F188" s="314"/>
      <c r="G188" s="314"/>
      <c r="H188" s="314"/>
      <c r="I188" s="314"/>
      <c r="J188" s="353"/>
      <c r="K188" s="350"/>
      <c r="L188" s="93" t="s">
        <v>423</v>
      </c>
      <c r="U188" s="93">
        <f>SUM(U1:U187)</f>
        <v>53.9</v>
      </c>
    </row>
    <row r="189" spans="1:39" ht="30" customHeight="1" thickTop="1">
      <c r="A189" s="354" t="s">
        <v>364</v>
      </c>
      <c r="B189" s="316"/>
      <c r="C189" s="317"/>
      <c r="D189" s="316"/>
      <c r="E189" s="318" t="s">
        <v>365</v>
      </c>
      <c r="F189" s="319"/>
      <c r="G189" s="320"/>
      <c r="H189" s="318" t="s">
        <v>366</v>
      </c>
      <c r="I189" s="319"/>
      <c r="J189" s="355"/>
      <c r="K189" s="350"/>
    </row>
    <row r="190" spans="1:39" ht="30" customHeight="1">
      <c r="A190" s="356" t="s">
        <v>367</v>
      </c>
      <c r="B190" s="330"/>
      <c r="C190" s="331" t="s">
        <v>368</v>
      </c>
      <c r="D190" s="331"/>
      <c r="E190" s="332"/>
      <c r="F190" s="333" t="s">
        <v>369</v>
      </c>
      <c r="G190" s="333"/>
      <c r="H190" s="333"/>
      <c r="I190" s="333"/>
      <c r="J190" s="357"/>
      <c r="K190" s="350"/>
    </row>
    <row r="191" spans="1:39" ht="30" customHeight="1">
      <c r="A191" s="358" t="s">
        <v>370</v>
      </c>
      <c r="B191" s="336"/>
      <c r="C191" s="128" t="s">
        <v>371</v>
      </c>
      <c r="D191" s="331" t="s">
        <v>372</v>
      </c>
      <c r="E191" s="332"/>
      <c r="F191" s="333" t="s">
        <v>373</v>
      </c>
      <c r="G191" s="333"/>
      <c r="H191" s="333"/>
      <c r="I191" s="333"/>
      <c r="J191" s="357"/>
      <c r="K191" s="350"/>
    </row>
    <row r="192" spans="1:39" ht="30" customHeight="1" thickBot="1">
      <c r="A192" s="359" t="s">
        <v>374</v>
      </c>
      <c r="B192" s="360"/>
      <c r="C192" s="164" t="s">
        <v>375</v>
      </c>
      <c r="D192" s="361" t="s">
        <v>376</v>
      </c>
      <c r="E192" s="362"/>
      <c r="F192" s="363" t="s">
        <v>377</v>
      </c>
      <c r="G192" s="363"/>
      <c r="H192" s="363"/>
      <c r="I192" s="363"/>
      <c r="J192" s="364"/>
      <c r="K192" s="351"/>
    </row>
    <row r="193" ht="30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</sheetData>
  <mergeCells count="236">
    <mergeCell ref="A1:H2"/>
    <mergeCell ref="I1:J1"/>
    <mergeCell ref="I2:J2"/>
    <mergeCell ref="A3:C3"/>
    <mergeCell ref="K11:K16"/>
    <mergeCell ref="A12:J12"/>
    <mergeCell ref="A13:B13"/>
    <mergeCell ref="C13:D13"/>
    <mergeCell ref="E13:G13"/>
    <mergeCell ref="H13:J13"/>
    <mergeCell ref="A16:B16"/>
    <mergeCell ref="D16:E16"/>
    <mergeCell ref="F16:J16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31:B31"/>
    <mergeCell ref="D31:E31"/>
    <mergeCell ref="F31:J31"/>
    <mergeCell ref="A32:B32"/>
    <mergeCell ref="D32:E32"/>
    <mergeCell ref="F32:J32"/>
    <mergeCell ref="A19:C19"/>
    <mergeCell ref="K27:K32"/>
    <mergeCell ref="A28:J28"/>
    <mergeCell ref="A29:B29"/>
    <mergeCell ref="C29:D29"/>
    <mergeCell ref="E29:G29"/>
    <mergeCell ref="H29:J29"/>
    <mergeCell ref="A30:B30"/>
    <mergeCell ref="C30:E30"/>
    <mergeCell ref="F30:J30"/>
    <mergeCell ref="H45:J45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G37:H37"/>
    <mergeCell ref="A44:J44"/>
    <mergeCell ref="A45:B45"/>
    <mergeCell ref="C45:D45"/>
    <mergeCell ref="E45:G45"/>
    <mergeCell ref="K59:K64"/>
    <mergeCell ref="A60:J60"/>
    <mergeCell ref="A61:B61"/>
    <mergeCell ref="C61:D61"/>
    <mergeCell ref="E61:G61"/>
    <mergeCell ref="H61:J61"/>
    <mergeCell ref="A62:B62"/>
    <mergeCell ref="C62:E62"/>
    <mergeCell ref="A48:B48"/>
    <mergeCell ref="D48:E48"/>
    <mergeCell ref="F48:J48"/>
    <mergeCell ref="A49:H50"/>
    <mergeCell ref="I49:J49"/>
    <mergeCell ref="I50:J50"/>
    <mergeCell ref="K43:K48"/>
    <mergeCell ref="F62:J62"/>
    <mergeCell ref="A63:B63"/>
    <mergeCell ref="D63:E63"/>
    <mergeCell ref="F63:J63"/>
    <mergeCell ref="A64:B64"/>
    <mergeCell ref="D64:E64"/>
    <mergeCell ref="F64:J64"/>
    <mergeCell ref="A51:C51"/>
    <mergeCell ref="G53:H53"/>
    <mergeCell ref="A65:H66"/>
    <mergeCell ref="I65:J65"/>
    <mergeCell ref="I66:J66"/>
    <mergeCell ref="A67:C67"/>
    <mergeCell ref="F69:G69"/>
    <mergeCell ref="K75:K80"/>
    <mergeCell ref="A76:J76"/>
    <mergeCell ref="A77:B77"/>
    <mergeCell ref="C77:D77"/>
    <mergeCell ref="E77:G77"/>
    <mergeCell ref="A80:B80"/>
    <mergeCell ref="D80:E80"/>
    <mergeCell ref="F80:J80"/>
    <mergeCell ref="A81:H82"/>
    <mergeCell ref="I81:J81"/>
    <mergeCell ref="I82:J82"/>
    <mergeCell ref="H77:J77"/>
    <mergeCell ref="A78:B78"/>
    <mergeCell ref="C78:E78"/>
    <mergeCell ref="F78:J78"/>
    <mergeCell ref="A79:B79"/>
    <mergeCell ref="D79:E79"/>
    <mergeCell ref="F79:J79"/>
    <mergeCell ref="A95:B95"/>
    <mergeCell ref="D95:E95"/>
    <mergeCell ref="F95:J95"/>
    <mergeCell ref="A96:B96"/>
    <mergeCell ref="D96:E96"/>
    <mergeCell ref="F96:J96"/>
    <mergeCell ref="A83:C83"/>
    <mergeCell ref="K91:K96"/>
    <mergeCell ref="A92:J92"/>
    <mergeCell ref="A93:B93"/>
    <mergeCell ref="C93:D93"/>
    <mergeCell ref="E93:G93"/>
    <mergeCell ref="H93:J93"/>
    <mergeCell ref="A94:B94"/>
    <mergeCell ref="C94:E94"/>
    <mergeCell ref="F94:J94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A109:B109"/>
    <mergeCell ref="C109:D109"/>
    <mergeCell ref="E109:G109"/>
    <mergeCell ref="H109:J109"/>
    <mergeCell ref="K123:K128"/>
    <mergeCell ref="A124:J124"/>
    <mergeCell ref="A125:B125"/>
    <mergeCell ref="C125:D125"/>
    <mergeCell ref="E125:G125"/>
    <mergeCell ref="H125:J125"/>
    <mergeCell ref="A126:B126"/>
    <mergeCell ref="C126:E126"/>
    <mergeCell ref="A112:B112"/>
    <mergeCell ref="D112:E112"/>
    <mergeCell ref="F112:J112"/>
    <mergeCell ref="A113:H114"/>
    <mergeCell ref="I113:J113"/>
    <mergeCell ref="I114:J114"/>
    <mergeCell ref="K107:K112"/>
    <mergeCell ref="F126:J126"/>
    <mergeCell ref="A127:B127"/>
    <mergeCell ref="D127:E127"/>
    <mergeCell ref="F127:J127"/>
    <mergeCell ref="A128:B128"/>
    <mergeCell ref="D128:E128"/>
    <mergeCell ref="F128:J128"/>
    <mergeCell ref="A115:C115"/>
    <mergeCell ref="C117:D117"/>
    <mergeCell ref="H141:J141"/>
    <mergeCell ref="A142:B142"/>
    <mergeCell ref="C142:E142"/>
    <mergeCell ref="F142:J142"/>
    <mergeCell ref="A143:B143"/>
    <mergeCell ref="D143:E143"/>
    <mergeCell ref="F143:J143"/>
    <mergeCell ref="A129:H130"/>
    <mergeCell ref="I129:J129"/>
    <mergeCell ref="I130:J130"/>
    <mergeCell ref="A131:C131"/>
    <mergeCell ref="B133:D133"/>
    <mergeCell ref="A140:J140"/>
    <mergeCell ref="A141:B141"/>
    <mergeCell ref="C141:D141"/>
    <mergeCell ref="E141:G141"/>
    <mergeCell ref="K155:K160"/>
    <mergeCell ref="A156:J156"/>
    <mergeCell ref="A157:B157"/>
    <mergeCell ref="C157:D157"/>
    <mergeCell ref="E157:G157"/>
    <mergeCell ref="H157:J157"/>
    <mergeCell ref="A158:B158"/>
    <mergeCell ref="C158:E158"/>
    <mergeCell ref="A144:B144"/>
    <mergeCell ref="D144:E144"/>
    <mergeCell ref="F144:J144"/>
    <mergeCell ref="A145:H146"/>
    <mergeCell ref="I145:J145"/>
    <mergeCell ref="I146:J146"/>
    <mergeCell ref="K139:K144"/>
    <mergeCell ref="F158:J158"/>
    <mergeCell ref="A159:B159"/>
    <mergeCell ref="D159:E159"/>
    <mergeCell ref="F159:J159"/>
    <mergeCell ref="A160:B160"/>
    <mergeCell ref="D160:E160"/>
    <mergeCell ref="F160:J160"/>
    <mergeCell ref="A147:C147"/>
    <mergeCell ref="B149:C149"/>
    <mergeCell ref="H173:J173"/>
    <mergeCell ref="A174:B174"/>
    <mergeCell ref="C174:E174"/>
    <mergeCell ref="F174:J174"/>
    <mergeCell ref="A175:B175"/>
    <mergeCell ref="D175:E175"/>
    <mergeCell ref="F175:J175"/>
    <mergeCell ref="A161:H162"/>
    <mergeCell ref="I161:J161"/>
    <mergeCell ref="I162:J162"/>
    <mergeCell ref="A163:C163"/>
    <mergeCell ref="B165:C165"/>
    <mergeCell ref="A172:J172"/>
    <mergeCell ref="A173:B173"/>
    <mergeCell ref="C173:D173"/>
    <mergeCell ref="E173:G173"/>
    <mergeCell ref="K187:K192"/>
    <mergeCell ref="A188:J188"/>
    <mergeCell ref="A189:B189"/>
    <mergeCell ref="C189:D189"/>
    <mergeCell ref="E189:G189"/>
    <mergeCell ref="H189:J189"/>
    <mergeCell ref="A190:B190"/>
    <mergeCell ref="C190:E190"/>
    <mergeCell ref="A176:B176"/>
    <mergeCell ref="D176:E176"/>
    <mergeCell ref="F176:J176"/>
    <mergeCell ref="A177:H178"/>
    <mergeCell ref="I177:J177"/>
    <mergeCell ref="I178:J178"/>
    <mergeCell ref="K171:K176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B181:C181"/>
  </mergeCells>
  <phoneticPr fontId="4" type="noConversion"/>
  <conditionalFormatting sqref="L3">
    <cfRule type="containsText" dxfId="11" priority="56" operator="containsText" text="확인">
      <formula>NOT(ISERROR(SEARCH("확인",L3)))</formula>
    </cfRule>
  </conditionalFormatting>
  <conditionalFormatting sqref="L19">
    <cfRule type="containsText" dxfId="10" priority="11" operator="containsText" text="확인">
      <formula>NOT(ISERROR(SEARCH("확인",L19)))</formula>
    </cfRule>
  </conditionalFormatting>
  <conditionalFormatting sqref="L35">
    <cfRule type="containsText" dxfId="9" priority="10" operator="containsText" text="확인">
      <formula>NOT(ISERROR(SEARCH("확인",L35)))</formula>
    </cfRule>
  </conditionalFormatting>
  <conditionalFormatting sqref="L51">
    <cfRule type="containsText" dxfId="8" priority="9" operator="containsText" text="확인">
      <formula>NOT(ISERROR(SEARCH("확인",L51)))</formula>
    </cfRule>
  </conditionalFormatting>
  <conditionalFormatting sqref="L67">
    <cfRule type="containsText" dxfId="7" priority="8" operator="containsText" text="확인">
      <formula>NOT(ISERROR(SEARCH("확인",L67)))</formula>
    </cfRule>
  </conditionalFormatting>
  <conditionalFormatting sqref="L83">
    <cfRule type="containsText" dxfId="6" priority="7" operator="containsText" text="확인">
      <formula>NOT(ISERROR(SEARCH("확인",L83)))</formula>
    </cfRule>
  </conditionalFormatting>
  <conditionalFormatting sqref="L99">
    <cfRule type="containsText" dxfId="5" priority="6" operator="containsText" text="확인">
      <formula>NOT(ISERROR(SEARCH("확인",L99)))</formula>
    </cfRule>
  </conditionalFormatting>
  <conditionalFormatting sqref="L115">
    <cfRule type="containsText" dxfId="4" priority="5" operator="containsText" text="확인">
      <formula>NOT(ISERROR(SEARCH("확인",L115)))</formula>
    </cfRule>
  </conditionalFormatting>
  <conditionalFormatting sqref="L131">
    <cfRule type="containsText" dxfId="3" priority="4" operator="containsText" text="확인">
      <formula>NOT(ISERROR(SEARCH("확인",L131)))</formula>
    </cfRule>
  </conditionalFormatting>
  <conditionalFormatting sqref="L147">
    <cfRule type="containsText" dxfId="2" priority="3" operator="containsText" text="확인">
      <formula>NOT(ISERROR(SEARCH("확인",L147)))</formula>
    </cfRule>
  </conditionalFormatting>
  <conditionalFormatting sqref="L163">
    <cfRule type="containsText" dxfId="1" priority="2" operator="containsText" text="확인">
      <formula>NOT(ISERROR(SEARCH("확인",L163)))</formula>
    </cfRule>
  </conditionalFormatting>
  <conditionalFormatting sqref="L179">
    <cfRule type="containsText" dxfId="0" priority="1" operator="containsText" text="확인">
      <formula>NOT(ISERROR(SEARCH("확인",L179)))</formula>
    </cfRule>
  </conditionalFormatting>
  <printOptions horizontalCentered="1"/>
  <pageMargins left="0.51181102362204722" right="0.51181102362204722" top="0.74803149606299213" bottom="0.74803149606299213" header="0.51181102362204722" footer="0.31496062992125984"/>
  <pageSetup paperSize="9" scale="94" orientation="landscape" r:id="rId1"/>
  <headerFooter>
    <oddHeader>&amp;C&amp;"HY궁서,보통"&amp;20기점, 종점 도착시간을 필히 기재바랍니다.</oddHeader>
    <oddFooter>&amp;L&amp;21연료충전시 충전량 필히 기재바람 :                 (루베)</oddFooter>
  </headerFooter>
  <rowBreaks count="11" manualBreakCount="11">
    <brk id="16" max="16383" man="1"/>
    <brk id="32" max="16383" man="1"/>
    <brk id="48" max="10" man="1"/>
    <brk id="64" max="10" man="1"/>
    <brk id="80" max="10" man="1"/>
    <brk id="96" max="10" man="1"/>
    <brk id="112" max="10" man="1"/>
    <brk id="128" max="10" man="1"/>
    <brk id="144" max="10" man="1"/>
    <brk id="160" max="10" man="1"/>
    <brk id="176" max="10" man="1"/>
  </rowBreaks>
  <colBreaks count="1" manualBreakCount="1">
    <brk id="11" max="19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26</vt:i4>
      </vt:variant>
      <vt:variant>
        <vt:lpstr>이름 지정된 범위</vt:lpstr>
      </vt:variant>
      <vt:variant>
        <vt:i4>25</vt:i4>
      </vt:variant>
    </vt:vector>
  </HeadingPairs>
  <TitlesOfParts>
    <vt:vector size="51" baseType="lpstr">
      <vt:lpstr>월간 계획</vt:lpstr>
      <vt:lpstr>일일승무지시서</vt:lpstr>
      <vt:lpstr>인원DB</vt:lpstr>
      <vt:lpstr>평 (23)</vt:lpstr>
      <vt:lpstr>평 (22)</vt:lpstr>
      <vt:lpstr>평 (21)</vt:lpstr>
      <vt:lpstr>평 (20)</vt:lpstr>
      <vt:lpstr>평 (19)</vt:lpstr>
      <vt:lpstr>토,공 (18)</vt:lpstr>
      <vt:lpstr>토,공 (17)</vt:lpstr>
      <vt:lpstr>평 (16)</vt:lpstr>
      <vt:lpstr>평 (15)</vt:lpstr>
      <vt:lpstr>평 (14)</vt:lpstr>
      <vt:lpstr>평 (13)</vt:lpstr>
      <vt:lpstr>평 (12)</vt:lpstr>
      <vt:lpstr>토,공 (11)</vt:lpstr>
      <vt:lpstr>토,공 (10)</vt:lpstr>
      <vt:lpstr>평 (9)</vt:lpstr>
      <vt:lpstr>평 (8)</vt:lpstr>
      <vt:lpstr>평 (7)</vt:lpstr>
      <vt:lpstr>토,공 (6)</vt:lpstr>
      <vt:lpstr>평 (5)</vt:lpstr>
      <vt:lpstr>토,공 (4)</vt:lpstr>
      <vt:lpstr>토,공 (3)</vt:lpstr>
      <vt:lpstr>평 (2)</vt:lpstr>
      <vt:lpstr>평 (1)</vt:lpstr>
      <vt:lpstr>'월간 계획'!Print_Area</vt:lpstr>
      <vt:lpstr>일일승무지시서!Print_Area</vt:lpstr>
      <vt:lpstr>'토,공 (10)'!Print_Area</vt:lpstr>
      <vt:lpstr>'토,공 (11)'!Print_Area</vt:lpstr>
      <vt:lpstr>'토,공 (17)'!Print_Area</vt:lpstr>
      <vt:lpstr>'토,공 (18)'!Print_Area</vt:lpstr>
      <vt:lpstr>'토,공 (3)'!Print_Area</vt:lpstr>
      <vt:lpstr>'토,공 (4)'!Print_Area</vt:lpstr>
      <vt:lpstr>'토,공 (6)'!Print_Area</vt:lpstr>
      <vt:lpstr>'평 (1)'!Print_Area</vt:lpstr>
      <vt:lpstr>'평 (12)'!Print_Area</vt:lpstr>
      <vt:lpstr>'평 (13)'!Print_Area</vt:lpstr>
      <vt:lpstr>'평 (14)'!Print_Area</vt:lpstr>
      <vt:lpstr>'평 (15)'!Print_Area</vt:lpstr>
      <vt:lpstr>'평 (16)'!Print_Area</vt:lpstr>
      <vt:lpstr>'평 (19)'!Print_Area</vt:lpstr>
      <vt:lpstr>'평 (2)'!Print_Area</vt:lpstr>
      <vt:lpstr>'평 (20)'!Print_Area</vt:lpstr>
      <vt:lpstr>'평 (21)'!Print_Area</vt:lpstr>
      <vt:lpstr>'평 (22)'!Print_Area</vt:lpstr>
      <vt:lpstr>'평 (23)'!Print_Area</vt:lpstr>
      <vt:lpstr>'평 (5)'!Print_Area</vt:lpstr>
      <vt:lpstr>'평 (7)'!Print_Area</vt:lpstr>
      <vt:lpstr>'평 (8)'!Print_Area</vt:lpstr>
      <vt:lpstr>'평 (9)'!Print_Area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Arirang</dc:creator>
  <cp:keywords/>
  <dc:description/>
  <cp:lastModifiedBy>건화 김</cp:lastModifiedBy>
  <cp:revision/>
  <cp:lastPrinted>2023-06-15T06:42:57Z</cp:lastPrinted>
  <dcterms:created xsi:type="dcterms:W3CDTF">2023-02-08T01:12:23Z</dcterms:created>
  <dcterms:modified xsi:type="dcterms:W3CDTF">2023-06-15T06:54:30Z</dcterms:modified>
  <cp:category/>
  <cp:contentStatus/>
</cp:coreProperties>
</file>