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PROJECTS\Microsoft Excel\"/>
    </mc:Choice>
  </mc:AlternateContent>
  <bookViews>
    <workbookView xWindow="-120" yWindow="-120" windowWidth="20730" windowHeight="11310"/>
  </bookViews>
  <sheets>
    <sheet name="SUM-SUMIF-SUMIFS" sheetId="36" r:id="rId1"/>
    <sheet name="AVERAGE-AVERAGEIF" sheetId="37" r:id="rId2"/>
    <sheet name="CONCATENATE" sheetId="39" r:id="rId3"/>
    <sheet name="TRIM" sheetId="40" r:id="rId4"/>
    <sheet name="PROPER" sheetId="41" r:id="rId5"/>
    <sheet name="UPPER-LOWER" sheetId="42" r:id="rId6"/>
    <sheet name="MIN-MAX" sheetId="43" r:id="rId7"/>
    <sheet name="COUNT-COUNTA" sheetId="44" r:id="rId8"/>
    <sheet name="COUNTBLANK-COUNTIF" sheetId="45" r:id="rId9"/>
    <sheet name="IF-IFS" sheetId="46" r:id="rId10"/>
    <sheet name="AND-OR-XOR" sheetId="47" r:id="rId11"/>
    <sheet name="LEFT-RIGHT" sheetId="48" r:id="rId12"/>
    <sheet name="MEDIAN-MODE" sheetId="49" r:id="rId13"/>
    <sheet name="STDEV.P-STDEV.S" sheetId="50" r:id="rId14"/>
    <sheet name="SUBTOTAL-REPLACE" sheetId="51" r:id="rId15"/>
    <sheet name="POWER-LEN" sheetId="52" r:id="rId16"/>
    <sheet name="NOW-TODAY" sheetId="53" r:id="rId17"/>
    <sheet name="OFFSET" sheetId="54" r:id="rId18"/>
    <sheet name="ROUND" sheetId="55" r:id="rId19"/>
    <sheet name="PRODUCT" sheetId="34" r:id="rId20"/>
    <sheet name="TEXT JOIN" sheetId="56" r:id="rId21"/>
  </sheets>
  <definedNames>
    <definedName name="_xlnm._FilterDatabase" localSheetId="10" hidden="1">'AND-OR-XOR'!$A$1:$K$21</definedName>
    <definedName name="_xlnm._FilterDatabase" localSheetId="1" hidden="1">'AVERAGE-AVERAGEIF'!$A$1:$J$1001</definedName>
    <definedName name="_xlnm._FilterDatabase" localSheetId="2" hidden="1">CONCATENATE!$A$1:$M$21</definedName>
    <definedName name="_xlnm._FilterDatabase" localSheetId="8" hidden="1">'COUNTBLANK-COUNTIF'!$A$1:$K$21</definedName>
    <definedName name="_xlnm._FilterDatabase" localSheetId="7" hidden="1">'COUNT-COUNTA'!$A$1:$K$21</definedName>
    <definedName name="_xlnm._FilterDatabase" localSheetId="9" hidden="1">'IF-IFS'!$A$1:$K$21</definedName>
    <definedName name="_xlnm._FilterDatabase" localSheetId="11" hidden="1">'LEFT-RIGHT'!$A$1:$K$21</definedName>
    <definedName name="_xlnm._FilterDatabase" localSheetId="12" hidden="1">'MEDIAN-MODE'!$A$1:$K$21</definedName>
    <definedName name="_xlnm._FilterDatabase" localSheetId="6" hidden="1">'MIN-MAX'!$A$1:$K$21</definedName>
    <definedName name="_xlnm._FilterDatabase" localSheetId="16" hidden="1">'NOW-TODAY'!$A$1:$J$21</definedName>
    <definedName name="_xlnm._FilterDatabase" localSheetId="17" hidden="1">OFFSET!$A$1:$J$21</definedName>
    <definedName name="_xlnm._FilterDatabase" localSheetId="15" hidden="1">'POWER-LEN'!$A$1:$J$21</definedName>
    <definedName name="_xlnm._FilterDatabase" localSheetId="19" hidden="1">PRODUCT!$A$1:$J$1001</definedName>
    <definedName name="_xlnm._FilterDatabase" localSheetId="4" hidden="1">PROPER!$A$1:$L$21</definedName>
    <definedName name="_xlnm._FilterDatabase" localSheetId="18" hidden="1">ROUND!$A$1:$J$21</definedName>
    <definedName name="_xlnm._FilterDatabase" localSheetId="13" hidden="1">'STDEV.P-STDEV.S'!$A$1:$K$21</definedName>
    <definedName name="_xlnm._FilterDatabase" localSheetId="14" hidden="1">'SUBTOTAL-REPLACE'!$A$1:$J$21</definedName>
    <definedName name="_xlnm._FilterDatabase" localSheetId="0" hidden="1">'SUM-SUMIF-SUMIFS'!$A$1:$J$1001</definedName>
    <definedName name="_xlnm._FilterDatabase" localSheetId="20" hidden="1">'TEXT JOIN'!$A$1:$J$1001</definedName>
    <definedName name="_xlnm._FilterDatabase" localSheetId="3" hidden="1">TRIM!$A$1:$L$21</definedName>
    <definedName name="_xlnm._FilterDatabase" localSheetId="5" hidden="1">'UPPER-LOWER'!$A$1:$K$21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36" l="1"/>
  <c r="M2" i="36"/>
  <c r="K2" i="51" l="1"/>
  <c r="K2" i="55" l="1"/>
  <c r="K2" i="54"/>
  <c r="L2" i="51"/>
  <c r="L2" i="53"/>
  <c r="K2" i="53"/>
  <c r="L3" i="52"/>
  <c r="L4" i="52"/>
  <c r="L5" i="52"/>
  <c r="L6" i="52"/>
  <c r="L7" i="52"/>
  <c r="L8" i="52"/>
  <c r="L9" i="52"/>
  <c r="L10" i="52"/>
  <c r="L11" i="52"/>
  <c r="L12" i="52"/>
  <c r="L13" i="52"/>
  <c r="L14" i="52"/>
  <c r="L15" i="52"/>
  <c r="L16" i="52"/>
  <c r="L17" i="52"/>
  <c r="L18" i="52"/>
  <c r="L19" i="52"/>
  <c r="L20" i="52"/>
  <c r="L21" i="52"/>
  <c r="L2" i="52"/>
  <c r="K3" i="52"/>
  <c r="K4" i="52"/>
  <c r="K5" i="52"/>
  <c r="K6" i="52"/>
  <c r="K7" i="52"/>
  <c r="K8" i="52"/>
  <c r="K9" i="52"/>
  <c r="K10" i="52"/>
  <c r="K11" i="52"/>
  <c r="K12" i="52"/>
  <c r="K13" i="52"/>
  <c r="K14" i="52"/>
  <c r="K15" i="52"/>
  <c r="K16" i="52"/>
  <c r="K17" i="52"/>
  <c r="K18" i="52"/>
  <c r="K19" i="52"/>
  <c r="K20" i="52"/>
  <c r="K21" i="52"/>
  <c r="K2" i="52"/>
  <c r="K2" i="50"/>
  <c r="L2" i="50"/>
  <c r="K2" i="49"/>
  <c r="L2" i="49"/>
  <c r="L5" i="48"/>
  <c r="L6" i="48"/>
  <c r="L7" i="48"/>
  <c r="L8" i="48"/>
  <c r="L9" i="48"/>
  <c r="L10" i="48"/>
  <c r="L11" i="48"/>
  <c r="L12" i="48"/>
  <c r="L13" i="48"/>
  <c r="L14" i="48"/>
  <c r="L15" i="48"/>
  <c r="L16" i="48"/>
  <c r="L17" i="48"/>
  <c r="L18" i="48"/>
  <c r="L19" i="48"/>
  <c r="L20" i="48"/>
  <c r="L21" i="48"/>
  <c r="L3" i="48"/>
  <c r="L4" i="48"/>
  <c r="L2" i="48"/>
  <c r="K3" i="48"/>
  <c r="K4" i="48"/>
  <c r="K5" i="48"/>
  <c r="K6" i="48"/>
  <c r="K7" i="48"/>
  <c r="K8" i="48"/>
  <c r="K9" i="48"/>
  <c r="K10" i="48"/>
  <c r="K11" i="48"/>
  <c r="K12" i="48"/>
  <c r="K13" i="48"/>
  <c r="K14" i="48"/>
  <c r="K15" i="48"/>
  <c r="K16" i="48"/>
  <c r="K17" i="48"/>
  <c r="K18" i="48"/>
  <c r="K19" i="48"/>
  <c r="K20" i="48"/>
  <c r="K21" i="48"/>
  <c r="K2" i="48"/>
  <c r="K2" i="47"/>
  <c r="L2" i="47"/>
  <c r="M2" i="47"/>
  <c r="K2" i="46"/>
  <c r="K3" i="46"/>
  <c r="K4" i="46"/>
  <c r="K5" i="46"/>
  <c r="K6" i="46"/>
  <c r="K7" i="46"/>
  <c r="K8" i="46"/>
  <c r="K9" i="46"/>
  <c r="K10" i="46"/>
  <c r="K11" i="46"/>
  <c r="K12" i="46"/>
  <c r="K13" i="46"/>
  <c r="K14" i="46"/>
  <c r="K15" i="46"/>
  <c r="K16" i="46"/>
  <c r="K17" i="46"/>
  <c r="K18" i="46"/>
  <c r="K19" i="46"/>
  <c r="K20" i="46"/>
  <c r="K21" i="46"/>
  <c r="L2" i="45"/>
  <c r="K2" i="45"/>
  <c r="L2" i="44"/>
  <c r="K2" i="44"/>
  <c r="L2" i="43"/>
  <c r="K2" i="43"/>
  <c r="K2" i="42" a="1"/>
  <c r="K2" i="42" s="1"/>
  <c r="L2" i="37"/>
  <c r="K3" i="34"/>
  <c r="K4" i="34"/>
  <c r="K5" i="34"/>
  <c r="K6" i="34"/>
  <c r="K7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" i="34"/>
  <c r="K2" i="36"/>
  <c r="K2" i="41" a="1"/>
  <c r="K2" i="41" s="1"/>
  <c r="K3" i="40"/>
  <c r="K4" i="40"/>
  <c r="K5" i="40"/>
  <c r="K6" i="40"/>
  <c r="K7" i="40"/>
  <c r="K8" i="40"/>
  <c r="K9" i="40"/>
  <c r="K10" i="40"/>
  <c r="K11" i="40"/>
  <c r="K12" i="40"/>
  <c r="K13" i="40"/>
  <c r="K14" i="40"/>
  <c r="K15" i="40"/>
  <c r="K16" i="40"/>
  <c r="K17" i="40"/>
  <c r="K18" i="40"/>
  <c r="K19" i="40"/>
  <c r="K20" i="40"/>
  <c r="K21" i="40"/>
  <c r="K2" i="40"/>
  <c r="L3" i="39"/>
  <c r="L4" i="39"/>
  <c r="L5" i="39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" i="39"/>
  <c r="K2" i="37"/>
  <c r="K21" i="42"/>
  <c r="K20" i="42"/>
  <c r="K19" i="42"/>
  <c r="K18" i="42"/>
  <c r="K17" i="42"/>
  <c r="K16" i="42"/>
  <c r="K15" i="42"/>
  <c r="K14" i="42"/>
  <c r="K13" i="42"/>
  <c r="K12" i="42"/>
  <c r="K11" i="42"/>
  <c r="K10" i="42"/>
  <c r="K9" i="42"/>
  <c r="K8" i="42"/>
  <c r="K7" i="42"/>
  <c r="K6" i="42"/>
  <c r="K5" i="42"/>
  <c r="K4" i="42"/>
  <c r="K3" i="42"/>
  <c r="K21" i="41"/>
  <c r="K20" i="41"/>
  <c r="K19" i="41"/>
  <c r="K18" i="41"/>
  <c r="K17" i="41"/>
  <c r="K16" i="41"/>
  <c r="K15" i="41"/>
  <c r="K14" i="41"/>
  <c r="K13" i="41"/>
  <c r="K12" i="41"/>
  <c r="K11" i="41"/>
  <c r="K10" i="41"/>
  <c r="K9" i="41"/>
  <c r="K8" i="41"/>
  <c r="K7" i="41"/>
  <c r="K6" i="41"/>
  <c r="K5" i="41"/>
  <c r="K4" i="41"/>
  <c r="K3" i="41"/>
  <c r="L18" i="46" a="1"/>
  <c r="L5" i="46" a="1"/>
  <c r="L21" i="46" a="1"/>
  <c r="L2" i="42" a="1"/>
  <c r="L14" i="46" a="1"/>
  <c r="L4" i="46" a="1"/>
  <c r="L9" i="46" a="1"/>
  <c r="L3" i="46" a="1"/>
  <c r="L10" i="46" a="1"/>
  <c r="L20" i="46" a="1"/>
  <c r="L13" i="46" a="1"/>
  <c r="L12" i="46" a="1"/>
  <c r="L6" i="46" a="1"/>
  <c r="L15" i="46" a="1"/>
  <c r="L2" i="46" a="1"/>
  <c r="L16" i="46" a="1"/>
  <c r="L17" i="46" a="1"/>
  <c r="L11" i="46" a="1"/>
  <c r="L7" i="46" a="1"/>
  <c r="L8" i="46" a="1"/>
  <c r="L19" i="46" a="1"/>
  <c r="L19" i="46" l="1"/>
  <c r="L14" i="46"/>
  <c r="L11" i="46"/>
  <c r="L6" i="46"/>
  <c r="L3" i="46"/>
  <c r="L2" i="42"/>
  <c r="L18" i="42"/>
  <c r="L14" i="42"/>
  <c r="L10" i="42"/>
  <c r="L6" i="42"/>
  <c r="L15" i="42"/>
  <c r="L11" i="42"/>
  <c r="L7" i="42"/>
  <c r="L21" i="42"/>
  <c r="L17" i="42"/>
  <c r="L13" i="42"/>
  <c r="L9" i="42"/>
  <c r="L5" i="42"/>
  <c r="L19" i="42"/>
  <c r="L3" i="42"/>
  <c r="L20" i="42"/>
  <c r="L16" i="42"/>
  <c r="L12" i="42"/>
  <c r="L8" i="42"/>
  <c r="L4" i="42"/>
  <c r="L17" i="46"/>
  <c r="L12" i="46"/>
  <c r="L9" i="46"/>
  <c r="L21" i="46"/>
  <c r="L16" i="46"/>
  <c r="L13" i="46"/>
  <c r="L8" i="46"/>
  <c r="L5" i="46"/>
  <c r="L2" i="46"/>
  <c r="L20" i="46"/>
  <c r="L4" i="46"/>
  <c r="L18" i="46"/>
  <c r="L15" i="46"/>
  <c r="L10" i="46"/>
  <c r="L7" i="4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<sst xmlns="http://schemas.openxmlformats.org/spreadsheetml/2006/main" count="2324" uniqueCount="184">
  <si>
    <t>ID</t>
  </si>
  <si>
    <t>Children</t>
  </si>
  <si>
    <t>Education</t>
  </si>
  <si>
    <t>Occupation</t>
  </si>
  <si>
    <t>Cars</t>
  </si>
  <si>
    <t>Region</t>
  </si>
  <si>
    <t>Age</t>
  </si>
  <si>
    <t>Bachelors</t>
  </si>
  <si>
    <t>Skilled Manual</t>
  </si>
  <si>
    <t>Europe</t>
  </si>
  <si>
    <t>Partial College</t>
  </si>
  <si>
    <t>Clerical</t>
  </si>
  <si>
    <t>Professional</t>
  </si>
  <si>
    <t>Pacific</t>
  </si>
  <si>
    <t>Manual</t>
  </si>
  <si>
    <t>High School</t>
  </si>
  <si>
    <t>Management</t>
  </si>
  <si>
    <t>Partial High School</t>
  </si>
  <si>
    <t>Income(USD)</t>
  </si>
  <si>
    <t>Name</t>
  </si>
  <si>
    <t>Helena Smith</t>
  </si>
  <si>
    <t>Liam Ashley</t>
  </si>
  <si>
    <t>Khalani Blankenship</t>
  </si>
  <si>
    <t>Ernesto Robbins</t>
  </si>
  <si>
    <t>Stevie Morrison</t>
  </si>
  <si>
    <t>Maximus Grant</t>
  </si>
  <si>
    <t>Alaina McDaniel</t>
  </si>
  <si>
    <t>Major Cummings</t>
  </si>
  <si>
    <t>Nylah Bell</t>
  </si>
  <si>
    <t>Emmett Berg</t>
  </si>
  <si>
    <t>Emmalyn Ellison</t>
  </si>
  <si>
    <t>Kye Guerrero</t>
  </si>
  <si>
    <t>Margot Castillo</t>
  </si>
  <si>
    <t>Kai Stephens</t>
  </si>
  <si>
    <t>Millie Valencia</t>
  </si>
  <si>
    <t>Dax Carrillo</t>
  </si>
  <si>
    <t>Kaylani Erickson</t>
  </si>
  <si>
    <t>Johnny Dodson</t>
  </si>
  <si>
    <t>Etta Stevenson</t>
  </si>
  <si>
    <t>Callan White</t>
  </si>
  <si>
    <t>AVERAGE</t>
  </si>
  <si>
    <t>AVERAGE IF</t>
  </si>
  <si>
    <t>SUM</t>
  </si>
  <si>
    <t>SUM IF</t>
  </si>
  <si>
    <t>CONCATENATE</t>
  </si>
  <si>
    <t>TRIM</t>
  </si>
  <si>
    <t>PROPER</t>
  </si>
  <si>
    <t>PRODUCT</t>
  </si>
  <si>
    <t>Mobile</t>
  </si>
  <si>
    <t xml:space="preserve">070 8445 0779 </t>
  </si>
  <si>
    <t xml:space="preserve">078 8275 4445 </t>
  </si>
  <si>
    <t xml:space="preserve">070 7079 3695 </t>
  </si>
  <si>
    <t xml:space="preserve">077 3757 4867 </t>
  </si>
  <si>
    <t xml:space="preserve">077 3790 8103 </t>
  </si>
  <si>
    <t xml:space="preserve">078 4518 8313 </t>
  </si>
  <si>
    <t xml:space="preserve">078 6791 2192 </t>
  </si>
  <si>
    <t xml:space="preserve">079 2108 6340 </t>
  </si>
  <si>
    <t xml:space="preserve">077 4474 1139 </t>
  </si>
  <si>
    <t xml:space="preserve">079 6254 6335 </t>
  </si>
  <si>
    <t xml:space="preserve">077 6474 8103 </t>
  </si>
  <si>
    <t xml:space="preserve">078 6716 1155 </t>
  </si>
  <si>
    <t xml:space="preserve">078 3528 1303 </t>
  </si>
  <si>
    <t xml:space="preserve">079 4627 9069 </t>
  </si>
  <si>
    <t xml:space="preserve">077 5730 3921 </t>
  </si>
  <si>
    <t xml:space="preserve">070 0947 9836 </t>
  </si>
  <si>
    <t xml:space="preserve">070 0409 4381 </t>
  </si>
  <si>
    <t xml:space="preserve">077 5904 2737 </t>
  </si>
  <si>
    <t xml:space="preserve">077 3494 6989 </t>
  </si>
  <si>
    <t xml:space="preserve">070 2154 6507 </t>
  </si>
  <si>
    <t xml:space="preserve"> </t>
  </si>
  <si>
    <t>First Name</t>
  </si>
  <si>
    <t>Last Name</t>
  </si>
  <si>
    <t xml:space="preserve">Helena </t>
  </si>
  <si>
    <t>Smith</t>
  </si>
  <si>
    <t>Liam</t>
  </si>
  <si>
    <t xml:space="preserve"> Ashley</t>
  </si>
  <si>
    <t xml:space="preserve">Khalani </t>
  </si>
  <si>
    <t>Blankenship</t>
  </si>
  <si>
    <t>Ernesto</t>
  </si>
  <si>
    <t xml:space="preserve"> Robbins</t>
  </si>
  <si>
    <t xml:space="preserve">Stevie </t>
  </si>
  <si>
    <t>Morrison</t>
  </si>
  <si>
    <t xml:space="preserve">Maximus </t>
  </si>
  <si>
    <t>Grant</t>
  </si>
  <si>
    <t xml:space="preserve">Alaina </t>
  </si>
  <si>
    <t>McDaniel</t>
  </si>
  <si>
    <t>Major</t>
  </si>
  <si>
    <t xml:space="preserve"> Cummings</t>
  </si>
  <si>
    <t xml:space="preserve">Nylah </t>
  </si>
  <si>
    <t>Bell</t>
  </si>
  <si>
    <t>Emmett</t>
  </si>
  <si>
    <t xml:space="preserve"> Berg</t>
  </si>
  <si>
    <t>Emmalyn</t>
  </si>
  <si>
    <t xml:space="preserve"> Ellison</t>
  </si>
  <si>
    <t xml:space="preserve">Kye </t>
  </si>
  <si>
    <t>Guerrero</t>
  </si>
  <si>
    <t xml:space="preserve">Margot </t>
  </si>
  <si>
    <t>Castillo</t>
  </si>
  <si>
    <t>Kai</t>
  </si>
  <si>
    <t xml:space="preserve"> Stephens</t>
  </si>
  <si>
    <t xml:space="preserve">Millie </t>
  </si>
  <si>
    <t>Valencia</t>
  </si>
  <si>
    <t xml:space="preserve">Dax </t>
  </si>
  <si>
    <t>Carrillo</t>
  </si>
  <si>
    <t xml:space="preserve">Kaylani </t>
  </si>
  <si>
    <t>Erickson</t>
  </si>
  <si>
    <t xml:space="preserve">Johnny </t>
  </si>
  <si>
    <t>Dodson</t>
  </si>
  <si>
    <t xml:space="preserve">Etta </t>
  </si>
  <si>
    <t>Stevenson</t>
  </si>
  <si>
    <t xml:space="preserve">Callan </t>
  </si>
  <si>
    <t>White</t>
  </si>
  <si>
    <t>Liam        Ashley</t>
  </si>
  <si>
    <t>Khalani      Blankenship</t>
  </si>
  <si>
    <t>Ernesto       Robbins</t>
  </si>
  <si>
    <t>Stevie       Morrison</t>
  </si>
  <si>
    <t>Maximus      Grant</t>
  </si>
  <si>
    <t>Alaina      McDaniel</t>
  </si>
  <si>
    <t>Major      Cummings</t>
  </si>
  <si>
    <t>Nylah          Bell</t>
  </si>
  <si>
    <t>Emmett        Berg</t>
  </si>
  <si>
    <t>Emmalyn       Ellison</t>
  </si>
  <si>
    <t>Kye        Guerrero</t>
  </si>
  <si>
    <t>Helena       Smith</t>
  </si>
  <si>
    <t>Margot     Castillo</t>
  </si>
  <si>
    <t>Kai      Stephens</t>
  </si>
  <si>
    <t>Millie         Valencia</t>
  </si>
  <si>
    <t>Dax       Carrillo</t>
  </si>
  <si>
    <t>Kaylani      Erickson</t>
  </si>
  <si>
    <t>Johnny       Dodson</t>
  </si>
  <si>
    <t>Etta       Stevenson</t>
  </si>
  <si>
    <t>Callan      White</t>
  </si>
  <si>
    <t>helena smith</t>
  </si>
  <si>
    <t>liam ashley</t>
  </si>
  <si>
    <t>khalani blankenship</t>
  </si>
  <si>
    <t>ernesto robbins</t>
  </si>
  <si>
    <t>stevie morrison</t>
  </si>
  <si>
    <t>maximus grant</t>
  </si>
  <si>
    <t>alaina mcDaniel</t>
  </si>
  <si>
    <t>major cummings</t>
  </si>
  <si>
    <t>nylah bell</t>
  </si>
  <si>
    <t>emmett berg</t>
  </si>
  <si>
    <t>emmalyn ellison</t>
  </si>
  <si>
    <t>kye guerrero</t>
  </si>
  <si>
    <t>margot castillo</t>
  </si>
  <si>
    <t>kai stephens</t>
  </si>
  <si>
    <t>millie valencia</t>
  </si>
  <si>
    <t>dax carrillo</t>
  </si>
  <si>
    <t>kaylani erickson</t>
  </si>
  <si>
    <t>johnny dodson</t>
  </si>
  <si>
    <t>etta stevenson</t>
  </si>
  <si>
    <t>callan white</t>
  </si>
  <si>
    <t>Car Price(USD)</t>
  </si>
  <si>
    <t>UPPER</t>
  </si>
  <si>
    <t>LOWER</t>
  </si>
  <si>
    <t>MIN</t>
  </si>
  <si>
    <t>MAX</t>
  </si>
  <si>
    <t>COUNT</t>
  </si>
  <si>
    <t>COUNTA</t>
  </si>
  <si>
    <t>COUNTBLANK</t>
  </si>
  <si>
    <t>COUNT IF</t>
  </si>
  <si>
    <t>IF</t>
  </si>
  <si>
    <t>IFS</t>
  </si>
  <si>
    <t>AND</t>
  </si>
  <si>
    <t>OR</t>
  </si>
  <si>
    <t>XOR</t>
  </si>
  <si>
    <t>LEFT</t>
  </si>
  <si>
    <t>RIGHT</t>
  </si>
  <si>
    <t>MEDIAN</t>
  </si>
  <si>
    <t>MODE</t>
  </si>
  <si>
    <t>STDEV.P</t>
  </si>
  <si>
    <t>STDEV.S</t>
  </si>
  <si>
    <t>SUBTOTAL</t>
  </si>
  <si>
    <t>POWER</t>
  </si>
  <si>
    <t>LEN</t>
  </si>
  <si>
    <t>REPLACE</t>
  </si>
  <si>
    <t>NOW</t>
  </si>
  <si>
    <t>TODAY</t>
  </si>
  <si>
    <t>OFFSET</t>
  </si>
  <si>
    <t>ROUND</t>
  </si>
  <si>
    <t>SUMIFS</t>
  </si>
  <si>
    <t>TEXT JOIN</t>
  </si>
  <si>
    <t>TEXTJOIN(",",TRUE,A2,D2,E2,J2)</t>
  </si>
  <si>
    <t>ANSWER=12496,40000,1,42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</si>
</sst>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Inherit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9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 vertical="center" wrapText="1" indent="1"/>
    </xf>
    <xf numFmtId="0" fontId="20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22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workbookViewId="0">
      <selection activeCell="L3" sqref="L3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8" style="1" bestFit="1" customWidth="1"/>
    <col min="12" max="12" width="7.285156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3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42</v>
      </c>
      <c r="L1" s="18" t="s">
        <v>43</v>
      </c>
      <c r="M1" s="18" t="s">
        <v>180</v>
      </c>
    </row>
    <row r="2" spans="1:13">
      <c r="A2" s="10">
        <v>12496</v>
      </c>
      <c r="B2" s="11" t="s">
        <v>20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SUM(D2:D21)</f>
        <v>1120000</v>
      </c>
      <c r="L2" s="10">
        <f>SUMIF(F2:F21,"Bachelors",D2:D21)</f>
        <v>300000</v>
      </c>
      <c r="M2" s="10">
        <f>SUMIFS(D2:D21,F2:F21,"Bachelors",G2:G21,"Professional")</f>
        <v>160000</v>
      </c>
    </row>
    <row r="3" spans="1:13">
      <c r="A3" s="10">
        <v>24107</v>
      </c>
      <c r="B3" s="11" t="s">
        <v>21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7"/>
    </row>
    <row r="4" spans="1:13">
      <c r="A4" s="10">
        <v>14177</v>
      </c>
      <c r="B4" s="11" t="s">
        <v>22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7"/>
    </row>
    <row r="5" spans="1:13">
      <c r="A5" s="10">
        <v>24381</v>
      </c>
      <c r="B5" s="11" t="s">
        <v>23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7"/>
    </row>
    <row r="6" spans="1:13">
      <c r="A6" s="10">
        <v>25597</v>
      </c>
      <c r="B6" s="11" t="s">
        <v>24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7"/>
    </row>
    <row r="7" spans="1:13">
      <c r="A7" s="10">
        <v>13507</v>
      </c>
      <c r="B7" s="11" t="s">
        <v>25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7"/>
    </row>
    <row r="8" spans="1:13">
      <c r="A8" s="10">
        <v>27974</v>
      </c>
      <c r="B8" s="11" t="s">
        <v>26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7"/>
    </row>
    <row r="9" spans="1:13">
      <c r="A9" s="10">
        <v>19364</v>
      </c>
      <c r="B9" s="11" t="s">
        <v>27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7"/>
    </row>
    <row r="10" spans="1:13">
      <c r="A10" s="10">
        <v>22155</v>
      </c>
      <c r="B10" s="11" t="s">
        <v>28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7"/>
    </row>
    <row r="11" spans="1:13">
      <c r="A11" s="10">
        <v>19280</v>
      </c>
      <c r="B11" s="11" t="s">
        <v>29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7"/>
    </row>
    <row r="12" spans="1:13">
      <c r="A12" s="10">
        <v>22173</v>
      </c>
      <c r="B12" s="11" t="s">
        <v>30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7"/>
    </row>
    <row r="13" spans="1:13">
      <c r="A13" s="10">
        <v>12697</v>
      </c>
      <c r="B13" s="11" t="s">
        <v>31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7"/>
    </row>
    <row r="14" spans="1:13">
      <c r="A14" s="10">
        <v>11434</v>
      </c>
      <c r="B14" s="11" t="s">
        <v>32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7"/>
    </row>
    <row r="15" spans="1:13">
      <c r="A15" s="10">
        <v>25323</v>
      </c>
      <c r="B15" s="11" t="s">
        <v>33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7"/>
    </row>
    <row r="16" spans="1:13">
      <c r="A16" s="10">
        <v>23542</v>
      </c>
      <c r="B16" s="11" t="s">
        <v>34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7"/>
    </row>
    <row r="17" spans="1:11">
      <c r="A17" s="10">
        <v>20870</v>
      </c>
      <c r="B17" s="11" t="s">
        <v>35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7"/>
    </row>
    <row r="18" spans="1:11">
      <c r="A18" s="10">
        <v>23316</v>
      </c>
      <c r="B18" s="11" t="s">
        <v>36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7"/>
    </row>
    <row r="19" spans="1:11">
      <c r="A19" s="10">
        <v>12610</v>
      </c>
      <c r="B19" s="11" t="s">
        <v>37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7"/>
    </row>
    <row r="20" spans="1:11">
      <c r="A20" s="10">
        <v>27183</v>
      </c>
      <c r="B20" s="11" t="s">
        <v>38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7"/>
    </row>
    <row r="21" spans="1:11">
      <c r="A21" s="10">
        <v>25940</v>
      </c>
      <c r="B21" s="11" t="s">
        <v>39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7"/>
    </row>
    <row r="22" spans="1:11">
      <c r="B22" s="5"/>
      <c r="C22" s="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N6" sqref="N6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9.42578125" style="1" bestFit="1" customWidth="1"/>
    <col min="12" max="12" width="11.425781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40</v>
      </c>
      <c r="L1" s="18" t="s">
        <v>41</v>
      </c>
    </row>
    <row r="2" spans="1:12">
      <c r="A2" s="10">
        <v>12496</v>
      </c>
      <c r="B2" s="11" t="s">
        <v>20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AVERAGE(D2:D21)</f>
        <v>56000</v>
      </c>
      <c r="L2" s="10">
        <f>AVERAGEIF(F2:F21,"Bachelors",D2:D21)</f>
        <v>50000</v>
      </c>
    </row>
    <row r="3" spans="1:12">
      <c r="A3" s="10">
        <v>24107</v>
      </c>
      <c r="B3" s="11" t="s">
        <v>21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7"/>
    </row>
    <row r="4" spans="1:12">
      <c r="A4" s="10">
        <v>14177</v>
      </c>
      <c r="B4" s="11" t="s">
        <v>22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7"/>
    </row>
    <row r="5" spans="1:12">
      <c r="A5" s="10">
        <v>24381</v>
      </c>
      <c r="B5" s="11" t="s">
        <v>23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7"/>
    </row>
    <row r="6" spans="1:12">
      <c r="A6" s="10">
        <v>25597</v>
      </c>
      <c r="B6" s="11" t="s">
        <v>24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7"/>
    </row>
    <row r="7" spans="1:12">
      <c r="A7" s="10">
        <v>13507</v>
      </c>
      <c r="B7" s="11" t="s">
        <v>25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7"/>
    </row>
    <row r="8" spans="1:12">
      <c r="A8" s="10">
        <v>27974</v>
      </c>
      <c r="B8" s="11" t="s">
        <v>26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7"/>
    </row>
    <row r="9" spans="1:12">
      <c r="A9" s="10">
        <v>19364</v>
      </c>
      <c r="B9" s="11" t="s">
        <v>27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7"/>
    </row>
    <row r="10" spans="1:12">
      <c r="A10" s="10">
        <v>22155</v>
      </c>
      <c r="B10" s="11" t="s">
        <v>28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7"/>
    </row>
    <row r="11" spans="1:12">
      <c r="A11" s="10">
        <v>19280</v>
      </c>
      <c r="B11" s="11" t="s">
        <v>29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7"/>
    </row>
    <row r="12" spans="1:12">
      <c r="A12" s="10">
        <v>22173</v>
      </c>
      <c r="B12" s="11" t="s">
        <v>30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7"/>
    </row>
    <row r="13" spans="1:12">
      <c r="A13" s="10">
        <v>12697</v>
      </c>
      <c r="B13" s="11" t="s">
        <v>31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7"/>
    </row>
    <row r="14" spans="1:12">
      <c r="A14" s="10">
        <v>11434</v>
      </c>
      <c r="B14" s="11" t="s">
        <v>32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7"/>
    </row>
    <row r="15" spans="1:12">
      <c r="A15" s="10">
        <v>25323</v>
      </c>
      <c r="B15" s="11" t="s">
        <v>33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7"/>
    </row>
    <row r="16" spans="1:12">
      <c r="A16" s="10">
        <v>23542</v>
      </c>
      <c r="B16" s="11" t="s">
        <v>34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7"/>
    </row>
    <row r="17" spans="1:11">
      <c r="A17" s="10">
        <v>20870</v>
      </c>
      <c r="B17" s="11" t="s">
        <v>35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7"/>
    </row>
    <row r="18" spans="1:11">
      <c r="A18" s="10">
        <v>23316</v>
      </c>
      <c r="B18" s="11" t="s">
        <v>36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7"/>
    </row>
    <row r="19" spans="1:11">
      <c r="A19" s="10">
        <v>12610</v>
      </c>
      <c r="B19" s="11" t="s">
        <v>37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7"/>
    </row>
    <row r="20" spans="1:11">
      <c r="A20" s="10">
        <v>27183</v>
      </c>
      <c r="B20" s="11" t="s">
        <v>38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7"/>
    </row>
    <row r="21" spans="1:11">
      <c r="A21" s="10">
        <v>25940</v>
      </c>
      <c r="B21" s="11" t="s">
        <v>39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7"/>
    </row>
    <row r="22" spans="1:11">
      <c r="B22" s="5"/>
      <c r="C22" s="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N1" sqref="N1"/>
    </sheetView>
  </sheetViews>
  <sheetFormatPr defaultColWidth="11.85546875" defaultRowHeight="15"/>
  <cols>
    <col min="1" max="1" width="7.85546875" style="1" customWidth="1"/>
    <col min="2" max="2" width="10.5703125" style="1" bestFit="1" customWidth="1"/>
    <col min="3" max="3" width="12.42578125" style="1" bestFit="1" customWidth="1"/>
    <col min="4" max="4" width="15.42578125" style="1" bestFit="1" customWidth="1"/>
    <col min="5" max="5" width="12.7109375" style="4" bestFit="1" customWidth="1"/>
    <col min="6" max="6" width="9.5703125" style="1" customWidth="1"/>
    <col min="7" max="7" width="17.7109375" style="1" bestFit="1" customWidth="1"/>
    <col min="8" max="8" width="14.140625" style="1" bestFit="1" customWidth="1"/>
    <col min="9" max="9" width="7" style="1" customWidth="1"/>
    <col min="10" max="10" width="10.42578125" style="1" customWidth="1"/>
    <col min="11" max="11" width="7.42578125" style="1" customWidth="1"/>
    <col min="12" max="12" width="19.5703125" style="1" bestFit="1" customWidth="1"/>
    <col min="13" max="13" width="8" style="1" bestFit="1" customWidth="1"/>
    <col min="14" max="14" width="7" style="1" bestFit="1" customWidth="1"/>
    <col min="15" max="17" width="11.85546875" style="1"/>
    <col min="18" max="18" width="11.85546875" style="1" customWidth="1"/>
    <col min="19" max="19" width="11.85546875" style="1"/>
    <col min="20" max="20" width="11.85546875" style="1" customWidth="1"/>
    <col min="21" max="16384" width="11.85546875" style="1"/>
  </cols>
  <sheetData>
    <row r="1" spans="1:13" s="3" customFormat="1">
      <c r="A1" s="8" t="s">
        <v>0</v>
      </c>
      <c r="B1" s="8" t="s">
        <v>70</v>
      </c>
      <c r="C1" s="8" t="s">
        <v>71</v>
      </c>
      <c r="D1" s="8" t="s">
        <v>48</v>
      </c>
      <c r="E1" s="9" t="s">
        <v>18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18" t="s">
        <v>44</v>
      </c>
    </row>
    <row r="2" spans="1:13">
      <c r="A2" s="10">
        <v>12496</v>
      </c>
      <c r="B2" s="11" t="s">
        <v>72</v>
      </c>
      <c r="C2" s="11" t="s">
        <v>73</v>
      </c>
      <c r="D2" s="12" t="s">
        <v>68</v>
      </c>
      <c r="E2" s="13">
        <v>40000</v>
      </c>
      <c r="F2" s="10">
        <v>1</v>
      </c>
      <c r="G2" s="10" t="s">
        <v>7</v>
      </c>
      <c r="H2" s="10" t="s">
        <v>8</v>
      </c>
      <c r="I2" s="10">
        <v>0</v>
      </c>
      <c r="J2" s="10" t="s">
        <v>9</v>
      </c>
      <c r="K2" s="10">
        <v>42</v>
      </c>
      <c r="L2" s="19" t="str">
        <f>CONCATENATE(B2," ",C2)</f>
        <v>Helena  Smith</v>
      </c>
      <c r="M2" s="1" t="s">
        <v>69</v>
      </c>
    </row>
    <row r="3" spans="1:13">
      <c r="A3" s="10">
        <v>24107</v>
      </c>
      <c r="B3" s="11" t="s">
        <v>74</v>
      </c>
      <c r="C3" s="11" t="s">
        <v>75</v>
      </c>
      <c r="D3" s="11" t="s">
        <v>49</v>
      </c>
      <c r="E3" s="13">
        <v>30000</v>
      </c>
      <c r="F3" s="10">
        <v>3</v>
      </c>
      <c r="G3" s="10" t="s">
        <v>10</v>
      </c>
      <c r="H3" s="10" t="s">
        <v>11</v>
      </c>
      <c r="I3" s="10">
        <v>1</v>
      </c>
      <c r="J3" s="10" t="s">
        <v>9</v>
      </c>
      <c r="K3" s="10">
        <v>43</v>
      </c>
      <c r="L3" s="19" t="str">
        <f t="shared" ref="L3:L21" si="0">CONCATENATE(B3," ",C3)</f>
        <v>Liam  Ashley</v>
      </c>
    </row>
    <row r="4" spans="1:13">
      <c r="A4" s="10">
        <v>14177</v>
      </c>
      <c r="B4" s="11" t="s">
        <v>76</v>
      </c>
      <c r="C4" s="11" t="s">
        <v>77</v>
      </c>
      <c r="D4" s="11" t="s">
        <v>50</v>
      </c>
      <c r="E4" s="13">
        <v>80000</v>
      </c>
      <c r="F4" s="10">
        <v>5</v>
      </c>
      <c r="G4" s="10" t="s">
        <v>10</v>
      </c>
      <c r="H4" s="10" t="s">
        <v>12</v>
      </c>
      <c r="I4" s="10">
        <v>2</v>
      </c>
      <c r="J4" s="10" t="s">
        <v>9</v>
      </c>
      <c r="K4" s="10">
        <v>60</v>
      </c>
      <c r="L4" s="19" t="str">
        <f t="shared" si="0"/>
        <v>Khalani  Blankenship</v>
      </c>
    </row>
    <row r="5" spans="1:13">
      <c r="A5" s="10">
        <v>24381</v>
      </c>
      <c r="B5" s="11" t="s">
        <v>78</v>
      </c>
      <c r="C5" s="11" t="s">
        <v>79</v>
      </c>
      <c r="D5" s="11" t="s">
        <v>51</v>
      </c>
      <c r="E5" s="13">
        <v>70000</v>
      </c>
      <c r="F5" s="10">
        <v>0</v>
      </c>
      <c r="G5" s="10" t="s">
        <v>7</v>
      </c>
      <c r="H5" s="10" t="s">
        <v>12</v>
      </c>
      <c r="I5" s="10">
        <v>1</v>
      </c>
      <c r="J5" s="10" t="s">
        <v>13</v>
      </c>
      <c r="K5" s="10">
        <v>41</v>
      </c>
      <c r="L5" s="19" t="str">
        <f t="shared" si="0"/>
        <v>Ernesto  Robbins</v>
      </c>
    </row>
    <row r="6" spans="1:13">
      <c r="A6" s="10">
        <v>25597</v>
      </c>
      <c r="B6" s="11" t="s">
        <v>80</v>
      </c>
      <c r="C6" s="11" t="s">
        <v>81</v>
      </c>
      <c r="D6" s="11" t="s">
        <v>52</v>
      </c>
      <c r="E6" s="13">
        <v>30000</v>
      </c>
      <c r="F6" s="10">
        <v>0</v>
      </c>
      <c r="G6" s="10" t="s">
        <v>7</v>
      </c>
      <c r="H6" s="10" t="s">
        <v>11</v>
      </c>
      <c r="I6" s="10">
        <v>0</v>
      </c>
      <c r="J6" s="10" t="s">
        <v>9</v>
      </c>
      <c r="K6" s="10">
        <v>36</v>
      </c>
      <c r="L6" s="19" t="str">
        <f t="shared" si="0"/>
        <v>Stevie  Morrison</v>
      </c>
    </row>
    <row r="7" spans="1:13">
      <c r="A7" s="10">
        <v>13507</v>
      </c>
      <c r="B7" s="11" t="s">
        <v>82</v>
      </c>
      <c r="C7" s="11" t="s">
        <v>83</v>
      </c>
      <c r="D7" s="11" t="s">
        <v>53</v>
      </c>
      <c r="E7" s="13">
        <v>10000</v>
      </c>
      <c r="F7" s="10">
        <v>2</v>
      </c>
      <c r="G7" s="10" t="s">
        <v>10</v>
      </c>
      <c r="H7" s="10" t="s">
        <v>14</v>
      </c>
      <c r="I7" s="10">
        <v>0</v>
      </c>
      <c r="J7" s="10" t="s">
        <v>9</v>
      </c>
      <c r="K7" s="10">
        <v>50</v>
      </c>
      <c r="L7" s="19" t="str">
        <f t="shared" si="0"/>
        <v>Maximus  Grant</v>
      </c>
    </row>
    <row r="8" spans="1:13">
      <c r="A8" s="10">
        <v>27974</v>
      </c>
      <c r="B8" s="11" t="s">
        <v>84</v>
      </c>
      <c r="C8" s="11" t="s">
        <v>85</v>
      </c>
      <c r="D8" s="11" t="s">
        <v>54</v>
      </c>
      <c r="E8" s="13">
        <v>160000</v>
      </c>
      <c r="F8" s="10">
        <v>2</v>
      </c>
      <c r="G8" s="10" t="s">
        <v>15</v>
      </c>
      <c r="H8" s="10" t="s">
        <v>16</v>
      </c>
      <c r="I8" s="10">
        <v>4</v>
      </c>
      <c r="J8" s="10" t="s">
        <v>13</v>
      </c>
      <c r="K8" s="10">
        <v>33</v>
      </c>
      <c r="L8" s="19" t="str">
        <f t="shared" si="0"/>
        <v>Alaina  McDaniel</v>
      </c>
    </row>
    <row r="9" spans="1:13">
      <c r="A9" s="10">
        <v>19364</v>
      </c>
      <c r="B9" s="11" t="s">
        <v>86</v>
      </c>
      <c r="C9" s="11" t="s">
        <v>87</v>
      </c>
      <c r="D9" s="11" t="s">
        <v>55</v>
      </c>
      <c r="E9" s="13">
        <v>40000</v>
      </c>
      <c r="F9" s="10">
        <v>1</v>
      </c>
      <c r="G9" s="10" t="s">
        <v>7</v>
      </c>
      <c r="H9" s="10" t="s">
        <v>8</v>
      </c>
      <c r="I9" s="10">
        <v>0</v>
      </c>
      <c r="J9" s="10" t="s">
        <v>9</v>
      </c>
      <c r="K9" s="10">
        <v>43</v>
      </c>
      <c r="L9" s="19" t="str">
        <f t="shared" si="0"/>
        <v>Major  Cummings</v>
      </c>
    </row>
    <row r="10" spans="1:13">
      <c r="A10" s="10">
        <v>22155</v>
      </c>
      <c r="B10" s="11" t="s">
        <v>88</v>
      </c>
      <c r="C10" s="11" t="s">
        <v>89</v>
      </c>
      <c r="D10" s="11" t="s">
        <v>56</v>
      </c>
      <c r="E10" s="13">
        <v>20000</v>
      </c>
      <c r="F10" s="10">
        <v>2</v>
      </c>
      <c r="G10" s="10" t="s">
        <v>17</v>
      </c>
      <c r="H10" s="10" t="s">
        <v>11</v>
      </c>
      <c r="I10" s="10">
        <v>2</v>
      </c>
      <c r="J10" s="10" t="s">
        <v>13</v>
      </c>
      <c r="K10" s="10">
        <v>58</v>
      </c>
      <c r="L10" s="19" t="str">
        <f t="shared" si="0"/>
        <v>Nylah  Bell</v>
      </c>
    </row>
    <row r="11" spans="1:13">
      <c r="A11" s="10">
        <v>19280</v>
      </c>
      <c r="B11" s="11" t="s">
        <v>90</v>
      </c>
      <c r="C11" s="11" t="s">
        <v>91</v>
      </c>
      <c r="D11" s="11" t="s">
        <v>57</v>
      </c>
      <c r="E11" s="13">
        <v>120000</v>
      </c>
      <c r="F11" s="10">
        <v>2</v>
      </c>
      <c r="G11" s="10" t="s">
        <v>10</v>
      </c>
      <c r="H11" s="10" t="s">
        <v>14</v>
      </c>
      <c r="I11" s="10">
        <v>1</v>
      </c>
      <c r="J11" s="10" t="s">
        <v>9</v>
      </c>
      <c r="K11" s="10">
        <v>40</v>
      </c>
      <c r="L11" s="19" t="str">
        <f t="shared" si="0"/>
        <v>Emmett  Berg</v>
      </c>
    </row>
    <row r="12" spans="1:13">
      <c r="A12" s="10">
        <v>22173</v>
      </c>
      <c r="B12" s="11" t="s">
        <v>92</v>
      </c>
      <c r="C12" s="11" t="s">
        <v>93</v>
      </c>
      <c r="D12" s="11" t="s">
        <v>58</v>
      </c>
      <c r="E12" s="13">
        <v>30000</v>
      </c>
      <c r="F12" s="10">
        <v>3</v>
      </c>
      <c r="G12" s="10" t="s">
        <v>15</v>
      </c>
      <c r="H12" s="10" t="s">
        <v>8</v>
      </c>
      <c r="I12" s="10">
        <v>2</v>
      </c>
      <c r="J12" s="10" t="s">
        <v>13</v>
      </c>
      <c r="K12" s="10">
        <v>54</v>
      </c>
      <c r="L12" s="19" t="str">
        <f t="shared" si="0"/>
        <v>Emmalyn  Ellison</v>
      </c>
    </row>
    <row r="13" spans="1:13">
      <c r="A13" s="10">
        <v>12697</v>
      </c>
      <c r="B13" s="11" t="s">
        <v>94</v>
      </c>
      <c r="C13" s="11" t="s">
        <v>95</v>
      </c>
      <c r="D13" s="11" t="s">
        <v>59</v>
      </c>
      <c r="E13" s="13">
        <v>90000</v>
      </c>
      <c r="F13" s="10">
        <v>0</v>
      </c>
      <c r="G13" s="10" t="s">
        <v>7</v>
      </c>
      <c r="H13" s="10" t="s">
        <v>12</v>
      </c>
      <c r="I13" s="10">
        <v>4</v>
      </c>
      <c r="J13" s="10" t="s">
        <v>13</v>
      </c>
      <c r="K13" s="10">
        <v>36</v>
      </c>
      <c r="L13" s="19" t="str">
        <f t="shared" si="0"/>
        <v>Kye  Guerrero</v>
      </c>
    </row>
    <row r="14" spans="1:13">
      <c r="A14" s="10">
        <v>11434</v>
      </c>
      <c r="B14" s="11" t="s">
        <v>96</v>
      </c>
      <c r="C14" s="11" t="s">
        <v>97</v>
      </c>
      <c r="D14" s="11" t="s">
        <v>60</v>
      </c>
      <c r="E14" s="13">
        <v>170000</v>
      </c>
      <c r="F14" s="10">
        <v>5</v>
      </c>
      <c r="G14" s="10" t="s">
        <v>10</v>
      </c>
      <c r="H14" s="10" t="s">
        <v>12</v>
      </c>
      <c r="I14" s="10">
        <v>0</v>
      </c>
      <c r="J14" s="10" t="s">
        <v>9</v>
      </c>
      <c r="K14" s="10">
        <v>55</v>
      </c>
      <c r="L14" s="19" t="str">
        <f t="shared" si="0"/>
        <v>Margot  Castillo</v>
      </c>
    </row>
    <row r="15" spans="1:13">
      <c r="A15" s="10">
        <v>25323</v>
      </c>
      <c r="B15" s="11" t="s">
        <v>98</v>
      </c>
      <c r="C15" s="11" t="s">
        <v>99</v>
      </c>
      <c r="D15" s="11" t="s">
        <v>61</v>
      </c>
      <c r="E15" s="13">
        <v>40000</v>
      </c>
      <c r="F15" s="10">
        <v>2</v>
      </c>
      <c r="G15" s="10" t="s">
        <v>10</v>
      </c>
      <c r="H15" s="10" t="s">
        <v>11</v>
      </c>
      <c r="I15" s="10">
        <v>1</v>
      </c>
      <c r="J15" s="10" t="s">
        <v>9</v>
      </c>
      <c r="K15" s="10">
        <v>35</v>
      </c>
      <c r="L15" s="19" t="str">
        <f t="shared" si="0"/>
        <v>Kai  Stephens</v>
      </c>
    </row>
    <row r="16" spans="1:13">
      <c r="A16" s="10">
        <v>23542</v>
      </c>
      <c r="B16" s="11" t="s">
        <v>100</v>
      </c>
      <c r="C16" s="11" t="s">
        <v>101</v>
      </c>
      <c r="D16" s="11" t="s">
        <v>62</v>
      </c>
      <c r="E16" s="13">
        <v>60000</v>
      </c>
      <c r="F16" s="10">
        <v>1</v>
      </c>
      <c r="G16" s="10" t="s">
        <v>10</v>
      </c>
      <c r="H16" s="10" t="s">
        <v>8</v>
      </c>
      <c r="I16" s="10">
        <v>1</v>
      </c>
      <c r="J16" s="10" t="s">
        <v>13</v>
      </c>
      <c r="K16" s="10">
        <v>45</v>
      </c>
      <c r="L16" s="19" t="str">
        <f t="shared" si="0"/>
        <v>Millie  Valencia</v>
      </c>
    </row>
    <row r="17" spans="1:12">
      <c r="A17" s="10">
        <v>20870</v>
      </c>
      <c r="B17" s="11" t="s">
        <v>102</v>
      </c>
      <c r="C17" s="11" t="s">
        <v>103</v>
      </c>
      <c r="D17" s="11" t="s">
        <v>63</v>
      </c>
      <c r="E17" s="13">
        <v>10000</v>
      </c>
      <c r="F17" s="10">
        <v>2</v>
      </c>
      <c r="G17" s="10" t="s">
        <v>15</v>
      </c>
      <c r="H17" s="10" t="s">
        <v>14</v>
      </c>
      <c r="I17" s="10">
        <v>1</v>
      </c>
      <c r="J17" s="10" t="s">
        <v>9</v>
      </c>
      <c r="K17" s="10">
        <v>38</v>
      </c>
      <c r="L17" s="19" t="str">
        <f t="shared" si="0"/>
        <v>Dax  Carrillo</v>
      </c>
    </row>
    <row r="18" spans="1:12">
      <c r="A18" s="10">
        <v>23316</v>
      </c>
      <c r="B18" s="11" t="s">
        <v>104</v>
      </c>
      <c r="C18" s="11" t="s">
        <v>105</v>
      </c>
      <c r="D18" s="11" t="s">
        <v>64</v>
      </c>
      <c r="E18" s="13">
        <v>30000</v>
      </c>
      <c r="F18" s="10">
        <v>3</v>
      </c>
      <c r="G18" s="10" t="s">
        <v>10</v>
      </c>
      <c r="H18" s="10" t="s">
        <v>11</v>
      </c>
      <c r="I18" s="10">
        <v>2</v>
      </c>
      <c r="J18" s="10" t="s">
        <v>13</v>
      </c>
      <c r="K18" s="10">
        <v>59</v>
      </c>
      <c r="L18" s="19" t="str">
        <f t="shared" si="0"/>
        <v>Kaylani  Erickson</v>
      </c>
    </row>
    <row r="19" spans="1:12">
      <c r="A19" s="10">
        <v>12610</v>
      </c>
      <c r="B19" s="11" t="s">
        <v>106</v>
      </c>
      <c r="C19" s="11" t="s">
        <v>107</v>
      </c>
      <c r="D19" s="11" t="s">
        <v>65</v>
      </c>
      <c r="E19" s="13">
        <v>30000</v>
      </c>
      <c r="F19" s="10">
        <v>1</v>
      </c>
      <c r="G19" s="10" t="s">
        <v>7</v>
      </c>
      <c r="H19" s="10" t="s">
        <v>11</v>
      </c>
      <c r="I19" s="10">
        <v>0</v>
      </c>
      <c r="J19" s="10" t="s">
        <v>9</v>
      </c>
      <c r="K19" s="10">
        <v>47</v>
      </c>
      <c r="L19" s="19" t="str">
        <f t="shared" si="0"/>
        <v>Johnny  Dodson</v>
      </c>
    </row>
    <row r="20" spans="1:12">
      <c r="A20" s="10">
        <v>27183</v>
      </c>
      <c r="B20" s="11" t="s">
        <v>108</v>
      </c>
      <c r="C20" s="11" t="s">
        <v>109</v>
      </c>
      <c r="D20" s="11" t="s">
        <v>66</v>
      </c>
      <c r="E20" s="13">
        <v>40000</v>
      </c>
      <c r="F20" s="10">
        <v>2</v>
      </c>
      <c r="G20" s="10" t="s">
        <v>10</v>
      </c>
      <c r="H20" s="10" t="s">
        <v>11</v>
      </c>
      <c r="I20" s="10">
        <v>1</v>
      </c>
      <c r="J20" s="10" t="s">
        <v>9</v>
      </c>
      <c r="K20" s="10">
        <v>35</v>
      </c>
      <c r="L20" s="19" t="str">
        <f t="shared" si="0"/>
        <v>Etta  Stevenson</v>
      </c>
    </row>
    <row r="21" spans="1:12">
      <c r="A21" s="10">
        <v>25940</v>
      </c>
      <c r="B21" s="11" t="s">
        <v>110</v>
      </c>
      <c r="C21" s="11" t="s">
        <v>111</v>
      </c>
      <c r="D21" s="11" t="s">
        <v>67</v>
      </c>
      <c r="E21" s="13">
        <v>20000</v>
      </c>
      <c r="F21" s="10">
        <v>2</v>
      </c>
      <c r="G21" s="10" t="s">
        <v>17</v>
      </c>
      <c r="H21" s="10" t="s">
        <v>11</v>
      </c>
      <c r="I21" s="10">
        <v>2</v>
      </c>
      <c r="J21" s="10" t="s">
        <v>13</v>
      </c>
      <c r="K21" s="10">
        <v>55</v>
      </c>
      <c r="L21" s="19" t="str">
        <f t="shared" si="0"/>
        <v>Callan  White</v>
      </c>
    </row>
    <row r="22" spans="1:12">
      <c r="B22" s="5"/>
      <c r="C22" s="5"/>
      <c r="D22" s="5"/>
      <c r="L22" s="7"/>
    </row>
    <row r="23" spans="1:12">
      <c r="B23" s="5"/>
      <c r="C23" s="5"/>
      <c r="D23" s="5"/>
      <c r="L23" s="7"/>
    </row>
    <row r="24" spans="1:12">
      <c r="B24" s="5"/>
      <c r="C24" s="5"/>
      <c r="D24" s="5"/>
      <c r="L24" s="7"/>
    </row>
    <row r="25" spans="1:12">
      <c r="B25" s="5"/>
      <c r="C25" s="5"/>
      <c r="D25" s="5"/>
      <c r="L25" s="7"/>
    </row>
    <row r="26" spans="1:12">
      <c r="B26" s="5"/>
      <c r="C26" s="5"/>
      <c r="D26" s="5"/>
      <c r="L26" s="7"/>
    </row>
    <row r="27" spans="1:12">
      <c r="B27" s="5"/>
      <c r="C27" s="5"/>
      <c r="D27" s="5"/>
      <c r="L27" s="7"/>
    </row>
    <row r="28" spans="1:12">
      <c r="B28" s="5"/>
      <c r="C28" s="5"/>
      <c r="D28" s="5"/>
      <c r="L28" s="7"/>
    </row>
    <row r="29" spans="1:12">
      <c r="B29" s="5"/>
      <c r="C29" s="5"/>
      <c r="D29" s="5"/>
      <c r="L29" s="7"/>
    </row>
    <row r="30" spans="1:12">
      <c r="B30" s="5"/>
      <c r="C30" s="5"/>
      <c r="D30" s="5"/>
      <c r="L30" s="7"/>
    </row>
    <row r="31" spans="1:12">
      <c r="B31" s="5"/>
      <c r="C31" s="5"/>
      <c r="D31" s="5"/>
      <c r="L31" s="7"/>
    </row>
    <row r="32" spans="1:12">
      <c r="B32" s="5"/>
      <c r="C32" s="5"/>
      <c r="D32" s="5"/>
      <c r="L32" s="7"/>
    </row>
    <row r="33" spans="2:12">
      <c r="B33" s="5"/>
      <c r="C33" s="5"/>
      <c r="D33" s="5"/>
      <c r="L33" s="7"/>
    </row>
    <row r="34" spans="2:12">
      <c r="B34" s="5"/>
      <c r="C34" s="5"/>
      <c r="D34" s="5"/>
      <c r="L34" s="7"/>
    </row>
    <row r="35" spans="2:12">
      <c r="B35" s="5"/>
      <c r="C35" s="5"/>
      <c r="D35" s="5"/>
      <c r="L35" s="7"/>
    </row>
    <row r="36" spans="2:12">
      <c r="B36" s="5"/>
      <c r="C36" s="5"/>
      <c r="D36" s="5"/>
      <c r="L36" s="7"/>
    </row>
    <row r="37" spans="2:12">
      <c r="B37" s="5"/>
      <c r="C37" s="5"/>
      <c r="D37" s="5"/>
      <c r="L37" s="7"/>
    </row>
    <row r="38" spans="2:12">
      <c r="B38" s="5"/>
      <c r="C38" s="5"/>
      <c r="D38" s="5"/>
      <c r="L38" s="7"/>
    </row>
    <row r="39" spans="2:12">
      <c r="B39" s="5"/>
      <c r="C39" s="5"/>
      <c r="D39" s="5"/>
      <c r="L39" s="7"/>
    </row>
    <row r="40" spans="2:12">
      <c r="B40" s="5"/>
      <c r="C40" s="5"/>
      <c r="D40" s="5"/>
      <c r="L40" s="7"/>
    </row>
    <row r="41" spans="2:12">
      <c r="B41" s="5"/>
      <c r="C41" s="5"/>
      <c r="D41" s="5"/>
      <c r="L41" s="7"/>
    </row>
    <row r="42" spans="2:12">
      <c r="B42" s="5"/>
      <c r="C42" s="5"/>
      <c r="D42" s="5"/>
      <c r="L42" s="7"/>
    </row>
    <row r="43" spans="2:12">
      <c r="B43" s="5"/>
      <c r="C43" s="5"/>
      <c r="D43" s="5"/>
      <c r="L43" s="7"/>
    </row>
    <row r="44" spans="2:12">
      <c r="B44" s="5"/>
      <c r="C44" s="5"/>
      <c r="D44" s="5"/>
      <c r="L44" s="7"/>
    </row>
    <row r="45" spans="2:12">
      <c r="B45" s="5"/>
      <c r="C45" s="5"/>
      <c r="D45" s="5"/>
      <c r="L45" s="7"/>
    </row>
    <row r="46" spans="2:12">
      <c r="B46" s="5"/>
      <c r="C46" s="5"/>
      <c r="D46" s="5"/>
      <c r="L46" s="7"/>
    </row>
    <row r="47" spans="2:12">
      <c r="B47" s="5"/>
      <c r="C47" s="5"/>
      <c r="D47" s="5"/>
      <c r="L47" s="7"/>
    </row>
    <row r="48" spans="2:12">
      <c r="B48" s="5"/>
      <c r="C48" s="5"/>
      <c r="D48" s="5"/>
      <c r="L48" s="7"/>
    </row>
    <row r="49" spans="2:12">
      <c r="B49" s="5"/>
      <c r="C49" s="5"/>
      <c r="D49" s="5"/>
      <c r="L49" s="7"/>
    </row>
    <row r="50" spans="2:12">
      <c r="B50" s="5"/>
      <c r="C50" s="5"/>
      <c r="D50" s="5"/>
      <c r="L50" s="7"/>
    </row>
    <row r="51" spans="2:12">
      <c r="B51" s="5"/>
      <c r="C51" s="5"/>
      <c r="D51" s="5"/>
      <c r="L51" s="7"/>
    </row>
    <row r="52" spans="2:12">
      <c r="B52" s="5"/>
      <c r="C52" s="5"/>
      <c r="D52" s="5"/>
    </row>
    <row r="53" spans="2:12">
      <c r="B53" s="5"/>
      <c r="C53" s="5"/>
      <c r="D53" s="5"/>
    </row>
    <row r="54" spans="2:12">
      <c r="B54" s="5"/>
      <c r="C54" s="5"/>
      <c r="D54" s="5"/>
    </row>
    <row r="55" spans="2:12">
      <c r="B55" s="5"/>
      <c r="C55" s="5"/>
      <c r="D55" s="5"/>
    </row>
    <row r="56" spans="2:12">
      <c r="B56" s="5"/>
      <c r="C56" s="5"/>
      <c r="D56" s="5"/>
    </row>
    <row r="57" spans="2:12">
      <c r="B57" s="5"/>
      <c r="C57" s="5"/>
      <c r="D57" s="5"/>
    </row>
    <row r="58" spans="2:12">
      <c r="B58" s="5"/>
      <c r="C58" s="5"/>
      <c r="D58" s="5"/>
    </row>
    <row r="59" spans="2:12">
      <c r="B59" s="5"/>
      <c r="C59" s="5"/>
      <c r="D59" s="5"/>
    </row>
    <row r="60" spans="2:12">
      <c r="B60" s="5"/>
      <c r="C60" s="5"/>
      <c r="D60" s="5"/>
    </row>
    <row r="61" spans="2:12">
      <c r="B61" s="5"/>
      <c r="C61" s="5"/>
      <c r="D61" s="5"/>
    </row>
    <row r="62" spans="2:12">
      <c r="B62" s="5"/>
      <c r="C62" s="5"/>
      <c r="D62" s="5"/>
    </row>
    <row r="63" spans="2:12">
      <c r="B63" s="5"/>
      <c r="C63" s="5"/>
      <c r="D63" s="5"/>
    </row>
    <row r="64" spans="2:12">
      <c r="B64" s="5"/>
      <c r="C64" s="5"/>
      <c r="D64" s="5"/>
    </row>
    <row r="65" spans="2:4">
      <c r="B65" s="5"/>
      <c r="C65" s="5"/>
      <c r="D65" s="5"/>
    </row>
    <row r="66" spans="2:4">
      <c r="B66" s="5"/>
      <c r="C66" s="5"/>
      <c r="D66" s="5"/>
    </row>
    <row r="67" spans="2:4">
      <c r="B67" s="5"/>
      <c r="C67" s="5"/>
      <c r="D67" s="5"/>
    </row>
    <row r="68" spans="2:4">
      <c r="B68" s="5"/>
      <c r="C68" s="5"/>
      <c r="D68" s="5"/>
    </row>
    <row r="69" spans="2:4">
      <c r="B69" s="5"/>
      <c r="C69" s="5"/>
      <c r="D69" s="5"/>
    </row>
    <row r="70" spans="2:4">
      <c r="B70" s="5"/>
      <c r="C70" s="5"/>
      <c r="D70" s="5"/>
    </row>
    <row r="71" spans="2:4">
      <c r="B71" s="5"/>
      <c r="C71" s="5"/>
      <c r="D71" s="5"/>
    </row>
    <row r="72" spans="2:4">
      <c r="B72" s="5"/>
      <c r="C72" s="5"/>
      <c r="D72" s="5"/>
    </row>
    <row r="73" spans="2:4">
      <c r="B73" s="5"/>
      <c r="C73" s="5"/>
      <c r="D73" s="5"/>
    </row>
    <row r="74" spans="2:4">
      <c r="B74" s="5"/>
      <c r="C74" s="5"/>
      <c r="D74" s="5"/>
    </row>
    <row r="75" spans="2:4">
      <c r="B75" s="5"/>
      <c r="C75" s="5"/>
      <c r="D75" s="5"/>
    </row>
    <row r="76" spans="2:4">
      <c r="B76" s="5"/>
      <c r="C76" s="5"/>
      <c r="D76" s="5"/>
    </row>
    <row r="77" spans="2:4">
      <c r="B77" s="5"/>
      <c r="C77" s="5"/>
      <c r="D77" s="5"/>
    </row>
    <row r="78" spans="2:4">
      <c r="B78" s="5"/>
      <c r="C78" s="5"/>
      <c r="D78" s="5"/>
    </row>
    <row r="79" spans="2:4">
      <c r="B79" s="5"/>
      <c r="C79" s="5"/>
      <c r="D79" s="5"/>
    </row>
    <row r="80" spans="2:4">
      <c r="B80" s="5"/>
      <c r="C80" s="5"/>
      <c r="D80" s="5"/>
    </row>
    <row r="81" spans="2:4">
      <c r="B81" s="5"/>
      <c r="C81" s="5"/>
      <c r="D81" s="5"/>
    </row>
    <row r="82" spans="2:4">
      <c r="B82" s="5"/>
      <c r="C82" s="5"/>
      <c r="D82" s="5"/>
    </row>
    <row r="83" spans="2:4">
      <c r="B83" s="5"/>
      <c r="C83" s="5"/>
      <c r="D83" s="5"/>
    </row>
    <row r="84" spans="2:4">
      <c r="B84" s="5"/>
      <c r="C84" s="5"/>
      <c r="D84" s="5"/>
    </row>
    <row r="85" spans="2:4">
      <c r="B85" s="5"/>
      <c r="C85" s="5"/>
      <c r="D85" s="5"/>
    </row>
    <row r="86" spans="2:4">
      <c r="B86" s="5"/>
      <c r="C86" s="5"/>
      <c r="D86" s="5"/>
    </row>
    <row r="87" spans="2:4">
      <c r="B87" s="5"/>
      <c r="C87" s="5"/>
      <c r="D87" s="5"/>
    </row>
    <row r="88" spans="2:4">
      <c r="B88" s="5"/>
      <c r="C88" s="5"/>
      <c r="D88" s="5"/>
    </row>
    <row r="89" spans="2:4">
      <c r="B89" s="5"/>
      <c r="C89" s="5"/>
      <c r="D89" s="5"/>
    </row>
    <row r="90" spans="2:4">
      <c r="B90" s="5"/>
      <c r="C90" s="5"/>
      <c r="D90" s="5"/>
    </row>
    <row r="91" spans="2:4">
      <c r="B91" s="5"/>
      <c r="C91" s="5"/>
      <c r="D91" s="5"/>
    </row>
    <row r="92" spans="2:4">
      <c r="B92" s="5"/>
      <c r="C92" s="5"/>
      <c r="D92" s="5"/>
    </row>
    <row r="93" spans="2:4">
      <c r="B93" s="5"/>
      <c r="C93" s="5"/>
      <c r="D93" s="5"/>
    </row>
    <row r="94" spans="2:4">
      <c r="B94" s="5"/>
      <c r="C94" s="5"/>
      <c r="D94" s="5"/>
    </row>
    <row r="95" spans="2:4">
      <c r="B95" s="5"/>
      <c r="C95" s="5"/>
      <c r="D95" s="5"/>
    </row>
    <row r="96" spans="2:4">
      <c r="B96" s="5"/>
      <c r="C96" s="5"/>
      <c r="D96" s="5"/>
    </row>
    <row r="97" spans="2:4">
      <c r="B97" s="5"/>
      <c r="C97" s="5"/>
      <c r="D97" s="5"/>
    </row>
    <row r="98" spans="2:4">
      <c r="B98" s="5"/>
      <c r="C98" s="5"/>
      <c r="D98" s="5"/>
    </row>
    <row r="99" spans="2:4">
      <c r="B99" s="5"/>
      <c r="C99" s="5"/>
      <c r="D99" s="5"/>
    </row>
    <row r="100" spans="2:4">
      <c r="B100" s="5"/>
      <c r="C100" s="5"/>
      <c r="D100" s="5"/>
    </row>
    <row r="101" spans="2:4">
      <c r="B101" s="5"/>
      <c r="C101" s="5"/>
      <c r="D101" s="5"/>
    </row>
    <row r="102" spans="2:4">
      <c r="B102" s="5"/>
      <c r="C102" s="5"/>
      <c r="D102" s="5"/>
    </row>
    <row r="103" spans="2:4">
      <c r="B103" s="5"/>
      <c r="C103" s="5"/>
      <c r="D103" s="5"/>
    </row>
    <row r="104" spans="2:4">
      <c r="B104" s="5"/>
      <c r="C104" s="5"/>
      <c r="D104" s="5"/>
    </row>
    <row r="105" spans="2:4">
      <c r="B105" s="5"/>
      <c r="C105" s="5"/>
      <c r="D105" s="5"/>
    </row>
    <row r="106" spans="2:4">
      <c r="B106" s="5"/>
      <c r="C106" s="5"/>
      <c r="D106" s="5"/>
    </row>
    <row r="107" spans="2:4">
      <c r="B107" s="5"/>
      <c r="C107" s="5"/>
      <c r="D107" s="5"/>
    </row>
    <row r="108" spans="2:4">
      <c r="B108" s="5"/>
      <c r="C108" s="5"/>
      <c r="D108" s="5"/>
    </row>
    <row r="109" spans="2:4">
      <c r="B109" s="5"/>
      <c r="C109" s="5"/>
      <c r="D109" s="5"/>
    </row>
    <row r="110" spans="2:4">
      <c r="B110" s="5"/>
      <c r="C110" s="5"/>
      <c r="D110" s="5"/>
    </row>
    <row r="111" spans="2:4">
      <c r="B111" s="5"/>
      <c r="C111" s="5"/>
      <c r="D111" s="5"/>
    </row>
    <row r="112" spans="2:4">
      <c r="B112" s="5"/>
      <c r="C112" s="5"/>
      <c r="D112" s="5"/>
    </row>
    <row r="113" spans="2:4">
      <c r="B113" s="5"/>
      <c r="C113" s="5"/>
      <c r="D113" s="5"/>
    </row>
    <row r="114" spans="2:4">
      <c r="B114" s="5"/>
      <c r="C114" s="5"/>
      <c r="D114" s="5"/>
    </row>
    <row r="115" spans="2:4">
      <c r="B115" s="5"/>
      <c r="C115" s="5"/>
      <c r="D115" s="5"/>
    </row>
    <row r="116" spans="2:4">
      <c r="B116" s="5"/>
      <c r="C116" s="5"/>
      <c r="D116" s="5"/>
    </row>
    <row r="117" spans="2:4">
      <c r="B117" s="5"/>
      <c r="C117" s="5"/>
      <c r="D117" s="5"/>
    </row>
    <row r="118" spans="2:4">
      <c r="B118" s="5"/>
      <c r="C118" s="5"/>
      <c r="D118" s="5"/>
    </row>
    <row r="119" spans="2:4">
      <c r="B119" s="5"/>
      <c r="C119" s="5"/>
      <c r="D119" s="5"/>
    </row>
    <row r="120" spans="2:4">
      <c r="B120" s="5"/>
      <c r="C120" s="5"/>
      <c r="D120" s="5"/>
    </row>
    <row r="121" spans="2:4">
      <c r="B121" s="5"/>
      <c r="C121" s="5"/>
      <c r="D121" s="5"/>
    </row>
    <row r="122" spans="2:4">
      <c r="B122" s="5"/>
      <c r="C122" s="5"/>
      <c r="D122" s="5"/>
    </row>
    <row r="123" spans="2:4">
      <c r="B123" s="5"/>
      <c r="C123" s="5"/>
      <c r="D123" s="5"/>
    </row>
    <row r="124" spans="2:4">
      <c r="B124" s="5"/>
      <c r="C124" s="5"/>
      <c r="D124" s="5"/>
    </row>
    <row r="125" spans="2:4">
      <c r="B125" s="5"/>
      <c r="C125" s="5"/>
      <c r="D125" s="5"/>
    </row>
    <row r="126" spans="2:4">
      <c r="B126" s="5"/>
      <c r="C126" s="5"/>
      <c r="D126" s="5"/>
    </row>
    <row r="127" spans="2:4">
      <c r="B127" s="5"/>
      <c r="C127" s="5"/>
      <c r="D127" s="5"/>
    </row>
    <row r="128" spans="2:4">
      <c r="B128" s="5"/>
      <c r="C128" s="5"/>
      <c r="D128" s="5"/>
    </row>
    <row r="129" spans="2:4">
      <c r="B129" s="5"/>
      <c r="C129" s="5"/>
      <c r="D129" s="5"/>
    </row>
    <row r="130" spans="2:4">
      <c r="B130" s="5"/>
      <c r="C130" s="5"/>
      <c r="D130" s="5"/>
    </row>
    <row r="131" spans="2:4">
      <c r="B131" s="5"/>
      <c r="C131" s="5"/>
      <c r="D131" s="5"/>
    </row>
    <row r="997" spans="6:6">
      <c r="F997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M5" sqref="M5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19.140625" style="1" bestFit="1" customWidth="1"/>
    <col min="12" max="12" width="8" style="1" bestFit="1" customWidth="1"/>
    <col min="13" max="13" width="7" style="1" bestFit="1" customWidth="1"/>
    <col min="14" max="16" width="11.85546875" style="1"/>
    <col min="17" max="17" width="11.85546875" style="1" customWidth="1"/>
    <col min="18" max="18" width="11.85546875" style="1"/>
    <col min="19" max="19" width="11.85546875" style="1" customWidth="1"/>
    <col min="20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45</v>
      </c>
    </row>
    <row r="2" spans="1:12">
      <c r="A2" s="10">
        <v>12496</v>
      </c>
      <c r="B2" s="11" t="s">
        <v>123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 t="str">
        <f>TRIM(B2)</f>
        <v>Helena Smith</v>
      </c>
      <c r="L2" s="1" t="s">
        <v>69</v>
      </c>
    </row>
    <row r="3" spans="1:12">
      <c r="A3" s="10">
        <v>24107</v>
      </c>
      <c r="B3" s="11" t="s">
        <v>112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9" t="str">
        <f t="shared" ref="K3:K21" si="0">TRIM(B3)</f>
        <v>Liam Ashley</v>
      </c>
    </row>
    <row r="4" spans="1:12">
      <c r="A4" s="10">
        <v>14177</v>
      </c>
      <c r="B4" s="11" t="s">
        <v>113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9" t="str">
        <f t="shared" si="0"/>
        <v>Khalani Blankenship</v>
      </c>
    </row>
    <row r="5" spans="1:12">
      <c r="A5" s="10">
        <v>24381</v>
      </c>
      <c r="B5" s="11" t="s">
        <v>114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9" t="str">
        <f t="shared" si="0"/>
        <v>Ernesto Robbins</v>
      </c>
    </row>
    <row r="6" spans="1:12">
      <c r="A6" s="10">
        <v>25597</v>
      </c>
      <c r="B6" s="11" t="s">
        <v>115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9" t="str">
        <f t="shared" si="0"/>
        <v>Stevie Morrison</v>
      </c>
    </row>
    <row r="7" spans="1:12">
      <c r="A7" s="10">
        <v>13507</v>
      </c>
      <c r="B7" s="11" t="s">
        <v>116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9" t="str">
        <f t="shared" si="0"/>
        <v>Maximus Grant</v>
      </c>
    </row>
    <row r="8" spans="1:12">
      <c r="A8" s="10">
        <v>27974</v>
      </c>
      <c r="B8" s="11" t="s">
        <v>117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9" t="str">
        <f t="shared" si="0"/>
        <v>Alaina McDaniel</v>
      </c>
    </row>
    <row r="9" spans="1:12">
      <c r="A9" s="10">
        <v>19364</v>
      </c>
      <c r="B9" s="11" t="s">
        <v>118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9" t="str">
        <f t="shared" si="0"/>
        <v>Major Cummings</v>
      </c>
    </row>
    <row r="10" spans="1:12">
      <c r="A10" s="10">
        <v>22155</v>
      </c>
      <c r="B10" s="11" t="s">
        <v>119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19" t="str">
        <f t="shared" si="0"/>
        <v>Nylah Bell</v>
      </c>
    </row>
    <row r="11" spans="1:12">
      <c r="A11" s="10">
        <v>19280</v>
      </c>
      <c r="B11" s="11" t="s">
        <v>120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9" t="str">
        <f t="shared" si="0"/>
        <v>Emmett Berg</v>
      </c>
    </row>
    <row r="12" spans="1:12">
      <c r="A12" s="10">
        <v>22173</v>
      </c>
      <c r="B12" s="11" t="s">
        <v>121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9" t="str">
        <f t="shared" si="0"/>
        <v>Emmalyn Ellison</v>
      </c>
    </row>
    <row r="13" spans="1:12">
      <c r="A13" s="10">
        <v>12697</v>
      </c>
      <c r="B13" s="11" t="s">
        <v>122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9" t="str">
        <f t="shared" si="0"/>
        <v>Kye Guerrero</v>
      </c>
    </row>
    <row r="14" spans="1:12">
      <c r="A14" s="10">
        <v>11434</v>
      </c>
      <c r="B14" s="11" t="s">
        <v>124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9" t="str">
        <f t="shared" si="0"/>
        <v>Margot Castillo</v>
      </c>
    </row>
    <row r="15" spans="1:12">
      <c r="A15" s="10">
        <v>25323</v>
      </c>
      <c r="B15" s="11" t="s">
        <v>125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9" t="str">
        <f t="shared" si="0"/>
        <v>Kai Stephens</v>
      </c>
    </row>
    <row r="16" spans="1:12">
      <c r="A16" s="10">
        <v>23542</v>
      </c>
      <c r="B16" s="11" t="s">
        <v>126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9" t="str">
        <f t="shared" si="0"/>
        <v>Millie Valencia</v>
      </c>
    </row>
    <row r="17" spans="1:11">
      <c r="A17" s="10">
        <v>20870</v>
      </c>
      <c r="B17" s="11" t="s">
        <v>127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9" t="str">
        <f t="shared" si="0"/>
        <v>Dax Carrillo</v>
      </c>
    </row>
    <row r="18" spans="1:11">
      <c r="A18" s="10">
        <v>23316</v>
      </c>
      <c r="B18" s="11" t="s">
        <v>128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9" t="str">
        <f t="shared" si="0"/>
        <v>Kaylani Erickson</v>
      </c>
    </row>
    <row r="19" spans="1:11">
      <c r="A19" s="10">
        <v>12610</v>
      </c>
      <c r="B19" s="11" t="s">
        <v>129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9" t="str">
        <f t="shared" si="0"/>
        <v>Johnny Dodson</v>
      </c>
    </row>
    <row r="20" spans="1:11">
      <c r="A20" s="10">
        <v>27183</v>
      </c>
      <c r="B20" s="11" t="s">
        <v>130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9" t="str">
        <f t="shared" si="0"/>
        <v>Etta Stevenson</v>
      </c>
    </row>
    <row r="21" spans="1:11">
      <c r="A21" s="10">
        <v>25940</v>
      </c>
      <c r="B21" s="11" t="s">
        <v>131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9" t="str">
        <f t="shared" si="0"/>
        <v>Callan White</v>
      </c>
    </row>
    <row r="22" spans="1:11">
      <c r="B22" s="15"/>
      <c r="C22" s="15"/>
      <c r="D22" s="15"/>
      <c r="E22" s="15"/>
      <c r="F22" s="15"/>
      <c r="G22" s="15"/>
      <c r="H22" s="15"/>
      <c r="I22" s="1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L1" sqref="L1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19.140625" style="1" bestFit="1" customWidth="1"/>
    <col min="12" max="12" width="8" style="1" bestFit="1" customWidth="1"/>
    <col min="13" max="13" width="7" style="1" bestFit="1" customWidth="1"/>
    <col min="14" max="16" width="11.85546875" style="1"/>
    <col min="17" max="17" width="11.85546875" style="1" customWidth="1"/>
    <col min="18" max="18" width="11.85546875" style="1"/>
    <col min="19" max="19" width="11.85546875" style="1" customWidth="1"/>
    <col min="20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46</v>
      </c>
    </row>
    <row r="2" spans="1:12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 t="str" cm="1">
        <f t="array" ref="K2:K21">PROPER(B2:B21)</f>
        <v>Helena Smith</v>
      </c>
      <c r="L2" s="1" t="s">
        <v>69</v>
      </c>
    </row>
    <row r="3" spans="1:12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20" t="str">
        <v>Liam Ashley</v>
      </c>
    </row>
    <row r="4" spans="1:12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20" t="str">
        <v>Khalani Blankenship</v>
      </c>
    </row>
    <row r="5" spans="1:12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20" t="str">
        <v>Ernesto Robbins</v>
      </c>
    </row>
    <row r="6" spans="1:12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20" t="str">
        <v>Stevie Morrison</v>
      </c>
    </row>
    <row r="7" spans="1:12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20" t="str">
        <v>Maximus Grant</v>
      </c>
    </row>
    <row r="8" spans="1:12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20" t="str">
        <v>Alaina Mcdaniel</v>
      </c>
    </row>
    <row r="9" spans="1:12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20" t="str">
        <v>Major Cummings</v>
      </c>
    </row>
    <row r="10" spans="1:12">
      <c r="A10" s="10">
        <v>22155</v>
      </c>
      <c r="B10" s="11" t="s">
        <v>140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20" t="str">
        <v>Nylah Bell</v>
      </c>
    </row>
    <row r="11" spans="1:12">
      <c r="A11" s="10">
        <v>19280</v>
      </c>
      <c r="B11" s="11" t="s">
        <v>141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20" t="str">
        <v>Emmett Berg</v>
      </c>
    </row>
    <row r="12" spans="1:12">
      <c r="A12" s="10">
        <v>22173</v>
      </c>
      <c r="B12" s="11" t="s">
        <v>142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20" t="str">
        <v>Emmalyn Ellison</v>
      </c>
    </row>
    <row r="13" spans="1:12">
      <c r="A13" s="10">
        <v>12697</v>
      </c>
      <c r="B13" s="11" t="s">
        <v>143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20" t="str">
        <v>Kye Guerrero</v>
      </c>
    </row>
    <row r="14" spans="1:12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20" t="str">
        <v>Margot Castillo</v>
      </c>
    </row>
    <row r="15" spans="1:12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20" t="str">
        <v>Kai Stephens</v>
      </c>
    </row>
    <row r="16" spans="1:12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20" t="str">
        <v>Millie Valencia</v>
      </c>
    </row>
    <row r="17" spans="1:11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20" t="str">
        <v>Dax Carrillo</v>
      </c>
    </row>
    <row r="18" spans="1:11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20" t="str">
        <v>Kaylani Erickson</v>
      </c>
    </row>
    <row r="19" spans="1:11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20" t="str">
        <v>Johnny Dodson</v>
      </c>
    </row>
    <row r="20" spans="1:11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20" t="str">
        <v>Etta Stevenson</v>
      </c>
    </row>
    <row r="21" spans="1:11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20" t="str">
        <v>Callan White</v>
      </c>
    </row>
    <row r="22" spans="1:11">
      <c r="B22" s="5"/>
      <c r="C22" s="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M2" sqref="M2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22" style="1" bestFit="1" customWidth="1"/>
    <col min="12" max="12" width="19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153</v>
      </c>
      <c r="L1" s="18" t="s">
        <v>154</v>
      </c>
    </row>
    <row r="2" spans="1:12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 t="str" cm="1">
        <f t="array" ref="K2:K21">UPPER(B2:B21)</f>
        <v>HELENA SMITH</v>
      </c>
      <c r="L2" s="10" t="e" cm="1">
        <f t="array" aca="1" ref="L2:L21" ca="1">LOWER(_xlfn.ANCHORARRAY(K2))</f>
        <v>#NAME?</v>
      </c>
    </row>
    <row r="3" spans="1:12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20" t="str">
        <v>LIAM ASHLEY</v>
      </c>
      <c r="L3" s="10" t="e">
        <f ca="1"/>
        <v>#NAME?</v>
      </c>
    </row>
    <row r="4" spans="1:12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20" t="str">
        <v>KHALANI BLANKENSHIP</v>
      </c>
      <c r="L4" s="10" t="e">
        <f ca="1"/>
        <v>#NAME?</v>
      </c>
    </row>
    <row r="5" spans="1:12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20" t="str">
        <v>ERNESTO ROBBINS</v>
      </c>
      <c r="L5" s="10" t="e">
        <f ca="1"/>
        <v>#NAME?</v>
      </c>
    </row>
    <row r="6" spans="1:12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20" t="str">
        <v>STEVIE MORRISON</v>
      </c>
      <c r="L6" s="10" t="e">
        <f ca="1"/>
        <v>#NAME?</v>
      </c>
    </row>
    <row r="7" spans="1:12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20" t="str">
        <v>MAXIMUS GRANT</v>
      </c>
      <c r="L7" s="10" t="e">
        <f ca="1"/>
        <v>#NAME?</v>
      </c>
    </row>
    <row r="8" spans="1:12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20" t="str">
        <v>ALAINA MCDANIEL</v>
      </c>
      <c r="L8" s="10" t="e">
        <f ca="1"/>
        <v>#NAME?</v>
      </c>
    </row>
    <row r="9" spans="1:12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20" t="str">
        <v>MAJOR CUMMINGS</v>
      </c>
      <c r="L9" s="10" t="e">
        <f ca="1"/>
        <v>#NAME?</v>
      </c>
    </row>
    <row r="10" spans="1:12">
      <c r="A10" s="10">
        <v>22155</v>
      </c>
      <c r="B10" s="11" t="s">
        <v>140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20" t="str">
        <v>NYLAH BELL</v>
      </c>
      <c r="L10" s="10" t="e">
        <f ca="1"/>
        <v>#NAME?</v>
      </c>
    </row>
    <row r="11" spans="1:12">
      <c r="A11" s="10">
        <v>19280</v>
      </c>
      <c r="B11" s="11" t="s">
        <v>141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20" t="str">
        <v>EMMETT BERG</v>
      </c>
      <c r="L11" s="10" t="e">
        <f ca="1"/>
        <v>#NAME?</v>
      </c>
    </row>
    <row r="12" spans="1:12">
      <c r="A12" s="10">
        <v>22173</v>
      </c>
      <c r="B12" s="11" t="s">
        <v>142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20" t="str">
        <v>EMMALYN ELLISON</v>
      </c>
      <c r="L12" s="10" t="e">
        <f ca="1"/>
        <v>#NAME?</v>
      </c>
    </row>
    <row r="13" spans="1:12">
      <c r="A13" s="10">
        <v>12697</v>
      </c>
      <c r="B13" s="11" t="s">
        <v>143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20" t="str">
        <v>KYE GUERRERO</v>
      </c>
      <c r="L13" s="10" t="e">
        <f ca="1"/>
        <v>#NAME?</v>
      </c>
    </row>
    <row r="14" spans="1:12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20" t="str">
        <v>MARGOT CASTILLO</v>
      </c>
      <c r="L14" s="10" t="e">
        <f ca="1"/>
        <v>#NAME?</v>
      </c>
    </row>
    <row r="15" spans="1:12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20" t="str">
        <v>KAI STEPHENS</v>
      </c>
      <c r="L15" s="10" t="e">
        <f ca="1"/>
        <v>#NAME?</v>
      </c>
    </row>
    <row r="16" spans="1:12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20" t="str">
        <v>MILLIE VALENCIA</v>
      </c>
      <c r="L16" s="10" t="e">
        <f ca="1"/>
        <v>#NAME?</v>
      </c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20" t="str">
        <v>DAX CARRILLO</v>
      </c>
      <c r="L17" s="10" t="e">
        <f ca="1"/>
        <v>#NAME?</v>
      </c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20" t="str">
        <v>KAYLANI ERICKSON</v>
      </c>
      <c r="L18" s="10" t="e">
        <f ca="1"/>
        <v>#NAME?</v>
      </c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20" t="str">
        <v>JOHNNY DODSON</v>
      </c>
      <c r="L19" s="10" t="e">
        <f ca="1"/>
        <v>#NAME?</v>
      </c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20" t="str">
        <v>ETTA STEVENSON</v>
      </c>
      <c r="L20" s="10" t="e">
        <f ca="1"/>
        <v>#NAME?</v>
      </c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20" t="str">
        <v>CALLAN WHITE</v>
      </c>
      <c r="L21" s="10" t="e">
        <f ca="1"/>
        <v>#NAME?</v>
      </c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M3" sqref="M3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6" style="1" bestFit="1" customWidth="1"/>
    <col min="12" max="12" width="7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155</v>
      </c>
      <c r="L1" s="18" t="s">
        <v>156</v>
      </c>
    </row>
    <row r="2" spans="1:12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MIN(D2:D21)</f>
        <v>10000</v>
      </c>
      <c r="L2" s="13">
        <f>MAX(D2:D21)</f>
        <v>170000</v>
      </c>
    </row>
    <row r="3" spans="1:12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7"/>
    </row>
    <row r="4" spans="1:12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7"/>
    </row>
    <row r="5" spans="1:12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7"/>
    </row>
    <row r="6" spans="1:12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7"/>
    </row>
    <row r="7" spans="1:12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7"/>
    </row>
    <row r="8" spans="1:12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7"/>
    </row>
    <row r="9" spans="1:12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7"/>
    </row>
    <row r="10" spans="1:12">
      <c r="A10" s="10">
        <v>22155</v>
      </c>
      <c r="B10" s="11" t="s">
        <v>140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7"/>
    </row>
    <row r="11" spans="1:12">
      <c r="A11" s="10">
        <v>19280</v>
      </c>
      <c r="B11" s="11" t="s">
        <v>141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7"/>
    </row>
    <row r="12" spans="1:12">
      <c r="A12" s="10">
        <v>22173</v>
      </c>
      <c r="B12" s="11" t="s">
        <v>142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7"/>
    </row>
    <row r="13" spans="1:12">
      <c r="A13" s="10">
        <v>12697</v>
      </c>
      <c r="B13" s="11" t="s">
        <v>143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7"/>
    </row>
    <row r="14" spans="1:12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7"/>
    </row>
    <row r="15" spans="1:12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7"/>
    </row>
    <row r="16" spans="1:12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7"/>
    </row>
    <row r="17" spans="1:11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7"/>
    </row>
    <row r="18" spans="1:11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7"/>
    </row>
    <row r="19" spans="1:11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7"/>
    </row>
    <row r="20" spans="1:11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7"/>
    </row>
    <row r="21" spans="1:11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7"/>
    </row>
    <row r="22" spans="1:11">
      <c r="B22" s="5"/>
      <c r="C22" s="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M2" sqref="M2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7.42578125" style="1" bestFit="1" customWidth="1"/>
    <col min="12" max="12" width="8.710937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157</v>
      </c>
      <c r="L1" s="18" t="s">
        <v>158</v>
      </c>
    </row>
    <row r="2" spans="1:12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COUNT(E2:E21)</f>
        <v>20</v>
      </c>
      <c r="L2" s="13">
        <f>COUNTA(F2:F21)</f>
        <v>20</v>
      </c>
    </row>
    <row r="3" spans="1:12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7"/>
    </row>
    <row r="4" spans="1:12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7"/>
    </row>
    <row r="5" spans="1:12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7"/>
    </row>
    <row r="6" spans="1:12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7"/>
    </row>
    <row r="7" spans="1:12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7"/>
    </row>
    <row r="8" spans="1:12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7"/>
    </row>
    <row r="9" spans="1:12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7"/>
    </row>
    <row r="10" spans="1:12">
      <c r="A10" s="10">
        <v>22155</v>
      </c>
      <c r="B10" s="11" t="s">
        <v>140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7"/>
    </row>
    <row r="11" spans="1:12">
      <c r="A11" s="10">
        <v>19280</v>
      </c>
      <c r="B11" s="11" t="s">
        <v>141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7"/>
    </row>
    <row r="12" spans="1:12">
      <c r="A12" s="10">
        <v>22173</v>
      </c>
      <c r="B12" s="11" t="s">
        <v>142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7"/>
    </row>
    <row r="13" spans="1:12">
      <c r="A13" s="10">
        <v>12697</v>
      </c>
      <c r="B13" s="11" t="s">
        <v>143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7"/>
    </row>
    <row r="14" spans="1:12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7"/>
    </row>
    <row r="15" spans="1:12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7"/>
    </row>
    <row r="16" spans="1:12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7"/>
    </row>
    <row r="17" spans="1:11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7"/>
    </row>
    <row r="18" spans="1:11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7"/>
    </row>
    <row r="19" spans="1:11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7"/>
    </row>
    <row r="20" spans="1:11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7"/>
    </row>
    <row r="21" spans="1:11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7"/>
    </row>
    <row r="22" spans="1:11">
      <c r="B22" s="5"/>
      <c r="C22" s="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M3" sqref="M3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13.42578125" style="1" bestFit="1" customWidth="1"/>
    <col min="12" max="12" width="9.425781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159</v>
      </c>
      <c r="L1" s="18" t="s">
        <v>160</v>
      </c>
    </row>
    <row r="2" spans="1:12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COUNTBLANK(E2:E21)</f>
        <v>2</v>
      </c>
      <c r="L2" s="13">
        <f>COUNTIF(F2:F21,"Bachelors")</f>
        <v>6</v>
      </c>
    </row>
    <row r="3" spans="1:12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7"/>
    </row>
    <row r="4" spans="1:12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7"/>
    </row>
    <row r="5" spans="1:12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7"/>
    </row>
    <row r="6" spans="1:12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7"/>
    </row>
    <row r="7" spans="1:12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7"/>
    </row>
    <row r="8" spans="1:12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7"/>
    </row>
    <row r="9" spans="1:12">
      <c r="A9" s="10"/>
      <c r="B9" s="11"/>
      <c r="C9" s="11"/>
      <c r="D9" s="13"/>
      <c r="E9" s="10"/>
      <c r="F9" s="10"/>
      <c r="G9" s="10"/>
      <c r="H9" s="10"/>
      <c r="I9" s="10"/>
      <c r="J9" s="10"/>
      <c r="K9" s="7"/>
    </row>
    <row r="10" spans="1:12">
      <c r="A10" s="10">
        <v>19364</v>
      </c>
      <c r="B10" s="11" t="s">
        <v>139</v>
      </c>
      <c r="C10" s="11" t="s">
        <v>55</v>
      </c>
      <c r="D10" s="13">
        <v>40000</v>
      </c>
      <c r="E10" s="10">
        <v>1</v>
      </c>
      <c r="F10" s="10" t="s">
        <v>7</v>
      </c>
      <c r="G10" s="10" t="s">
        <v>8</v>
      </c>
      <c r="H10" s="10">
        <v>0</v>
      </c>
      <c r="I10" s="10" t="s">
        <v>9</v>
      </c>
      <c r="J10" s="10">
        <v>43</v>
      </c>
      <c r="K10" s="7"/>
    </row>
    <row r="11" spans="1:12">
      <c r="A11" s="10">
        <v>22155</v>
      </c>
      <c r="B11" s="11" t="s">
        <v>140</v>
      </c>
      <c r="C11" s="11" t="s">
        <v>56</v>
      </c>
      <c r="D11" s="13">
        <v>20000</v>
      </c>
      <c r="E11" s="10">
        <v>2</v>
      </c>
      <c r="F11" s="10" t="s">
        <v>17</v>
      </c>
      <c r="G11" s="10" t="s">
        <v>11</v>
      </c>
      <c r="H11" s="10">
        <v>2</v>
      </c>
      <c r="I11" s="10" t="s">
        <v>13</v>
      </c>
      <c r="J11" s="10">
        <v>58</v>
      </c>
      <c r="K11" s="7"/>
    </row>
    <row r="12" spans="1:12">
      <c r="A12" s="10">
        <v>19280</v>
      </c>
      <c r="B12" s="11" t="s">
        <v>141</v>
      </c>
      <c r="C12" s="11" t="s">
        <v>57</v>
      </c>
      <c r="D12" s="13">
        <v>120000</v>
      </c>
      <c r="E12" s="10">
        <v>2</v>
      </c>
      <c r="F12" s="10" t="s">
        <v>10</v>
      </c>
      <c r="G12" s="10" t="s">
        <v>14</v>
      </c>
      <c r="H12" s="10">
        <v>1</v>
      </c>
      <c r="I12" s="10" t="s">
        <v>9</v>
      </c>
      <c r="J12" s="10">
        <v>40</v>
      </c>
      <c r="K12" s="7"/>
    </row>
    <row r="13" spans="1:12">
      <c r="A13" s="10"/>
      <c r="B13" s="11"/>
      <c r="C13" s="11"/>
      <c r="D13" s="13"/>
      <c r="E13" s="10"/>
      <c r="F13" s="10"/>
      <c r="G13" s="10"/>
      <c r="H13" s="10"/>
      <c r="I13" s="10"/>
      <c r="J13" s="10"/>
      <c r="K13" s="7"/>
    </row>
    <row r="14" spans="1:12">
      <c r="A14" s="10">
        <v>22173</v>
      </c>
      <c r="B14" s="11" t="s">
        <v>142</v>
      </c>
      <c r="C14" s="11" t="s">
        <v>58</v>
      </c>
      <c r="D14" s="13">
        <v>30000</v>
      </c>
      <c r="E14" s="10">
        <v>3</v>
      </c>
      <c r="F14" s="10" t="s">
        <v>15</v>
      </c>
      <c r="G14" s="10" t="s">
        <v>8</v>
      </c>
      <c r="H14" s="10">
        <v>2</v>
      </c>
      <c r="I14" s="10" t="s">
        <v>13</v>
      </c>
      <c r="J14" s="10">
        <v>54</v>
      </c>
      <c r="K14" s="7"/>
    </row>
    <row r="15" spans="1:12">
      <c r="A15" s="10">
        <v>12697</v>
      </c>
      <c r="B15" s="11" t="s">
        <v>143</v>
      </c>
      <c r="C15" s="11" t="s">
        <v>59</v>
      </c>
      <c r="D15" s="13">
        <v>90000</v>
      </c>
      <c r="E15" s="10">
        <v>0</v>
      </c>
      <c r="F15" s="10" t="s">
        <v>7</v>
      </c>
      <c r="G15" s="10" t="s">
        <v>12</v>
      </c>
      <c r="H15" s="10">
        <v>4</v>
      </c>
      <c r="I15" s="10" t="s">
        <v>13</v>
      </c>
      <c r="J15" s="10">
        <v>36</v>
      </c>
      <c r="K15" s="7"/>
    </row>
    <row r="16" spans="1:12">
      <c r="A16" s="10">
        <v>11434</v>
      </c>
      <c r="B16" s="11" t="s">
        <v>144</v>
      </c>
      <c r="C16" s="11" t="s">
        <v>60</v>
      </c>
      <c r="D16" s="13">
        <v>170000</v>
      </c>
      <c r="E16" s="10">
        <v>5</v>
      </c>
      <c r="F16" s="10" t="s">
        <v>10</v>
      </c>
      <c r="G16" s="10" t="s">
        <v>12</v>
      </c>
      <c r="H16" s="10">
        <v>0</v>
      </c>
      <c r="I16" s="10" t="s">
        <v>9</v>
      </c>
      <c r="J16" s="10">
        <v>55</v>
      </c>
      <c r="K16" s="7"/>
    </row>
    <row r="17" spans="1:11">
      <c r="A17" s="10">
        <v>25323</v>
      </c>
      <c r="B17" s="11" t="s">
        <v>145</v>
      </c>
      <c r="C17" s="11" t="s">
        <v>61</v>
      </c>
      <c r="D17" s="13">
        <v>40000</v>
      </c>
      <c r="E17" s="10">
        <v>2</v>
      </c>
      <c r="F17" s="10" t="s">
        <v>10</v>
      </c>
      <c r="G17" s="10" t="s">
        <v>11</v>
      </c>
      <c r="H17" s="10">
        <v>1</v>
      </c>
      <c r="I17" s="10" t="s">
        <v>9</v>
      </c>
      <c r="J17" s="10">
        <v>35</v>
      </c>
      <c r="K17" s="7"/>
    </row>
    <row r="18" spans="1:11">
      <c r="A18" s="10">
        <v>23542</v>
      </c>
      <c r="B18" s="11" t="s">
        <v>146</v>
      </c>
      <c r="C18" s="11" t="s">
        <v>62</v>
      </c>
      <c r="D18" s="13">
        <v>60000</v>
      </c>
      <c r="E18" s="10">
        <v>1</v>
      </c>
      <c r="F18" s="10" t="s">
        <v>10</v>
      </c>
      <c r="G18" s="10" t="s">
        <v>8</v>
      </c>
      <c r="H18" s="10">
        <v>1</v>
      </c>
      <c r="I18" s="10" t="s">
        <v>13</v>
      </c>
      <c r="J18" s="10">
        <v>45</v>
      </c>
      <c r="K18" s="7"/>
    </row>
    <row r="19" spans="1:11">
      <c r="A19" s="10">
        <v>20870</v>
      </c>
      <c r="B19" s="11" t="s">
        <v>147</v>
      </c>
      <c r="C19" s="11" t="s">
        <v>63</v>
      </c>
      <c r="D19" s="13">
        <v>10000</v>
      </c>
      <c r="E19" s="10">
        <v>2</v>
      </c>
      <c r="F19" s="10" t="s">
        <v>15</v>
      </c>
      <c r="G19" s="10" t="s">
        <v>14</v>
      </c>
      <c r="H19" s="10">
        <v>1</v>
      </c>
      <c r="I19" s="10" t="s">
        <v>9</v>
      </c>
      <c r="J19" s="10">
        <v>38</v>
      </c>
      <c r="K19" s="7"/>
    </row>
    <row r="20" spans="1:11">
      <c r="A20" s="10">
        <v>23316</v>
      </c>
      <c r="B20" s="11" t="s">
        <v>148</v>
      </c>
      <c r="C20" s="11" t="s">
        <v>64</v>
      </c>
      <c r="D20" s="13">
        <v>30000</v>
      </c>
      <c r="E20" s="10">
        <v>3</v>
      </c>
      <c r="F20" s="10" t="s">
        <v>10</v>
      </c>
      <c r="G20" s="10" t="s">
        <v>11</v>
      </c>
      <c r="H20" s="10">
        <v>2</v>
      </c>
      <c r="I20" s="10" t="s">
        <v>13</v>
      </c>
      <c r="J20" s="10">
        <v>59</v>
      </c>
      <c r="K20" s="7"/>
    </row>
    <row r="21" spans="1:11">
      <c r="A21" s="10">
        <v>12610</v>
      </c>
      <c r="B21" s="11" t="s">
        <v>149</v>
      </c>
      <c r="C21" s="11" t="s">
        <v>65</v>
      </c>
      <c r="D21" s="13">
        <v>30000</v>
      </c>
      <c r="E21" s="10">
        <v>1</v>
      </c>
      <c r="F21" s="10" t="s">
        <v>7</v>
      </c>
      <c r="G21" s="10" t="s">
        <v>11</v>
      </c>
      <c r="H21" s="10">
        <v>0</v>
      </c>
      <c r="I21" s="10" t="s">
        <v>9</v>
      </c>
      <c r="J21" s="10">
        <v>47</v>
      </c>
      <c r="K21" s="7"/>
    </row>
    <row r="22" spans="1:11">
      <c r="B22" s="5"/>
      <c r="C22" s="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1:12" s="4" customFormat="1">
      <c r="A65" s="1"/>
      <c r="B65" s="5"/>
      <c r="C65" s="5"/>
      <c r="E65" s="1"/>
      <c r="F65" s="1"/>
      <c r="G65" s="1"/>
      <c r="H65" s="1"/>
      <c r="I65" s="1"/>
      <c r="J65" s="1"/>
      <c r="K65" s="1"/>
      <c r="L65" s="1"/>
    </row>
    <row r="66" spans="1:12" s="4" customFormat="1">
      <c r="A66" s="1"/>
      <c r="B66" s="5"/>
      <c r="C66" s="5"/>
      <c r="E66" s="1"/>
      <c r="F66" s="1"/>
      <c r="G66" s="1"/>
      <c r="H66" s="1"/>
      <c r="I66" s="1"/>
      <c r="J66" s="1"/>
      <c r="K66" s="1"/>
      <c r="L66" s="1"/>
    </row>
    <row r="67" spans="1:12" s="4" customFormat="1">
      <c r="A67" s="1"/>
      <c r="B67" s="5"/>
      <c r="C67" s="5"/>
      <c r="E67" s="1"/>
      <c r="F67" s="1"/>
      <c r="G67" s="1"/>
      <c r="H67" s="1"/>
      <c r="I67" s="1"/>
      <c r="J67" s="1"/>
      <c r="K67" s="1"/>
      <c r="L67" s="1"/>
    </row>
    <row r="68" spans="1:12" s="4" customFormat="1">
      <c r="A68" s="1"/>
      <c r="B68" s="5"/>
      <c r="C68" s="5"/>
      <c r="E68" s="1"/>
      <c r="F68" s="1"/>
      <c r="G68" s="1"/>
      <c r="H68" s="1"/>
      <c r="I68" s="1"/>
      <c r="J68" s="1"/>
      <c r="K68" s="1"/>
      <c r="L68" s="1"/>
    </row>
    <row r="69" spans="1:12" s="4" customFormat="1">
      <c r="A69" s="1"/>
      <c r="B69" s="5"/>
      <c r="C69" s="5"/>
      <c r="E69" s="1"/>
      <c r="F69" s="1"/>
      <c r="G69" s="1"/>
      <c r="H69" s="1"/>
      <c r="I69" s="1"/>
      <c r="J69" s="1"/>
      <c r="K69" s="1"/>
      <c r="L69" s="1"/>
    </row>
    <row r="70" spans="1:12" s="4" customFormat="1">
      <c r="A70" s="1"/>
      <c r="B70" s="5"/>
      <c r="C70" s="5"/>
      <c r="E70" s="1"/>
      <c r="F70" s="1"/>
      <c r="G70" s="1"/>
      <c r="H70" s="1"/>
      <c r="I70" s="1"/>
      <c r="J70" s="1"/>
      <c r="K70" s="1"/>
      <c r="L70" s="1"/>
    </row>
    <row r="71" spans="1:12" s="4" customFormat="1">
      <c r="A71" s="1"/>
      <c r="B71" s="5"/>
      <c r="C71" s="5"/>
      <c r="E71" s="1"/>
      <c r="F71" s="1"/>
      <c r="G71" s="1"/>
      <c r="H71" s="1"/>
      <c r="I71" s="1"/>
      <c r="J71" s="1"/>
      <c r="K71" s="1"/>
      <c r="L71" s="1"/>
    </row>
    <row r="72" spans="1:12" s="4" customFormat="1">
      <c r="A72" s="1"/>
      <c r="B72" s="5"/>
      <c r="C72" s="5"/>
      <c r="E72" s="1"/>
      <c r="F72" s="1"/>
      <c r="G72" s="1"/>
      <c r="H72" s="1"/>
      <c r="I72" s="1"/>
      <c r="J72" s="1"/>
      <c r="K72" s="1"/>
      <c r="L72" s="1"/>
    </row>
    <row r="73" spans="1:12" s="4" customFormat="1">
      <c r="A73" s="1"/>
      <c r="B73" s="5"/>
      <c r="C73" s="5"/>
      <c r="E73" s="1"/>
      <c r="F73" s="1"/>
      <c r="G73" s="1"/>
      <c r="H73" s="1"/>
      <c r="I73" s="1"/>
      <c r="J73" s="1"/>
      <c r="K73" s="1"/>
      <c r="L73" s="1"/>
    </row>
    <row r="74" spans="1:12" s="4" customFormat="1">
      <c r="A74" s="1"/>
      <c r="B74" s="5"/>
      <c r="C74" s="5"/>
      <c r="E74" s="1"/>
      <c r="F74" s="1"/>
      <c r="G74" s="1"/>
      <c r="H74" s="1"/>
      <c r="I74" s="1"/>
      <c r="J74" s="1"/>
      <c r="K74" s="1"/>
      <c r="L74" s="1"/>
    </row>
    <row r="75" spans="1:12" s="4" customFormat="1">
      <c r="A75" s="1"/>
      <c r="B75" s="5"/>
      <c r="C75" s="5"/>
      <c r="E75" s="1"/>
      <c r="F75" s="1"/>
      <c r="G75" s="1"/>
      <c r="H75" s="1"/>
      <c r="I75" s="1"/>
      <c r="J75" s="1"/>
      <c r="K75" s="1"/>
      <c r="L75" s="1"/>
    </row>
    <row r="76" spans="1:12" s="4" customFormat="1">
      <c r="A76" s="1"/>
      <c r="B76" s="5"/>
      <c r="C76" s="5"/>
      <c r="E76" s="1"/>
      <c r="F76" s="1"/>
      <c r="G76" s="1"/>
      <c r="H76" s="1"/>
      <c r="I76" s="1"/>
      <c r="J76" s="1"/>
      <c r="K76" s="1"/>
      <c r="L76" s="1"/>
    </row>
    <row r="77" spans="1:12" s="4" customFormat="1">
      <c r="A77" s="1"/>
      <c r="B77" s="5"/>
      <c r="C77" s="5"/>
      <c r="E77" s="1"/>
      <c r="F77" s="1"/>
      <c r="G77" s="1"/>
      <c r="H77" s="1"/>
      <c r="I77" s="1"/>
      <c r="J77" s="1"/>
      <c r="K77" s="1"/>
      <c r="L77" s="1"/>
    </row>
    <row r="78" spans="1:12" s="4" customFormat="1">
      <c r="A78" s="1"/>
      <c r="B78" s="5"/>
      <c r="C78" s="5"/>
      <c r="E78" s="1"/>
      <c r="F78" s="1"/>
      <c r="G78" s="1"/>
      <c r="H78" s="1"/>
      <c r="I78" s="1"/>
      <c r="J78" s="1"/>
      <c r="K78" s="1"/>
      <c r="L78" s="1"/>
    </row>
    <row r="79" spans="1:12" s="4" customFormat="1">
      <c r="A79" s="1"/>
      <c r="B79" s="5"/>
      <c r="C79" s="5"/>
      <c r="E79" s="1"/>
      <c r="F79" s="1"/>
      <c r="G79" s="1"/>
      <c r="H79" s="1"/>
      <c r="I79" s="1"/>
      <c r="J79" s="1"/>
      <c r="K79" s="1"/>
      <c r="L79" s="1"/>
    </row>
    <row r="80" spans="1:12" s="4" customFormat="1">
      <c r="A80" s="1"/>
      <c r="B80" s="5"/>
      <c r="C80" s="5"/>
      <c r="E80" s="1"/>
      <c r="F80" s="1"/>
      <c r="G80" s="1"/>
      <c r="H80" s="1"/>
      <c r="I80" s="1"/>
      <c r="J80" s="1"/>
      <c r="K80" s="1"/>
      <c r="L80" s="1"/>
    </row>
    <row r="81" spans="1:12" s="4" customFormat="1">
      <c r="A81" s="1"/>
      <c r="B81" s="5"/>
      <c r="C81" s="5"/>
      <c r="E81" s="1"/>
      <c r="F81" s="1"/>
      <c r="G81" s="1"/>
      <c r="H81" s="1"/>
      <c r="I81" s="1"/>
      <c r="J81" s="1"/>
      <c r="K81" s="1"/>
      <c r="L81" s="1"/>
    </row>
    <row r="82" spans="1:12" s="4" customFormat="1">
      <c r="A82" s="1"/>
      <c r="B82" s="5"/>
      <c r="C82" s="5"/>
      <c r="E82" s="1"/>
      <c r="F82" s="1"/>
      <c r="G82" s="1"/>
      <c r="H82" s="1"/>
      <c r="I82" s="1"/>
      <c r="J82" s="1"/>
      <c r="K82" s="1"/>
      <c r="L82" s="1"/>
    </row>
    <row r="83" spans="1:12" s="4" customFormat="1">
      <c r="A83" s="1"/>
      <c r="B83" s="5"/>
      <c r="C83" s="5"/>
      <c r="E83" s="1"/>
      <c r="F83" s="1"/>
      <c r="G83" s="1"/>
      <c r="H83" s="1"/>
      <c r="I83" s="1"/>
      <c r="J83" s="1"/>
      <c r="K83" s="1"/>
      <c r="L83" s="1"/>
    </row>
    <row r="84" spans="1:12" s="4" customFormat="1">
      <c r="A84" s="1"/>
      <c r="B84" s="5"/>
      <c r="C84" s="5"/>
      <c r="E84" s="1"/>
      <c r="F84" s="1"/>
      <c r="G84" s="1"/>
      <c r="H84" s="1"/>
      <c r="I84" s="1"/>
      <c r="J84" s="1"/>
      <c r="K84" s="1"/>
      <c r="L84" s="1"/>
    </row>
    <row r="85" spans="1:12" s="4" customFormat="1">
      <c r="A85" s="1"/>
      <c r="B85" s="5"/>
      <c r="C85" s="5"/>
      <c r="E85" s="1"/>
      <c r="F85" s="1"/>
      <c r="G85" s="1"/>
      <c r="H85" s="1"/>
      <c r="I85" s="1"/>
      <c r="J85" s="1"/>
      <c r="K85" s="1"/>
      <c r="L85" s="1"/>
    </row>
    <row r="86" spans="1:12" s="4" customFormat="1">
      <c r="A86" s="1"/>
      <c r="B86" s="5"/>
      <c r="C86" s="5"/>
      <c r="E86" s="1"/>
      <c r="F86" s="1"/>
      <c r="G86" s="1"/>
      <c r="H86" s="1"/>
      <c r="I86" s="1"/>
      <c r="J86" s="1"/>
      <c r="K86" s="1"/>
      <c r="L86" s="1"/>
    </row>
    <row r="87" spans="1:12" s="4" customFormat="1">
      <c r="A87" s="1"/>
      <c r="B87" s="5"/>
      <c r="C87" s="5"/>
      <c r="E87" s="1"/>
      <c r="F87" s="1"/>
      <c r="G87" s="1"/>
      <c r="H87" s="1"/>
      <c r="I87" s="1"/>
      <c r="J87" s="1"/>
      <c r="K87" s="1"/>
      <c r="L87" s="1"/>
    </row>
    <row r="88" spans="1:12" s="4" customFormat="1">
      <c r="A88" s="1"/>
      <c r="B88" s="5"/>
      <c r="C88" s="5"/>
      <c r="E88" s="1"/>
      <c r="F88" s="1"/>
      <c r="G88" s="1"/>
      <c r="H88" s="1"/>
      <c r="I88" s="1"/>
      <c r="J88" s="1"/>
      <c r="K88" s="1"/>
      <c r="L88" s="1"/>
    </row>
    <row r="89" spans="1:12" s="4" customFormat="1">
      <c r="A89" s="1"/>
      <c r="B89" s="5"/>
      <c r="C89" s="5"/>
      <c r="E89" s="1"/>
      <c r="F89" s="1"/>
      <c r="G89" s="1"/>
      <c r="H89" s="1"/>
      <c r="I89" s="1"/>
      <c r="J89" s="1"/>
      <c r="K89" s="1"/>
      <c r="L89" s="1"/>
    </row>
    <row r="90" spans="1:12" s="4" customFormat="1">
      <c r="A90" s="1"/>
      <c r="B90" s="5"/>
      <c r="C90" s="5"/>
      <c r="E90" s="1"/>
      <c r="F90" s="1"/>
      <c r="G90" s="1"/>
      <c r="H90" s="1"/>
      <c r="I90" s="1"/>
      <c r="J90" s="1"/>
      <c r="K90" s="1"/>
      <c r="L90" s="1"/>
    </row>
    <row r="91" spans="1:12" s="4" customFormat="1">
      <c r="A91" s="1"/>
      <c r="B91" s="5"/>
      <c r="C91" s="5"/>
      <c r="E91" s="1"/>
      <c r="F91" s="1"/>
      <c r="G91" s="1"/>
      <c r="H91" s="1"/>
      <c r="I91" s="1"/>
      <c r="J91" s="1"/>
      <c r="K91" s="1"/>
      <c r="L91" s="1"/>
    </row>
    <row r="92" spans="1:12" s="4" customFormat="1">
      <c r="A92" s="1"/>
      <c r="B92" s="5"/>
      <c r="C92" s="5"/>
      <c r="E92" s="1"/>
      <c r="F92" s="1"/>
      <c r="G92" s="1"/>
      <c r="H92" s="1"/>
      <c r="I92" s="1"/>
      <c r="J92" s="1"/>
      <c r="K92" s="1"/>
      <c r="L92" s="1"/>
    </row>
    <row r="93" spans="1:12" s="4" customFormat="1">
      <c r="A93" s="1"/>
      <c r="B93" s="5"/>
      <c r="C93" s="5"/>
      <c r="E93" s="1"/>
      <c r="F93" s="1"/>
      <c r="G93" s="1"/>
      <c r="H93" s="1"/>
      <c r="I93" s="1"/>
      <c r="J93" s="1"/>
      <c r="K93" s="1"/>
      <c r="L93" s="1"/>
    </row>
    <row r="94" spans="1:12" s="4" customFormat="1">
      <c r="A94" s="1"/>
      <c r="B94" s="5"/>
      <c r="C94" s="5"/>
      <c r="E94" s="1"/>
      <c r="F94" s="1"/>
      <c r="G94" s="1"/>
      <c r="H94" s="1"/>
      <c r="I94" s="1"/>
      <c r="J94" s="1"/>
      <c r="K94" s="1"/>
      <c r="L94" s="1"/>
    </row>
    <row r="95" spans="1:12" s="4" customFormat="1">
      <c r="A95" s="1"/>
      <c r="B95" s="5"/>
      <c r="C95" s="5"/>
      <c r="E95" s="1"/>
      <c r="F95" s="1"/>
      <c r="G95" s="1"/>
      <c r="H95" s="1"/>
      <c r="I95" s="1"/>
      <c r="J95" s="1"/>
      <c r="K95" s="1"/>
      <c r="L95" s="1"/>
    </row>
    <row r="96" spans="1:12" s="4" customFormat="1">
      <c r="A96" s="1"/>
      <c r="B96" s="5"/>
      <c r="C96" s="5"/>
      <c r="E96" s="1"/>
      <c r="F96" s="1"/>
      <c r="G96" s="1"/>
      <c r="H96" s="1"/>
      <c r="I96" s="1"/>
      <c r="J96" s="1"/>
      <c r="K96" s="1"/>
      <c r="L96" s="1"/>
    </row>
    <row r="97" spans="1:12" s="4" customFormat="1">
      <c r="A97" s="1"/>
      <c r="B97" s="5"/>
      <c r="C97" s="5"/>
      <c r="E97" s="1"/>
      <c r="F97" s="1"/>
      <c r="G97" s="1"/>
      <c r="H97" s="1"/>
      <c r="I97" s="1"/>
      <c r="J97" s="1"/>
      <c r="K97" s="1"/>
      <c r="L97" s="1"/>
    </row>
    <row r="98" spans="1:12" s="4" customFormat="1">
      <c r="A98" s="1"/>
      <c r="B98" s="5"/>
      <c r="C98" s="5"/>
      <c r="E98" s="1"/>
      <c r="F98" s="1"/>
      <c r="G98" s="1"/>
      <c r="H98" s="1"/>
      <c r="I98" s="1"/>
      <c r="J98" s="1"/>
      <c r="K98" s="1"/>
      <c r="L98" s="1"/>
    </row>
    <row r="99" spans="1:12" s="4" customFormat="1">
      <c r="A99" s="1"/>
      <c r="B99" s="5"/>
      <c r="C99" s="5"/>
      <c r="E99" s="1"/>
      <c r="F99" s="1"/>
      <c r="G99" s="1"/>
      <c r="H99" s="1"/>
      <c r="I99" s="1"/>
      <c r="J99" s="1"/>
      <c r="K99" s="1"/>
      <c r="L99" s="1"/>
    </row>
    <row r="100" spans="1:12" s="4" customFormat="1">
      <c r="A100" s="1"/>
      <c r="B100" s="5"/>
      <c r="C100" s="5"/>
      <c r="E100" s="1"/>
      <c r="F100" s="1"/>
      <c r="G100" s="1"/>
      <c r="H100" s="1"/>
      <c r="I100" s="1"/>
      <c r="J100" s="1"/>
      <c r="K100" s="1"/>
      <c r="L100" s="1"/>
    </row>
    <row r="101" spans="1:12" s="4" customFormat="1">
      <c r="A101" s="1"/>
      <c r="B101" s="5"/>
      <c r="C101" s="5"/>
      <c r="E101" s="1"/>
      <c r="F101" s="1"/>
      <c r="G101" s="1"/>
      <c r="H101" s="1"/>
      <c r="I101" s="1"/>
      <c r="J101" s="1"/>
      <c r="K101" s="1"/>
      <c r="L101" s="1"/>
    </row>
    <row r="102" spans="1:12" s="4" customFormat="1">
      <c r="A102" s="1"/>
      <c r="B102" s="5"/>
      <c r="C102" s="5"/>
      <c r="E102" s="1"/>
      <c r="F102" s="1"/>
      <c r="G102" s="1"/>
      <c r="H102" s="1"/>
      <c r="I102" s="1"/>
      <c r="J102" s="1"/>
      <c r="K102" s="1"/>
      <c r="L102" s="1"/>
    </row>
    <row r="103" spans="1:12" s="4" customFormat="1">
      <c r="A103" s="1"/>
      <c r="B103" s="5"/>
      <c r="C103" s="5"/>
      <c r="E103" s="1"/>
      <c r="F103" s="1"/>
      <c r="G103" s="1"/>
      <c r="H103" s="1"/>
      <c r="I103" s="1"/>
      <c r="J103" s="1"/>
      <c r="K103" s="1"/>
      <c r="L103" s="1"/>
    </row>
    <row r="104" spans="1:12" s="4" customFormat="1">
      <c r="A104" s="1"/>
      <c r="B104" s="5"/>
      <c r="C104" s="5"/>
      <c r="E104" s="1"/>
      <c r="F104" s="1"/>
      <c r="G104" s="1"/>
      <c r="H104" s="1"/>
      <c r="I104" s="1"/>
      <c r="J104" s="1"/>
      <c r="K104" s="1"/>
      <c r="L104" s="1"/>
    </row>
    <row r="105" spans="1:12" s="4" customFormat="1">
      <c r="A105" s="1"/>
      <c r="B105" s="5"/>
      <c r="C105" s="5"/>
      <c r="E105" s="1"/>
      <c r="F105" s="1"/>
      <c r="G105" s="1"/>
      <c r="H105" s="1"/>
      <c r="I105" s="1"/>
      <c r="J105" s="1"/>
      <c r="K105" s="1"/>
      <c r="L105" s="1"/>
    </row>
    <row r="106" spans="1:12" s="4" customFormat="1">
      <c r="A106" s="1"/>
      <c r="B106" s="5"/>
      <c r="C106" s="5"/>
      <c r="E106" s="1"/>
      <c r="F106" s="1"/>
      <c r="G106" s="1"/>
      <c r="H106" s="1"/>
      <c r="I106" s="1"/>
      <c r="J106" s="1"/>
      <c r="K106" s="1"/>
      <c r="L106" s="1"/>
    </row>
    <row r="107" spans="1:12" s="4" customFormat="1">
      <c r="A107" s="1"/>
      <c r="B107" s="5"/>
      <c r="C107" s="5"/>
      <c r="E107" s="1"/>
      <c r="F107" s="1"/>
      <c r="G107" s="1"/>
      <c r="H107" s="1"/>
      <c r="I107" s="1"/>
      <c r="J107" s="1"/>
      <c r="K107" s="1"/>
      <c r="L107" s="1"/>
    </row>
    <row r="108" spans="1:12" s="4" customFormat="1">
      <c r="A108" s="1"/>
      <c r="B108" s="5"/>
      <c r="C108" s="5"/>
      <c r="E108" s="1"/>
      <c r="F108" s="1"/>
      <c r="G108" s="1"/>
      <c r="H108" s="1"/>
      <c r="I108" s="1"/>
      <c r="J108" s="1"/>
      <c r="K108" s="1"/>
      <c r="L108" s="1"/>
    </row>
    <row r="109" spans="1:12" s="4" customFormat="1">
      <c r="A109" s="1"/>
      <c r="B109" s="5"/>
      <c r="C109" s="5"/>
      <c r="E109" s="1"/>
      <c r="F109" s="1"/>
      <c r="G109" s="1"/>
      <c r="H109" s="1"/>
      <c r="I109" s="1"/>
      <c r="J109" s="1"/>
      <c r="K109" s="1"/>
      <c r="L109" s="1"/>
    </row>
    <row r="110" spans="1:12" s="4" customFormat="1">
      <c r="A110" s="1"/>
      <c r="B110" s="5"/>
      <c r="C110" s="5"/>
      <c r="E110" s="1"/>
      <c r="F110" s="1"/>
      <c r="G110" s="1"/>
      <c r="H110" s="1"/>
      <c r="I110" s="1"/>
      <c r="J110" s="1"/>
      <c r="K110" s="1"/>
      <c r="L110" s="1"/>
    </row>
    <row r="111" spans="1:12" s="4" customFormat="1">
      <c r="A111" s="1"/>
      <c r="B111" s="5"/>
      <c r="C111" s="5"/>
      <c r="E111" s="1"/>
      <c r="F111" s="1"/>
      <c r="G111" s="1"/>
      <c r="H111" s="1"/>
      <c r="I111" s="1"/>
      <c r="J111" s="1"/>
      <c r="K111" s="1"/>
      <c r="L111" s="1"/>
    </row>
    <row r="112" spans="1:12" s="4" customFormat="1">
      <c r="A112" s="1"/>
      <c r="B112" s="5"/>
      <c r="C112" s="5"/>
      <c r="E112" s="1"/>
      <c r="F112" s="1"/>
      <c r="G112" s="1"/>
      <c r="H112" s="1"/>
      <c r="I112" s="1"/>
      <c r="J112" s="1"/>
      <c r="K112" s="1"/>
      <c r="L112" s="1"/>
    </row>
    <row r="113" spans="1:12" s="4" customFormat="1">
      <c r="A113" s="1"/>
      <c r="B113" s="5"/>
      <c r="C113" s="5"/>
      <c r="E113" s="1"/>
      <c r="F113" s="1"/>
      <c r="G113" s="1"/>
      <c r="H113" s="1"/>
      <c r="I113" s="1"/>
      <c r="J113" s="1"/>
      <c r="K113" s="1"/>
      <c r="L113" s="1"/>
    </row>
    <row r="114" spans="1:12" s="4" customFormat="1">
      <c r="A114" s="1"/>
      <c r="B114" s="5"/>
      <c r="C114" s="5"/>
      <c r="E114" s="1"/>
      <c r="F114" s="1"/>
      <c r="G114" s="1"/>
      <c r="H114" s="1"/>
      <c r="I114" s="1"/>
      <c r="J114" s="1"/>
      <c r="K114" s="1"/>
      <c r="L114" s="1"/>
    </row>
    <row r="115" spans="1:12" s="4" customFormat="1">
      <c r="A115" s="1"/>
      <c r="B115" s="5"/>
      <c r="C115" s="5"/>
      <c r="E115" s="1"/>
      <c r="F115" s="1"/>
      <c r="G115" s="1"/>
      <c r="H115" s="1"/>
      <c r="I115" s="1"/>
      <c r="J115" s="1"/>
      <c r="K115" s="1"/>
      <c r="L115" s="1"/>
    </row>
    <row r="116" spans="1:12" s="4" customFormat="1">
      <c r="A116" s="1"/>
      <c r="B116" s="5"/>
      <c r="C116" s="5"/>
      <c r="E116" s="1"/>
      <c r="F116" s="1"/>
      <c r="G116" s="1"/>
      <c r="H116" s="1"/>
      <c r="I116" s="1"/>
      <c r="J116" s="1"/>
      <c r="K116" s="1"/>
      <c r="L116" s="1"/>
    </row>
    <row r="117" spans="1:12" s="4" customFormat="1">
      <c r="A117" s="1"/>
      <c r="B117" s="5"/>
      <c r="C117" s="5"/>
      <c r="E117" s="1"/>
      <c r="F117" s="1"/>
      <c r="G117" s="1"/>
      <c r="H117" s="1"/>
      <c r="I117" s="1"/>
      <c r="J117" s="1"/>
      <c r="K117" s="1"/>
      <c r="L117" s="1"/>
    </row>
    <row r="118" spans="1:12" s="4" customFormat="1">
      <c r="A118" s="1"/>
      <c r="B118" s="5"/>
      <c r="C118" s="5"/>
      <c r="E118" s="1"/>
      <c r="F118" s="1"/>
      <c r="G118" s="1"/>
      <c r="H118" s="1"/>
      <c r="I118" s="1"/>
      <c r="J118" s="1"/>
      <c r="K118" s="1"/>
      <c r="L118" s="1"/>
    </row>
    <row r="119" spans="1:12" s="4" customFormat="1">
      <c r="A119" s="1"/>
      <c r="B119" s="5"/>
      <c r="C119" s="5"/>
      <c r="E119" s="1"/>
      <c r="F119" s="1"/>
      <c r="G119" s="1"/>
      <c r="H119" s="1"/>
      <c r="I119" s="1"/>
      <c r="J119" s="1"/>
      <c r="K119" s="1"/>
      <c r="L119" s="1"/>
    </row>
    <row r="120" spans="1:12" s="4" customFormat="1">
      <c r="A120" s="1"/>
      <c r="B120" s="5"/>
      <c r="C120" s="5"/>
      <c r="E120" s="1"/>
      <c r="F120" s="1"/>
      <c r="G120" s="1"/>
      <c r="H120" s="1"/>
      <c r="I120" s="1"/>
      <c r="J120" s="1"/>
      <c r="K120" s="1"/>
      <c r="L120" s="1"/>
    </row>
    <row r="121" spans="1:12" s="4" customFormat="1">
      <c r="A121" s="1"/>
      <c r="B121" s="5"/>
      <c r="C121" s="5"/>
      <c r="E121" s="1"/>
      <c r="F121" s="1"/>
      <c r="G121" s="1"/>
      <c r="H121" s="1"/>
      <c r="I121" s="1"/>
      <c r="J121" s="1"/>
      <c r="K121" s="1"/>
      <c r="L121" s="1"/>
    </row>
    <row r="122" spans="1:12" s="4" customFormat="1">
      <c r="A122" s="1"/>
      <c r="B122" s="5"/>
      <c r="C122" s="5"/>
      <c r="E122" s="1"/>
      <c r="F122" s="1"/>
      <c r="G122" s="1"/>
      <c r="H122" s="1"/>
      <c r="I122" s="1"/>
      <c r="J122" s="1"/>
      <c r="K122" s="1"/>
      <c r="L122" s="1"/>
    </row>
    <row r="123" spans="1:12" s="4" customFormat="1">
      <c r="A123" s="1"/>
      <c r="B123" s="5"/>
      <c r="C123" s="5"/>
      <c r="E123" s="1"/>
      <c r="F123" s="1"/>
      <c r="G123" s="1"/>
      <c r="H123" s="1"/>
      <c r="I123" s="1"/>
      <c r="J123" s="1"/>
      <c r="K123" s="1"/>
      <c r="L123" s="1"/>
    </row>
    <row r="124" spans="1:12" s="4" customFormat="1">
      <c r="A124" s="1"/>
      <c r="B124" s="5"/>
      <c r="C124" s="5"/>
      <c r="E124" s="1"/>
      <c r="F124" s="1"/>
      <c r="G124" s="1"/>
      <c r="H124" s="1"/>
      <c r="I124" s="1"/>
      <c r="J124" s="1"/>
      <c r="K124" s="1"/>
      <c r="L124" s="1"/>
    </row>
    <row r="125" spans="1:12" s="4" customFormat="1">
      <c r="A125" s="1"/>
      <c r="B125" s="5"/>
      <c r="C125" s="5"/>
      <c r="E125" s="1"/>
      <c r="F125" s="1"/>
      <c r="G125" s="1"/>
      <c r="H125" s="1"/>
      <c r="I125" s="1"/>
      <c r="J125" s="1"/>
      <c r="K125" s="1"/>
      <c r="L125" s="1"/>
    </row>
    <row r="126" spans="1:12" s="4" customFormat="1">
      <c r="A126" s="1"/>
      <c r="B126" s="5"/>
      <c r="C126" s="5"/>
      <c r="E126" s="1"/>
      <c r="F126" s="1"/>
      <c r="G126" s="1"/>
      <c r="H126" s="1"/>
      <c r="I126" s="1"/>
      <c r="J126" s="1"/>
      <c r="K126" s="1"/>
      <c r="L126" s="1"/>
    </row>
    <row r="127" spans="1:12" s="4" customFormat="1">
      <c r="A127" s="1"/>
      <c r="B127" s="5"/>
      <c r="C127" s="5"/>
      <c r="E127" s="1"/>
      <c r="F127" s="1"/>
      <c r="G127" s="1"/>
      <c r="H127" s="1"/>
      <c r="I127" s="1"/>
      <c r="J127" s="1"/>
      <c r="K127" s="1"/>
      <c r="L127" s="1"/>
    </row>
    <row r="128" spans="1:12" s="4" customFormat="1">
      <c r="A128" s="1"/>
      <c r="B128" s="5"/>
      <c r="C128" s="5"/>
      <c r="E128" s="1"/>
      <c r="F128" s="1"/>
      <c r="G128" s="1"/>
      <c r="H128" s="1"/>
      <c r="I128" s="1"/>
      <c r="J128" s="1"/>
      <c r="K128" s="1"/>
      <c r="L128" s="1"/>
    </row>
    <row r="129" spans="1:12" s="4" customFormat="1">
      <c r="A129" s="1"/>
      <c r="B129" s="5"/>
      <c r="C129" s="5"/>
      <c r="E129" s="1"/>
      <c r="F129" s="1"/>
      <c r="G129" s="1"/>
      <c r="H129" s="1"/>
      <c r="I129" s="1"/>
      <c r="J129" s="1"/>
      <c r="K129" s="1"/>
      <c r="L129" s="1"/>
    </row>
    <row r="130" spans="1:12" s="4" customFormat="1">
      <c r="A130" s="1"/>
      <c r="B130" s="5"/>
      <c r="C130" s="5"/>
      <c r="E130" s="1"/>
      <c r="F130" s="1"/>
      <c r="G130" s="1"/>
      <c r="H130" s="1"/>
      <c r="I130" s="1"/>
      <c r="J130" s="1"/>
      <c r="K130" s="1"/>
      <c r="L130" s="1"/>
    </row>
    <row r="131" spans="1:12" s="4" customFormat="1">
      <c r="A131" s="1"/>
      <c r="B131" s="5"/>
      <c r="C131" s="5"/>
      <c r="E131" s="1"/>
      <c r="F131" s="1"/>
      <c r="G131" s="1"/>
      <c r="H131" s="1"/>
      <c r="I131" s="1"/>
      <c r="J131" s="1"/>
      <c r="K131" s="1"/>
      <c r="L131" s="1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M1" sqref="M1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6.42578125" style="1" bestFit="1" customWidth="1"/>
    <col min="12" max="12" width="5.1406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161</v>
      </c>
      <c r="L1" s="18" t="s">
        <v>162</v>
      </c>
    </row>
    <row r="2" spans="1:12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 t="str">
        <f>IF(J2&gt;40,"Adult","Young")</f>
        <v>Adult</v>
      </c>
      <c r="L2" s="13" t="e" cm="1">
        <f t="array" aca="1" ref="L2" ca="1">_xlfn.IFS(D2&gt;50000,"Rich",D2&lt;50000,"Poor")</f>
        <v>#NAME?</v>
      </c>
    </row>
    <row r="3" spans="1:12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9" t="str">
        <f t="shared" ref="K3:K21" si="0">IF(J3&gt;40,"Adult","Young")</f>
        <v>Adult</v>
      </c>
      <c r="L3" s="13" t="e" cm="1">
        <f t="array" aca="1" ref="L3" ca="1">_xlfn.IFS(D3&gt;50000,"Rich",D3&lt;50000,"Poor")</f>
        <v>#NAME?</v>
      </c>
    </row>
    <row r="4" spans="1:12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9" t="str">
        <f t="shared" si="0"/>
        <v>Adult</v>
      </c>
      <c r="L4" s="13" t="e" cm="1">
        <f t="array" aca="1" ref="L4" ca="1">_xlfn.IFS(D4&gt;50000,"Rich",D4&lt;50000,"Poor")</f>
        <v>#NAME?</v>
      </c>
    </row>
    <row r="5" spans="1:12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9" t="str">
        <f t="shared" si="0"/>
        <v>Adult</v>
      </c>
      <c r="L5" s="13" t="e" cm="1">
        <f t="array" aca="1" ref="L5" ca="1">_xlfn.IFS(D5&gt;50000,"Rich",D5&lt;50000,"Poor")</f>
        <v>#NAME?</v>
      </c>
    </row>
    <row r="6" spans="1:12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9" t="str">
        <f t="shared" si="0"/>
        <v>Young</v>
      </c>
      <c r="L6" s="13" t="e" cm="1">
        <f t="array" aca="1" ref="L6" ca="1">_xlfn.IFS(D6&gt;50000,"Rich",D6&lt;50000,"Poor")</f>
        <v>#NAME?</v>
      </c>
    </row>
    <row r="7" spans="1:12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9" t="str">
        <f t="shared" si="0"/>
        <v>Adult</v>
      </c>
      <c r="L7" s="13" t="e" cm="1">
        <f t="array" aca="1" ref="L7" ca="1">_xlfn.IFS(D7&gt;50000,"Rich",D7&lt;50000,"Poor")</f>
        <v>#NAME?</v>
      </c>
    </row>
    <row r="8" spans="1:12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9" t="str">
        <f t="shared" si="0"/>
        <v>Young</v>
      </c>
      <c r="L8" s="13" t="e" cm="1">
        <f t="array" aca="1" ref="L8" ca="1">_xlfn.IFS(D8&gt;50000,"Rich",D8&lt;50000,"Poor")</f>
        <v>#NAME?</v>
      </c>
    </row>
    <row r="9" spans="1:12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9" t="str">
        <f t="shared" si="0"/>
        <v>Adult</v>
      </c>
      <c r="L9" s="13" t="e" cm="1">
        <f t="array" aca="1" ref="L9" ca="1">_xlfn.IFS(D9&gt;50000,"Rich",D9&lt;50000,"Poor")</f>
        <v>#NAME?</v>
      </c>
    </row>
    <row r="10" spans="1:12">
      <c r="A10" s="10">
        <v>22155</v>
      </c>
      <c r="B10" s="11" t="s">
        <v>140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19" t="str">
        <f t="shared" si="0"/>
        <v>Adult</v>
      </c>
      <c r="L10" s="13" t="e" cm="1">
        <f t="array" aca="1" ref="L10" ca="1">_xlfn.IFS(D10&gt;50000,"Rich",D10&lt;50000,"Poor")</f>
        <v>#NAME?</v>
      </c>
    </row>
    <row r="11" spans="1:12">
      <c r="A11" s="10">
        <v>19280</v>
      </c>
      <c r="B11" s="11" t="s">
        <v>141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9" t="str">
        <f t="shared" si="0"/>
        <v>Young</v>
      </c>
      <c r="L11" s="13" t="e" cm="1">
        <f t="array" aca="1" ref="L11" ca="1">_xlfn.IFS(D11&gt;50000,"Rich",D11&lt;50000,"Poor")</f>
        <v>#NAME?</v>
      </c>
    </row>
    <row r="12" spans="1:12">
      <c r="A12" s="10">
        <v>22173</v>
      </c>
      <c r="B12" s="11" t="s">
        <v>142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9" t="str">
        <f t="shared" si="0"/>
        <v>Adult</v>
      </c>
      <c r="L12" s="13" t="e" cm="1">
        <f t="array" aca="1" ref="L12" ca="1">_xlfn.IFS(D12&gt;50000,"Rich",D12&lt;50000,"Poor")</f>
        <v>#NAME?</v>
      </c>
    </row>
    <row r="13" spans="1:12">
      <c r="A13" s="10">
        <v>12697</v>
      </c>
      <c r="B13" s="11" t="s">
        <v>143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9" t="str">
        <f t="shared" si="0"/>
        <v>Young</v>
      </c>
      <c r="L13" s="13" t="e" cm="1">
        <f t="array" aca="1" ref="L13" ca="1">_xlfn.IFS(D13&gt;50000,"Rich",D13&lt;50000,"Poor")</f>
        <v>#NAME?</v>
      </c>
    </row>
    <row r="14" spans="1:12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9" t="str">
        <f t="shared" si="0"/>
        <v>Adult</v>
      </c>
      <c r="L14" s="13" t="e" cm="1">
        <f t="array" aca="1" ref="L14" ca="1">_xlfn.IFS(D14&gt;50000,"Rich",D14&lt;50000,"Poor")</f>
        <v>#NAME?</v>
      </c>
    </row>
    <row r="15" spans="1:12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9" t="str">
        <f t="shared" si="0"/>
        <v>Young</v>
      </c>
      <c r="L15" s="13" t="e" cm="1">
        <f t="array" aca="1" ref="L15" ca="1">_xlfn.IFS(D15&gt;50000,"Rich",D15&lt;50000,"Poor")</f>
        <v>#NAME?</v>
      </c>
    </row>
    <row r="16" spans="1:12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9" t="str">
        <f t="shared" si="0"/>
        <v>Adult</v>
      </c>
      <c r="L16" s="13" t="e" cm="1">
        <f t="array" aca="1" ref="L16" ca="1">_xlfn.IFS(D16&gt;50000,"Rich",D16&lt;50000,"Poor")</f>
        <v>#NAME?</v>
      </c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9" t="str">
        <f t="shared" si="0"/>
        <v>Young</v>
      </c>
      <c r="L17" s="13" t="e" cm="1">
        <f t="array" aca="1" ref="L17" ca="1">_xlfn.IFS(D17&gt;50000,"Rich",D17&lt;50000,"Poor")</f>
        <v>#NAME?</v>
      </c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9" t="str">
        <f t="shared" si="0"/>
        <v>Adult</v>
      </c>
      <c r="L18" s="13" t="e" cm="1">
        <f t="array" aca="1" ref="L18" ca="1">_xlfn.IFS(D18&gt;50000,"Rich",D18&lt;50000,"Poor")</f>
        <v>#NAME?</v>
      </c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9" t="str">
        <f t="shared" si="0"/>
        <v>Adult</v>
      </c>
      <c r="L19" s="13" t="e" cm="1">
        <f t="array" aca="1" ref="L19" ca="1">_xlfn.IFS(D19&gt;50000,"Rich",D19&lt;50000,"Poor")</f>
        <v>#NAME?</v>
      </c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9" t="str">
        <f t="shared" si="0"/>
        <v>Young</v>
      </c>
      <c r="L20" s="13" t="e" cm="1">
        <f t="array" aca="1" ref="L20" ca="1">_xlfn.IFS(D20&gt;50000,"Rich",D20&lt;50000,"Poor")</f>
        <v>#NAME?</v>
      </c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9" t="str">
        <f t="shared" si="0"/>
        <v>Adult</v>
      </c>
      <c r="L21" s="13" t="e" cm="1">
        <f t="array" aca="1" ref="L21" ca="1">_xlfn.IFS(D21&gt;50000,"Rich",D21&lt;50000,"Poor")</f>
        <v>#NAME?</v>
      </c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N4" sqref="N4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3" width="5.42578125" style="1" bestFit="1" customWidth="1"/>
    <col min="14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3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163</v>
      </c>
      <c r="L1" s="18" t="s">
        <v>164</v>
      </c>
      <c r="M1" s="18" t="s">
        <v>165</v>
      </c>
    </row>
    <row r="2" spans="1:13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 t="b">
        <f>AND(J2&gt;40,E2=1)</f>
        <v>1</v>
      </c>
      <c r="L2" s="13" t="b">
        <f>OR(E2=1,H2&gt;0)</f>
        <v>1</v>
      </c>
      <c r="M2" s="10" t="b">
        <f>_xlfn.XOR(J2=40,H2=0)</f>
        <v>1</v>
      </c>
    </row>
    <row r="3" spans="1:13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4"/>
      <c r="L3" s="4"/>
    </row>
    <row r="4" spans="1:13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4"/>
      <c r="L4" s="4"/>
    </row>
    <row r="5" spans="1:13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4"/>
      <c r="L5" s="4"/>
    </row>
    <row r="6" spans="1:13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4"/>
      <c r="L6" s="4"/>
    </row>
    <row r="7" spans="1:13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4"/>
      <c r="L7" s="4"/>
    </row>
    <row r="8" spans="1:13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4"/>
      <c r="L8" s="4"/>
    </row>
    <row r="9" spans="1:13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4"/>
      <c r="L9" s="4"/>
    </row>
    <row r="10" spans="1:13">
      <c r="A10" s="10">
        <v>22155</v>
      </c>
      <c r="B10" s="11" t="s">
        <v>140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14"/>
      <c r="L10" s="4"/>
    </row>
    <row r="11" spans="1:13">
      <c r="A11" s="10">
        <v>19280</v>
      </c>
      <c r="B11" s="11" t="s">
        <v>141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4"/>
      <c r="L11" s="4"/>
    </row>
    <row r="12" spans="1:13">
      <c r="A12" s="10">
        <v>22173</v>
      </c>
      <c r="B12" s="11" t="s">
        <v>142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4"/>
      <c r="L12" s="4"/>
    </row>
    <row r="13" spans="1:13">
      <c r="A13" s="10">
        <v>12697</v>
      </c>
      <c r="B13" s="11" t="s">
        <v>143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4"/>
      <c r="L13" s="4"/>
    </row>
    <row r="14" spans="1:13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4"/>
      <c r="L14" s="4"/>
    </row>
    <row r="15" spans="1:13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4"/>
      <c r="L15" s="4"/>
    </row>
    <row r="16" spans="1:13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4"/>
      <c r="L16" s="4"/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4"/>
      <c r="L17" s="4"/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4"/>
      <c r="L18" s="4"/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4"/>
      <c r="L19" s="4"/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4"/>
      <c r="L20" s="4"/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4"/>
      <c r="L21" s="4"/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N21" sqref="N21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8.140625" style="1" bestFit="1" customWidth="1"/>
    <col min="12" max="12" width="6.425781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3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166</v>
      </c>
      <c r="L1" s="18" t="s">
        <v>167</v>
      </c>
      <c r="M1" s="6"/>
    </row>
    <row r="2" spans="1:13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 t="str">
        <f>LEFT(B2,6)</f>
        <v>helena</v>
      </c>
      <c r="L2" s="13" t="str">
        <f>RIGHT(B2,5)</f>
        <v>smith</v>
      </c>
    </row>
    <row r="3" spans="1:13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9" t="str">
        <f t="shared" ref="K3:K21" si="0">LEFT(B3,6)</f>
        <v>liam a</v>
      </c>
      <c r="L3" s="13" t="str">
        <f t="shared" ref="L3:L21" si="1">RIGHT(B3,5)</f>
        <v>shley</v>
      </c>
    </row>
    <row r="4" spans="1:13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9" t="str">
        <f t="shared" si="0"/>
        <v>khalan</v>
      </c>
      <c r="L4" s="13" t="str">
        <f t="shared" si="1"/>
        <v>nship</v>
      </c>
    </row>
    <row r="5" spans="1:13">
      <c r="A5" s="10">
        <v>24381</v>
      </c>
      <c r="B5" s="11" t="s">
        <v>135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9" t="str">
        <f t="shared" si="0"/>
        <v>ernest</v>
      </c>
      <c r="L5" s="13" t="str">
        <f t="shared" si="1"/>
        <v>bbins</v>
      </c>
    </row>
    <row r="6" spans="1:13">
      <c r="A6" s="10">
        <v>25597</v>
      </c>
      <c r="B6" s="11" t="s">
        <v>136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9" t="str">
        <f t="shared" si="0"/>
        <v>stevie</v>
      </c>
      <c r="L6" s="13" t="str">
        <f t="shared" si="1"/>
        <v>rison</v>
      </c>
    </row>
    <row r="7" spans="1:13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9" t="str">
        <f t="shared" si="0"/>
        <v>maximu</v>
      </c>
      <c r="L7" s="13" t="str">
        <f t="shared" si="1"/>
        <v>grant</v>
      </c>
    </row>
    <row r="8" spans="1:13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9" t="str">
        <f t="shared" si="0"/>
        <v>alaina</v>
      </c>
      <c r="L8" s="13" t="str">
        <f t="shared" si="1"/>
        <v>aniel</v>
      </c>
    </row>
    <row r="9" spans="1:13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9" t="str">
        <f t="shared" si="0"/>
        <v xml:space="preserve">major </v>
      </c>
      <c r="L9" s="13" t="str">
        <f t="shared" si="1"/>
        <v>mings</v>
      </c>
    </row>
    <row r="10" spans="1:13">
      <c r="A10" s="10">
        <v>22155</v>
      </c>
      <c r="B10" s="11" t="s">
        <v>140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58</v>
      </c>
      <c r="K10" s="19" t="str">
        <f t="shared" si="0"/>
        <v xml:space="preserve">nylah </v>
      </c>
      <c r="L10" s="13" t="str">
        <f t="shared" si="1"/>
        <v xml:space="preserve"> bell</v>
      </c>
    </row>
    <row r="11" spans="1:13">
      <c r="A11" s="10">
        <v>19280</v>
      </c>
      <c r="B11" s="11" t="s">
        <v>141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9" t="str">
        <f t="shared" si="0"/>
        <v>emmett</v>
      </c>
      <c r="L11" s="13" t="str">
        <f t="shared" si="1"/>
        <v xml:space="preserve"> berg</v>
      </c>
    </row>
    <row r="12" spans="1:13">
      <c r="A12" s="10">
        <v>22173</v>
      </c>
      <c r="B12" s="11" t="s">
        <v>142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9" t="str">
        <f t="shared" si="0"/>
        <v>emmaly</v>
      </c>
      <c r="L12" s="13" t="str">
        <f t="shared" si="1"/>
        <v>lison</v>
      </c>
    </row>
    <row r="13" spans="1:13">
      <c r="A13" s="10">
        <v>12697</v>
      </c>
      <c r="B13" s="11" t="s">
        <v>143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9" t="str">
        <f t="shared" si="0"/>
        <v>kye gu</v>
      </c>
      <c r="L13" s="13" t="str">
        <f t="shared" si="1"/>
        <v>rrero</v>
      </c>
    </row>
    <row r="14" spans="1:13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9" t="str">
        <f t="shared" si="0"/>
        <v>margot</v>
      </c>
      <c r="L14" s="13" t="str">
        <f t="shared" si="1"/>
        <v>tillo</v>
      </c>
    </row>
    <row r="15" spans="1:13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9" t="str">
        <f t="shared" si="0"/>
        <v>kai st</v>
      </c>
      <c r="L15" s="13" t="str">
        <f t="shared" si="1"/>
        <v>phens</v>
      </c>
    </row>
    <row r="16" spans="1:13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9" t="str">
        <f t="shared" si="0"/>
        <v>millie</v>
      </c>
      <c r="L16" s="13" t="str">
        <f t="shared" si="1"/>
        <v>encia</v>
      </c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9" t="str">
        <f t="shared" si="0"/>
        <v>dax ca</v>
      </c>
      <c r="L17" s="13" t="str">
        <f t="shared" si="1"/>
        <v>rillo</v>
      </c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9" t="str">
        <f t="shared" si="0"/>
        <v>kaylan</v>
      </c>
      <c r="L18" s="13" t="str">
        <f t="shared" si="1"/>
        <v>ckson</v>
      </c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9" t="str">
        <f t="shared" si="0"/>
        <v>johnny</v>
      </c>
      <c r="L19" s="13" t="str">
        <f t="shared" si="1"/>
        <v>odson</v>
      </c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9" t="str">
        <f t="shared" si="0"/>
        <v>etta s</v>
      </c>
      <c r="L20" s="13" t="str">
        <f t="shared" si="1"/>
        <v>enson</v>
      </c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9" t="str">
        <f t="shared" si="0"/>
        <v>callan</v>
      </c>
      <c r="L21" s="13" t="str">
        <f t="shared" si="1"/>
        <v>white</v>
      </c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M5" sqref="M5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8.42578125" style="1" bestFit="1" customWidth="1"/>
    <col min="12" max="12" width="6.57031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3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168</v>
      </c>
      <c r="L1" s="18" t="s">
        <v>169</v>
      </c>
      <c r="M1" s="6"/>
    </row>
    <row r="2" spans="1:13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MEDIAN(E2:E21)</f>
        <v>2</v>
      </c>
      <c r="L2" s="13">
        <f>MODE(J2:J21)</f>
        <v>55</v>
      </c>
    </row>
    <row r="3" spans="1:13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4"/>
      <c r="L3" s="4"/>
    </row>
    <row r="4" spans="1:13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4"/>
      <c r="L4" s="4"/>
    </row>
    <row r="5" spans="1:13">
      <c r="A5" s="10">
        <v>24381</v>
      </c>
      <c r="B5" s="11" t="s">
        <v>135</v>
      </c>
      <c r="C5" s="11" t="s">
        <v>51</v>
      </c>
      <c r="D5" s="13">
        <v>70000</v>
      </c>
      <c r="E5" s="10">
        <v>1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4"/>
      <c r="L5" s="4"/>
    </row>
    <row r="6" spans="1:13">
      <c r="A6" s="10">
        <v>25597</v>
      </c>
      <c r="B6" s="11" t="s">
        <v>136</v>
      </c>
      <c r="C6" s="11" t="s">
        <v>52</v>
      </c>
      <c r="D6" s="13">
        <v>30000</v>
      </c>
      <c r="E6" s="10">
        <v>1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4"/>
      <c r="L6" s="4"/>
    </row>
    <row r="7" spans="1:13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4"/>
      <c r="L7" s="4"/>
    </row>
    <row r="8" spans="1:13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4"/>
      <c r="L8" s="4"/>
    </row>
    <row r="9" spans="1:13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4"/>
      <c r="L9" s="4"/>
    </row>
    <row r="10" spans="1:13">
      <c r="A10" s="10">
        <v>22155</v>
      </c>
      <c r="B10" s="11" t="s">
        <v>140</v>
      </c>
      <c r="C10" s="11" t="s">
        <v>56</v>
      </c>
      <c r="D10" s="13">
        <v>20000</v>
      </c>
      <c r="E10" s="10">
        <v>3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55</v>
      </c>
      <c r="K10" s="14"/>
      <c r="L10" s="4"/>
    </row>
    <row r="11" spans="1:13">
      <c r="A11" s="10">
        <v>19280</v>
      </c>
      <c r="B11" s="11" t="s">
        <v>141</v>
      </c>
      <c r="C11" s="11" t="s">
        <v>57</v>
      </c>
      <c r="D11" s="13">
        <v>120000</v>
      </c>
      <c r="E11" s="10">
        <v>3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4"/>
      <c r="L11" s="4"/>
    </row>
    <row r="12" spans="1:13">
      <c r="A12" s="10">
        <v>22173</v>
      </c>
      <c r="B12" s="11" t="s">
        <v>142</v>
      </c>
      <c r="C12" s="11" t="s">
        <v>58</v>
      </c>
      <c r="D12" s="13">
        <v>30000</v>
      </c>
      <c r="E12" s="10">
        <v>5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4"/>
      <c r="L12" s="4"/>
    </row>
    <row r="13" spans="1:13">
      <c r="A13" s="10">
        <v>12697</v>
      </c>
      <c r="B13" s="11" t="s">
        <v>143</v>
      </c>
      <c r="C13" s="11" t="s">
        <v>59</v>
      </c>
      <c r="D13" s="13">
        <v>90000</v>
      </c>
      <c r="E13" s="10">
        <v>5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4"/>
      <c r="L13" s="4"/>
    </row>
    <row r="14" spans="1:13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4"/>
      <c r="L14" s="4"/>
    </row>
    <row r="15" spans="1:13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4"/>
      <c r="L15" s="4"/>
    </row>
    <row r="16" spans="1:13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4"/>
      <c r="L16" s="4"/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4"/>
      <c r="L17" s="4"/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4"/>
      <c r="L18" s="4"/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4"/>
      <c r="L19" s="4"/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4"/>
      <c r="L20" s="4"/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4"/>
      <c r="L21" s="4"/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M3" sqref="M3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8.28515625" style="1" bestFit="1" customWidth="1"/>
    <col min="12" max="12" width="8.1406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3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170</v>
      </c>
      <c r="L1" s="18" t="s">
        <v>171</v>
      </c>
      <c r="M1" s="6"/>
    </row>
    <row r="2" spans="1:13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_xlfn.STDEV.P(H2:H21)</f>
        <v>1.1779218989389746</v>
      </c>
      <c r="L2" s="13">
        <f>_xlfn.STDEV.S(D2:D21)</f>
        <v>46498.443663824866</v>
      </c>
    </row>
    <row r="3" spans="1:13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4"/>
      <c r="L3" s="4"/>
    </row>
    <row r="4" spans="1:13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4"/>
      <c r="L4" s="4"/>
    </row>
    <row r="5" spans="1:13">
      <c r="A5" s="10">
        <v>24381</v>
      </c>
      <c r="B5" s="11" t="s">
        <v>135</v>
      </c>
      <c r="C5" s="11" t="s">
        <v>51</v>
      </c>
      <c r="D5" s="13">
        <v>70000</v>
      </c>
      <c r="E5" s="10">
        <v>1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4"/>
      <c r="L5" s="4"/>
    </row>
    <row r="6" spans="1:13">
      <c r="A6" s="10">
        <v>25597</v>
      </c>
      <c r="B6" s="11" t="s">
        <v>136</v>
      </c>
      <c r="C6" s="11" t="s">
        <v>52</v>
      </c>
      <c r="D6" s="13">
        <v>30000</v>
      </c>
      <c r="E6" s="10">
        <v>1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4"/>
      <c r="L6" s="4"/>
    </row>
    <row r="7" spans="1:13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4"/>
      <c r="L7" s="4"/>
    </row>
    <row r="8" spans="1:13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4"/>
      <c r="L8" s="4"/>
    </row>
    <row r="9" spans="1:13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4"/>
      <c r="L9" s="4"/>
    </row>
    <row r="10" spans="1:13">
      <c r="A10" s="10">
        <v>22155</v>
      </c>
      <c r="B10" s="11" t="s">
        <v>140</v>
      </c>
      <c r="C10" s="11" t="s">
        <v>56</v>
      </c>
      <c r="D10" s="13">
        <v>20000</v>
      </c>
      <c r="E10" s="10">
        <v>3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55</v>
      </c>
      <c r="K10" s="14"/>
      <c r="L10" s="4"/>
    </row>
    <row r="11" spans="1:13">
      <c r="A11" s="10">
        <v>19280</v>
      </c>
      <c r="B11" s="11" t="s">
        <v>141</v>
      </c>
      <c r="C11" s="11" t="s">
        <v>57</v>
      </c>
      <c r="D11" s="13">
        <v>120000</v>
      </c>
      <c r="E11" s="10">
        <v>3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4"/>
      <c r="L11" s="4"/>
    </row>
    <row r="12" spans="1:13">
      <c r="A12" s="10">
        <v>22173</v>
      </c>
      <c r="B12" s="11" t="s">
        <v>142</v>
      </c>
      <c r="C12" s="11" t="s">
        <v>58</v>
      </c>
      <c r="D12" s="13">
        <v>30000</v>
      </c>
      <c r="E12" s="10">
        <v>5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4"/>
      <c r="L12" s="4"/>
    </row>
    <row r="13" spans="1:13">
      <c r="A13" s="10">
        <v>12697</v>
      </c>
      <c r="B13" s="11" t="s">
        <v>143</v>
      </c>
      <c r="C13" s="11" t="s">
        <v>59</v>
      </c>
      <c r="D13" s="13">
        <v>90000</v>
      </c>
      <c r="E13" s="10">
        <v>5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4"/>
      <c r="L13" s="4"/>
    </row>
    <row r="14" spans="1:13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4"/>
      <c r="L14" s="4"/>
    </row>
    <row r="15" spans="1:13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4"/>
      <c r="L15" s="4"/>
    </row>
    <row r="16" spans="1:13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4"/>
      <c r="L16" s="4"/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4"/>
      <c r="L17" s="4"/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4"/>
      <c r="L18" s="4"/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4"/>
      <c r="L19" s="4"/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4"/>
      <c r="L20" s="4"/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4"/>
      <c r="L21" s="4"/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K2" sqref="K2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10.140625" style="1" bestFit="1" customWidth="1"/>
    <col min="12" max="12" width="8.5703125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3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172</v>
      </c>
      <c r="L1" s="18" t="s">
        <v>175</v>
      </c>
      <c r="M1" s="6"/>
    </row>
    <row r="2" spans="1:13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SUBTOTAL(9,D2:D21)</f>
        <v>1120000</v>
      </c>
      <c r="L2" s="13" t="str">
        <f>REPLACE(I2,1,6,"USA")</f>
        <v>USA</v>
      </c>
    </row>
    <row r="3" spans="1:13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4"/>
      <c r="L3" s="4"/>
    </row>
    <row r="4" spans="1:13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4"/>
      <c r="L4" s="4"/>
    </row>
    <row r="5" spans="1:13">
      <c r="A5" s="10">
        <v>24381</v>
      </c>
      <c r="B5" s="11" t="s">
        <v>135</v>
      </c>
      <c r="C5" s="11" t="s">
        <v>51</v>
      </c>
      <c r="D5" s="13">
        <v>70000</v>
      </c>
      <c r="E5" s="10">
        <v>1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4"/>
      <c r="L5" s="4"/>
    </row>
    <row r="6" spans="1:13">
      <c r="A6" s="10">
        <v>25597</v>
      </c>
      <c r="B6" s="11" t="s">
        <v>136</v>
      </c>
      <c r="C6" s="11" t="s">
        <v>52</v>
      </c>
      <c r="D6" s="13">
        <v>30000</v>
      </c>
      <c r="E6" s="10">
        <v>1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4"/>
      <c r="L6" s="4"/>
    </row>
    <row r="7" spans="1:13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4"/>
      <c r="L7" s="4"/>
    </row>
    <row r="8" spans="1:13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4"/>
      <c r="L8" s="4"/>
    </row>
    <row r="9" spans="1:13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4"/>
      <c r="L9" s="4"/>
    </row>
    <row r="10" spans="1:13">
      <c r="A10" s="10">
        <v>22155</v>
      </c>
      <c r="B10" s="11" t="s">
        <v>140</v>
      </c>
      <c r="C10" s="11" t="s">
        <v>56</v>
      </c>
      <c r="D10" s="13">
        <v>20000</v>
      </c>
      <c r="E10" s="10">
        <v>3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55</v>
      </c>
      <c r="K10" s="14"/>
      <c r="L10" s="4"/>
    </row>
    <row r="11" spans="1:13">
      <c r="A11" s="10">
        <v>19280</v>
      </c>
      <c r="B11" s="11" t="s">
        <v>141</v>
      </c>
      <c r="C11" s="11" t="s">
        <v>57</v>
      </c>
      <c r="D11" s="13">
        <v>120000</v>
      </c>
      <c r="E11" s="10">
        <v>3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4"/>
      <c r="L11" s="4"/>
    </row>
    <row r="12" spans="1:13">
      <c r="A12" s="10">
        <v>22173</v>
      </c>
      <c r="B12" s="11" t="s">
        <v>142</v>
      </c>
      <c r="C12" s="11" t="s">
        <v>58</v>
      </c>
      <c r="D12" s="13">
        <v>30000</v>
      </c>
      <c r="E12" s="10">
        <v>5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4"/>
      <c r="L12" s="4"/>
    </row>
    <row r="13" spans="1:13">
      <c r="A13" s="10">
        <v>12697</v>
      </c>
      <c r="B13" s="11" t="s">
        <v>143</v>
      </c>
      <c r="C13" s="11" t="s">
        <v>59</v>
      </c>
      <c r="D13" s="13">
        <v>90000</v>
      </c>
      <c r="E13" s="10">
        <v>5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4"/>
      <c r="L13" s="4"/>
    </row>
    <row r="14" spans="1:13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4"/>
      <c r="L14" s="4"/>
    </row>
    <row r="15" spans="1:13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4"/>
      <c r="L15" s="4"/>
    </row>
    <row r="16" spans="1:13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4"/>
      <c r="L16" s="4"/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4"/>
      <c r="L17" s="4"/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4"/>
      <c r="L18" s="4"/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4"/>
      <c r="L19" s="4"/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4"/>
      <c r="L20" s="4"/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4"/>
      <c r="L21" s="4"/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N7" sqref="N7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7.7109375" style="1" bestFit="1" customWidth="1"/>
    <col min="12" max="12" width="4.28515625" style="1" bestFit="1" customWidth="1"/>
    <col min="13" max="13" width="14.85546875" style="1" bestFit="1" customWidth="1"/>
    <col min="14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3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173</v>
      </c>
      <c r="L1" s="18" t="s">
        <v>174</v>
      </c>
      <c r="M1" s="6"/>
    </row>
    <row r="2" spans="1:13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9">
        <f>POWER(E2,3)</f>
        <v>1</v>
      </c>
      <c r="L2" s="13">
        <f>LEN(B2)</f>
        <v>12</v>
      </c>
      <c r="M2" s="16"/>
    </row>
    <row r="3" spans="1:13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  <c r="K3" s="19">
        <f t="shared" ref="K3:K21" si="0">POWER(E3,3)</f>
        <v>27</v>
      </c>
      <c r="L3" s="13">
        <f t="shared" ref="L3:L21" si="1">LEN(B3)</f>
        <v>11</v>
      </c>
    </row>
    <row r="4" spans="1:13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  <c r="K4" s="19">
        <f t="shared" si="0"/>
        <v>125</v>
      </c>
      <c r="L4" s="13">
        <f t="shared" si="1"/>
        <v>19</v>
      </c>
    </row>
    <row r="5" spans="1:13">
      <c r="A5" s="10">
        <v>24381</v>
      </c>
      <c r="B5" s="11" t="s">
        <v>135</v>
      </c>
      <c r="C5" s="11" t="s">
        <v>51</v>
      </c>
      <c r="D5" s="13">
        <v>70000</v>
      </c>
      <c r="E5" s="10">
        <v>1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  <c r="K5" s="19">
        <f t="shared" si="0"/>
        <v>1</v>
      </c>
      <c r="L5" s="13">
        <f t="shared" si="1"/>
        <v>15</v>
      </c>
    </row>
    <row r="6" spans="1:13">
      <c r="A6" s="10">
        <v>25597</v>
      </c>
      <c r="B6" s="11" t="s">
        <v>136</v>
      </c>
      <c r="C6" s="11" t="s">
        <v>52</v>
      </c>
      <c r="D6" s="13">
        <v>30000</v>
      </c>
      <c r="E6" s="10">
        <v>1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  <c r="K6" s="19">
        <f t="shared" si="0"/>
        <v>1</v>
      </c>
      <c r="L6" s="13">
        <f t="shared" si="1"/>
        <v>15</v>
      </c>
    </row>
    <row r="7" spans="1:13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  <c r="K7" s="19">
        <f t="shared" si="0"/>
        <v>8</v>
      </c>
      <c r="L7" s="13">
        <f t="shared" si="1"/>
        <v>13</v>
      </c>
    </row>
    <row r="8" spans="1:13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  <c r="K8" s="19">
        <f t="shared" si="0"/>
        <v>8</v>
      </c>
      <c r="L8" s="13">
        <f t="shared" si="1"/>
        <v>15</v>
      </c>
    </row>
    <row r="9" spans="1:13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  <c r="K9" s="19">
        <f t="shared" si="0"/>
        <v>1</v>
      </c>
      <c r="L9" s="13">
        <f t="shared" si="1"/>
        <v>14</v>
      </c>
    </row>
    <row r="10" spans="1:13">
      <c r="A10" s="10">
        <v>22155</v>
      </c>
      <c r="B10" s="11" t="s">
        <v>140</v>
      </c>
      <c r="C10" s="11" t="s">
        <v>56</v>
      </c>
      <c r="D10" s="13">
        <v>20000</v>
      </c>
      <c r="E10" s="10">
        <v>3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55</v>
      </c>
      <c r="K10" s="19">
        <f t="shared" si="0"/>
        <v>27</v>
      </c>
      <c r="L10" s="13">
        <f t="shared" si="1"/>
        <v>10</v>
      </c>
    </row>
    <row r="11" spans="1:13">
      <c r="A11" s="10">
        <v>19280</v>
      </c>
      <c r="B11" s="11" t="s">
        <v>141</v>
      </c>
      <c r="C11" s="11" t="s">
        <v>57</v>
      </c>
      <c r="D11" s="13">
        <v>120000</v>
      </c>
      <c r="E11" s="10">
        <v>3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  <c r="K11" s="19">
        <f t="shared" si="0"/>
        <v>27</v>
      </c>
      <c r="L11" s="13">
        <f t="shared" si="1"/>
        <v>11</v>
      </c>
    </row>
    <row r="12" spans="1:13">
      <c r="A12" s="10">
        <v>22173</v>
      </c>
      <c r="B12" s="11" t="s">
        <v>142</v>
      </c>
      <c r="C12" s="11" t="s">
        <v>58</v>
      </c>
      <c r="D12" s="13">
        <v>30000</v>
      </c>
      <c r="E12" s="10">
        <v>5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  <c r="K12" s="19">
        <f t="shared" si="0"/>
        <v>125</v>
      </c>
      <c r="L12" s="13">
        <f t="shared" si="1"/>
        <v>15</v>
      </c>
    </row>
    <row r="13" spans="1:13">
      <c r="A13" s="10">
        <v>12697</v>
      </c>
      <c r="B13" s="11" t="s">
        <v>143</v>
      </c>
      <c r="C13" s="11" t="s">
        <v>59</v>
      </c>
      <c r="D13" s="13">
        <v>90000</v>
      </c>
      <c r="E13" s="10">
        <v>5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  <c r="K13" s="19">
        <f t="shared" si="0"/>
        <v>125</v>
      </c>
      <c r="L13" s="13">
        <f t="shared" si="1"/>
        <v>12</v>
      </c>
    </row>
    <row r="14" spans="1:13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  <c r="K14" s="19">
        <f t="shared" si="0"/>
        <v>125</v>
      </c>
      <c r="L14" s="13">
        <f t="shared" si="1"/>
        <v>15</v>
      </c>
    </row>
    <row r="15" spans="1:13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  <c r="K15" s="19">
        <f t="shared" si="0"/>
        <v>8</v>
      </c>
      <c r="L15" s="13">
        <f t="shared" si="1"/>
        <v>12</v>
      </c>
    </row>
    <row r="16" spans="1:13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  <c r="K16" s="19">
        <f t="shared" si="0"/>
        <v>1</v>
      </c>
      <c r="L16" s="13">
        <f t="shared" si="1"/>
        <v>15</v>
      </c>
    </row>
    <row r="17" spans="1:12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  <c r="K17" s="19">
        <f t="shared" si="0"/>
        <v>8</v>
      </c>
      <c r="L17" s="13">
        <f t="shared" si="1"/>
        <v>12</v>
      </c>
    </row>
    <row r="18" spans="1:12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  <c r="K18" s="19">
        <f t="shared" si="0"/>
        <v>27</v>
      </c>
      <c r="L18" s="13">
        <f t="shared" si="1"/>
        <v>16</v>
      </c>
    </row>
    <row r="19" spans="1:12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  <c r="K19" s="19">
        <f t="shared" si="0"/>
        <v>1</v>
      </c>
      <c r="L19" s="13">
        <f t="shared" si="1"/>
        <v>13</v>
      </c>
    </row>
    <row r="20" spans="1:12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  <c r="K20" s="19">
        <f t="shared" si="0"/>
        <v>8</v>
      </c>
      <c r="L20" s="13">
        <f t="shared" si="1"/>
        <v>14</v>
      </c>
    </row>
    <row r="21" spans="1:12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  <c r="K21" s="19">
        <f t="shared" si="0"/>
        <v>8</v>
      </c>
      <c r="L21" s="13">
        <f t="shared" si="1"/>
        <v>12</v>
      </c>
    </row>
    <row r="22" spans="1:12">
      <c r="B22" s="5"/>
      <c r="C22" s="5"/>
      <c r="K22" s="7"/>
    </row>
    <row r="23" spans="1:12">
      <c r="B23" s="5"/>
      <c r="C23" s="5"/>
      <c r="K23" s="7"/>
    </row>
    <row r="24" spans="1:12">
      <c r="B24" s="5"/>
      <c r="C24" s="5"/>
      <c r="K24" s="7"/>
    </row>
    <row r="25" spans="1:12">
      <c r="B25" s="5"/>
      <c r="C25" s="5"/>
      <c r="K25" s="7"/>
    </row>
    <row r="26" spans="1:12">
      <c r="B26" s="5"/>
      <c r="C26" s="5"/>
      <c r="K26" s="7"/>
    </row>
    <row r="27" spans="1:12">
      <c r="B27" s="5"/>
      <c r="C27" s="5"/>
      <c r="K27" s="7"/>
    </row>
    <row r="28" spans="1:12">
      <c r="B28" s="5"/>
      <c r="C28" s="5"/>
      <c r="K28" s="7"/>
    </row>
    <row r="29" spans="1:12">
      <c r="B29" s="5"/>
      <c r="C29" s="5"/>
      <c r="K29" s="7"/>
    </row>
    <row r="30" spans="1:12">
      <c r="B30" s="5"/>
      <c r="C30" s="5"/>
      <c r="K30" s="7"/>
    </row>
    <row r="31" spans="1:12">
      <c r="B31" s="5"/>
      <c r="C31" s="5"/>
      <c r="K31" s="7"/>
    </row>
    <row r="32" spans="1:12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L5" sqref="L5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14.85546875" style="1" bestFit="1" customWidth="1"/>
    <col min="12" max="12" width="9.7109375" style="1" bestFit="1" customWidth="1"/>
    <col min="13" max="13" width="11.85546875" style="1" customWidth="1"/>
    <col min="14" max="14" width="11.85546875" style="1"/>
    <col min="15" max="15" width="11.85546875" style="1" customWidth="1"/>
    <col min="16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176</v>
      </c>
      <c r="L1" s="18" t="s">
        <v>177</v>
      </c>
    </row>
    <row r="2" spans="1:12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21">
        <f ca="1">NOW()</f>
        <v>45545.028828240742</v>
      </c>
      <c r="L2" s="22">
        <f ca="1">TODAY()</f>
        <v>45545</v>
      </c>
    </row>
    <row r="3" spans="1:12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</row>
    <row r="4" spans="1:12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</row>
    <row r="5" spans="1:12">
      <c r="A5" s="10">
        <v>24381</v>
      </c>
      <c r="B5" s="11" t="s">
        <v>135</v>
      </c>
      <c r="C5" s="11" t="s">
        <v>51</v>
      </c>
      <c r="D5" s="13">
        <v>70000</v>
      </c>
      <c r="E5" s="10">
        <v>1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</row>
    <row r="6" spans="1:12">
      <c r="A6" s="10">
        <v>25597</v>
      </c>
      <c r="B6" s="11" t="s">
        <v>136</v>
      </c>
      <c r="C6" s="11" t="s">
        <v>52</v>
      </c>
      <c r="D6" s="13">
        <v>30000</v>
      </c>
      <c r="E6" s="10">
        <v>1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</row>
    <row r="7" spans="1:12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</row>
    <row r="8" spans="1:12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</row>
    <row r="9" spans="1:12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</row>
    <row r="10" spans="1:12">
      <c r="A10" s="10">
        <v>22155</v>
      </c>
      <c r="B10" s="11" t="s">
        <v>140</v>
      </c>
      <c r="C10" s="11" t="s">
        <v>56</v>
      </c>
      <c r="D10" s="13">
        <v>20000</v>
      </c>
      <c r="E10" s="10">
        <v>3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55</v>
      </c>
    </row>
    <row r="11" spans="1:12">
      <c r="A11" s="10">
        <v>19280</v>
      </c>
      <c r="B11" s="11" t="s">
        <v>141</v>
      </c>
      <c r="C11" s="11" t="s">
        <v>57</v>
      </c>
      <c r="D11" s="13">
        <v>120000</v>
      </c>
      <c r="E11" s="10">
        <v>3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</row>
    <row r="12" spans="1:12">
      <c r="A12" s="10">
        <v>22173</v>
      </c>
      <c r="B12" s="11" t="s">
        <v>142</v>
      </c>
      <c r="C12" s="11" t="s">
        <v>58</v>
      </c>
      <c r="D12" s="13">
        <v>30000</v>
      </c>
      <c r="E12" s="10">
        <v>5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</row>
    <row r="13" spans="1:12">
      <c r="A13" s="10">
        <v>12697</v>
      </c>
      <c r="B13" s="11" t="s">
        <v>143</v>
      </c>
      <c r="C13" s="11" t="s">
        <v>59</v>
      </c>
      <c r="D13" s="13">
        <v>90000</v>
      </c>
      <c r="E13" s="10">
        <v>5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</row>
    <row r="14" spans="1:12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</row>
    <row r="15" spans="1:12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</row>
    <row r="16" spans="1:12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</row>
    <row r="17" spans="1:10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</row>
    <row r="18" spans="1:10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</row>
    <row r="19" spans="1:10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</row>
    <row r="20" spans="1:10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</row>
    <row r="21" spans="1:10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</row>
    <row r="22" spans="1:10">
      <c r="B22" s="5"/>
      <c r="C22" s="5"/>
    </row>
    <row r="23" spans="1:10">
      <c r="B23" s="5"/>
      <c r="C23" s="5"/>
    </row>
    <row r="24" spans="1:10">
      <c r="B24" s="5"/>
      <c r="C24" s="5"/>
    </row>
    <row r="25" spans="1:10">
      <c r="B25" s="5"/>
      <c r="C25" s="5"/>
    </row>
    <row r="26" spans="1:10">
      <c r="B26" s="5"/>
      <c r="C26" s="5"/>
    </row>
    <row r="27" spans="1:10">
      <c r="B27" s="5"/>
      <c r="C27" s="5"/>
    </row>
    <row r="28" spans="1:10">
      <c r="B28" s="5"/>
      <c r="C28" s="5"/>
    </row>
    <row r="29" spans="1:10">
      <c r="B29" s="5"/>
      <c r="C29" s="5"/>
    </row>
    <row r="30" spans="1:10">
      <c r="B30" s="5"/>
      <c r="C30" s="5"/>
    </row>
    <row r="31" spans="1:10">
      <c r="B31" s="5"/>
      <c r="C31" s="5"/>
    </row>
    <row r="32" spans="1:10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workbookViewId="0">
      <selection activeCell="L7" sqref="L7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7.42578125" style="1" bestFit="1" customWidth="1"/>
    <col min="12" max="12" width="11.85546875" style="1" customWidth="1"/>
    <col min="13" max="16384" width="11.85546875" style="1"/>
  </cols>
  <sheetData>
    <row r="1" spans="1:11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178</v>
      </c>
    </row>
    <row r="2" spans="1:11">
      <c r="A2" s="10">
        <v>12496</v>
      </c>
      <c r="B2" s="11" t="s">
        <v>132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0">
        <f ca="1">SUM(OFFSET(A1,18,3,3,1))</f>
        <v>90000</v>
      </c>
    </row>
    <row r="3" spans="1:11">
      <c r="A3" s="10">
        <v>24107</v>
      </c>
      <c r="B3" s="11" t="s">
        <v>133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</row>
    <row r="4" spans="1:11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</row>
    <row r="5" spans="1:11">
      <c r="A5" s="10">
        <v>24381</v>
      </c>
      <c r="B5" s="11" t="s">
        <v>135</v>
      </c>
      <c r="C5" s="11" t="s">
        <v>51</v>
      </c>
      <c r="D5" s="13">
        <v>70000</v>
      </c>
      <c r="E5" s="10">
        <v>1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</row>
    <row r="6" spans="1:11">
      <c r="A6" s="10">
        <v>25597</v>
      </c>
      <c r="B6" s="11" t="s">
        <v>136</v>
      </c>
      <c r="C6" s="11" t="s">
        <v>52</v>
      </c>
      <c r="D6" s="13">
        <v>30000</v>
      </c>
      <c r="E6" s="10">
        <v>1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</row>
    <row r="7" spans="1:11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</row>
    <row r="8" spans="1:11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</row>
    <row r="9" spans="1:11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</row>
    <row r="10" spans="1:11">
      <c r="A10" s="10">
        <v>22155</v>
      </c>
      <c r="B10" s="11" t="s">
        <v>140</v>
      </c>
      <c r="C10" s="11" t="s">
        <v>56</v>
      </c>
      <c r="D10" s="13">
        <v>20000</v>
      </c>
      <c r="E10" s="10">
        <v>3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55</v>
      </c>
    </row>
    <row r="11" spans="1:11">
      <c r="A11" s="10">
        <v>19280</v>
      </c>
      <c r="B11" s="11" t="s">
        <v>141</v>
      </c>
      <c r="C11" s="11" t="s">
        <v>57</v>
      </c>
      <c r="D11" s="13">
        <v>120000</v>
      </c>
      <c r="E11" s="10">
        <v>3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</row>
    <row r="12" spans="1:11">
      <c r="A12" s="10">
        <v>22173</v>
      </c>
      <c r="B12" s="11" t="s">
        <v>142</v>
      </c>
      <c r="C12" s="11" t="s">
        <v>58</v>
      </c>
      <c r="D12" s="13">
        <v>30000</v>
      </c>
      <c r="E12" s="10">
        <v>5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</row>
    <row r="13" spans="1:11">
      <c r="A13" s="10">
        <v>12697</v>
      </c>
      <c r="B13" s="11" t="s">
        <v>143</v>
      </c>
      <c r="C13" s="11" t="s">
        <v>59</v>
      </c>
      <c r="D13" s="13">
        <v>90000</v>
      </c>
      <c r="E13" s="10">
        <v>5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</row>
    <row r="14" spans="1:11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</row>
    <row r="15" spans="1:11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</row>
    <row r="16" spans="1:11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</row>
    <row r="17" spans="1:10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</row>
    <row r="18" spans="1:10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</row>
    <row r="19" spans="1:10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</row>
    <row r="20" spans="1:10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</row>
    <row r="21" spans="1:10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</row>
    <row r="22" spans="1:10">
      <c r="B22" s="5"/>
      <c r="C22" s="5"/>
    </row>
    <row r="23" spans="1:10">
      <c r="B23" s="5"/>
      <c r="C23" s="5"/>
    </row>
    <row r="24" spans="1:10">
      <c r="B24" s="5"/>
      <c r="C24" s="5"/>
    </row>
    <row r="25" spans="1:10">
      <c r="B25" s="5"/>
      <c r="C25" s="5"/>
    </row>
    <row r="26" spans="1:10">
      <c r="B26" s="5"/>
      <c r="C26" s="5"/>
    </row>
    <row r="27" spans="1:10">
      <c r="B27" s="5"/>
      <c r="C27" s="5"/>
    </row>
    <row r="28" spans="1:10">
      <c r="B28" s="5"/>
      <c r="C28" s="5"/>
    </row>
    <row r="29" spans="1:10">
      <c r="B29" s="5"/>
      <c r="C29" s="5"/>
    </row>
    <row r="30" spans="1:10">
      <c r="B30" s="5"/>
      <c r="C30" s="5"/>
    </row>
    <row r="31" spans="1:10">
      <c r="B31" s="5"/>
      <c r="C31" s="5"/>
    </row>
    <row r="32" spans="1:10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workbookViewId="0">
      <selection activeCell="K1" sqref="K1:K2"/>
    </sheetView>
  </sheetViews>
  <sheetFormatPr defaultColWidth="11.85546875" defaultRowHeight="15"/>
  <cols>
    <col min="1" max="1" width="7.85546875" style="1" customWidth="1"/>
    <col min="2" max="2" width="22.5703125" style="1" bestFit="1" customWidth="1"/>
    <col min="3" max="3" width="15.42578125" style="1" bestFit="1" customWidth="1"/>
    <col min="4" max="4" width="12.7109375" style="4" bestFit="1" customWidth="1"/>
    <col min="5" max="5" width="9.5703125" style="1" customWidth="1"/>
    <col min="6" max="6" width="17.7109375" style="1" bestFit="1" customWidth="1"/>
    <col min="7" max="7" width="14.140625" style="1" bestFit="1" customWidth="1"/>
    <col min="8" max="8" width="7" style="1" customWidth="1"/>
    <col min="9" max="9" width="10.42578125" style="1" customWidth="1"/>
    <col min="10" max="10" width="7.42578125" style="1" customWidth="1"/>
    <col min="11" max="11" width="9.5703125" style="1" bestFit="1" customWidth="1"/>
    <col min="12" max="12" width="11.85546875" style="1" customWidth="1"/>
    <col min="13" max="16384" width="11.85546875" style="1"/>
  </cols>
  <sheetData>
    <row r="1" spans="1:11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18" t="s">
        <v>179</v>
      </c>
    </row>
    <row r="2" spans="1:11">
      <c r="A2" s="10">
        <v>12496</v>
      </c>
      <c r="B2" s="11" t="s">
        <v>132</v>
      </c>
      <c r="C2" s="12" t="s">
        <v>68</v>
      </c>
      <c r="D2" s="17">
        <v>40000.563199999997</v>
      </c>
      <c r="E2" s="10">
        <v>1</v>
      </c>
      <c r="F2" s="10" t="s">
        <v>7</v>
      </c>
      <c r="G2" s="10" t="s">
        <v>8</v>
      </c>
      <c r="H2" s="10">
        <v>0</v>
      </c>
      <c r="I2" s="10" t="s">
        <v>9</v>
      </c>
      <c r="J2" s="10">
        <v>42</v>
      </c>
      <c r="K2" s="17">
        <f>ROUND(D2,2)</f>
        <v>40000.559999999998</v>
      </c>
    </row>
    <row r="3" spans="1:11">
      <c r="A3" s="10">
        <v>24107</v>
      </c>
      <c r="B3" s="11" t="s">
        <v>133</v>
      </c>
      <c r="C3" s="11" t="s">
        <v>49</v>
      </c>
      <c r="D3" s="17">
        <v>30000.326000000001</v>
      </c>
      <c r="E3" s="10">
        <v>3</v>
      </c>
      <c r="F3" s="10" t="s">
        <v>10</v>
      </c>
      <c r="G3" s="10" t="s">
        <v>11</v>
      </c>
      <c r="H3" s="10">
        <v>1</v>
      </c>
      <c r="I3" s="10" t="s">
        <v>9</v>
      </c>
      <c r="J3" s="10">
        <v>43</v>
      </c>
    </row>
    <row r="4" spans="1:11">
      <c r="A4" s="10">
        <v>14177</v>
      </c>
      <c r="B4" s="11" t="s">
        <v>134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 t="s">
        <v>9</v>
      </c>
      <c r="J4" s="10">
        <v>60</v>
      </c>
    </row>
    <row r="5" spans="1:11">
      <c r="A5" s="10">
        <v>24381</v>
      </c>
      <c r="B5" s="11" t="s">
        <v>135</v>
      </c>
      <c r="C5" s="11" t="s">
        <v>51</v>
      </c>
      <c r="D5" s="13">
        <v>70000</v>
      </c>
      <c r="E5" s="10">
        <v>1</v>
      </c>
      <c r="F5" s="10" t="s">
        <v>7</v>
      </c>
      <c r="G5" s="10" t="s">
        <v>12</v>
      </c>
      <c r="H5" s="10">
        <v>1</v>
      </c>
      <c r="I5" s="10" t="s">
        <v>13</v>
      </c>
      <c r="J5" s="10">
        <v>41</v>
      </c>
    </row>
    <row r="6" spans="1:11">
      <c r="A6" s="10">
        <v>25597</v>
      </c>
      <c r="B6" s="11" t="s">
        <v>136</v>
      </c>
      <c r="C6" s="11" t="s">
        <v>52</v>
      </c>
      <c r="D6" s="13">
        <v>30000</v>
      </c>
      <c r="E6" s="10">
        <v>1</v>
      </c>
      <c r="F6" s="10" t="s">
        <v>7</v>
      </c>
      <c r="G6" s="10" t="s">
        <v>11</v>
      </c>
      <c r="H6" s="10">
        <v>0</v>
      </c>
      <c r="I6" s="10" t="s">
        <v>9</v>
      </c>
      <c r="J6" s="10">
        <v>36</v>
      </c>
    </row>
    <row r="7" spans="1:11">
      <c r="A7" s="10">
        <v>13507</v>
      </c>
      <c r="B7" s="11" t="s">
        <v>137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 t="s">
        <v>9</v>
      </c>
      <c r="J7" s="10">
        <v>50</v>
      </c>
    </row>
    <row r="8" spans="1:11">
      <c r="A8" s="10">
        <v>27974</v>
      </c>
      <c r="B8" s="11" t="s">
        <v>138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 t="s">
        <v>13</v>
      </c>
      <c r="J8" s="10">
        <v>33</v>
      </c>
    </row>
    <row r="9" spans="1:11">
      <c r="A9" s="10">
        <v>19364</v>
      </c>
      <c r="B9" s="11" t="s">
        <v>139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 t="s">
        <v>9</v>
      </c>
      <c r="J9" s="10">
        <v>43</v>
      </c>
    </row>
    <row r="10" spans="1:11">
      <c r="A10" s="10">
        <v>22155</v>
      </c>
      <c r="B10" s="11" t="s">
        <v>140</v>
      </c>
      <c r="C10" s="11" t="s">
        <v>56</v>
      </c>
      <c r="D10" s="13">
        <v>20000</v>
      </c>
      <c r="E10" s="10">
        <v>3</v>
      </c>
      <c r="F10" s="10" t="s">
        <v>17</v>
      </c>
      <c r="G10" s="10" t="s">
        <v>11</v>
      </c>
      <c r="H10" s="10">
        <v>2</v>
      </c>
      <c r="I10" s="10" t="s">
        <v>13</v>
      </c>
      <c r="J10" s="10">
        <v>55</v>
      </c>
    </row>
    <row r="11" spans="1:11">
      <c r="A11" s="10">
        <v>19280</v>
      </c>
      <c r="B11" s="11" t="s">
        <v>141</v>
      </c>
      <c r="C11" s="11" t="s">
        <v>57</v>
      </c>
      <c r="D11" s="13">
        <v>120000</v>
      </c>
      <c r="E11" s="10">
        <v>3</v>
      </c>
      <c r="F11" s="10" t="s">
        <v>10</v>
      </c>
      <c r="G11" s="10" t="s">
        <v>14</v>
      </c>
      <c r="H11" s="10">
        <v>1</v>
      </c>
      <c r="I11" s="10" t="s">
        <v>9</v>
      </c>
      <c r="J11" s="10">
        <v>40</v>
      </c>
    </row>
    <row r="12" spans="1:11">
      <c r="A12" s="10">
        <v>22173</v>
      </c>
      <c r="B12" s="11" t="s">
        <v>142</v>
      </c>
      <c r="C12" s="11" t="s">
        <v>58</v>
      </c>
      <c r="D12" s="13">
        <v>30000</v>
      </c>
      <c r="E12" s="10">
        <v>5</v>
      </c>
      <c r="F12" s="10" t="s">
        <v>15</v>
      </c>
      <c r="G12" s="10" t="s">
        <v>8</v>
      </c>
      <c r="H12" s="10">
        <v>2</v>
      </c>
      <c r="I12" s="10" t="s">
        <v>13</v>
      </c>
      <c r="J12" s="10">
        <v>54</v>
      </c>
    </row>
    <row r="13" spans="1:11">
      <c r="A13" s="10">
        <v>12697</v>
      </c>
      <c r="B13" s="11" t="s">
        <v>143</v>
      </c>
      <c r="C13" s="11" t="s">
        <v>59</v>
      </c>
      <c r="D13" s="13">
        <v>90000</v>
      </c>
      <c r="E13" s="10">
        <v>5</v>
      </c>
      <c r="F13" s="10" t="s">
        <v>7</v>
      </c>
      <c r="G13" s="10" t="s">
        <v>12</v>
      </c>
      <c r="H13" s="10">
        <v>4</v>
      </c>
      <c r="I13" s="10" t="s">
        <v>13</v>
      </c>
      <c r="J13" s="10">
        <v>36</v>
      </c>
    </row>
    <row r="14" spans="1:11">
      <c r="A14" s="10">
        <v>11434</v>
      </c>
      <c r="B14" s="11" t="s">
        <v>144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 t="s">
        <v>9</v>
      </c>
      <c r="J14" s="10">
        <v>55</v>
      </c>
    </row>
    <row r="15" spans="1:11">
      <c r="A15" s="10">
        <v>25323</v>
      </c>
      <c r="B15" s="11" t="s">
        <v>145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 t="s">
        <v>9</v>
      </c>
      <c r="J15" s="10">
        <v>35</v>
      </c>
    </row>
    <row r="16" spans="1:11">
      <c r="A16" s="10">
        <v>23542</v>
      </c>
      <c r="B16" s="11" t="s">
        <v>146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 t="s">
        <v>13</v>
      </c>
      <c r="J16" s="10">
        <v>45</v>
      </c>
    </row>
    <row r="17" spans="1:10">
      <c r="A17" s="10">
        <v>20870</v>
      </c>
      <c r="B17" s="11" t="s">
        <v>147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 t="s">
        <v>9</v>
      </c>
      <c r="J17" s="10">
        <v>38</v>
      </c>
    </row>
    <row r="18" spans="1:10">
      <c r="A18" s="10">
        <v>23316</v>
      </c>
      <c r="B18" s="11" t="s">
        <v>148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 t="s">
        <v>13</v>
      </c>
      <c r="J18" s="10">
        <v>59</v>
      </c>
    </row>
    <row r="19" spans="1:10">
      <c r="A19" s="10">
        <v>12610</v>
      </c>
      <c r="B19" s="11" t="s">
        <v>149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 t="s">
        <v>9</v>
      </c>
      <c r="J19" s="10">
        <v>47</v>
      </c>
    </row>
    <row r="20" spans="1:10">
      <c r="A20" s="10">
        <v>27183</v>
      </c>
      <c r="B20" s="11" t="s">
        <v>150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 t="s">
        <v>9</v>
      </c>
      <c r="J20" s="10">
        <v>35</v>
      </c>
    </row>
    <row r="21" spans="1:10">
      <c r="A21" s="10">
        <v>25940</v>
      </c>
      <c r="B21" s="11" t="s">
        <v>151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 t="s">
        <v>13</v>
      </c>
      <c r="J21" s="10">
        <v>55</v>
      </c>
    </row>
    <row r="22" spans="1:10">
      <c r="B22" s="5"/>
      <c r="C22" s="5"/>
    </row>
    <row r="23" spans="1:10">
      <c r="B23" s="5"/>
      <c r="C23" s="5"/>
    </row>
    <row r="24" spans="1:10">
      <c r="B24" s="5"/>
      <c r="C24" s="5"/>
    </row>
    <row r="25" spans="1:10">
      <c r="B25" s="5"/>
      <c r="C25" s="5"/>
    </row>
    <row r="26" spans="1:10">
      <c r="B26" s="5"/>
      <c r="C26" s="5"/>
    </row>
    <row r="27" spans="1:10">
      <c r="B27" s="5"/>
      <c r="C27" s="5"/>
    </row>
    <row r="28" spans="1:10">
      <c r="B28" s="5"/>
      <c r="C28" s="5"/>
    </row>
    <row r="29" spans="1:10">
      <c r="B29" s="5"/>
      <c r="C29" s="5"/>
    </row>
    <row r="30" spans="1:10">
      <c r="B30" s="5"/>
      <c r="C30" s="5"/>
    </row>
    <row r="31" spans="1:10">
      <c r="B31" s="5"/>
      <c r="C31" s="5"/>
    </row>
    <row r="32" spans="1:10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M6" sqref="M6"/>
    </sheetView>
  </sheetViews>
  <sheetFormatPr defaultColWidth="11.85546875" defaultRowHeight="15"/>
  <cols>
    <col min="1" max="1" width="6" style="1" bestFit="1" customWidth="1"/>
    <col min="2" max="2" width="19.42578125" style="1" bestFit="1" customWidth="1"/>
    <col min="3" max="3" width="14.5703125" style="1" bestFit="1" customWidth="1"/>
    <col min="4" max="4" width="12.7109375" style="4" bestFit="1" customWidth="1"/>
    <col min="5" max="5" width="8.5703125" style="1" bestFit="1" customWidth="1"/>
    <col min="6" max="6" width="17.7109375" style="1" bestFit="1" customWidth="1"/>
    <col min="7" max="7" width="14.140625" style="1" bestFit="1" customWidth="1"/>
    <col min="8" max="8" width="4.7109375" style="1" bestFit="1" customWidth="1"/>
    <col min="9" max="9" width="14" style="1" bestFit="1" customWidth="1"/>
    <col min="10" max="10" width="4.42578125" style="1" bestFit="1" customWidth="1"/>
    <col min="11" max="11" width="9.5703125" style="1" bestFit="1" customWidth="1"/>
    <col min="12" max="12" width="8" style="1" bestFit="1" customWidth="1"/>
    <col min="13" max="13" width="7" style="1" bestFit="1" customWidth="1"/>
    <col min="14" max="16" width="11.85546875" style="1"/>
    <col min="17" max="17" width="11.85546875" style="1" customWidth="1"/>
    <col min="18" max="18" width="11.85546875" style="1"/>
    <col min="19" max="19" width="11.85546875" style="1" customWidth="1"/>
    <col min="20" max="16384" width="11.85546875" style="1"/>
  </cols>
  <sheetData>
    <row r="1" spans="1:12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152</v>
      </c>
      <c r="J1" s="8" t="s">
        <v>6</v>
      </c>
      <c r="K1" s="18" t="s">
        <v>47</v>
      </c>
    </row>
    <row r="2" spans="1:12">
      <c r="A2" s="10">
        <v>12496</v>
      </c>
      <c r="B2" s="11" t="s">
        <v>20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>
        <v>2000</v>
      </c>
      <c r="J2" s="10">
        <v>42</v>
      </c>
      <c r="K2" s="20">
        <f>PRODUCT(H2,I2)</f>
        <v>0</v>
      </c>
      <c r="L2" s="1" t="s">
        <v>69</v>
      </c>
    </row>
    <row r="3" spans="1:12">
      <c r="A3" s="10">
        <v>24107</v>
      </c>
      <c r="B3" s="11" t="s">
        <v>21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>
        <v>4500</v>
      </c>
      <c r="J3" s="10">
        <v>43</v>
      </c>
      <c r="K3" s="20">
        <f t="shared" ref="K3:K21" si="0">PRODUCT(H3,I3)</f>
        <v>4500</v>
      </c>
    </row>
    <row r="4" spans="1:12">
      <c r="A4" s="10">
        <v>14177</v>
      </c>
      <c r="B4" s="11" t="s">
        <v>22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>
        <v>3500</v>
      </c>
      <c r="J4" s="10">
        <v>60</v>
      </c>
      <c r="K4" s="20">
        <f t="shared" si="0"/>
        <v>7000</v>
      </c>
    </row>
    <row r="5" spans="1:12">
      <c r="A5" s="10">
        <v>24381</v>
      </c>
      <c r="B5" s="11" t="s">
        <v>23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>
        <v>2500</v>
      </c>
      <c r="J5" s="10">
        <v>41</v>
      </c>
      <c r="K5" s="20">
        <f t="shared" si="0"/>
        <v>2500</v>
      </c>
    </row>
    <row r="6" spans="1:12">
      <c r="A6" s="10">
        <v>25597</v>
      </c>
      <c r="B6" s="11" t="s">
        <v>24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>
        <v>3000</v>
      </c>
      <c r="J6" s="10">
        <v>36</v>
      </c>
      <c r="K6" s="20">
        <f t="shared" si="0"/>
        <v>0</v>
      </c>
    </row>
    <row r="7" spans="1:12">
      <c r="A7" s="10">
        <v>13507</v>
      </c>
      <c r="B7" s="11" t="s">
        <v>25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>
        <v>5000</v>
      </c>
      <c r="J7" s="10">
        <v>50</v>
      </c>
      <c r="K7" s="20">
        <f t="shared" si="0"/>
        <v>0</v>
      </c>
    </row>
    <row r="8" spans="1:12">
      <c r="A8" s="10">
        <v>27974</v>
      </c>
      <c r="B8" s="11" t="s">
        <v>26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>
        <v>6000</v>
      </c>
      <c r="J8" s="10">
        <v>33</v>
      </c>
      <c r="K8" s="20">
        <f t="shared" si="0"/>
        <v>24000</v>
      </c>
    </row>
    <row r="9" spans="1:12">
      <c r="A9" s="10">
        <v>19364</v>
      </c>
      <c r="B9" s="11" t="s">
        <v>27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>
        <v>3600</v>
      </c>
      <c r="J9" s="10">
        <v>43</v>
      </c>
      <c r="K9" s="20">
        <f t="shared" si="0"/>
        <v>0</v>
      </c>
    </row>
    <row r="10" spans="1:12">
      <c r="A10" s="10">
        <v>22155</v>
      </c>
      <c r="B10" s="11" t="s">
        <v>28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>
        <v>2598</v>
      </c>
      <c r="J10" s="10">
        <v>58</v>
      </c>
      <c r="K10" s="20">
        <f t="shared" si="0"/>
        <v>5196</v>
      </c>
    </row>
    <row r="11" spans="1:12">
      <c r="A11" s="10">
        <v>19280</v>
      </c>
      <c r="B11" s="11" t="s">
        <v>29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>
        <v>3654</v>
      </c>
      <c r="J11" s="10">
        <v>40</v>
      </c>
      <c r="K11" s="20">
        <f t="shared" si="0"/>
        <v>3654</v>
      </c>
    </row>
    <row r="12" spans="1:12">
      <c r="A12" s="10">
        <v>22173</v>
      </c>
      <c r="B12" s="11" t="s">
        <v>30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>
        <v>5692</v>
      </c>
      <c r="J12" s="10">
        <v>54</v>
      </c>
      <c r="K12" s="20">
        <f t="shared" si="0"/>
        <v>11384</v>
      </c>
    </row>
    <row r="13" spans="1:12">
      <c r="A13" s="10">
        <v>12697</v>
      </c>
      <c r="B13" s="11" t="s">
        <v>31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>
        <v>2361</v>
      </c>
      <c r="J13" s="10">
        <v>36</v>
      </c>
      <c r="K13" s="20">
        <f t="shared" si="0"/>
        <v>9444</v>
      </c>
    </row>
    <row r="14" spans="1:12">
      <c r="A14" s="10">
        <v>11434</v>
      </c>
      <c r="B14" s="11" t="s">
        <v>32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>
        <v>4589</v>
      </c>
      <c r="J14" s="10">
        <v>55</v>
      </c>
      <c r="K14" s="20">
        <f t="shared" si="0"/>
        <v>0</v>
      </c>
    </row>
    <row r="15" spans="1:12">
      <c r="A15" s="10">
        <v>25323</v>
      </c>
      <c r="B15" s="11" t="s">
        <v>33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>
        <v>3624</v>
      </c>
      <c r="J15" s="10">
        <v>35</v>
      </c>
      <c r="K15" s="20">
        <f t="shared" si="0"/>
        <v>3624</v>
      </c>
    </row>
    <row r="16" spans="1:12">
      <c r="A16" s="10">
        <v>23542</v>
      </c>
      <c r="B16" s="11" t="s">
        <v>34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>
        <v>6985</v>
      </c>
      <c r="J16" s="10">
        <v>45</v>
      </c>
      <c r="K16" s="20">
        <f t="shared" si="0"/>
        <v>6985</v>
      </c>
    </row>
    <row r="17" spans="1:11">
      <c r="A17" s="10">
        <v>20870</v>
      </c>
      <c r="B17" s="11" t="s">
        <v>35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>
        <v>2563</v>
      </c>
      <c r="J17" s="10">
        <v>38</v>
      </c>
      <c r="K17" s="20">
        <f t="shared" si="0"/>
        <v>2563</v>
      </c>
    </row>
    <row r="18" spans="1:11">
      <c r="A18" s="10">
        <v>23316</v>
      </c>
      <c r="B18" s="11" t="s">
        <v>36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>
        <v>6325</v>
      </c>
      <c r="J18" s="10">
        <v>59</v>
      </c>
      <c r="K18" s="20">
        <f t="shared" si="0"/>
        <v>12650</v>
      </c>
    </row>
    <row r="19" spans="1:11">
      <c r="A19" s="10">
        <v>12610</v>
      </c>
      <c r="B19" s="11" t="s">
        <v>37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>
        <v>9841</v>
      </c>
      <c r="J19" s="10">
        <v>47</v>
      </c>
      <c r="K19" s="20">
        <f t="shared" si="0"/>
        <v>0</v>
      </c>
    </row>
    <row r="20" spans="1:11">
      <c r="A20" s="10">
        <v>27183</v>
      </c>
      <c r="B20" s="11" t="s">
        <v>38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>
        <v>3652</v>
      </c>
      <c r="J20" s="10">
        <v>35</v>
      </c>
      <c r="K20" s="20">
        <f t="shared" si="0"/>
        <v>3652</v>
      </c>
    </row>
    <row r="21" spans="1:11">
      <c r="A21" s="10">
        <v>25940</v>
      </c>
      <c r="B21" s="11" t="s">
        <v>39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>
        <v>7000</v>
      </c>
      <c r="J21" s="10">
        <v>55</v>
      </c>
      <c r="K21" s="20">
        <f t="shared" si="0"/>
        <v>14000</v>
      </c>
    </row>
    <row r="22" spans="1:11">
      <c r="B22" s="5"/>
      <c r="C22" s="5"/>
      <c r="K22" s="7"/>
    </row>
    <row r="23" spans="1:11">
      <c r="B23" s="5"/>
      <c r="C23" s="5"/>
      <c r="K23" s="7"/>
    </row>
    <row r="24" spans="1:11">
      <c r="B24" s="5"/>
      <c r="C24" s="5"/>
      <c r="K24" s="7"/>
    </row>
    <row r="25" spans="1:11">
      <c r="B25" s="5"/>
      <c r="C25" s="5"/>
      <c r="K25" s="7"/>
    </row>
    <row r="26" spans="1:11">
      <c r="B26" s="5"/>
      <c r="C26" s="5"/>
      <c r="K26" s="7"/>
    </row>
    <row r="27" spans="1:11">
      <c r="B27" s="5"/>
      <c r="C27" s="5"/>
      <c r="K27" s="7"/>
    </row>
    <row r="28" spans="1:11">
      <c r="B28" s="5"/>
      <c r="C28" s="5"/>
      <c r="K28" s="7"/>
    </row>
    <row r="29" spans="1:11">
      <c r="B29" s="5"/>
      <c r="C29" s="5"/>
      <c r="K29" s="7"/>
    </row>
    <row r="30" spans="1:11">
      <c r="B30" s="5"/>
      <c r="C30" s="5"/>
      <c r="K30" s="7"/>
    </row>
    <row r="31" spans="1:11">
      <c r="B31" s="5"/>
      <c r="C31" s="5"/>
      <c r="K31" s="7"/>
    </row>
    <row r="32" spans="1:11">
      <c r="B32" s="5"/>
      <c r="C32" s="5"/>
      <c r="K32" s="7"/>
    </row>
    <row r="33" spans="2:11">
      <c r="B33" s="5"/>
      <c r="C33" s="5"/>
      <c r="K33" s="7"/>
    </row>
    <row r="34" spans="2:11">
      <c r="B34" s="5"/>
      <c r="C34" s="5"/>
      <c r="K34" s="7"/>
    </row>
    <row r="35" spans="2:11">
      <c r="B35" s="5"/>
      <c r="C35" s="5"/>
      <c r="K35" s="7"/>
    </row>
    <row r="36" spans="2:11">
      <c r="B36" s="5"/>
      <c r="C36" s="5"/>
      <c r="K36" s="7"/>
    </row>
    <row r="37" spans="2:11">
      <c r="B37" s="5"/>
      <c r="C37" s="5"/>
      <c r="K37" s="7"/>
    </row>
    <row r="38" spans="2:11">
      <c r="B38" s="5"/>
      <c r="C38" s="5"/>
      <c r="K38" s="7"/>
    </row>
    <row r="39" spans="2:11">
      <c r="B39" s="5"/>
      <c r="C39" s="5"/>
      <c r="K39" s="7"/>
    </row>
    <row r="40" spans="2:11">
      <c r="B40" s="5"/>
      <c r="C40" s="5"/>
      <c r="K40" s="7"/>
    </row>
    <row r="41" spans="2:11">
      <c r="B41" s="5"/>
      <c r="C41" s="5"/>
      <c r="K41" s="7"/>
    </row>
    <row r="42" spans="2:11">
      <c r="B42" s="5"/>
      <c r="C42" s="5"/>
      <c r="K42" s="7"/>
    </row>
    <row r="43" spans="2:11">
      <c r="B43" s="5"/>
      <c r="C43" s="5"/>
      <c r="K43" s="7"/>
    </row>
    <row r="44" spans="2:11">
      <c r="B44" s="5"/>
      <c r="C44" s="5"/>
      <c r="K44" s="7"/>
    </row>
    <row r="45" spans="2:11">
      <c r="B45" s="5"/>
      <c r="C45" s="5"/>
      <c r="K45" s="7"/>
    </row>
    <row r="46" spans="2:11">
      <c r="B46" s="5"/>
      <c r="C46" s="5"/>
      <c r="K46" s="7"/>
    </row>
    <row r="47" spans="2:11">
      <c r="B47" s="5"/>
      <c r="C47" s="5"/>
      <c r="K47" s="7"/>
    </row>
    <row r="48" spans="2:11">
      <c r="B48" s="5"/>
      <c r="C48" s="5"/>
      <c r="K48" s="7"/>
    </row>
    <row r="49" spans="2:11">
      <c r="B49" s="5"/>
      <c r="C49" s="5"/>
      <c r="K49" s="7"/>
    </row>
    <row r="50" spans="2:11">
      <c r="B50" s="5"/>
      <c r="C50" s="5"/>
      <c r="K50" s="7"/>
    </row>
    <row r="51" spans="2:11">
      <c r="B51" s="5"/>
      <c r="C51" s="5"/>
      <c r="K51" s="7"/>
    </row>
    <row r="52" spans="2:11">
      <c r="B52" s="5"/>
      <c r="C52" s="5"/>
    </row>
    <row r="53" spans="2:11">
      <c r="B53" s="5"/>
      <c r="C53" s="5"/>
    </row>
    <row r="54" spans="2:11">
      <c r="B54" s="5"/>
      <c r="C54" s="5"/>
    </row>
    <row r="55" spans="2:11">
      <c r="B55" s="5"/>
      <c r="C55" s="5"/>
    </row>
    <row r="56" spans="2:11">
      <c r="B56" s="5"/>
      <c r="C56" s="5"/>
    </row>
    <row r="57" spans="2:11">
      <c r="B57" s="5"/>
      <c r="C57" s="5"/>
    </row>
    <row r="58" spans="2:11">
      <c r="B58" s="5"/>
      <c r="C58" s="5"/>
    </row>
    <row r="59" spans="2:11">
      <c r="B59" s="5"/>
      <c r="C59" s="5"/>
    </row>
    <row r="60" spans="2:11">
      <c r="B60" s="5"/>
      <c r="C60" s="5"/>
    </row>
    <row r="61" spans="2:11">
      <c r="B61" s="5"/>
      <c r="C61" s="5"/>
    </row>
    <row r="62" spans="2:11">
      <c r="B62" s="5"/>
      <c r="C62" s="5"/>
    </row>
    <row r="63" spans="2:11">
      <c r="B63" s="5"/>
      <c r="C63" s="5"/>
    </row>
    <row r="64" spans="2:11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workbookViewId="0">
      <selection activeCell="M3" sqref="M3"/>
    </sheetView>
  </sheetViews>
  <sheetFormatPr defaultColWidth="11.85546875" defaultRowHeight="15"/>
  <cols>
    <col min="1" max="1" width="6" style="1" bestFit="1" customWidth="1"/>
    <col min="2" max="2" width="19.42578125" style="1" bestFit="1" customWidth="1"/>
    <col min="3" max="3" width="14.5703125" style="1" bestFit="1" customWidth="1"/>
    <col min="4" max="4" width="12.7109375" style="4" bestFit="1" customWidth="1"/>
    <col min="5" max="5" width="8.5703125" style="1" bestFit="1" customWidth="1"/>
    <col min="6" max="6" width="17.7109375" style="1" bestFit="1" customWidth="1"/>
    <col min="7" max="7" width="14.140625" style="1" bestFit="1" customWidth="1"/>
    <col min="8" max="8" width="4.7109375" style="1" bestFit="1" customWidth="1"/>
    <col min="9" max="9" width="14" style="1" bestFit="1" customWidth="1"/>
    <col min="10" max="10" width="4.42578125" style="1" bestFit="1" customWidth="1"/>
    <col min="11" max="11" width="30" style="1" customWidth="1"/>
    <col min="12" max="12" width="7" style="1" bestFit="1" customWidth="1"/>
    <col min="13" max="15" width="11.85546875" style="1"/>
    <col min="16" max="16" width="11.85546875" style="1" customWidth="1"/>
    <col min="17" max="17" width="11.85546875" style="1"/>
    <col min="18" max="18" width="11.85546875" style="1" customWidth="1"/>
    <col min="19" max="16384" width="11.85546875" style="1"/>
  </cols>
  <sheetData>
    <row r="1" spans="1:11" s="3" customFormat="1">
      <c r="A1" s="8" t="s">
        <v>0</v>
      </c>
      <c r="B1" s="8" t="s">
        <v>19</v>
      </c>
      <c r="C1" s="8" t="s">
        <v>48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152</v>
      </c>
      <c r="J1" s="8" t="s">
        <v>6</v>
      </c>
      <c r="K1" s="6" t="s">
        <v>181</v>
      </c>
    </row>
    <row r="2" spans="1:11">
      <c r="A2" s="10">
        <v>12496</v>
      </c>
      <c r="B2" s="11" t="s">
        <v>20</v>
      </c>
      <c r="C2" s="12" t="s">
        <v>68</v>
      </c>
      <c r="D2" s="13">
        <v>40000</v>
      </c>
      <c r="E2" s="10">
        <v>1</v>
      </c>
      <c r="F2" s="10" t="s">
        <v>7</v>
      </c>
      <c r="G2" s="10" t="s">
        <v>8</v>
      </c>
      <c r="H2" s="10">
        <v>0</v>
      </c>
      <c r="I2" s="10">
        <v>2000</v>
      </c>
      <c r="J2" s="10">
        <v>42</v>
      </c>
      <c r="K2" s="1" t="s">
        <v>182</v>
      </c>
    </row>
    <row r="3" spans="1:11">
      <c r="A3" s="10">
        <v>24107</v>
      </c>
      <c r="B3" s="11" t="s">
        <v>21</v>
      </c>
      <c r="C3" s="11" t="s">
        <v>49</v>
      </c>
      <c r="D3" s="13">
        <v>30000</v>
      </c>
      <c r="E3" s="10">
        <v>3</v>
      </c>
      <c r="F3" s="10" t="s">
        <v>10</v>
      </c>
      <c r="G3" s="10" t="s">
        <v>11</v>
      </c>
      <c r="H3" s="10">
        <v>1</v>
      </c>
      <c r="I3" s="10">
        <v>4500</v>
      </c>
      <c r="J3" s="10">
        <v>43</v>
      </c>
      <c r="K3" s="1" t="s">
        <v>183</v>
      </c>
    </row>
    <row r="4" spans="1:11">
      <c r="A4" s="10">
        <v>14177</v>
      </c>
      <c r="B4" s="11" t="s">
        <v>22</v>
      </c>
      <c r="C4" s="11" t="s">
        <v>50</v>
      </c>
      <c r="D4" s="13">
        <v>80000</v>
      </c>
      <c r="E4" s="10">
        <v>5</v>
      </c>
      <c r="F4" s="10" t="s">
        <v>10</v>
      </c>
      <c r="G4" s="10" t="s">
        <v>12</v>
      </c>
      <c r="H4" s="10">
        <v>2</v>
      </c>
      <c r="I4" s="10">
        <v>3500</v>
      </c>
      <c r="J4" s="10">
        <v>60</v>
      </c>
    </row>
    <row r="5" spans="1:11">
      <c r="A5" s="10">
        <v>24381</v>
      </c>
      <c r="B5" s="11" t="s">
        <v>23</v>
      </c>
      <c r="C5" s="11" t="s">
        <v>51</v>
      </c>
      <c r="D5" s="13">
        <v>70000</v>
      </c>
      <c r="E5" s="10">
        <v>0</v>
      </c>
      <c r="F5" s="10" t="s">
        <v>7</v>
      </c>
      <c r="G5" s="10" t="s">
        <v>12</v>
      </c>
      <c r="H5" s="10">
        <v>1</v>
      </c>
      <c r="I5" s="10">
        <v>2500</v>
      </c>
      <c r="J5" s="10">
        <v>41</v>
      </c>
    </row>
    <row r="6" spans="1:11">
      <c r="A6" s="10">
        <v>25597</v>
      </c>
      <c r="B6" s="11" t="s">
        <v>24</v>
      </c>
      <c r="C6" s="11" t="s">
        <v>52</v>
      </c>
      <c r="D6" s="13">
        <v>30000</v>
      </c>
      <c r="E6" s="10">
        <v>0</v>
      </c>
      <c r="F6" s="10" t="s">
        <v>7</v>
      </c>
      <c r="G6" s="10" t="s">
        <v>11</v>
      </c>
      <c r="H6" s="10">
        <v>0</v>
      </c>
      <c r="I6" s="10">
        <v>3000</v>
      </c>
      <c r="J6" s="10">
        <v>36</v>
      </c>
    </row>
    <row r="7" spans="1:11">
      <c r="A7" s="10">
        <v>13507</v>
      </c>
      <c r="B7" s="11" t="s">
        <v>25</v>
      </c>
      <c r="C7" s="11" t="s">
        <v>53</v>
      </c>
      <c r="D7" s="13">
        <v>10000</v>
      </c>
      <c r="E7" s="10">
        <v>2</v>
      </c>
      <c r="F7" s="10" t="s">
        <v>10</v>
      </c>
      <c r="G7" s="10" t="s">
        <v>14</v>
      </c>
      <c r="H7" s="10">
        <v>0</v>
      </c>
      <c r="I7" s="10">
        <v>5000</v>
      </c>
      <c r="J7" s="10">
        <v>50</v>
      </c>
    </row>
    <row r="8" spans="1:11">
      <c r="A8" s="10">
        <v>27974</v>
      </c>
      <c r="B8" s="11" t="s">
        <v>26</v>
      </c>
      <c r="C8" s="11" t="s">
        <v>54</v>
      </c>
      <c r="D8" s="13">
        <v>160000</v>
      </c>
      <c r="E8" s="10">
        <v>2</v>
      </c>
      <c r="F8" s="10" t="s">
        <v>15</v>
      </c>
      <c r="G8" s="10" t="s">
        <v>16</v>
      </c>
      <c r="H8" s="10">
        <v>4</v>
      </c>
      <c r="I8" s="10">
        <v>6000</v>
      </c>
      <c r="J8" s="10">
        <v>33</v>
      </c>
    </row>
    <row r="9" spans="1:11">
      <c r="A9" s="10">
        <v>19364</v>
      </c>
      <c r="B9" s="11" t="s">
        <v>27</v>
      </c>
      <c r="C9" s="11" t="s">
        <v>55</v>
      </c>
      <c r="D9" s="13">
        <v>40000</v>
      </c>
      <c r="E9" s="10">
        <v>1</v>
      </c>
      <c r="F9" s="10" t="s">
        <v>7</v>
      </c>
      <c r="G9" s="10" t="s">
        <v>8</v>
      </c>
      <c r="H9" s="10">
        <v>0</v>
      </c>
      <c r="I9" s="10">
        <v>3600</v>
      </c>
      <c r="J9" s="10">
        <v>43</v>
      </c>
    </row>
    <row r="10" spans="1:11">
      <c r="A10" s="10">
        <v>22155</v>
      </c>
      <c r="B10" s="11" t="s">
        <v>28</v>
      </c>
      <c r="C10" s="11" t="s">
        <v>56</v>
      </c>
      <c r="D10" s="13">
        <v>20000</v>
      </c>
      <c r="E10" s="10">
        <v>2</v>
      </c>
      <c r="F10" s="10" t="s">
        <v>17</v>
      </c>
      <c r="G10" s="10" t="s">
        <v>11</v>
      </c>
      <c r="H10" s="10">
        <v>2</v>
      </c>
      <c r="I10" s="10">
        <v>2598</v>
      </c>
      <c r="J10" s="10">
        <v>58</v>
      </c>
    </row>
    <row r="11" spans="1:11">
      <c r="A11" s="10">
        <v>19280</v>
      </c>
      <c r="B11" s="11" t="s">
        <v>29</v>
      </c>
      <c r="C11" s="11" t="s">
        <v>57</v>
      </c>
      <c r="D11" s="13">
        <v>120000</v>
      </c>
      <c r="E11" s="10">
        <v>2</v>
      </c>
      <c r="F11" s="10" t="s">
        <v>10</v>
      </c>
      <c r="G11" s="10" t="s">
        <v>14</v>
      </c>
      <c r="H11" s="10">
        <v>1</v>
      </c>
      <c r="I11" s="10">
        <v>3654</v>
      </c>
      <c r="J11" s="10">
        <v>40</v>
      </c>
    </row>
    <row r="12" spans="1:11">
      <c r="A12" s="10">
        <v>22173</v>
      </c>
      <c r="B12" s="11" t="s">
        <v>30</v>
      </c>
      <c r="C12" s="11" t="s">
        <v>58</v>
      </c>
      <c r="D12" s="13">
        <v>30000</v>
      </c>
      <c r="E12" s="10">
        <v>3</v>
      </c>
      <c r="F12" s="10" t="s">
        <v>15</v>
      </c>
      <c r="G12" s="10" t="s">
        <v>8</v>
      </c>
      <c r="H12" s="10">
        <v>2</v>
      </c>
      <c r="I12" s="10">
        <v>5692</v>
      </c>
      <c r="J12" s="10">
        <v>54</v>
      </c>
    </row>
    <row r="13" spans="1:11">
      <c r="A13" s="10">
        <v>12697</v>
      </c>
      <c r="B13" s="11" t="s">
        <v>31</v>
      </c>
      <c r="C13" s="11" t="s">
        <v>59</v>
      </c>
      <c r="D13" s="13">
        <v>90000</v>
      </c>
      <c r="E13" s="10">
        <v>0</v>
      </c>
      <c r="F13" s="10" t="s">
        <v>7</v>
      </c>
      <c r="G13" s="10" t="s">
        <v>12</v>
      </c>
      <c r="H13" s="10">
        <v>4</v>
      </c>
      <c r="I13" s="10">
        <v>2361</v>
      </c>
      <c r="J13" s="10">
        <v>36</v>
      </c>
    </row>
    <row r="14" spans="1:11">
      <c r="A14" s="10">
        <v>11434</v>
      </c>
      <c r="B14" s="11" t="s">
        <v>32</v>
      </c>
      <c r="C14" s="11" t="s">
        <v>60</v>
      </c>
      <c r="D14" s="13">
        <v>170000</v>
      </c>
      <c r="E14" s="10">
        <v>5</v>
      </c>
      <c r="F14" s="10" t="s">
        <v>10</v>
      </c>
      <c r="G14" s="10" t="s">
        <v>12</v>
      </c>
      <c r="H14" s="10">
        <v>0</v>
      </c>
      <c r="I14" s="10">
        <v>4589</v>
      </c>
      <c r="J14" s="10">
        <v>55</v>
      </c>
    </row>
    <row r="15" spans="1:11">
      <c r="A15" s="10">
        <v>25323</v>
      </c>
      <c r="B15" s="11" t="s">
        <v>33</v>
      </c>
      <c r="C15" s="11" t="s">
        <v>61</v>
      </c>
      <c r="D15" s="13">
        <v>40000</v>
      </c>
      <c r="E15" s="10">
        <v>2</v>
      </c>
      <c r="F15" s="10" t="s">
        <v>10</v>
      </c>
      <c r="G15" s="10" t="s">
        <v>11</v>
      </c>
      <c r="H15" s="10">
        <v>1</v>
      </c>
      <c r="I15" s="10">
        <v>3624</v>
      </c>
      <c r="J15" s="10">
        <v>35</v>
      </c>
    </row>
    <row r="16" spans="1:11">
      <c r="A16" s="10">
        <v>23542</v>
      </c>
      <c r="B16" s="11" t="s">
        <v>34</v>
      </c>
      <c r="C16" s="11" t="s">
        <v>62</v>
      </c>
      <c r="D16" s="13">
        <v>60000</v>
      </c>
      <c r="E16" s="10">
        <v>1</v>
      </c>
      <c r="F16" s="10" t="s">
        <v>10</v>
      </c>
      <c r="G16" s="10" t="s">
        <v>8</v>
      </c>
      <c r="H16" s="10">
        <v>1</v>
      </c>
      <c r="I16" s="10">
        <v>6985</v>
      </c>
      <c r="J16" s="10">
        <v>45</v>
      </c>
    </row>
    <row r="17" spans="1:10">
      <c r="A17" s="10">
        <v>20870</v>
      </c>
      <c r="B17" s="11" t="s">
        <v>35</v>
      </c>
      <c r="C17" s="11" t="s">
        <v>63</v>
      </c>
      <c r="D17" s="13">
        <v>10000</v>
      </c>
      <c r="E17" s="10">
        <v>2</v>
      </c>
      <c r="F17" s="10" t="s">
        <v>15</v>
      </c>
      <c r="G17" s="10" t="s">
        <v>14</v>
      </c>
      <c r="H17" s="10">
        <v>1</v>
      </c>
      <c r="I17" s="10">
        <v>2563</v>
      </c>
      <c r="J17" s="10">
        <v>38</v>
      </c>
    </row>
    <row r="18" spans="1:10">
      <c r="A18" s="10">
        <v>23316</v>
      </c>
      <c r="B18" s="11" t="s">
        <v>36</v>
      </c>
      <c r="C18" s="11" t="s">
        <v>64</v>
      </c>
      <c r="D18" s="13">
        <v>30000</v>
      </c>
      <c r="E18" s="10">
        <v>3</v>
      </c>
      <c r="F18" s="10" t="s">
        <v>10</v>
      </c>
      <c r="G18" s="10" t="s">
        <v>11</v>
      </c>
      <c r="H18" s="10">
        <v>2</v>
      </c>
      <c r="I18" s="10">
        <v>6325</v>
      </c>
      <c r="J18" s="10">
        <v>59</v>
      </c>
    </row>
    <row r="19" spans="1:10">
      <c r="A19" s="10">
        <v>12610</v>
      </c>
      <c r="B19" s="11" t="s">
        <v>37</v>
      </c>
      <c r="C19" s="11" t="s">
        <v>65</v>
      </c>
      <c r="D19" s="13">
        <v>30000</v>
      </c>
      <c r="E19" s="10">
        <v>1</v>
      </c>
      <c r="F19" s="10" t="s">
        <v>7</v>
      </c>
      <c r="G19" s="10" t="s">
        <v>11</v>
      </c>
      <c r="H19" s="10">
        <v>0</v>
      </c>
      <c r="I19" s="10">
        <v>9841</v>
      </c>
      <c r="J19" s="10">
        <v>47</v>
      </c>
    </row>
    <row r="20" spans="1:10">
      <c r="A20" s="10">
        <v>27183</v>
      </c>
      <c r="B20" s="11" t="s">
        <v>38</v>
      </c>
      <c r="C20" s="11" t="s">
        <v>66</v>
      </c>
      <c r="D20" s="13">
        <v>40000</v>
      </c>
      <c r="E20" s="10">
        <v>2</v>
      </c>
      <c r="F20" s="10" t="s">
        <v>10</v>
      </c>
      <c r="G20" s="10" t="s">
        <v>11</v>
      </c>
      <c r="H20" s="10">
        <v>1</v>
      </c>
      <c r="I20" s="10">
        <v>3652</v>
      </c>
      <c r="J20" s="10">
        <v>35</v>
      </c>
    </row>
    <row r="21" spans="1:10">
      <c r="A21" s="10">
        <v>25940</v>
      </c>
      <c r="B21" s="11" t="s">
        <v>39</v>
      </c>
      <c r="C21" s="11" t="s">
        <v>67</v>
      </c>
      <c r="D21" s="13">
        <v>20000</v>
      </c>
      <c r="E21" s="10">
        <v>2</v>
      </c>
      <c r="F21" s="10" t="s">
        <v>17</v>
      </c>
      <c r="G21" s="10" t="s">
        <v>11</v>
      </c>
      <c r="H21" s="10">
        <v>2</v>
      </c>
      <c r="I21" s="10">
        <v>7000</v>
      </c>
      <c r="J21" s="10">
        <v>55</v>
      </c>
    </row>
    <row r="22" spans="1:10">
      <c r="B22" s="5"/>
      <c r="C22" s="5"/>
    </row>
    <row r="23" spans="1:10">
      <c r="B23" s="5"/>
      <c r="C23" s="5"/>
    </row>
    <row r="24" spans="1:10">
      <c r="B24" s="5"/>
      <c r="C24" s="5"/>
    </row>
    <row r="25" spans="1:10">
      <c r="B25" s="5"/>
      <c r="C25" s="5"/>
    </row>
    <row r="26" spans="1:10">
      <c r="B26" s="5"/>
      <c r="C26" s="5"/>
    </row>
    <row r="27" spans="1:10">
      <c r="B27" s="5"/>
      <c r="C27" s="5"/>
    </row>
    <row r="28" spans="1:10">
      <c r="B28" s="5"/>
      <c r="C28" s="5"/>
    </row>
    <row r="29" spans="1:10">
      <c r="B29" s="5"/>
      <c r="C29" s="5"/>
    </row>
    <row r="30" spans="1:10">
      <c r="B30" s="5"/>
      <c r="C30" s="5"/>
    </row>
    <row r="31" spans="1:10">
      <c r="B31" s="5"/>
      <c r="C31" s="5"/>
    </row>
    <row r="32" spans="1:10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997" spans="5:5">
      <c r="E9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SUM-SUMIF-SUMIFS</vt:lpstr>
      <vt:lpstr>AVERAGE-AVERAGEIF</vt:lpstr>
      <vt:lpstr>CONCATENATE</vt:lpstr>
      <vt:lpstr>TRIM</vt:lpstr>
      <vt:lpstr>PROPER</vt:lpstr>
      <vt:lpstr>UPPER-LOWER</vt:lpstr>
      <vt:lpstr>MIN-MAX</vt:lpstr>
      <vt:lpstr>COUNT-COUNTA</vt:lpstr>
      <vt:lpstr>COUNTBLANK-COUNTIF</vt:lpstr>
      <vt:lpstr>IF-IFS</vt:lpstr>
      <vt:lpstr>AND-OR-XOR</vt:lpstr>
      <vt:lpstr>LEFT-RIGHT</vt:lpstr>
      <vt:lpstr>MEDIAN-MODE</vt:lpstr>
      <vt:lpstr>STDEV.P-STDEV.S</vt:lpstr>
      <vt:lpstr>SUBTOTAL-REPLACE</vt:lpstr>
      <vt:lpstr>POWER-LEN</vt:lpstr>
      <vt:lpstr>NOW-TODAY</vt:lpstr>
      <vt:lpstr>OFFSET</vt:lpstr>
      <vt:lpstr>ROUND</vt:lpstr>
      <vt:lpstr>PRODUCT</vt:lpstr>
      <vt:lpstr>TEXT JOIN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KM</dc:creator>
  <cp:lastModifiedBy>AKASH KUMAR MIKON</cp:lastModifiedBy>
  <cp:lastPrinted>2023-10-04T19:19:38Z</cp:lastPrinted>
  <dcterms:created xsi:type="dcterms:W3CDTF">2022-03-18T02:50:57Z</dcterms:created>
  <dcterms:modified xsi:type="dcterms:W3CDTF">2024-09-09T18:41:46Z</dcterms:modified>
</cp:coreProperties>
</file>