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668" yWindow="-12" windowWidth="7680" windowHeight="5568" activeTab="3"/>
  </bookViews>
  <sheets>
    <sheet name="BACompare" sheetId="1" r:id="rId1"/>
    <sheet name="DensityCompare" sheetId="8" r:id="rId2"/>
    <sheet name="BAgraph" sheetId="7" r:id="rId3"/>
    <sheet name="TCurveResults" sheetId="2" r:id="rId4"/>
    <sheet name="Sheet3" sheetId="3" r:id="rId5"/>
  </sheets>
  <calcPr calcId="145621"/>
</workbook>
</file>

<file path=xl/calcChain.xml><?xml version="1.0" encoding="utf-8"?>
<calcChain xmlns="http://schemas.openxmlformats.org/spreadsheetml/2006/main">
  <c r="G5" i="1" l="1"/>
  <c r="E5" i="1"/>
  <c r="F17" i="8" l="1"/>
  <c r="G18" i="8" s="1"/>
  <c r="G17" i="8"/>
  <c r="G20" i="8"/>
  <c r="G15" i="8"/>
  <c r="G13" i="8"/>
  <c r="G16" i="8" l="1"/>
  <c r="G14" i="8"/>
  <c r="G19" i="8"/>
  <c r="G5" i="8" l="1"/>
  <c r="E5" i="8"/>
  <c r="G24" i="8"/>
  <c r="G23" i="8"/>
  <c r="G22" i="8"/>
  <c r="E22" i="8"/>
  <c r="G21" i="8"/>
  <c r="G12" i="8"/>
  <c r="E12" i="8"/>
  <c r="G11" i="8"/>
  <c r="E11" i="8"/>
  <c r="G10" i="8"/>
  <c r="E10" i="8"/>
  <c r="G9" i="8"/>
  <c r="E9" i="8"/>
  <c r="G8" i="8"/>
  <c r="E8" i="8"/>
  <c r="G7" i="8"/>
  <c r="E7" i="8"/>
  <c r="G6" i="8"/>
  <c r="E6" i="8"/>
  <c r="G4" i="8"/>
  <c r="E4" i="8"/>
  <c r="G3" i="8"/>
  <c r="E3" i="8"/>
  <c r="G2" i="8"/>
  <c r="E2" i="8"/>
  <c r="G25" i="1" l="1"/>
  <c r="G24" i="1"/>
  <c r="G23" i="1"/>
  <c r="G22" i="1"/>
  <c r="E23" i="1"/>
  <c r="G21" i="1" l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4" i="1"/>
  <c r="G3" i="1"/>
  <c r="G2" i="1"/>
  <c r="E12" i="1"/>
  <c r="E11" i="1"/>
  <c r="E10" i="1"/>
  <c r="E9" i="1"/>
  <c r="E8" i="1"/>
  <c r="E7" i="1"/>
  <c r="E3" i="1"/>
  <c r="E2" i="1"/>
  <c r="E4" i="1"/>
  <c r="E6" i="1"/>
</calcChain>
</file>

<file path=xl/sharedStrings.xml><?xml version="1.0" encoding="utf-8"?>
<sst xmlns="http://schemas.openxmlformats.org/spreadsheetml/2006/main" count="163" uniqueCount="37">
  <si>
    <t>Site</t>
  </si>
  <si>
    <t>Drainage</t>
  </si>
  <si>
    <t>Age</t>
  </si>
  <si>
    <t>BA (m2/ha)</t>
  </si>
  <si>
    <t>somewhat poorly</t>
  </si>
  <si>
    <t>Thompson-1998</t>
  </si>
  <si>
    <t>Source</t>
  </si>
  <si>
    <t>BBL</t>
  </si>
  <si>
    <t>Sampling Yr</t>
  </si>
  <si>
    <t>Thompson-1995</t>
  </si>
  <si>
    <t>well drained</t>
  </si>
  <si>
    <t>DG</t>
  </si>
  <si>
    <t>Chisholm '01</t>
  </si>
  <si>
    <t>House River 2</t>
  </si>
  <si>
    <t>HR1 Burn '02</t>
  </si>
  <si>
    <t>Mariana Lake '95</t>
  </si>
  <si>
    <t>Nodder Bog N</t>
  </si>
  <si>
    <t xml:space="preserve">Nodder Bog S </t>
  </si>
  <si>
    <t>Saltaux '01</t>
  </si>
  <si>
    <t>Wabasca</t>
  </si>
  <si>
    <t>BC '06</t>
  </si>
  <si>
    <t>poorly drained</t>
  </si>
  <si>
    <t>% Initial</t>
  </si>
  <si>
    <t>KLM</t>
  </si>
  <si>
    <t>moderately</t>
  </si>
  <si>
    <t>Delta Tower</t>
  </si>
  <si>
    <t>Delta Creek</t>
  </si>
  <si>
    <t>Density (tree/ha)</t>
  </si>
  <si>
    <t>Nodder Bog N &amp; S</t>
  </si>
  <si>
    <t>Results of modeling with Table Curve v2</t>
  </si>
  <si>
    <t>Percent Initial analyzed</t>
  </si>
  <si>
    <t>Biomass</t>
  </si>
  <si>
    <t>best</t>
  </si>
  <si>
    <t>95% low</t>
  </si>
  <si>
    <t>95% high</t>
  </si>
  <si>
    <t>Standing dead (no outlier*)</t>
  </si>
  <si>
    <t>*Outlier is BC'06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</si>
</sst>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34">
    <xf numFmtId="0" fontId="0" fillId="0" borderId="0" xfId="0"/>
    <xf numFmtId="0" fontId="2" fillId="0" borderId="0" xfId="0" applyFont="1"/>
    <xf numFmtId="1" fontId="2" fillId="0" borderId="0" xfId="0" applyNumberFormat="1" applyFon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1" fontId="0" fillId="3" borderId="0" xfId="0" applyNumberFormat="1" applyFill="1"/>
    <xf numFmtId="9" fontId="0" fillId="0" borderId="0" xfId="1" applyFont="1"/>
    <xf numFmtId="9" fontId="0" fillId="3" borderId="0" xfId="1" applyFont="1" applyFill="1"/>
    <xf numFmtId="9" fontId="0" fillId="0" borderId="0" xfId="1" applyFont="1" applyFill="1"/>
    <xf numFmtId="9" fontId="0" fillId="2" borderId="0" xfId="1" applyFont="1" applyFill="1"/>
    <xf numFmtId="0" fontId="0" fillId="4" borderId="0" xfId="0" applyFill="1"/>
    <xf numFmtId="1" fontId="0" fillId="4" borderId="0" xfId="0" applyNumberFormat="1" applyFill="1"/>
    <xf numFmtId="9" fontId="0" fillId="4" borderId="0" xfId="1" applyFont="1" applyFill="1"/>
    <xf numFmtId="0" fontId="0" fillId="5" borderId="0" xfId="0" applyFill="1"/>
    <xf numFmtId="1" fontId="0" fillId="5" borderId="0" xfId="0" applyNumberFormat="1" applyFill="1"/>
    <xf numFmtId="9" fontId="0" fillId="5" borderId="0" xfId="0" applyNumberFormat="1" applyFill="1"/>
    <xf numFmtId="0" fontId="4" fillId="0" borderId="0" xfId="2"/>
    <xf numFmtId="0" fontId="0" fillId="6" borderId="0" xfId="0" applyFill="1"/>
    <xf numFmtId="1" fontId="0" fillId="6" borderId="0" xfId="0" applyNumberFormat="1" applyFill="1"/>
    <xf numFmtId="9" fontId="0" fillId="6" borderId="0" xfId="1" applyFont="1" applyFill="1"/>
    <xf numFmtId="0" fontId="0" fillId="7" borderId="0" xfId="0" applyFill="1"/>
    <xf numFmtId="1" fontId="0" fillId="7" borderId="0" xfId="0" applyNumberFormat="1" applyFill="1"/>
    <xf numFmtId="9" fontId="0" fillId="7" borderId="0" xfId="1" applyFont="1" applyFill="1"/>
    <xf numFmtId="0" fontId="0" fillId="8" borderId="0" xfId="0" applyFill="1"/>
    <xf numFmtId="1" fontId="0" fillId="8" borderId="0" xfId="0" applyNumberFormat="1" applyFill="1"/>
    <xf numFmtId="0" fontId="0" fillId="9" borderId="0" xfId="0" applyFill="1"/>
    <xf numFmtId="1" fontId="0" fillId="9" borderId="0" xfId="0" applyNumberFormat="1" applyFill="1"/>
    <xf numFmtId="9" fontId="0" fillId="9" borderId="0" xfId="1" applyFont="1" applyFill="1"/>
    <xf numFmtId="9" fontId="0" fillId="8" borderId="0" xfId="0" applyNumberFormat="1" applyFill="1"/>
    <xf numFmtId="1" fontId="3" fillId="0" borderId="0" xfId="0" applyNumberFormat="1" applyFont="1"/>
    <xf numFmtId="0" fontId="3" fillId="0" borderId="0" xfId="0" applyFont="1"/>
    <xf numFmtId="0" fontId="0" fillId="0" borderId="0" xfId="0" quotePrefix="1"/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(DensityCompare!$E$2:$E$19,DensityCompare!$E$21:$E$24)</c:f>
              <c:numCache>
                <c:formatCode>General</c:formatCode>
                <c:ptCount val="22"/>
                <c:pt idx="0">
                  <c:v>14</c:v>
                </c:pt>
                <c:pt idx="1">
                  <c:v>4</c:v>
                </c:pt>
                <c:pt idx="2">
                  <c:v>1</c:v>
                </c:pt>
                <c:pt idx="3">
                  <c:v>13</c:v>
                </c:pt>
                <c:pt idx="4">
                  <c:v>9</c:v>
                </c:pt>
                <c:pt idx="5">
                  <c:v>4</c:v>
                </c:pt>
                <c:pt idx="6">
                  <c:v>1</c:v>
                </c:pt>
                <c:pt idx="7">
                  <c:v>17</c:v>
                </c:pt>
                <c:pt idx="8">
                  <c:v>12</c:v>
                </c:pt>
                <c:pt idx="9">
                  <c:v>7</c:v>
                </c:pt>
                <c:pt idx="10">
                  <c:v>4</c:v>
                </c:pt>
                <c:pt idx="11">
                  <c:v>9</c:v>
                </c:pt>
                <c:pt idx="12">
                  <c:v>8</c:v>
                </c:pt>
                <c:pt idx="13">
                  <c:v>8</c:v>
                </c:pt>
                <c:pt idx="14">
                  <c:v>15</c:v>
                </c:pt>
                <c:pt idx="15">
                  <c:v>0</c:v>
                </c:pt>
                <c:pt idx="16">
                  <c:v>8</c:v>
                </c:pt>
                <c:pt idx="17">
                  <c:v>28</c:v>
                </c:pt>
                <c:pt idx="18">
                  <c:v>1</c:v>
                </c:pt>
                <c:pt idx="19">
                  <c:v>13</c:v>
                </c:pt>
                <c:pt idx="20">
                  <c:v>1</c:v>
                </c:pt>
                <c:pt idx="21">
                  <c:v>13</c:v>
                </c:pt>
              </c:numCache>
            </c:numRef>
          </c:xVal>
          <c:yVal>
            <c:numRef>
              <c:f>(DensityCompare!$G$2:$G$19,DensityCompare!$G$21:$G$24)</c:f>
              <c:numCache>
                <c:formatCode>0%</c:formatCode>
                <c:ptCount val="22"/>
                <c:pt idx="0">
                  <c:v>0.39569892473118279</c:v>
                </c:pt>
                <c:pt idx="1">
                  <c:v>0.93548387096774188</c:v>
                </c:pt>
                <c:pt idx="2">
                  <c:v>1</c:v>
                </c:pt>
                <c:pt idx="3">
                  <c:v>0.38805970149253732</c:v>
                </c:pt>
                <c:pt idx="4">
                  <c:v>0.83582089552238803</c:v>
                </c:pt>
                <c:pt idx="5">
                  <c:v>0.96268656716417911</c:v>
                </c:pt>
                <c:pt idx="6">
                  <c:v>1</c:v>
                </c:pt>
                <c:pt idx="7">
                  <c:v>0.10101010101010101</c:v>
                </c:pt>
                <c:pt idx="8">
                  <c:v>0.27272727272727271</c:v>
                </c:pt>
                <c:pt idx="9">
                  <c:v>0.85858585858585856</c:v>
                </c:pt>
                <c:pt idx="10">
                  <c:v>1</c:v>
                </c:pt>
                <c:pt idx="11">
                  <c:v>0.85954255253207712</c:v>
                </c:pt>
                <c:pt idx="12">
                  <c:v>0.52067191470898155</c:v>
                </c:pt>
                <c:pt idx="13">
                  <c:v>0.7272670922952954</c:v>
                </c:pt>
                <c:pt idx="14">
                  <c:v>0.5950536168102647</c:v>
                </c:pt>
                <c:pt idx="15">
                  <c:v>1</c:v>
                </c:pt>
                <c:pt idx="16">
                  <c:v>0.24793900700427696</c:v>
                </c:pt>
                <c:pt idx="17">
                  <c:v>0.10741957478460298</c:v>
                </c:pt>
                <c:pt idx="18">
                  <c:v>1</c:v>
                </c:pt>
                <c:pt idx="19">
                  <c:v>0.29930495221546483</c:v>
                </c:pt>
                <c:pt idx="20">
                  <c:v>1</c:v>
                </c:pt>
                <c:pt idx="21">
                  <c:v>0.71112340896513559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40448"/>
        <c:axId val="108641024"/>
      </c:scatterChart>
      <c:valAx>
        <c:axId val="10864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(y)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641024"/>
        <c:crosses val="autoZero"/>
        <c:crossBetween val="midCat"/>
      </c:valAx>
      <c:valAx>
        <c:axId val="108641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 initial density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08640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5956875570024746E-2"/>
          <c:y val="2.2436724163802314E-2"/>
          <c:w val="0.91909894555098193"/>
          <c:h val="0.92693719668087582"/>
        </c:manualLayout>
      </c:layout>
      <c:scatterChart>
        <c:scatterStyle val="lineMarker"/>
        <c:varyColors val="0"/>
        <c:ser>
          <c:idx val="4"/>
          <c:order val="0"/>
          <c:tx>
            <c:v>all data</c:v>
          </c:tx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BACompare!$E$2:$E$25</c:f>
              <c:numCache>
                <c:formatCode>General</c:formatCode>
                <c:ptCount val="24"/>
                <c:pt idx="0">
                  <c:v>14</c:v>
                </c:pt>
                <c:pt idx="1">
                  <c:v>4</c:v>
                </c:pt>
                <c:pt idx="2">
                  <c:v>1</c:v>
                </c:pt>
                <c:pt idx="3">
                  <c:v>14</c:v>
                </c:pt>
                <c:pt idx="4">
                  <c:v>9</c:v>
                </c:pt>
                <c:pt idx="5">
                  <c:v>4</c:v>
                </c:pt>
                <c:pt idx="6">
                  <c:v>1</c:v>
                </c:pt>
                <c:pt idx="7">
                  <c:v>17</c:v>
                </c:pt>
                <c:pt idx="8">
                  <c:v>12</c:v>
                </c:pt>
                <c:pt idx="9">
                  <c:v>7</c:v>
                </c:pt>
                <c:pt idx="10">
                  <c:v>4</c:v>
                </c:pt>
                <c:pt idx="11">
                  <c:v>9</c:v>
                </c:pt>
                <c:pt idx="12">
                  <c:v>8</c:v>
                </c:pt>
                <c:pt idx="13">
                  <c:v>8</c:v>
                </c:pt>
                <c:pt idx="14">
                  <c:v>15</c:v>
                </c:pt>
                <c:pt idx="15">
                  <c:v>0</c:v>
                </c:pt>
                <c:pt idx="16">
                  <c:v>0</c:v>
                </c:pt>
                <c:pt idx="17">
                  <c:v>8</c:v>
                </c:pt>
                <c:pt idx="18">
                  <c:v>28</c:v>
                </c:pt>
                <c:pt idx="19">
                  <c:v>4</c:v>
                </c:pt>
                <c:pt idx="20">
                  <c:v>1</c:v>
                </c:pt>
                <c:pt idx="21">
                  <c:v>13</c:v>
                </c:pt>
                <c:pt idx="22">
                  <c:v>1</c:v>
                </c:pt>
                <c:pt idx="23">
                  <c:v>13</c:v>
                </c:pt>
              </c:numCache>
            </c:numRef>
          </c:xVal>
          <c:yVal>
            <c:numRef>
              <c:f>BACompare!$G$2:$G$25</c:f>
              <c:numCache>
                <c:formatCode>0%</c:formatCode>
                <c:ptCount val="24"/>
                <c:pt idx="0">
                  <c:v>0.45988415108000419</c:v>
                </c:pt>
                <c:pt idx="1">
                  <c:v>0.98070029265392922</c:v>
                </c:pt>
                <c:pt idx="2">
                  <c:v>1</c:v>
                </c:pt>
                <c:pt idx="3">
                  <c:v>4.2309014754426513E-2</c:v>
                </c:pt>
                <c:pt idx="4">
                  <c:v>0.85832776906780606</c:v>
                </c:pt>
                <c:pt idx="5">
                  <c:v>0.95847993399606801</c:v>
                </c:pt>
                <c:pt idx="6">
                  <c:v>1</c:v>
                </c:pt>
                <c:pt idx="7">
                  <c:v>8.3785586867924131E-2</c:v>
                </c:pt>
                <c:pt idx="8">
                  <c:v>0.23175644048751073</c:v>
                </c:pt>
                <c:pt idx="9">
                  <c:v>0.91482484473823478</c:v>
                </c:pt>
                <c:pt idx="10">
                  <c:v>1</c:v>
                </c:pt>
                <c:pt idx="11">
                  <c:v>0.657715680498274</c:v>
                </c:pt>
                <c:pt idx="12">
                  <c:v>0.63884858176921155</c:v>
                </c:pt>
                <c:pt idx="13">
                  <c:v>0.39162360070701135</c:v>
                </c:pt>
                <c:pt idx="14">
                  <c:v>3.3492130292063015E-2</c:v>
                </c:pt>
                <c:pt idx="15">
                  <c:v>0.90813904553488711</c:v>
                </c:pt>
                <c:pt idx="16">
                  <c:v>1.091860954465113</c:v>
                </c:pt>
                <c:pt idx="17">
                  <c:v>0.32515108155879147</c:v>
                </c:pt>
                <c:pt idx="18">
                  <c:v>9.0854305193165605E-2</c:v>
                </c:pt>
                <c:pt idx="19">
                  <c:v>1.0732227926942184</c:v>
                </c:pt>
                <c:pt idx="20">
                  <c:v>1</c:v>
                </c:pt>
                <c:pt idx="21">
                  <c:v>0.24574765983880822</c:v>
                </c:pt>
                <c:pt idx="22">
                  <c:v>1</c:v>
                </c:pt>
                <c:pt idx="23">
                  <c:v>0.74572705537173345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21792"/>
        <c:axId val="106722368"/>
      </c:scatterChart>
      <c:valAx>
        <c:axId val="10672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722368"/>
        <c:crosses val="autoZero"/>
        <c:crossBetween val="midCat"/>
      </c:valAx>
      <c:valAx>
        <c:axId val="10672236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06721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826857821415395"/>
          <c:y val="2.6698050053552996E-2"/>
          <c:w val="0.19945071970714909"/>
          <c:h val="0.18271588397291147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463261</xdr:colOff>
      <xdr:row>0</xdr:row>
      <xdr:rowOff>187035</xdr:rowOff>
    </xdr:from>
    <xdr:to>
      <xdr:col>13</xdr:col>
      <xdr:colOff>363682</xdr:colOff>
      <xdr:row>17</xdr:row>
      <xdr:rowOff>147204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0111" cy="627238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C30" sqref="C30"/>
    </sheetView>
  </sheetViews>
  <sheetFormatPr defaultRowHeight="14.4" x14ac:dyDescent="0.3"/>
  <cols>
    <col min="2" max="2" width="15.109375" bestFit="1" customWidth="1"/>
    <col min="3" max="3" width="16.5546875" bestFit="1" customWidth="1"/>
    <col min="4" max="4" width="11.44140625" bestFit="1" customWidth="1"/>
    <col min="5" max="5" width="4.44140625" bestFit="1" customWidth="1"/>
    <col min="6" max="6" width="12" style="3" bestFit="1" customWidth="1"/>
  </cols>
  <sheetData>
    <row r="1" spans="1:7" s="1" customFormat="1" x14ac:dyDescent="0.25">
      <c r="A1" s="1" t="s">
        <v>6</v>
      </c>
      <c r="B1" s="1" t="s">
        <v>0</v>
      </c>
      <c r="C1" s="1" t="s">
        <v>1</v>
      </c>
      <c r="D1" s="1" t="s">
        <v>8</v>
      </c>
      <c r="E1" s="1" t="s">
        <v>2</v>
      </c>
      <c r="F1" s="2" t="s">
        <v>3</v>
      </c>
      <c r="G1" s="1" t="s">
        <v>22</v>
      </c>
    </row>
    <row r="2" spans="1:7" x14ac:dyDescent="0.25">
      <c r="A2" t="s">
        <v>7</v>
      </c>
      <c r="B2" t="s">
        <v>5</v>
      </c>
      <c r="C2" t="s">
        <v>4</v>
      </c>
      <c r="D2">
        <v>2012</v>
      </c>
      <c r="E2">
        <f t="shared" ref="E2:E8" si="0">D2-1998</f>
        <v>14</v>
      </c>
      <c r="F2" s="3">
        <v>2847.1615070708744</v>
      </c>
      <c r="G2" s="8">
        <f>F2/$F4</f>
        <v>0.45988415108000419</v>
      </c>
    </row>
    <row r="3" spans="1:7" x14ac:dyDescent="0.25">
      <c r="A3" t="s">
        <v>7</v>
      </c>
      <c r="B3" t="s">
        <v>5</v>
      </c>
      <c r="C3" t="s">
        <v>4</v>
      </c>
      <c r="D3">
        <v>2002</v>
      </c>
      <c r="E3">
        <f t="shared" si="0"/>
        <v>4</v>
      </c>
      <c r="F3" s="3">
        <v>6071.5554486061401</v>
      </c>
      <c r="G3" s="8">
        <f>F3/$F4</f>
        <v>0.98070029265392922</v>
      </c>
    </row>
    <row r="4" spans="1:7" x14ac:dyDescent="0.25">
      <c r="A4" t="s">
        <v>7</v>
      </c>
      <c r="B4" t="s">
        <v>5</v>
      </c>
      <c r="C4" t="s">
        <v>4</v>
      </c>
      <c r="D4">
        <v>1999</v>
      </c>
      <c r="E4">
        <f t="shared" si="0"/>
        <v>1</v>
      </c>
      <c r="F4" s="3">
        <v>6191.0407227222868</v>
      </c>
      <c r="G4" s="8">
        <f>F4/$F4</f>
        <v>1</v>
      </c>
    </row>
    <row r="5" spans="1:7" s="4" customFormat="1" x14ac:dyDescent="0.25">
      <c r="A5" s="4" t="s">
        <v>7</v>
      </c>
      <c r="B5" s="4" t="s">
        <v>5</v>
      </c>
      <c r="C5" s="4" t="s">
        <v>24</v>
      </c>
      <c r="D5" s="4">
        <v>2012</v>
      </c>
      <c r="E5" s="4">
        <f t="shared" ref="E5" si="1">D5-1998</f>
        <v>14</v>
      </c>
      <c r="F5" s="5">
        <v>290</v>
      </c>
      <c r="G5" s="11">
        <f>F5/F$8</f>
        <v>4.2309014754426513E-2</v>
      </c>
    </row>
    <row r="6" spans="1:7" s="4" customFormat="1" x14ac:dyDescent="0.25">
      <c r="A6" s="4" t="s">
        <v>7</v>
      </c>
      <c r="B6" s="4" t="s">
        <v>5</v>
      </c>
      <c r="C6" s="4" t="s">
        <v>24</v>
      </c>
      <c r="D6" s="4">
        <v>2007</v>
      </c>
      <c r="E6" s="4">
        <f t="shared" si="0"/>
        <v>9</v>
      </c>
      <c r="F6" s="5">
        <v>5883.2628099339381</v>
      </c>
      <c r="G6" s="11">
        <f>F6/F$8</f>
        <v>0.85832776906780606</v>
      </c>
    </row>
    <row r="7" spans="1:7" s="4" customFormat="1" x14ac:dyDescent="0.25">
      <c r="A7" s="4" t="s">
        <v>7</v>
      </c>
      <c r="B7" s="4" t="s">
        <v>5</v>
      </c>
      <c r="C7" s="4" t="s">
        <v>24</v>
      </c>
      <c r="D7" s="4">
        <v>2002</v>
      </c>
      <c r="E7" s="4">
        <f t="shared" si="0"/>
        <v>4</v>
      </c>
      <c r="F7" s="5">
        <v>6569.7389190510212</v>
      </c>
      <c r="G7" s="11">
        <f>F7/F$8</f>
        <v>0.95847993399606801</v>
      </c>
    </row>
    <row r="8" spans="1:7" s="4" customFormat="1" x14ac:dyDescent="0.25">
      <c r="A8" s="4" t="s">
        <v>7</v>
      </c>
      <c r="B8" s="4" t="s">
        <v>5</v>
      </c>
      <c r="C8" s="4" t="s">
        <v>24</v>
      </c>
      <c r="D8" s="4">
        <v>1999</v>
      </c>
      <c r="E8" s="4">
        <f t="shared" si="0"/>
        <v>1</v>
      </c>
      <c r="F8" s="5">
        <v>6854.3312030129282</v>
      </c>
      <c r="G8" s="11">
        <f>F8/F$8</f>
        <v>1</v>
      </c>
    </row>
    <row r="9" spans="1:7" s="6" customFormat="1" x14ac:dyDescent="0.25">
      <c r="A9" s="6" t="s">
        <v>7</v>
      </c>
      <c r="B9" s="6" t="s">
        <v>9</v>
      </c>
      <c r="C9" s="6" t="s">
        <v>24</v>
      </c>
      <c r="D9" s="6">
        <v>2012</v>
      </c>
      <c r="E9" s="6">
        <f>D9-1995</f>
        <v>17</v>
      </c>
      <c r="F9" s="7">
        <v>857.58001814286968</v>
      </c>
      <c r="G9" s="9">
        <f>F9/F$12</f>
        <v>8.3785586867924131E-2</v>
      </c>
    </row>
    <row r="10" spans="1:7" s="6" customFormat="1" x14ac:dyDescent="0.25">
      <c r="A10" s="6" t="s">
        <v>7</v>
      </c>
      <c r="B10" s="6" t="s">
        <v>9</v>
      </c>
      <c r="C10" s="6" t="s">
        <v>24</v>
      </c>
      <c r="D10" s="6">
        <v>2007</v>
      </c>
      <c r="E10" s="6">
        <f>D10-1995</f>
        <v>12</v>
      </c>
      <c r="F10" s="7">
        <v>2372.1226987561299</v>
      </c>
      <c r="G10" s="9">
        <f>F10/F$12</f>
        <v>0.23175644048751073</v>
      </c>
    </row>
    <row r="11" spans="1:7" s="6" customFormat="1" x14ac:dyDescent="0.25">
      <c r="A11" s="6" t="s">
        <v>7</v>
      </c>
      <c r="B11" s="6" t="s">
        <v>9</v>
      </c>
      <c r="C11" s="6" t="s">
        <v>24</v>
      </c>
      <c r="D11" s="6">
        <v>2002</v>
      </c>
      <c r="E11" s="6">
        <f>D11-1995</f>
        <v>7</v>
      </c>
      <c r="F11" s="7">
        <v>9363.6093781245472</v>
      </c>
      <c r="G11" s="9">
        <f>F11/F$12</f>
        <v>0.91482484473823478</v>
      </c>
    </row>
    <row r="12" spans="1:7" s="6" customFormat="1" x14ac:dyDescent="0.25">
      <c r="A12" s="6" t="s">
        <v>7</v>
      </c>
      <c r="B12" s="6" t="s">
        <v>9</v>
      </c>
      <c r="C12" s="6" t="s">
        <v>24</v>
      </c>
      <c r="D12" s="6">
        <v>1999</v>
      </c>
      <c r="E12" s="6">
        <f>D12-1995</f>
        <v>4</v>
      </c>
      <c r="F12" s="7">
        <v>10235.412201560641</v>
      </c>
      <c r="G12" s="9">
        <f>F12/F$12</f>
        <v>1</v>
      </c>
    </row>
    <row r="13" spans="1:7" x14ac:dyDescent="0.25">
      <c r="A13" t="s">
        <v>11</v>
      </c>
      <c r="B13" t="s">
        <v>12</v>
      </c>
      <c r="C13" t="s">
        <v>21</v>
      </c>
      <c r="D13">
        <v>2010</v>
      </c>
      <c r="E13">
        <v>9</v>
      </c>
      <c r="F13" s="3">
        <v>153.43381440499851</v>
      </c>
      <c r="G13" s="10">
        <f t="shared" ref="G13:G21" si="2">F13/AVERAGE(F$17,F$18)</f>
        <v>0.657715680498274</v>
      </c>
    </row>
    <row r="14" spans="1:7" x14ac:dyDescent="0.25">
      <c r="A14" t="s">
        <v>11</v>
      </c>
      <c r="B14" t="s">
        <v>13</v>
      </c>
      <c r="C14" t="s">
        <v>21</v>
      </c>
      <c r="D14">
        <v>2010</v>
      </c>
      <c r="E14">
        <v>8</v>
      </c>
      <c r="F14" s="3">
        <v>149.0324430973194</v>
      </c>
      <c r="G14" s="10">
        <f t="shared" si="2"/>
        <v>0.63884858176921155</v>
      </c>
    </row>
    <row r="15" spans="1:7" x14ac:dyDescent="0.25">
      <c r="A15" t="s">
        <v>11</v>
      </c>
      <c r="B15" t="s">
        <v>14</v>
      </c>
      <c r="C15" t="s">
        <v>21</v>
      </c>
      <c r="D15">
        <v>2010</v>
      </c>
      <c r="E15">
        <v>8</v>
      </c>
      <c r="F15" s="3">
        <v>91.359085162717989</v>
      </c>
      <c r="G15" s="10">
        <f t="shared" si="2"/>
        <v>0.39162360070701135</v>
      </c>
    </row>
    <row r="16" spans="1:7" x14ac:dyDescent="0.25">
      <c r="A16" t="s">
        <v>11</v>
      </c>
      <c r="B16" t="s">
        <v>15</v>
      </c>
      <c r="C16" t="s">
        <v>21</v>
      </c>
      <c r="D16">
        <v>2010</v>
      </c>
      <c r="E16">
        <v>15</v>
      </c>
      <c r="F16" s="3">
        <v>7.8131409294778269</v>
      </c>
      <c r="G16" s="10">
        <f t="shared" si="2"/>
        <v>3.3492130292063015E-2</v>
      </c>
    </row>
    <row r="17" spans="1:7" x14ac:dyDescent="0.3">
      <c r="A17" t="s">
        <v>11</v>
      </c>
      <c r="B17" t="s">
        <v>16</v>
      </c>
      <c r="C17" t="s">
        <v>21</v>
      </c>
      <c r="D17">
        <v>2011</v>
      </c>
      <c r="E17">
        <v>0</v>
      </c>
      <c r="F17" s="3">
        <v>211.85330059482752</v>
      </c>
      <c r="G17" s="10">
        <f t="shared" si="2"/>
        <v>0.90813904553488711</v>
      </c>
    </row>
    <row r="18" spans="1:7" x14ac:dyDescent="0.3">
      <c r="A18" t="s">
        <v>11</v>
      </c>
      <c r="B18" t="s">
        <v>17</v>
      </c>
      <c r="C18" t="s">
        <v>21</v>
      </c>
      <c r="D18">
        <v>2011</v>
      </c>
      <c r="E18">
        <v>0</v>
      </c>
      <c r="F18" s="3">
        <v>254.71247837142653</v>
      </c>
      <c r="G18" s="10">
        <f t="shared" si="2"/>
        <v>1.091860954465113</v>
      </c>
    </row>
    <row r="19" spans="1:7" x14ac:dyDescent="0.3">
      <c r="A19" t="s">
        <v>11</v>
      </c>
      <c r="B19" t="s">
        <v>18</v>
      </c>
      <c r="C19" t="s">
        <v>21</v>
      </c>
      <c r="D19">
        <v>2010</v>
      </c>
      <c r="E19">
        <v>8</v>
      </c>
      <c r="F19" s="3">
        <v>75.852183824598768</v>
      </c>
      <c r="G19" s="10">
        <f t="shared" si="2"/>
        <v>0.32515108155879147</v>
      </c>
    </row>
    <row r="20" spans="1:7" x14ac:dyDescent="0.3">
      <c r="A20" t="s">
        <v>11</v>
      </c>
      <c r="B20" t="s">
        <v>19</v>
      </c>
      <c r="C20" t="s">
        <v>21</v>
      </c>
      <c r="D20">
        <v>2010</v>
      </c>
      <c r="E20">
        <v>28</v>
      </c>
      <c r="F20" s="3">
        <v>21.194754837443543</v>
      </c>
      <c r="G20" s="10">
        <f t="shared" si="2"/>
        <v>9.0854305193165605E-2</v>
      </c>
    </row>
    <row r="21" spans="1:7" x14ac:dyDescent="0.3">
      <c r="A21" t="s">
        <v>11</v>
      </c>
      <c r="B21" t="s">
        <v>20</v>
      </c>
      <c r="C21" t="s">
        <v>21</v>
      </c>
      <c r="D21">
        <v>2010</v>
      </c>
      <c r="E21">
        <v>4</v>
      </c>
      <c r="F21" s="3">
        <v>250.36451413885825</v>
      </c>
      <c r="G21" s="10">
        <f t="shared" si="2"/>
        <v>1.0732227926942184</v>
      </c>
    </row>
    <row r="22" spans="1:7" s="12" customFormat="1" x14ac:dyDescent="0.3">
      <c r="A22" s="12" t="s">
        <v>23</v>
      </c>
      <c r="B22" s="12" t="s">
        <v>25</v>
      </c>
      <c r="C22" s="12" t="s">
        <v>10</v>
      </c>
      <c r="D22" s="12">
        <v>2000</v>
      </c>
      <c r="E22" s="12">
        <v>1</v>
      </c>
      <c r="F22" s="13">
        <v>3354.587027396241</v>
      </c>
      <c r="G22" s="14">
        <f>F22/F22</f>
        <v>1</v>
      </c>
    </row>
    <row r="23" spans="1:7" s="12" customFormat="1" x14ac:dyDescent="0.3">
      <c r="A23" s="12" t="s">
        <v>23</v>
      </c>
      <c r="B23" s="12" t="s">
        <v>25</v>
      </c>
      <c r="C23" s="12" t="s">
        <v>10</v>
      </c>
      <c r="D23" s="12">
        <v>2012</v>
      </c>
      <c r="E23" s="12">
        <f>2012-1999</f>
        <v>13</v>
      </c>
      <c r="F23" s="13">
        <v>824.3819117082503</v>
      </c>
      <c r="G23" s="14">
        <f>F23/F22</f>
        <v>0.24574765983880822</v>
      </c>
    </row>
    <row r="24" spans="1:7" s="15" customFormat="1" x14ac:dyDescent="0.3">
      <c r="A24" s="15" t="s">
        <v>23</v>
      </c>
      <c r="B24" s="15" t="s">
        <v>26</v>
      </c>
      <c r="C24" s="15" t="s">
        <v>24</v>
      </c>
      <c r="D24" s="15">
        <v>2000</v>
      </c>
      <c r="E24" s="15">
        <v>1</v>
      </c>
      <c r="F24" s="16">
        <v>3949.9679253833137</v>
      </c>
      <c r="G24" s="17">
        <f>F24/F24</f>
        <v>1</v>
      </c>
    </row>
    <row r="25" spans="1:7" s="15" customFormat="1" x14ac:dyDescent="0.3">
      <c r="A25" s="15" t="s">
        <v>23</v>
      </c>
      <c r="B25" s="15" t="s">
        <v>26</v>
      </c>
      <c r="C25" s="15" t="s">
        <v>24</v>
      </c>
      <c r="D25" s="15">
        <v>2012</v>
      </c>
      <c r="E25" s="15">
        <v>13</v>
      </c>
      <c r="F25" s="16">
        <v>2945.5979498088936</v>
      </c>
      <c r="G25" s="17">
        <f>F25/F24</f>
        <v>0.74572705537173345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H23" sqref="H23"/>
    </sheetView>
  </sheetViews>
  <sheetFormatPr defaultColWidth="8.88671875" defaultRowHeight="13.2" x14ac:dyDescent="0.25"/>
  <cols>
    <col min="1" max="1" width="11" style="18" customWidth="1"/>
    <col min="2" max="2" width="16.5546875" style="18" customWidth="1"/>
    <col min="3" max="3" width="16.5546875" style="18" bestFit="1" customWidth="1"/>
    <col min="4" max="4" width="10.6640625" style="18" bestFit="1" customWidth="1"/>
    <col min="5" max="5" width="5.5546875" style="18" customWidth="1"/>
    <col min="6" max="6" width="16.44140625" style="18" bestFit="1" customWidth="1"/>
    <col min="7" max="7" width="8.88671875" style="18"/>
    <col min="8" max="8" width="13.33203125" style="18" customWidth="1"/>
    <col min="9" max="9" width="13.44140625" style="18" bestFit="1" customWidth="1"/>
    <col min="10" max="10" width="35.33203125" style="18" customWidth="1"/>
    <col min="11" max="16384" width="8.88671875" style="18"/>
  </cols>
  <sheetData>
    <row r="1" spans="1:7" s="1" customFormat="1" ht="15" x14ac:dyDescent="0.25">
      <c r="A1" s="1" t="s">
        <v>6</v>
      </c>
      <c r="B1" s="1" t="s">
        <v>0</v>
      </c>
      <c r="C1" s="1" t="s">
        <v>1</v>
      </c>
      <c r="D1" s="1" t="s">
        <v>8</v>
      </c>
      <c r="E1" s="1" t="s">
        <v>2</v>
      </c>
      <c r="F1" s="2" t="s">
        <v>27</v>
      </c>
      <c r="G1" s="1" t="s">
        <v>22</v>
      </c>
    </row>
    <row r="2" spans="1:7" customFormat="1" ht="15" x14ac:dyDescent="0.25">
      <c r="A2" t="s">
        <v>7</v>
      </c>
      <c r="B2" t="s">
        <v>5</v>
      </c>
      <c r="C2" t="s">
        <v>4</v>
      </c>
      <c r="D2">
        <v>2012</v>
      </c>
      <c r="E2">
        <f t="shared" ref="E2:E8" si="0">D2-1998</f>
        <v>14</v>
      </c>
      <c r="F2" s="3">
        <v>1840</v>
      </c>
      <c r="G2" s="8">
        <f>F2/$F4</f>
        <v>0.39569892473118279</v>
      </c>
    </row>
    <row r="3" spans="1:7" customFormat="1" ht="15" x14ac:dyDescent="0.25">
      <c r="A3" t="s">
        <v>7</v>
      </c>
      <c r="B3" t="s">
        <v>5</v>
      </c>
      <c r="C3" t="s">
        <v>4</v>
      </c>
      <c r="D3">
        <v>2002</v>
      </c>
      <c r="E3">
        <f t="shared" si="0"/>
        <v>4</v>
      </c>
      <c r="F3" s="3">
        <v>4350</v>
      </c>
      <c r="G3" s="8">
        <f>F3/$F4</f>
        <v>0.93548387096774188</v>
      </c>
    </row>
    <row r="4" spans="1:7" customFormat="1" ht="15" x14ac:dyDescent="0.25">
      <c r="A4" t="s">
        <v>7</v>
      </c>
      <c r="B4" t="s">
        <v>5</v>
      </c>
      <c r="C4" t="s">
        <v>4</v>
      </c>
      <c r="D4">
        <v>1999</v>
      </c>
      <c r="E4">
        <f t="shared" si="0"/>
        <v>1</v>
      </c>
      <c r="F4" s="3">
        <v>4650</v>
      </c>
      <c r="G4" s="8">
        <f>F4/$F4</f>
        <v>1</v>
      </c>
    </row>
    <row r="5" spans="1:7" s="19" customFormat="1" ht="15" x14ac:dyDescent="0.25">
      <c r="A5" s="19" t="s">
        <v>7</v>
      </c>
      <c r="B5" s="19" t="s">
        <v>5</v>
      </c>
      <c r="C5" s="19" t="s">
        <v>24</v>
      </c>
      <c r="D5" s="19">
        <v>2011</v>
      </c>
      <c r="E5" s="19">
        <f t="shared" ref="E5" si="1">D5-1998</f>
        <v>13</v>
      </c>
      <c r="F5" s="20">
        <v>2600</v>
      </c>
      <c r="G5" s="21">
        <f>F5/F$8</f>
        <v>0.38805970149253732</v>
      </c>
    </row>
    <row r="6" spans="1:7" s="19" customFormat="1" ht="15" x14ac:dyDescent="0.25">
      <c r="A6" s="19" t="s">
        <v>7</v>
      </c>
      <c r="B6" s="19" t="s">
        <v>5</v>
      </c>
      <c r="C6" s="19" t="s">
        <v>24</v>
      </c>
      <c r="D6" s="19">
        <v>2007</v>
      </c>
      <c r="E6" s="19">
        <f t="shared" si="0"/>
        <v>9</v>
      </c>
      <c r="F6" s="20">
        <v>5600</v>
      </c>
      <c r="G6" s="21">
        <f>F6/F$8</f>
        <v>0.83582089552238803</v>
      </c>
    </row>
    <row r="7" spans="1:7" s="19" customFormat="1" ht="15" x14ac:dyDescent="0.25">
      <c r="A7" s="19" t="s">
        <v>7</v>
      </c>
      <c r="B7" s="19" t="s">
        <v>5</v>
      </c>
      <c r="C7" s="19" t="s">
        <v>24</v>
      </c>
      <c r="D7" s="19">
        <v>2002</v>
      </c>
      <c r="E7" s="19">
        <f t="shared" si="0"/>
        <v>4</v>
      </c>
      <c r="F7" s="20">
        <v>6450</v>
      </c>
      <c r="G7" s="21">
        <f>F7/F$8</f>
        <v>0.96268656716417911</v>
      </c>
    </row>
    <row r="8" spans="1:7" s="19" customFormat="1" ht="15" x14ac:dyDescent="0.25">
      <c r="A8" s="19" t="s">
        <v>7</v>
      </c>
      <c r="B8" s="19" t="s">
        <v>5</v>
      </c>
      <c r="C8" s="19" t="s">
        <v>24</v>
      </c>
      <c r="D8" s="19">
        <v>1999</v>
      </c>
      <c r="E8" s="19">
        <f t="shared" si="0"/>
        <v>1</v>
      </c>
      <c r="F8" s="20">
        <v>6700</v>
      </c>
      <c r="G8" s="21">
        <f>F8/F$8</f>
        <v>1</v>
      </c>
    </row>
    <row r="9" spans="1:7" s="22" customFormat="1" ht="15" x14ac:dyDescent="0.25">
      <c r="A9" s="22" t="s">
        <v>7</v>
      </c>
      <c r="B9" s="22" t="s">
        <v>9</v>
      </c>
      <c r="C9" s="22" t="s">
        <v>24</v>
      </c>
      <c r="D9" s="22">
        <v>2012</v>
      </c>
      <c r="E9" s="22">
        <f>D9-1995</f>
        <v>17</v>
      </c>
      <c r="F9" s="23">
        <v>500</v>
      </c>
      <c r="G9" s="24">
        <f>F9/F$12</f>
        <v>0.10101010101010101</v>
      </c>
    </row>
    <row r="10" spans="1:7" s="22" customFormat="1" ht="15" x14ac:dyDescent="0.25">
      <c r="A10" s="22" t="s">
        <v>7</v>
      </c>
      <c r="B10" s="22" t="s">
        <v>9</v>
      </c>
      <c r="C10" s="22" t="s">
        <v>24</v>
      </c>
      <c r="D10" s="22">
        <v>2007</v>
      </c>
      <c r="E10" s="22">
        <f>D10-1995</f>
        <v>12</v>
      </c>
      <c r="F10" s="23">
        <v>1350</v>
      </c>
      <c r="G10" s="24">
        <f>F10/F$12</f>
        <v>0.27272727272727271</v>
      </c>
    </row>
    <row r="11" spans="1:7" s="22" customFormat="1" ht="15" x14ac:dyDescent="0.25">
      <c r="A11" s="22" t="s">
        <v>7</v>
      </c>
      <c r="B11" s="22" t="s">
        <v>9</v>
      </c>
      <c r="C11" s="22" t="s">
        <v>24</v>
      </c>
      <c r="D11" s="22">
        <v>2002</v>
      </c>
      <c r="E11" s="22">
        <f>D11-1995</f>
        <v>7</v>
      </c>
      <c r="F11" s="23">
        <v>4250</v>
      </c>
      <c r="G11" s="24">
        <f>F11/F$12</f>
        <v>0.85858585858585856</v>
      </c>
    </row>
    <row r="12" spans="1:7" s="22" customFormat="1" ht="15" x14ac:dyDescent="0.25">
      <c r="A12" s="22" t="s">
        <v>7</v>
      </c>
      <c r="B12" s="22" t="s">
        <v>9</v>
      </c>
      <c r="C12" s="22" t="s">
        <v>24</v>
      </c>
      <c r="D12" s="22">
        <v>1999</v>
      </c>
      <c r="E12" s="22">
        <f>D12-1995</f>
        <v>4</v>
      </c>
      <c r="F12" s="23">
        <v>4950</v>
      </c>
      <c r="G12" s="24">
        <f>F12/F$12</f>
        <v>1</v>
      </c>
    </row>
    <row r="13" spans="1:7" customFormat="1" ht="15" x14ac:dyDescent="0.25">
      <c r="A13" t="s">
        <v>11</v>
      </c>
      <c r="B13" t="s">
        <v>12</v>
      </c>
      <c r="C13" t="s">
        <v>21</v>
      </c>
      <c r="D13">
        <v>2010</v>
      </c>
      <c r="E13">
        <v>9</v>
      </c>
      <c r="F13" s="3">
        <v>13867</v>
      </c>
      <c r="G13" s="10">
        <f t="shared" ref="G13:G20" si="2">F13/$F$17</f>
        <v>0.85954255253207712</v>
      </c>
    </row>
    <row r="14" spans="1:7" customFormat="1" ht="15" x14ac:dyDescent="0.25">
      <c r="A14" t="s">
        <v>11</v>
      </c>
      <c r="B14" t="s">
        <v>13</v>
      </c>
      <c r="C14" t="s">
        <v>21</v>
      </c>
      <c r="D14">
        <v>2010</v>
      </c>
      <c r="E14">
        <v>8</v>
      </c>
      <c r="F14" s="3">
        <v>8400</v>
      </c>
      <c r="G14" s="10">
        <f t="shared" si="2"/>
        <v>0.52067191470898155</v>
      </c>
    </row>
    <row r="15" spans="1:7" customFormat="1" ht="15" x14ac:dyDescent="0.25">
      <c r="A15" t="s">
        <v>11</v>
      </c>
      <c r="B15" t="s">
        <v>14</v>
      </c>
      <c r="C15" t="s">
        <v>21</v>
      </c>
      <c r="D15">
        <v>2010</v>
      </c>
      <c r="E15">
        <v>8</v>
      </c>
      <c r="F15" s="3">
        <v>11733</v>
      </c>
      <c r="G15" s="10">
        <f t="shared" si="2"/>
        <v>0.7272670922952954</v>
      </c>
    </row>
    <row r="16" spans="1:7" customFormat="1" ht="14.4" x14ac:dyDescent="0.3">
      <c r="A16" t="s">
        <v>11</v>
      </c>
      <c r="B16" t="s">
        <v>15</v>
      </c>
      <c r="C16" t="s">
        <v>21</v>
      </c>
      <c r="D16">
        <v>2010</v>
      </c>
      <c r="E16">
        <v>15</v>
      </c>
      <c r="F16" s="3">
        <v>9600</v>
      </c>
      <c r="G16" s="10">
        <f t="shared" si="2"/>
        <v>0.5950536168102647</v>
      </c>
    </row>
    <row r="17" spans="1:7" customFormat="1" ht="14.4" x14ac:dyDescent="0.3">
      <c r="A17" t="s">
        <v>11</v>
      </c>
      <c r="B17" s="32" t="s">
        <v>28</v>
      </c>
      <c r="C17" t="s">
        <v>21</v>
      </c>
      <c r="D17">
        <v>2011</v>
      </c>
      <c r="E17">
        <v>0</v>
      </c>
      <c r="F17" s="3">
        <f>AVERAGE(17733,14533)</f>
        <v>16133</v>
      </c>
      <c r="G17" s="10">
        <f t="shared" si="2"/>
        <v>1</v>
      </c>
    </row>
    <row r="18" spans="1:7" customFormat="1" ht="14.4" x14ac:dyDescent="0.3">
      <c r="A18" t="s">
        <v>11</v>
      </c>
      <c r="B18" t="s">
        <v>18</v>
      </c>
      <c r="C18" t="s">
        <v>21</v>
      </c>
      <c r="D18">
        <v>2010</v>
      </c>
      <c r="E18">
        <v>8</v>
      </c>
      <c r="F18" s="3">
        <v>4000</v>
      </c>
      <c r="G18" s="10">
        <f t="shared" si="2"/>
        <v>0.24793900700427696</v>
      </c>
    </row>
    <row r="19" spans="1:7" customFormat="1" ht="14.4" x14ac:dyDescent="0.3">
      <c r="A19" t="s">
        <v>11</v>
      </c>
      <c r="B19" t="s">
        <v>19</v>
      </c>
      <c r="C19" t="s">
        <v>21</v>
      </c>
      <c r="D19">
        <v>2010</v>
      </c>
      <c r="E19">
        <v>28</v>
      </c>
      <c r="F19" s="3">
        <v>1733</v>
      </c>
      <c r="G19" s="10">
        <f t="shared" si="2"/>
        <v>0.10741957478460298</v>
      </c>
    </row>
    <row r="20" spans="1:7" customFormat="1" ht="14.4" x14ac:dyDescent="0.3">
      <c r="A20" t="s">
        <v>11</v>
      </c>
      <c r="B20" t="s">
        <v>20</v>
      </c>
      <c r="C20" t="s">
        <v>21</v>
      </c>
      <c r="D20">
        <v>2010</v>
      </c>
      <c r="E20">
        <v>4</v>
      </c>
      <c r="F20" s="31">
        <v>37200</v>
      </c>
      <c r="G20" s="10">
        <f t="shared" si="2"/>
        <v>2.3058327651397756</v>
      </c>
    </row>
    <row r="21" spans="1:7" s="27" customFormat="1" ht="14.4" x14ac:dyDescent="0.3">
      <c r="A21" s="27" t="s">
        <v>23</v>
      </c>
      <c r="B21" s="27" t="s">
        <v>25</v>
      </c>
      <c r="C21" s="27" t="s">
        <v>10</v>
      </c>
      <c r="D21" s="27">
        <v>2000</v>
      </c>
      <c r="E21" s="27">
        <v>1</v>
      </c>
      <c r="F21" s="28">
        <v>4604</v>
      </c>
      <c r="G21" s="29">
        <f>F21/F21</f>
        <v>1</v>
      </c>
    </row>
    <row r="22" spans="1:7" s="27" customFormat="1" ht="14.4" x14ac:dyDescent="0.3">
      <c r="A22" s="27" t="s">
        <v>23</v>
      </c>
      <c r="B22" s="27" t="s">
        <v>25</v>
      </c>
      <c r="C22" s="27" t="s">
        <v>10</v>
      </c>
      <c r="D22" s="27">
        <v>2012</v>
      </c>
      <c r="E22" s="27">
        <f>2012-1999</f>
        <v>13</v>
      </c>
      <c r="F22" s="28">
        <v>1378</v>
      </c>
      <c r="G22" s="29">
        <f>F22/F21</f>
        <v>0.29930495221546483</v>
      </c>
    </row>
    <row r="23" spans="1:7" s="25" customFormat="1" ht="14.4" x14ac:dyDescent="0.3">
      <c r="A23" s="25" t="s">
        <v>23</v>
      </c>
      <c r="B23" s="25" t="s">
        <v>26</v>
      </c>
      <c r="C23" s="25" t="s">
        <v>24</v>
      </c>
      <c r="D23" s="25">
        <v>2000</v>
      </c>
      <c r="E23" s="25">
        <v>1</v>
      </c>
      <c r="F23" s="26">
        <v>5421</v>
      </c>
      <c r="G23" s="30">
        <f>F23/F23</f>
        <v>1</v>
      </c>
    </row>
    <row r="24" spans="1:7" s="25" customFormat="1" ht="14.4" x14ac:dyDescent="0.3">
      <c r="A24" s="25" t="s">
        <v>23</v>
      </c>
      <c r="B24" s="25" t="s">
        <v>26</v>
      </c>
      <c r="C24" s="25" t="s">
        <v>24</v>
      </c>
      <c r="D24" s="25">
        <v>2012</v>
      </c>
      <c r="E24" s="25">
        <v>13</v>
      </c>
      <c r="F24" s="26">
        <v>3855</v>
      </c>
      <c r="G24" s="30">
        <f>F24/F23</f>
        <v>0.71112340896513559</v>
      </c>
    </row>
  </sheetData>
  <pageMargins left="0.7" right="0.7" top="0.75" bottom="0.75" header="0.3" footer="0.3"/>
  <pageSetup orientation="portrait" horizontalDpi="4294967292" vertic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A17" sqref="A17"/>
    </sheetView>
  </sheetViews>
  <sheetFormatPr defaultRowHeight="14.4" x14ac:dyDescent="0.3"/>
  <cols>
    <col min="1" max="1" width="33.88671875" bestFit="1" customWidth="1"/>
  </cols>
  <sheetData>
    <row r="1" spans="1:4" x14ac:dyDescent="0.3">
      <c r="A1" t="s">
        <v>29</v>
      </c>
    </row>
    <row r="2" spans="1:4" x14ac:dyDescent="0.3">
      <c r="A2" t="s">
        <v>30</v>
      </c>
    </row>
    <row r="3" spans="1:4" x14ac:dyDescent="0.3">
      <c r="B3" s="1" t="s">
        <v>32</v>
      </c>
      <c r="C3" s="1" t="s">
        <v>33</v>
      </c>
      <c r="D3" s="1" t="s">
        <v>34</v>
      </c>
    </row>
    <row r="4" spans="1:4" x14ac:dyDescent="0.3">
      <c r="A4" t="s">
        <v>31</v>
      </c>
      <c r="B4">
        <v>15</v>
      </c>
      <c r="C4">
        <v>11</v>
      </c>
      <c r="D4">
        <v>27</v>
      </c>
    </row>
    <row r="5" spans="1:4" x14ac:dyDescent="0.3">
      <c r="A5" t="s">
        <v>35</v>
      </c>
      <c r="B5">
        <v>13</v>
      </c>
      <c r="C5">
        <v>18</v>
      </c>
      <c r="D5">
        <v>31</v>
      </c>
    </row>
    <row r="7" spans="1:4" x14ac:dyDescent="0.3">
      <c r="A7" s="33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BACompare</vt:lpstr>
      <vt:lpstr>DensityCompare</vt:lpstr>
      <vt:lpstr>TCurveResults</vt:lpstr>
      <vt:lpstr>Sheet3</vt:lpstr>
      <vt:lpstr>BAgraph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 Geological Survey</dc:creator>
  <cp:lastModifiedBy>USGS</cp:lastModifiedBy>
  <cp:lastPrinted>2014-02-24T19:04:08Z</cp:lastPrinted>
  <dcterms:created xsi:type="dcterms:W3CDTF">2013-01-14T21:10:54Z</dcterms:created>
  <dcterms:modified xsi:type="dcterms:W3CDTF">2014-02-27T00:39:53Z</dcterms:modified>
</cp:coreProperties>
</file>