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ptain\Syracuse\Syracuse\CIS655\"/>
    </mc:Choice>
  </mc:AlternateContent>
  <xr:revisionPtr revIDLastSave="0" documentId="13_ncr:1_{EB7DAD10-4E61-4139-AF1D-C28D1D7D67CB}" xr6:coauthVersionLast="45" xr6:coauthVersionMax="45" xr10:uidLastSave="{00000000-0000-0000-0000-000000000000}"/>
  <bookViews>
    <workbookView xWindow="-120" yWindow="-120" windowWidth="29040" windowHeight="15840" tabRatio="500" activeTab="10" xr2:uid="{00000000-000D-0000-FFFF-FFFF00000000}"/>
  </bookViews>
  <sheets>
    <sheet name="Live 1" sheetId="1" r:id="rId1"/>
    <sheet name="Week 1" sheetId="2" r:id="rId2"/>
    <sheet name="Week 2" sheetId="3" r:id="rId3"/>
    <sheet name="Live 2" sheetId="4" r:id="rId4"/>
    <sheet name="HW2" sheetId="5" r:id="rId5"/>
    <sheet name="Live 3" sheetId="6" r:id="rId6"/>
    <sheet name="Live 4" sheetId="7" r:id="rId7"/>
    <sheet name="Live 4.2" sheetId="8" r:id="rId8"/>
    <sheet name="Sheet1" sheetId="11" r:id="rId9"/>
    <sheet name="Live 5" sheetId="9" r:id="rId10"/>
    <sheet name="Live 6" sheetId="10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S63" i="8" l="1"/>
  <c r="V61" i="8"/>
  <c r="U61" i="8"/>
  <c r="T61" i="8"/>
  <c r="S61" i="8"/>
  <c r="M55" i="9"/>
  <c r="M54" i="9"/>
  <c r="Z88" i="9"/>
  <c r="U111" i="9" l="1"/>
  <c r="T111" i="9"/>
  <c r="T110" i="9"/>
  <c r="W104" i="9"/>
  <c r="V104" i="9" s="1"/>
  <c r="S102" i="9"/>
  <c r="W101" i="9"/>
  <c r="T101" i="9"/>
  <c r="U97" i="9"/>
  <c r="U95" i="9"/>
  <c r="V95" i="9"/>
  <c r="W95" i="9"/>
  <c r="S93" i="9"/>
  <c r="W92" i="9"/>
  <c r="T92" i="9"/>
  <c r="P94" i="9"/>
  <c r="P93" i="9"/>
  <c r="P92" i="9"/>
  <c r="U104" i="9" l="1"/>
  <c r="U106" i="9" s="1"/>
  <c r="H42" i="8"/>
  <c r="I34" i="2" l="1"/>
  <c r="H35" i="2" s="1"/>
  <c r="I27" i="2"/>
  <c r="I28" i="2" s="1"/>
  <c r="I29" i="2" s="1"/>
  <c r="I26" i="2"/>
  <c r="M34" i="1"/>
  <c r="N34" i="1" s="1"/>
  <c r="N35" i="1" s="1"/>
</calcChain>
</file>

<file path=xl/sharedStrings.xml><?xml version="1.0" encoding="utf-8"?>
<sst xmlns="http://schemas.openxmlformats.org/spreadsheetml/2006/main" count="983" uniqueCount="647">
  <si>
    <t>TRY TO FIND A PAPER ON MEMORY, DO NOT FOCUS ON CPU</t>
  </si>
  <si>
    <t>Parallelism</t>
  </si>
  <si>
    <t>Limited resources, must execute in parallel</t>
  </si>
  <si>
    <t>One example (of four): pipelining</t>
  </si>
  <si>
    <r>
      <rPr>
        <sz val="11"/>
        <color rgb="FF000000"/>
        <rFont val="Calibri"/>
        <family val="2"/>
        <charset val="1"/>
      </rPr>
      <t xml:space="preserve">Dividing instruction to be executed into </t>
    </r>
    <r>
      <rPr>
        <b/>
        <sz val="11"/>
        <color rgb="FF000000"/>
        <rFont val="Calibri"/>
        <family val="2"/>
        <charset val="1"/>
      </rPr>
      <t>stages</t>
    </r>
  </si>
  <si>
    <t>Five stages:</t>
  </si>
  <si>
    <t>Instruction Fetch (Ifetch)</t>
  </si>
  <si>
    <t>In memory first (once you load program)</t>
  </si>
  <si>
    <t>Program Counter (PC) points to location of instruction set in memory</t>
  </si>
  <si>
    <t>Register read (reg)</t>
  </si>
  <si>
    <t>Instruction decode</t>
  </si>
  <si>
    <t>Interpret/understand instruciton</t>
  </si>
  <si>
    <t>Also: read registers you want to work on</t>
  </si>
  <si>
    <t>Say you want to add two numbers, must have the registers where the two numbers are</t>
  </si>
  <si>
    <t>Execute (ALU)</t>
  </si>
  <si>
    <t>the ALU will perform the action if its add/substract/etc</t>
  </si>
  <si>
    <t>Data Memory Access (Dmem)</t>
  </si>
  <si>
    <t>for instructions like load/store, must work between memory and register</t>
  </si>
  <si>
    <t>Register Write (Reg)</t>
  </si>
  <si>
    <t>Destination of operation</t>
  </si>
  <si>
    <t>For registers, can ask registers to be read in the first half of the cycle and written (or vice versa) in the second half</t>
  </si>
  <si>
    <t>No longer have a conflict if two instruction sets are accessing registers on the same cycle</t>
  </si>
  <si>
    <t>Principle of Locality</t>
  </si>
  <si>
    <t>Temporal: if an item is referenced, it will tend to be referenced again soon (loops, reuse)</t>
  </si>
  <si>
    <t>Spacial: if an item is referenced, items whose addresses are close by tend to be referenced again soon (straight-line code, aray access)</t>
  </si>
  <si>
    <t>Focus on the Common Case</t>
  </si>
  <si>
    <t>Amdahl's Law</t>
  </si>
  <si>
    <t>Processor Performance Equation</t>
  </si>
  <si>
    <t>CPU Time = seconds/program = instructions/program x cycles/instruction x seconds/cycle</t>
  </si>
  <si>
    <t>Latency Lagging Bandwith</t>
  </si>
  <si>
    <t>Bandwith doubles, latency improves by a smaller factor</t>
  </si>
  <si>
    <t>Bandwith easier to sell</t>
  </si>
  <si>
    <r>
      <rPr>
        <sz val="11"/>
        <color rgb="FF000000"/>
        <rFont val="Calibri"/>
        <family val="2"/>
        <charset val="1"/>
      </rPr>
      <t xml:space="preserve">Latency helps Bandwith, but </t>
    </r>
    <r>
      <rPr>
        <b/>
        <sz val="11"/>
        <color rgb="FF000000"/>
        <rFont val="Calibri"/>
        <family val="2"/>
        <charset val="1"/>
      </rPr>
      <t>not vice versa</t>
    </r>
  </si>
  <si>
    <t>Latency: finish task earlier, get more data to process</t>
  </si>
  <si>
    <t>Power Consumption</t>
  </si>
  <si>
    <t>Dynamic: depends on the load</t>
  </si>
  <si>
    <t>Traditional dominant energy consumption has been switch transistors</t>
  </si>
  <si>
    <t>Static: even when a transistor is off, this is static</t>
  </si>
  <si>
    <t>Leakage current increases in processors with smaller transistor sizes</t>
  </si>
  <si>
    <t>Increasing the number of transistors increases power even if they are turned off</t>
  </si>
  <si>
    <t>CMOS transistor has the lowest leakage technology</t>
  </si>
  <si>
    <t>Data level parallelism (DLP)</t>
  </si>
  <si>
    <t>Arises because there are many data items that can be operated on at the same time</t>
  </si>
  <si>
    <t>Task Level parallelism (TLP)</t>
  </si>
  <si>
    <t>Arises because tasks of work are created that can operate independently and largely in parallel</t>
  </si>
  <si>
    <t>Hardware Explotation</t>
  </si>
  <si>
    <r>
      <rPr>
        <sz val="11"/>
        <color rgb="FF000000"/>
        <rFont val="Calibri"/>
        <family val="2"/>
        <charset val="1"/>
      </rPr>
      <t xml:space="preserve">Instruction level: explots DLP at modest levels with </t>
    </r>
    <r>
      <rPr>
        <b/>
        <sz val="11"/>
        <color rgb="FF000000"/>
        <rFont val="Calibri"/>
        <family val="2"/>
        <charset val="1"/>
      </rPr>
      <t>compiler</t>
    </r>
    <r>
      <rPr>
        <sz val="11"/>
        <color rgb="FF000000"/>
        <rFont val="Calibri"/>
        <family val="2"/>
        <charset val="1"/>
      </rPr>
      <t xml:space="preserve"> help using ideas like pipelining and at medium levels using ideas like </t>
    </r>
    <r>
      <rPr>
        <b/>
        <sz val="11"/>
        <color rgb="FF000000"/>
        <rFont val="Calibri"/>
        <family val="2"/>
        <charset val="1"/>
      </rPr>
      <t>speculative execution</t>
    </r>
  </si>
  <si>
    <t>Vector Architectures and GPUs: DLP by applying a single instruction to a collection of data in parallel</t>
  </si>
  <si>
    <t>Thread Level: DLP or TLP in a tightly coupled hardware model that allows for interaction among parallel threads</t>
  </si>
  <si>
    <t>Request Level: largely decoupled tasks specified by the programmer or the OS</t>
  </si>
  <si>
    <t>TDP: thermal design power</t>
  </si>
  <si>
    <t>sustained power consumption</t>
  </si>
  <si>
    <t>neither peak power (which can be 1.5x higher), nor average actual power consumed</t>
  </si>
  <si>
    <t>Power: engery per unit of time</t>
  </si>
  <si>
    <t>1 watt = 1 joule per second</t>
  </si>
  <si>
    <t>Chip</t>
  </si>
  <si>
    <t>Die Size</t>
  </si>
  <si>
    <t>Est. Defect rate</t>
  </si>
  <si>
    <t>Manufacturing size</t>
  </si>
  <si>
    <t>Transistors</t>
  </si>
  <si>
    <t>IBM Power5</t>
  </si>
  <si>
    <t>Sun Niagra</t>
  </si>
  <si>
    <t>AMD Opteron</t>
  </si>
  <si>
    <t>Combinational output is dependent only on current input</t>
  </si>
  <si>
    <r>
      <rPr>
        <sz val="11"/>
        <color rgb="FF000000"/>
        <rFont val="Calibri"/>
        <family val="2"/>
        <charset val="1"/>
      </rPr>
      <t xml:space="preserve">Sequential means the output depends on the current input as well as </t>
    </r>
    <r>
      <rPr>
        <b/>
        <sz val="11"/>
        <color rgb="FF000000"/>
        <rFont val="Calibri"/>
        <family val="2"/>
        <charset val="1"/>
      </rPr>
      <t>the previous inputs</t>
    </r>
  </si>
  <si>
    <t>Flip-flop: made of two or more latches, so more expensive</t>
  </si>
  <si>
    <t>like a snapshot</t>
  </si>
  <si>
    <t>Latch: depends on clock up or down, just push out what is “heard” at that moment</t>
  </si>
  <si>
    <t>AV8 Pipeline: 5 stages</t>
  </si>
  <si>
    <t>IF: instruction fetch from memory</t>
  </si>
  <si>
    <t>ID: Instruction decode and register read</t>
  </si>
  <si>
    <t>EX: execute operation or calculate address</t>
  </si>
  <si>
    <t>MEM: Access memory operand</t>
  </si>
  <si>
    <t>WB: wrtie result back to register</t>
  </si>
  <si>
    <t>// paper requirments</t>
  </si>
  <si>
    <t>don't just summarize, give technical background and expertise</t>
  </si>
  <si>
    <t>more than summary and feedback</t>
  </si>
  <si>
    <t>need to implement something that you have read about</t>
  </si>
  <si>
    <t>due Tuesday Aug 25th</t>
  </si>
  <si>
    <t>presentation either week 8 or 10</t>
  </si>
  <si>
    <t>//</t>
  </si>
  <si>
    <t>Instruction set</t>
  </si>
  <si>
    <t>middle layer between software and hardware</t>
  </si>
  <si>
    <t>stack: partition in memory</t>
  </si>
  <si>
    <t>it's unique because it is LIFO</t>
  </si>
  <si>
    <t>ALU connected to stack, and also receives data from stack</t>
  </si>
  <si>
    <t>Accumulator: special register connected to ALU</t>
  </si>
  <si>
    <t>Other terminal connected to memory</t>
  </si>
  <si>
    <t>result is also back to accumulator</t>
  </si>
  <si>
    <t>Taxonomy of ISA</t>
  </si>
  <si>
    <t>RISC: divide instruction sets and breaks it down</t>
  </si>
  <si>
    <t>CISC: one instruction can be just carried out</t>
  </si>
  <si>
    <t>RISC: also called load-store architecture</t>
  </si>
  <si>
    <t>only a few instruction types</t>
  </si>
  <si>
    <t>no memory-memory instructions</t>
  </si>
  <si>
    <t>data loaded to registers</t>
  </si>
  <si>
    <t>lw $3, 0($2)</t>
  </si>
  <si>
    <t>st $4, 40($5)</t>
  </si>
  <si>
    <t>in parenthases: base. Number in front is offset</t>
  </si>
  <si>
    <t>all instructions are 32-bits</t>
  </si>
  <si>
    <t>#: immediate addressing mode</t>
  </si>
  <si>
    <t>operand: the data</t>
  </si>
  <si>
    <t>address of the operand: effective address</t>
  </si>
  <si>
    <t>vs.</t>
  </si>
  <si>
    <t>indirect addressing</t>
  </si>
  <si>
    <t>address of address of A in instruction</t>
  </si>
  <si>
    <t>go to memory, find a second address</t>
  </si>
  <si>
    <t>then go to operand</t>
  </si>
  <si>
    <t>to jump/branch: CCR (condition code register)</t>
  </si>
  <si>
    <t>instruction types: I, R, J</t>
  </si>
  <si>
    <t>Instruction fields: opcdoe, rs, rt, immediate</t>
  </si>
  <si>
    <t>MARS:</t>
  </si>
  <si>
    <t>registers: value is in hexidecimal</t>
  </si>
  <si>
    <t>64 in hex: 100</t>
  </si>
  <si>
    <r>
      <t xml:space="preserve">code column next to address: </t>
    </r>
    <r>
      <rPr>
        <b/>
        <sz val="11"/>
        <color rgb="FF000000"/>
        <rFont val="Calibri"/>
        <family val="2"/>
      </rPr>
      <t>32 bit instruction</t>
    </r>
  </si>
  <si>
    <t>translates the source column, which was the original instruction from the code</t>
  </si>
  <si>
    <t>Data segment section</t>
  </si>
  <si>
    <t>4 blocks: because 4 bytes</t>
  </si>
  <si>
    <t>HW:</t>
  </si>
  <si>
    <t>Do Q1 and Q2 this week</t>
  </si>
  <si>
    <t>Q3 explained next week</t>
  </si>
  <si>
    <t>Q2:</t>
  </si>
  <si>
    <t>open an editor, type instructions, hit button, show result, show code in hex/dec, show memory</t>
  </si>
  <si>
    <t>add immediately, add float those are different</t>
  </si>
  <si>
    <t>~50, professor won't count</t>
  </si>
  <si>
    <r>
      <t xml:space="preserve">GUI is </t>
    </r>
    <r>
      <rPr>
        <b/>
        <sz val="11"/>
        <color rgb="FF000000"/>
        <rFont val="Calibri"/>
        <family val="2"/>
      </rPr>
      <t>recommended</t>
    </r>
    <r>
      <rPr>
        <sz val="11"/>
        <color rgb="FF000000"/>
        <rFont val="Calibri"/>
        <family val="2"/>
      </rPr>
      <t>, not required</t>
    </r>
  </si>
  <si>
    <t>how to feed instructions: anyway you want (read from a file, open a text box and type inside the text box)</t>
  </si>
  <si>
    <t>user enters commands like MARS, not binary</t>
  </si>
  <si>
    <t>commands</t>
  </si>
  <si>
    <t>add</t>
  </si>
  <si>
    <t>sub</t>
  </si>
  <si>
    <t>mult</t>
  </si>
  <si>
    <t>div</t>
  </si>
  <si>
    <t>mod</t>
  </si>
  <si>
    <t>sqrt</t>
  </si>
  <si>
    <t>lw</t>
  </si>
  <si>
    <t>sw</t>
  </si>
  <si>
    <t>addi</t>
  </si>
  <si>
    <t>subi</t>
  </si>
  <si>
    <t>leq</t>
  </si>
  <si>
    <t>lest</t>
  </si>
  <si>
    <t>greq</t>
  </si>
  <si>
    <t>grt</t>
  </si>
  <si>
    <t>iseq</t>
  </si>
  <si>
    <t>noeq</t>
  </si>
  <si>
    <t>jmp</t>
  </si>
  <si>
    <t>exit</t>
  </si>
  <si>
    <t>print_char</t>
  </si>
  <si>
    <t>addd</t>
  </si>
  <si>
    <t>r1</t>
  </si>
  <si>
    <t>r10</t>
  </si>
  <si>
    <t>xor</t>
  </si>
  <si>
    <t>adi</t>
  </si>
  <si>
    <t>r2</t>
  </si>
  <si>
    <t>r3</t>
  </si>
  <si>
    <t>r40</t>
  </si>
  <si>
    <t>add documentation:</t>
  </si>
  <si>
    <t>opcode for add</t>
  </si>
  <si>
    <t>add: 000</t>
  </si>
  <si>
    <t>r1: 001</t>
  </si>
  <si>
    <t>r2: 010</t>
  </si>
  <si>
    <t>translation/interpretation of codes</t>
  </si>
  <si>
    <t>opcode</t>
  </si>
  <si>
    <t>3 bits for opcode, 3 for destination, 3 for reg, 3 for reg 2</t>
  </si>
  <si>
    <t>Lower MIPS</t>
  </si>
  <si>
    <t>MARS clone:</t>
  </si>
  <si>
    <t>text box/white screen to type in</t>
  </si>
  <si>
    <t>third screen to show result</t>
  </si>
  <si>
    <t>middle screen</t>
  </si>
  <si>
    <t>add, subi, etc.</t>
  </si>
  <si>
    <t>every time you press enter, you see the binary representation of that instruction</t>
  </si>
  <si>
    <t>Then, you see registers with their values</t>
  </si>
  <si>
    <t>should include some sort of memory/address space</t>
  </si>
  <si>
    <t>16 registers, each one is 8 bits</t>
  </si>
  <si>
    <t>///</t>
  </si>
  <si>
    <t>Pipelining</t>
  </si>
  <si>
    <t>multiple instructinos are overlapped in execution</t>
  </si>
  <si>
    <t>each is a different stage</t>
  </si>
  <si>
    <t>each stage is called pipe stage or segment</t>
  </si>
  <si>
    <t>throughput: # insturcions completed/cycle</t>
  </si>
  <si>
    <t>cycle: could be nanoseconds, minute, doesn't matter. Inside each machine</t>
  </si>
  <si>
    <t>each step takes a machine cycle</t>
  </si>
  <si>
    <t>want to balance the work</t>
  </si>
  <si>
    <t>instruction Fetch</t>
  </si>
  <si>
    <t>IR: instruction register</t>
  </si>
  <si>
    <t>instruction decode/register fetch cycle (ID)</t>
  </si>
  <si>
    <t>decode the instruction and read the registers corresponding to register source specifiers</t>
  </si>
  <si>
    <t>do the equailty test on registers</t>
  </si>
  <si>
    <t>sign-extend</t>
  </si>
  <si>
    <t>compute possible branch tragert address</t>
  </si>
  <si>
    <t>decoding is done in parallel with reading registers</t>
  </si>
  <si>
    <t>Execution/effective address cycle (EX)</t>
  </si>
  <si>
    <t>Stages (RISC)</t>
  </si>
  <si>
    <t>ALU operates on the operands and performs one of three functions:</t>
  </si>
  <si>
    <t>memory reference: adds base register and the offset to form address</t>
  </si>
  <si>
    <t>R-R ALU instruction: perform the operation on the values read from register files</t>
  </si>
  <si>
    <t>R-Immediate ALU</t>
  </si>
  <si>
    <t>Memory Access</t>
  </si>
  <si>
    <t>If load, memory does a read using the effective address</t>
  </si>
  <si>
    <t>If store, then the memory writes the data</t>
  </si>
  <si>
    <t>Reg-reg, reg-imm, load instruction</t>
  </si>
  <si>
    <t>Write-back cycle (WB)</t>
  </si>
  <si>
    <t>Must do write first, so the read doesn't take old data</t>
  </si>
  <si>
    <t>Registers are fast, so can split a cycle</t>
  </si>
  <si>
    <t>separate I and D cache</t>
  </si>
  <si>
    <t>// instruction and data</t>
  </si>
  <si>
    <t>this allows memory to be accessed by two different instructions in the same cycle</t>
  </si>
  <si>
    <t>Performance Issues</t>
  </si>
  <si>
    <t>each instruction is slower, extra regs and time of slowest pipe stage</t>
  </si>
  <si>
    <t>but throughput is higher</t>
  </si>
  <si>
    <t>Ex</t>
  </si>
  <si>
    <t>Unpipelined</t>
  </si>
  <si>
    <t>10ns cycle time</t>
  </si>
  <si>
    <t>4 cycles for ALU (40%), branch (20%), 5 cycles for mem (40%)</t>
  </si>
  <si>
    <t>Pipelining: add 1 ns to clock overhead</t>
  </si>
  <si>
    <t>Speedup:</t>
  </si>
  <si>
    <t>need to find weighted weighted average</t>
  </si>
  <si>
    <t>usually ignore startup time</t>
  </si>
  <si>
    <t>structural: resource conflict</t>
  </si>
  <si>
    <t>Data</t>
  </si>
  <si>
    <t>some combination of instructions cannot be accomodated because of resource conflicts</t>
  </si>
  <si>
    <t>registers: one on rise, one on fall</t>
  </si>
  <si>
    <t>memory: two separate caches</t>
  </si>
  <si>
    <t>can stall/bubble (waste one cycle)</t>
  </si>
  <si>
    <t>Ex:</t>
  </si>
  <si>
    <t>machine1: separate I, D (no structure hazards)</t>
  </si>
  <si>
    <t>machine2: structure hazard (uunified I,D):</t>
  </si>
  <si>
    <t>clock rate 1/1.05 of machine 1</t>
  </si>
  <si>
    <t>40% of instructions are data access</t>
  </si>
  <si>
    <t>which is faster:</t>
  </si>
  <si>
    <t>pipeline stall overhead=1</t>
  </si>
  <si>
    <t>avg: CPI * (clock cycle time) = 1*(clock cycle time)</t>
  </si>
  <si>
    <t>where (1+0.4*1) == 1 + (freq * pipeline stall overhead)</t>
  </si>
  <si>
    <t>CPI: cycles per instructions</t>
  </si>
  <si>
    <t>Avg inst time = CPI * cycle time</t>
  </si>
  <si>
    <t>avg: CPI * (clock cycle time) / 1.05 = (1 + 0.4 * 1) * (clock cycle time) / 1.05 = 1.3 (clock cycle time)</t>
  </si>
  <si>
    <t>1 because must waist a clock cycle, but you only have a conflict of the 40% of the time</t>
  </si>
  <si>
    <t>= 1.3 * (clock cyle time)</t>
  </si>
  <si>
    <t>Hazards (structural, data, control)</t>
  </si>
  <si>
    <t>Occurs because pipelining changes the order of read/write accesses to operands</t>
  </si>
  <si>
    <t>DADD R1, R2, R3</t>
  </si>
  <si>
    <t>DSUB R4, R1, R5</t>
  </si>
  <si>
    <t>AND R6, R1, R7</t>
  </si>
  <si>
    <t>OR R8, R1, R9</t>
  </si>
  <si>
    <t>XOR R10, R1, R11</t>
  </si>
  <si>
    <t>some instructions require the result of another</t>
  </si>
  <si>
    <t>Ex (note the R1s)</t>
  </si>
  <si>
    <t>To detect data hazard:</t>
  </si>
  <si>
    <t>when/where R1 is available</t>
  </si>
  <si>
    <t>when/where R1 is needed</t>
  </si>
  <si>
    <t>F</t>
  </si>
  <si>
    <t>D</t>
  </si>
  <si>
    <t>X</t>
  </si>
  <si>
    <t>M</t>
  </si>
  <si>
    <t>W</t>
  </si>
  <si>
    <t>(ALU)</t>
  </si>
  <si>
    <t>Available halfway through write-back (middle of W)</t>
  </si>
  <si>
    <t>x</t>
  </si>
  <si>
    <t>In middle</t>
  </si>
  <si>
    <t>before the second half of the decoe</t>
  </si>
  <si>
    <t>&lt;&lt;&lt;&lt;&lt;&lt;&lt;</t>
  </si>
  <si>
    <t>If yes, add stall cycle (because you have data hazard)</t>
  </si>
  <si>
    <t xml:space="preserve">minimum number of stall cycles: </t>
  </si>
  <si>
    <t>Need two stall cycles</t>
  </si>
  <si>
    <t>S</t>
  </si>
  <si>
    <t>Fetch is always under the D, followed by S if needed</t>
  </si>
  <si>
    <t>always put stall after fetch</t>
  </si>
  <si>
    <t>can postpone D as much as we want</t>
  </si>
  <si>
    <t>No forwarding solution&gt;&gt;</t>
  </si>
  <si>
    <t>Forwarding solution&gt;&gt;</t>
  </si>
  <si>
    <t>extra hardware: forwarding unit (must pay for it, needs circuits to support it)</t>
  </si>
  <si>
    <t>Instead of waiting for R1, take R1 earlier</t>
  </si>
  <si>
    <t>X is also the latest you can use it. So delay, line up X to X</t>
  </si>
  <si>
    <t>ALU to ALU without giving to the decode stage</t>
  </si>
  <si>
    <t>but must have forwarding unit</t>
  </si>
  <si>
    <t>forward arrow ok</t>
  </si>
  <si>
    <t>Not always the answer</t>
  </si>
  <si>
    <t>LW R1, 0(R2)</t>
  </si>
  <si>
    <t>SUB R4, R1, R5</t>
  </si>
  <si>
    <t>without forwarding</t>
  </si>
  <si>
    <t>with forwarding</t>
  </si>
  <si>
    <r>
      <t xml:space="preserve">Not </t>
    </r>
    <r>
      <rPr>
        <sz val="11"/>
        <color rgb="FF000000"/>
        <rFont val="Calibri"/>
        <family val="2"/>
      </rPr>
      <t>arithmetic</t>
    </r>
  </si>
  <si>
    <t>X is the oven for add, can't take before, but can take right after X</t>
  </si>
  <si>
    <t>Now the oven is M because this is a load operation</t>
  </si>
  <si>
    <r>
      <t xml:space="preserve">R1 is needed at the </t>
    </r>
    <r>
      <rPr>
        <b/>
        <sz val="11"/>
        <color rgb="FF000000"/>
        <rFont val="Calibri"/>
        <family val="2"/>
      </rPr>
      <t>beginning</t>
    </r>
    <r>
      <rPr>
        <sz val="11"/>
        <color rgb="FF000000"/>
        <rFont val="Calibri"/>
        <family val="2"/>
        <charset val="1"/>
      </rPr>
      <t xml:space="preserve"> of X</t>
    </r>
  </si>
  <si>
    <t>is there backwards arrow or not? (drawn below in red)</t>
  </si>
  <si>
    <t>Can put the stall before or after D</t>
  </si>
  <si>
    <t>Still need a stall even with forwarding unit</t>
  </si>
  <si>
    <t>Midterm: like homework 1 and 3</t>
  </si>
  <si>
    <t>open notes, standard exam</t>
  </si>
  <si>
    <t>lectures and homeworks</t>
  </si>
  <si>
    <t>Pipelining Continued</t>
  </si>
  <si>
    <t>Three questions</t>
  </si>
  <si>
    <r>
      <t xml:space="preserve">with forwarding unit and without </t>
    </r>
    <r>
      <rPr>
        <b/>
        <sz val="11"/>
        <color rgb="FF000000"/>
        <rFont val="Calibri"/>
        <family val="2"/>
      </rPr>
      <t>the answers are different</t>
    </r>
  </si>
  <si>
    <t>when/where is r1 (potential hazard register) available</t>
  </si>
  <si>
    <t>if no forwarding</t>
  </si>
  <si>
    <t>when is r1 needed to read from</t>
  </si>
  <si>
    <r>
      <t xml:space="preserve">draw an arrow, if it is backwards </t>
    </r>
    <r>
      <rPr>
        <b/>
        <sz val="11"/>
        <color rgb="FF000000"/>
        <rFont val="Calibri"/>
        <family val="2"/>
      </rPr>
      <t>it is a hazard</t>
    </r>
  </si>
  <si>
    <t>without forwarding, need to add stalls</t>
  </si>
  <si>
    <t>must be exact with how many stalls</t>
  </si>
  <si>
    <r>
      <t xml:space="preserve">in the middle of the </t>
    </r>
    <r>
      <rPr>
        <b/>
        <sz val="11"/>
        <color rgb="FF000000"/>
        <rFont val="Calibri"/>
        <family val="2"/>
      </rPr>
      <t>decode</t>
    </r>
  </si>
  <si>
    <r>
      <t xml:space="preserve">in the middle of the </t>
    </r>
    <r>
      <rPr>
        <b/>
        <sz val="11"/>
        <color rgb="FF000000"/>
        <rFont val="Calibri"/>
        <family val="2"/>
      </rPr>
      <t>write back</t>
    </r>
    <r>
      <rPr>
        <sz val="11"/>
        <color rgb="FF000000"/>
        <rFont val="Calibri"/>
        <family val="2"/>
        <charset val="1"/>
      </rPr>
      <t xml:space="preserve"> (not the end)</t>
    </r>
  </si>
  <si>
    <t>f</t>
  </si>
  <si>
    <t>d</t>
  </si>
  <si>
    <t>m</t>
  </si>
  <si>
    <t>w</t>
  </si>
  <si>
    <t>&gt;&gt;</t>
  </si>
  <si>
    <t>s</t>
  </si>
  <si>
    <t>Forwarding</t>
  </si>
  <si>
    <t>where is the "oven"</t>
  </si>
  <si>
    <t>could be ALU or memory</t>
  </si>
  <si>
    <t>depends on instruction</t>
  </si>
  <si>
    <t>when is r1 needed</t>
  </si>
  <si>
    <t>beginning of x (for a subtract)</t>
  </si>
  <si>
    <r>
      <t xml:space="preserve">arrow goes forward, </t>
    </r>
    <r>
      <rPr>
        <b/>
        <sz val="11"/>
        <color rgb="FF000000"/>
        <rFont val="Calibri"/>
        <family val="2"/>
      </rPr>
      <t>no stall needed</t>
    </r>
  </si>
  <si>
    <t>for add, it's x (calculation)</t>
  </si>
  <si>
    <t>Ex2</t>
  </si>
  <si>
    <t>LW r1, 5(r2)</t>
  </si>
  <si>
    <t>Add r3, r1, r2</t>
  </si>
  <si>
    <t>potential hazard with r1</t>
  </si>
  <si>
    <r>
      <t xml:space="preserve">R1 available at </t>
    </r>
    <r>
      <rPr>
        <b/>
        <sz val="11"/>
        <color rgb="FF000000"/>
        <rFont val="Calibri"/>
        <family val="2"/>
      </rPr>
      <t>end</t>
    </r>
    <r>
      <rPr>
        <sz val="11"/>
        <color rgb="FF000000"/>
        <rFont val="Calibri"/>
        <family val="2"/>
        <charset val="1"/>
      </rPr>
      <t xml:space="preserve"> of the  memory cycle</t>
    </r>
  </si>
  <si>
    <t>add with forwarding, at beginning of x</t>
  </si>
  <si>
    <t>Ex3</t>
  </si>
  <si>
    <t>sw r1, 50(r2)</t>
  </si>
  <si>
    <t>sub r3, r1, r2</t>
  </si>
  <si>
    <t>two dependent registers</t>
  </si>
  <si>
    <r>
      <t xml:space="preserve">potential </t>
    </r>
    <r>
      <rPr>
        <i/>
        <sz val="11"/>
        <color rgb="FF000000"/>
        <rFont val="Calibri"/>
        <family val="2"/>
      </rPr>
      <t xml:space="preserve">potential </t>
    </r>
    <r>
      <rPr>
        <sz val="11"/>
        <color rgb="FF000000"/>
        <rFont val="Calibri"/>
        <family val="2"/>
      </rPr>
      <t>hazars</t>
    </r>
  </si>
  <si>
    <t>did not change value of r1</t>
  </si>
  <si>
    <t>sw: take value of r1 and insert it in r2 + 50</t>
  </si>
  <si>
    <t>sw different than r1</t>
  </si>
  <si>
    <t>No hazard issues</t>
  </si>
  <si>
    <t>Three solutions</t>
  </si>
  <si>
    <t>stall, forwarding, and out of order execution</t>
  </si>
  <si>
    <t>Out of order execution</t>
  </si>
  <si>
    <r>
      <t xml:space="preserve">software scheduling to avoid </t>
    </r>
    <r>
      <rPr>
        <b/>
        <sz val="11"/>
        <color rgb="FF000000"/>
        <rFont val="Calibri"/>
        <family val="2"/>
      </rPr>
      <t>Load Hazards</t>
    </r>
  </si>
  <si>
    <t>Different types of hazards</t>
  </si>
  <si>
    <t>Structural, data, and control</t>
  </si>
  <si>
    <t>Already discussed structural and data</t>
  </si>
  <si>
    <t>Control</t>
  </si>
  <si>
    <t>Stall pipeline as soon as the branch is detected until the MEM</t>
  </si>
  <si>
    <t>If program is purely sequential, no problems</t>
  </si>
  <si>
    <t>Only if there are potential branches/jumps</t>
  </si>
  <si>
    <r>
      <t xml:space="preserve">Pipeline assumes branch is </t>
    </r>
    <r>
      <rPr>
        <b/>
        <sz val="11"/>
        <color rgb="FF000000"/>
        <rFont val="Calibri"/>
        <family val="2"/>
      </rPr>
      <t>not</t>
    </r>
    <r>
      <rPr>
        <sz val="11"/>
        <color rgb="FF000000"/>
        <rFont val="Calibri"/>
        <family val="2"/>
      </rPr>
      <t xml:space="preserve"> going to be taken, but if it needs to be taken, then undo</t>
    </r>
  </si>
  <si>
    <t>if you have to "waste time" then just add stall cycles</t>
  </si>
  <si>
    <t>this is "dumb" pipeline</t>
  </si>
  <si>
    <r>
      <t xml:space="preserve">Better solution: </t>
    </r>
    <r>
      <rPr>
        <b/>
        <sz val="11"/>
        <color rgb="FF000000"/>
        <rFont val="Calibri"/>
        <family val="2"/>
      </rPr>
      <t>Branch Prediction</t>
    </r>
  </si>
  <si>
    <t>Delay branch and have something "useful" done after each branch just in case</t>
  </si>
  <si>
    <t xml:space="preserve">For prediction: </t>
  </si>
  <si>
    <t>1-bit:  just do what the program did last time</t>
  </si>
  <si>
    <t>2-bit: only change prediction on two successive mispredictions</t>
  </si>
  <si>
    <t>if you can't more hardware, just add stalls (slower)</t>
  </si>
  <si>
    <t>more bits add more hardware (more complexity, faster)</t>
  </si>
  <si>
    <t>Cache</t>
  </si>
  <si>
    <t>no main memory on the chip</t>
  </si>
  <si>
    <t>cache memory on chip</t>
  </si>
  <si>
    <r>
      <t xml:space="preserve">L2-cache </t>
    </r>
    <r>
      <rPr>
        <b/>
        <sz val="11"/>
        <color rgb="FF000000"/>
        <rFont val="Calibri"/>
        <family val="2"/>
      </rPr>
      <t>off</t>
    </r>
    <r>
      <rPr>
        <sz val="11"/>
        <color rgb="FF000000"/>
        <rFont val="Calibri"/>
        <family val="2"/>
      </rPr>
      <t xml:space="preserve"> the chip</t>
    </r>
  </si>
  <si>
    <t xml:space="preserve"> for examples</t>
  </si>
  <si>
    <t>Locality</t>
  </si>
  <si>
    <t>Temporal vs. spacital</t>
  </si>
  <si>
    <t>temporal: loop</t>
  </si>
  <si>
    <t>spatial: array</t>
  </si>
  <si>
    <t>Memory Hierarchy Terminology</t>
  </si>
  <si>
    <t>Hit: data in some block in the upper level</t>
  </si>
  <si>
    <t>Miss: data needs to be retrieved from a block in the lower level</t>
  </si>
  <si>
    <t>Not just L1/L2, any levels</t>
  </si>
  <si>
    <t>Main memory disc too</t>
  </si>
  <si>
    <t>hit rate: fraction of memory access found in upper level</t>
  </si>
  <si>
    <t>hit time: time to access the upper level (RAM access tiem + Time)</t>
  </si>
  <si>
    <t>miss rate = 1 - (hit rate)</t>
  </si>
  <si>
    <r>
      <t xml:space="preserve">miss penalty: time to replace a block in the upper level + Time to deliver block to </t>
    </r>
    <r>
      <rPr>
        <b/>
        <sz val="11"/>
        <color rgb="FF000000"/>
        <rFont val="Calibri"/>
        <family val="2"/>
      </rPr>
      <t>processor</t>
    </r>
  </si>
  <si>
    <r>
      <t xml:space="preserve">Block: </t>
    </r>
    <r>
      <rPr>
        <i/>
        <sz val="11"/>
        <color rgb="FF000000"/>
        <rFont val="Calibri"/>
        <family val="2"/>
      </rPr>
      <t>n</t>
    </r>
    <r>
      <rPr>
        <sz val="11"/>
        <color rgb="FF000000"/>
        <rFont val="Calibri"/>
        <family val="2"/>
      </rPr>
      <t>-words</t>
    </r>
  </si>
  <si>
    <t>Cache performance</t>
  </si>
  <si>
    <t>Memory stall cycles: number of cycles during CPU waiting</t>
  </si>
  <si>
    <t>CPU time = (CPU clock cycles + Mem stall cycles) x Cycle Time</t>
  </si>
  <si>
    <t>Mem stall cycles = # of misses x miss penalty</t>
  </si>
  <si>
    <t>IC x Mem misses/inst x miss penalty</t>
  </si>
  <si>
    <t>IC x mem access/inst x miss rate x miss penalty</t>
  </si>
  <si>
    <t>Miss rate: fraction of cache accesses that result in a miss</t>
  </si>
  <si>
    <t>Tradtional Four Question of Memory Hierarchy</t>
  </si>
  <si>
    <t>Q1</t>
  </si>
  <si>
    <t>where can a block be place din the upper level (block placement)</t>
  </si>
  <si>
    <r>
      <t xml:space="preserve">a. fully associative: any block in main memory in any block frame. Flexible but expensive due to </t>
    </r>
    <r>
      <rPr>
        <b/>
        <sz val="11"/>
        <color rgb="FF000000"/>
        <rFont val="Calibri"/>
        <family val="2"/>
      </rPr>
      <t>associativity</t>
    </r>
  </si>
  <si>
    <t>b. Direct mapped: only one place for each block (hard coded address)</t>
  </si>
  <si>
    <t>can cause a "victim": kick one of the old cache blocks away</t>
  </si>
  <si>
    <t>c. N-way associative: divide cache into sets/groups, free to choose whichever block you want</t>
  </si>
  <si>
    <t>Q2</t>
  </si>
  <si>
    <t>how is a block found if it is in the uper level (block identification)</t>
  </si>
  <si>
    <t>&lt;25&gt;/&lt;9&gt;/&lt;6&gt;</t>
  </si>
  <si>
    <t>tag/index/block offet</t>
  </si>
  <si>
    <t>block size is 64 bytes (2^6)</t>
  </si>
  <si>
    <t>2^index = cache size / (Block size * set associativity)</t>
  </si>
  <si>
    <t>2^index</t>
  </si>
  <si>
    <t>Q3</t>
  </si>
  <si>
    <t>Which block should be replaced on a miss (block replacement)</t>
  </si>
  <si>
    <t>more choices for replacement, the more expensive for hardware; direct mapping is the simplest</t>
  </si>
  <si>
    <t>random vs. least-recently used (LRU): former has uniform allocatoin and is simple to build</t>
  </si>
  <si>
    <t>latter can take advantage of termporal locality but can be expensive to implement</t>
  </si>
  <si>
    <t>random, LRU, FIFO</t>
  </si>
  <si>
    <t>Q4</t>
  </si>
  <si>
    <t>what happens on a write</t>
  </si>
  <si>
    <t>first three questions about reading</t>
  </si>
  <si>
    <t>most chache accesses are reads: all instruction accesses are reads, and most instructions don't write to memory</t>
  </si>
  <si>
    <t>write caches have different cache designs</t>
  </si>
  <si>
    <t>a</t>
  </si>
  <si>
    <t>write through: write info to blocks in bloth levels</t>
  </si>
  <si>
    <t>ensures consistency at the cost of memory and bus bandwith</t>
  </si>
  <si>
    <t>write stalls may be alleviated by using write buffers</t>
  </si>
  <si>
    <t>b</t>
  </si>
  <si>
    <t>write back: write info to blocks only in cache level</t>
  </si>
  <si>
    <t>minimizing memory and bus traffic at the cost of weak consistency</t>
  </si>
  <si>
    <t>use dirty bit to indicate modification, reduce frequency of write-back</t>
  </si>
  <si>
    <t>read misses may result in writes</t>
  </si>
  <si>
    <t>write miss</t>
  </si>
  <si>
    <t>write allocate: normally used in write-back</t>
  </si>
  <si>
    <t>no-write allocate: write miss does not affect cache, modified in lower-level cahche)</t>
  </si>
  <si>
    <t>normally used in write-through</t>
  </si>
  <si>
    <t>Example</t>
  </si>
  <si>
    <t>assume fully associative, write back cache with many cache entries that start empty</t>
  </si>
  <si>
    <t>don't change values in lower levels</t>
  </si>
  <si>
    <t>sequence of five memory operations (block address in brackets)</t>
  </si>
  <si>
    <t>WriteMem[100];</t>
  </si>
  <si>
    <t>ReadMem[200];</t>
  </si>
  <si>
    <t>WriteMem[200];</t>
  </si>
  <si>
    <t>For no-write alocate: misses and hits</t>
  </si>
  <si>
    <t>For write allocate: misses and hits</t>
  </si>
  <si>
    <t>can also be given a word address instead of block address, then need to map the word addresses to the block address given how many words per block</t>
  </si>
  <si>
    <t>wm[100]</t>
  </si>
  <si>
    <t>rm[200]</t>
  </si>
  <si>
    <t>wm[200]</t>
  </si>
  <si>
    <t>cache</t>
  </si>
  <si>
    <t>miss</t>
  </si>
  <si>
    <t>Q1 - 3</t>
  </si>
  <si>
    <t>hit</t>
  </si>
  <si>
    <t>one block in cache</t>
  </si>
  <si>
    <t>one hit, four miss</t>
  </si>
  <si>
    <t>&gt;&gt;&gt;</t>
  </si>
  <si>
    <t>block</t>
  </si>
  <si>
    <t>hit/miss</t>
  </si>
  <si>
    <t>cache is three block size</t>
  </si>
  <si>
    <t>can only fit three blocks</t>
  </si>
  <si>
    <t>100/200/</t>
  </si>
  <si>
    <t>100 still there, 200 is added, still have an open space</t>
  </si>
  <si>
    <t>that's just stupid. The correct way to solve this would be either a neural network, or a blockahin. Or both to be sure it's good</t>
  </si>
  <si>
    <t>CPU Cycles</t>
  </si>
  <si>
    <t>P1</t>
  </si>
  <si>
    <t>P2</t>
  </si>
  <si>
    <t>P3</t>
  </si>
  <si>
    <t>HW3 due Tuesday 8/11</t>
  </si>
  <si>
    <t>Midterm Tuesday 8/17</t>
  </si>
  <si>
    <t>during lecture</t>
  </si>
  <si>
    <t>1.5 hours</t>
  </si>
  <si>
    <t>open everything</t>
  </si>
  <si>
    <t>exam posted to files</t>
  </si>
  <si>
    <t>download word file</t>
  </si>
  <si>
    <t>type your solutions</t>
  </si>
  <si>
    <t>up to the end of today's lecture (week 5)</t>
  </si>
  <si>
    <t>pipelining main focus, memory as a close second, everything else after</t>
  </si>
  <si>
    <t>Four questions for memory</t>
  </si>
  <si>
    <t>Review replacement policy</t>
  </si>
  <si>
    <t>If cache is full, and you have a brand new block coming from main memory, which one to kick out/victim?</t>
  </si>
  <si>
    <t>Principle of locality in space: read blocks not bites</t>
  </si>
  <si>
    <t>In the case of read, always cache</t>
  </si>
  <si>
    <t>Write: you have the option</t>
  </si>
  <si>
    <t>Miss</t>
  </si>
  <si>
    <t>Hit</t>
  </si>
  <si>
    <t xml:space="preserve">have a choice </t>
  </si>
  <si>
    <t>Average memory access time (AMAT)</t>
  </si>
  <si>
    <t>cache is not unified</t>
  </si>
  <si>
    <t>cache is unified</t>
  </si>
  <si>
    <t>equation for instruction and instruction for data</t>
  </si>
  <si>
    <t>Lower level: bigger, farther from processor</t>
  </si>
  <si>
    <t>hit time + miss rate x miss penalty</t>
  </si>
  <si>
    <t>Breakdown</t>
  </si>
  <si>
    <t>Lx hit: time it takes to knock on Lx and see if you have a hit</t>
  </si>
  <si>
    <t>if there's a hit, then miss time is zero</t>
  </si>
  <si>
    <t>thus, AMAT is just Lx hit</t>
  </si>
  <si>
    <t>miss rate: how often I'm going to miss</t>
  </si>
  <si>
    <t>penalty: just a number, often in nanoseconds</t>
  </si>
  <si>
    <t>Time spent going to main memory</t>
  </si>
  <si>
    <t>If you miss on L1, then try to hit level 2</t>
  </si>
  <si>
    <t>Only go after you check all levels of chace</t>
  </si>
  <si>
    <t>Only one miss penalty</t>
  </si>
  <si>
    <t>Miss rate of level 2: debatable</t>
  </si>
  <si>
    <t>local miss rate or global miss rate</t>
  </si>
  <si>
    <t>Processor has 100 tasks</t>
  </si>
  <si>
    <t>L1: 20 hits</t>
  </si>
  <si>
    <t>what is miss rate of L2?</t>
  </si>
  <si>
    <t>L2: 40 misses</t>
  </si>
  <si>
    <t>20 of the 100 already hit on L1</t>
  </si>
  <si>
    <t>40/80 miss rate (local)</t>
  </si>
  <si>
    <t>40/100 miss rate (global)</t>
  </si>
  <si>
    <t>ALWAYS USE LOCAL MISS RATE!!!!!</t>
  </si>
  <si>
    <t>In the case of loads and stores, the hit will take one extra clock cycle on unified cache</t>
  </si>
  <si>
    <t>Split cache: just substitute numbers</t>
  </si>
  <si>
    <t>Unified cahce: one trick</t>
  </si>
  <si>
    <t>because of the load/store, one extra cycle</t>
  </si>
  <si>
    <t>NOT present on the instruction part (74%)</t>
  </si>
  <si>
    <r>
      <t xml:space="preserve">must add </t>
    </r>
    <r>
      <rPr>
        <b/>
        <sz val="11"/>
        <color rgb="FF000000"/>
        <rFont val="Calibri"/>
        <family val="2"/>
      </rPr>
      <t>1</t>
    </r>
    <r>
      <rPr>
        <sz val="11"/>
        <color rgb="FF000000"/>
        <rFont val="Calibri"/>
        <family val="2"/>
      </rPr>
      <t xml:space="preserve"> to data</t>
    </r>
    <r>
      <rPr>
        <sz val="11"/>
        <color rgb="FF000000"/>
        <rFont val="Calibri"/>
        <family val="2"/>
        <charset val="1"/>
      </rPr>
      <t xml:space="preserve"> part (26%</t>
    </r>
  </si>
  <si>
    <t>BECAUSE OF STRUCTURAL HAZARD</t>
  </si>
  <si>
    <t>miss rate formula is a given</t>
  </si>
  <si>
    <t>misses per a set number (cannot report every single miss)</t>
  </si>
  <si>
    <t>Pipelining review</t>
  </si>
  <si>
    <t>&gt;&gt;&gt;&gt;&gt;&gt;&gt;&gt;&gt;&gt;&gt;&gt;&gt;&gt;&gt;&gt;&gt;&gt;&gt;</t>
  </si>
  <si>
    <t>ILP: instruction level parallelism</t>
  </si>
  <si>
    <t>1. rely on hardware to help discover optimziation (dynamic)</t>
  </si>
  <si>
    <t>2. rely on software technology (like compilers) (static)</t>
  </si>
  <si>
    <t>Basic block: for ILP quite small, straight line code sequence</t>
  </si>
  <si>
    <t>For performance enhancements, we must exploit ILP across multipel basic blocks</t>
  </si>
  <si>
    <t>simplist: loop level parallelism</t>
  </si>
  <si>
    <t>If you unroll and there are no opportunities to reorganize, may not be effective</t>
  </si>
  <si>
    <t>need more instructions to have more options to move up and down</t>
  </si>
  <si>
    <t>try to eliminate stalls</t>
  </si>
  <si>
    <t>Read After Write (RAW) hazard</t>
  </si>
  <si>
    <t>specific type of data dependency</t>
  </si>
  <si>
    <t>if a data dependency cause a hazard in pipeline</t>
  </si>
  <si>
    <t>Ex: we read from r1 right after we write into r1</t>
  </si>
  <si>
    <t>Write After Read (WAR) hazard</t>
  </si>
  <si>
    <t>anti-dependence</t>
  </si>
  <si>
    <t>if you need to keep orginal value unchanged, then it is a problem</t>
  </si>
  <si>
    <r>
      <t xml:space="preserve">to solve: </t>
    </r>
    <r>
      <rPr>
        <b/>
        <sz val="11"/>
        <color rgb="FF000000"/>
        <rFont val="Calibri"/>
        <family val="2"/>
      </rPr>
      <t>change name</t>
    </r>
    <r>
      <rPr>
        <sz val="11"/>
        <color rgb="FF000000"/>
        <rFont val="Calibri"/>
        <family val="2"/>
      </rPr>
      <t xml:space="preserve"> (name dependence)</t>
    </r>
  </si>
  <si>
    <t>no stall recalled</t>
  </si>
  <si>
    <t>I = 5, i++</t>
  </si>
  <si>
    <t>I = 5, I = j</t>
  </si>
  <si>
    <t>Write After Write (WAW) hazard</t>
  </si>
  <si>
    <t>name depence 2</t>
  </si>
  <si>
    <t>I = I + 1</t>
  </si>
  <si>
    <t>I = I + j</t>
  </si>
  <si>
    <t>this may need a stall cycle</t>
  </si>
  <si>
    <t>both RAW and WAW</t>
  </si>
  <si>
    <t>Control Dependencies</t>
  </si>
  <si>
    <t>every instruction is control dependent on some set of branches, and in general, order must be preserved</t>
  </si>
  <si>
    <t>Data flow: actual flow of data vlaues among instructions that produce results and those that consume them</t>
  </si>
  <si>
    <t>correlated branch prediction</t>
  </si>
  <si>
    <t>n-bit branch history table</t>
  </si>
  <si>
    <t>record m most recently exectured branches as taken or not taken, and use the pattern to select proper n</t>
  </si>
  <si>
    <t>in general, (m,n) predictor means record last m branches to select between 2^m history tables, each with n-bit counters</t>
  </si>
  <si>
    <t>thus, old 2-bit bht is a (0,2) predictor</t>
  </si>
  <si>
    <t>miss penalty</t>
  </si>
  <si>
    <t>AMAT</t>
  </si>
  <si>
    <t>Midterm</t>
  </si>
  <si>
    <t>Before lecture, upload exam as a Word file</t>
  </si>
  <si>
    <t>5-10 mins before</t>
  </si>
  <si>
    <t>at end of class, convert to PDF, submit ONE SINGLE PDF</t>
  </si>
  <si>
    <t>through the end of PREVIOUS lecture, not live 6</t>
  </si>
  <si>
    <t>pipelining is big concept</t>
  </si>
  <si>
    <t>5-6 questions</t>
  </si>
  <si>
    <t>3 are pipelining</t>
  </si>
  <si>
    <t>2 are memory management/cache</t>
  </si>
  <si>
    <t>No code</t>
  </si>
  <si>
    <t>////</t>
  </si>
  <si>
    <t>Data Parallelism</t>
  </si>
  <si>
    <t>SIMD architectures (single instruction multiple data) can exploing data-level parallelism:</t>
  </si>
  <si>
    <t>matrix-oriented scientific computing</t>
  </si>
  <si>
    <t>media-oriented image and sound processors</t>
  </si>
  <si>
    <t>SIMD more energy efficient than MIMD</t>
  </si>
  <si>
    <t>only one fetch</t>
  </si>
  <si>
    <t>Three architectures</t>
  </si>
  <si>
    <t>GPUs</t>
  </si>
  <si>
    <t>X86: two additional cores per chip per year</t>
  </si>
  <si>
    <t>SIMD width to double every 4 yearss</t>
  </si>
  <si>
    <t>potential speedup from SIMD to be twice that from MIMD</t>
  </si>
  <si>
    <t>vector architectures</t>
  </si>
  <si>
    <t>SIMD extensions</t>
  </si>
  <si>
    <t>Vector Architecture</t>
  </si>
  <si>
    <t>Advanced version of MIPS</t>
  </si>
  <si>
    <t>instead of having 32 bit register, we will have 64 * 64 bit register</t>
  </si>
  <si>
    <t>Basic Ideas:</t>
  </si>
  <si>
    <t>read sets of data elemetns into vector registers</t>
  </si>
  <si>
    <t>operate on those registers</t>
  </si>
  <si>
    <t>disperse the resutls back into memory</t>
  </si>
  <si>
    <t>oldest &gt;&gt;&gt;&gt;&gt;&gt;&gt;&gt;&gt;&gt;</t>
  </si>
  <si>
    <t>Registers are controlled by compiler</t>
  </si>
  <si>
    <t>should be smart enough to hide memroy latency</t>
  </si>
  <si>
    <t>so it will leverage memory bandwith</t>
  </si>
  <si>
    <t>compiler should translate c++ code for example to vector based code</t>
  </si>
  <si>
    <t>VMIPS</t>
  </si>
  <si>
    <t>vector registers</t>
  </si>
  <si>
    <t>64 * 64 (two dimensions)</t>
  </si>
  <si>
    <t>in addition to these, still have 32 point (scalar) registers</t>
  </si>
  <si>
    <t>Chimes</t>
  </si>
  <si>
    <t>sequences with RAW dependency hazards can be in the same convoy via chaining</t>
  </si>
  <si>
    <t>within one convoy, apply everything we've already learned</t>
  </si>
  <si>
    <t>but now must check across convoys as well</t>
  </si>
  <si>
    <t>convoys can/should be running parallel</t>
  </si>
  <si>
    <t>Need multiple lanes (buses)</t>
  </si>
  <si>
    <t>load all data to a single dedicated bus</t>
  </si>
  <si>
    <t>do not think about loading/storing data, just add move forward</t>
  </si>
  <si>
    <t>Vector Length Register</t>
  </si>
  <si>
    <t>how much do you want to process so you don't just go until vector is empty</t>
  </si>
  <si>
    <t>Mask out unnecessary data</t>
  </si>
  <si>
    <t>wastes time if you process</t>
  </si>
  <si>
    <t>use vector mask register to "disable" elements that may cause a problem</t>
  </si>
  <si>
    <t>things that are zero for example</t>
  </si>
  <si>
    <t>Best case scenario would be a bus for each word</t>
  </si>
  <si>
    <t>obviously impossible</t>
  </si>
  <si>
    <t>Sparse Matrices</t>
  </si>
  <si>
    <t>only determine the part of the matrix that is used</t>
  </si>
  <si>
    <t>in a graph, most of the elements are zero/not used</t>
  </si>
  <si>
    <t>can use a mask</t>
  </si>
  <si>
    <t>SIMD Extensions</t>
  </si>
  <si>
    <t>Media applications</t>
  </si>
  <si>
    <t>Limitaionts, compared to vector instructions</t>
  </si>
  <si>
    <t>num of data operatnds encoded into op code</t>
  </si>
  <si>
    <t>no sophisctiaced addressing modes</t>
  </si>
  <si>
    <t>Instructions are huge because operand is inside instruction</t>
  </si>
  <si>
    <t>GPU</t>
  </si>
  <si>
    <t>Heterogenous execution model</t>
  </si>
  <si>
    <t>CPU is the host, GPU is the device</t>
  </si>
  <si>
    <t>Develop a c-like programming lnaguage for GPU</t>
  </si>
  <si>
    <t>Unify all forms of GPU parallelism as CUDA thread</t>
  </si>
  <si>
    <t>SIMT</t>
  </si>
  <si>
    <t>programming is single instruction multiple thread</t>
  </si>
  <si>
    <t>Threads and Blocks</t>
  </si>
  <si>
    <t>After midterm</t>
  </si>
  <si>
    <t>HW4</t>
  </si>
  <si>
    <t>Post to course wall with team members</t>
  </si>
  <si>
    <r>
      <t xml:space="preserve">Determine our own structure and </t>
    </r>
    <r>
      <rPr>
        <b/>
        <sz val="11"/>
        <color rgb="FF000000"/>
        <rFont val="Calibri"/>
        <family val="2"/>
      </rPr>
      <t>goal</t>
    </r>
  </si>
  <si>
    <t>In report say how you installed SimpleScalar</t>
  </si>
  <si>
    <t>we generate something like App A</t>
  </si>
  <si>
    <t>run test benches with default source codes before changing codes</t>
  </si>
  <si>
    <t>1 create team</t>
  </si>
  <si>
    <t>2 install ss</t>
  </si>
  <si>
    <t>3 run any testbench</t>
  </si>
  <si>
    <t>4 pick a problem</t>
  </si>
  <si>
    <t>5 implement problem (change source code)</t>
  </si>
  <si>
    <t>6 write report</t>
  </si>
  <si>
    <t>include a comparison</t>
  </si>
  <si>
    <t>does not have to be good</t>
  </si>
  <si>
    <t xml:space="preserve">Instruction </t>
  </si>
  <si>
    <t>Clock Cycles</t>
  </si>
  <si>
    <t xml:space="preserve">Add $s0, $0, $0 </t>
  </si>
  <si>
    <t xml:space="preserve">IF </t>
  </si>
  <si>
    <t xml:space="preserve">ID </t>
  </si>
  <si>
    <t xml:space="preserve">EX </t>
  </si>
  <si>
    <t xml:space="preserve">M </t>
  </si>
  <si>
    <t>beq s0, s1, done</t>
  </si>
  <si>
    <t>Lw t0, 0(s2)</t>
  </si>
  <si>
    <t>IF</t>
  </si>
  <si>
    <t>Addi s2, s2, 4</t>
  </si>
  <si>
    <t>ST</t>
  </si>
  <si>
    <t>Add t0, t0, 5</t>
  </si>
  <si>
    <t>Sw t0, 0(s4)</t>
  </si>
  <si>
    <t>Addi s4, s4, 4</t>
  </si>
  <si>
    <t>Addi, s0, s0, 1</t>
  </si>
  <si>
    <t>J loop</t>
  </si>
  <si>
    <t>ID</t>
  </si>
  <si>
    <t>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</si>
</sst>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9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u/>
      <sz val="11"/>
      <color rgb="FF000000"/>
      <name val="Calibri"/>
      <family val="2"/>
    </font>
    <font>
      <b/>
      <i/>
      <sz val="11"/>
      <color rgb="FF000000"/>
      <name val="Calibri"/>
      <family val="2"/>
    </font>
    <font>
      <i/>
      <sz val="11"/>
      <color rgb="FF000000"/>
      <name val="Calibri"/>
      <family val="2"/>
    </font>
    <font>
      <sz val="7"/>
      <color rgb="FF000000"/>
      <name val="Times New Roman"/>
      <family val="1"/>
    </font>
    <font>
      <b/>
      <sz val="7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Alignment="1">
      <alignment horizontal="center"/>
    </xf>
    <xf numFmtId="0" fontId="3" fillId="0" borderId="0" xfId="0" applyFont="1"/>
    <xf numFmtId="0" fontId="4" fillId="0" borderId="0" xfId="0" applyFont="1"/>
    <xf numFmtId="6" fontId="0" fillId="0" borderId="0" xfId="0" applyNumberFormat="1"/>
    <xf numFmtId="0" fontId="2" fillId="0" borderId="0" xfId="0" applyFont="1"/>
    <xf numFmtId="0" fontId="0" fillId="0" borderId="0" xfId="0" quotePrefix="1"/>
    <xf numFmtId="0" fontId="5" fillId="0" borderId="0" xfId="0" applyFont="1" applyAlignment="1">
      <alignment horizontal="right"/>
    </xf>
    <xf numFmtId="0" fontId="0" fillId="2" borderId="0" xfId="0" applyFill="1"/>
    <xf numFmtId="0" fontId="0" fillId="0" borderId="0" xfId="0" applyFill="1"/>
    <xf numFmtId="0" fontId="0" fillId="2" borderId="0" xfId="0" applyFill="1" applyAlignment="1">
      <alignment horizontal="center"/>
    </xf>
    <xf numFmtId="0" fontId="6" fillId="0" borderId="0" xfId="0" applyFont="1"/>
    <xf numFmtId="0" fontId="7" fillId="0" borderId="3" xfId="0" applyFont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7" fillId="0" borderId="6" xfId="0" applyFont="1" applyBorder="1" applyAlignment="1">
      <alignment vertical="center" wrapText="1"/>
    </xf>
    <xf numFmtId="0" fontId="7" fillId="0" borderId="2" xfId="0" applyFont="1" applyBorder="1" applyAlignment="1">
      <alignment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7" fillId="0" borderId="2" xfId="0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7" fillId="0" borderId="7" xfId="0" applyFont="1" applyBorder="1" applyAlignment="1">
      <alignment vertical="center" wrapText="1"/>
    </xf>
    <xf numFmtId="0" fontId="7" fillId="0" borderId="0" xfId="0" applyFont="1"/>
    <xf numFmtId="0" fontId="7" fillId="0" borderId="4" xfId="0" applyFont="1" applyBorder="1" applyAlignment="1">
      <alignment vertical="center" wrapText="1"/>
    </xf>
    <xf numFmtId="0" fontId="7" fillId="0" borderId="7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Relationship Id="rId5" Type="http://schemas.openxmlformats.org/officeDocument/2006/relationships/image" Target="../media/image10.pn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36</xdr:row>
      <xdr:rowOff>56520</xdr:rowOff>
    </xdr:from>
    <xdr:to>
      <xdr:col>16</xdr:col>
      <xdr:colOff>322560</xdr:colOff>
      <xdr:row>49</xdr:row>
      <xdr:rowOff>74160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7320240" y="6914520"/>
          <a:ext cx="3649680" cy="2494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17</xdr:col>
      <xdr:colOff>57240</xdr:colOff>
      <xdr:row>35</xdr:row>
      <xdr:rowOff>123840</xdr:rowOff>
    </xdr:from>
    <xdr:to>
      <xdr:col>24</xdr:col>
      <xdr:colOff>540360</xdr:colOff>
      <xdr:row>52</xdr:row>
      <xdr:rowOff>180000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11370240" y="6791040"/>
          <a:ext cx="5141520" cy="32947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419101</xdr:colOff>
      <xdr:row>37</xdr:row>
      <xdr:rowOff>104775</xdr:rowOff>
    </xdr:from>
    <xdr:to>
      <xdr:col>27</xdr:col>
      <xdr:colOff>47626</xdr:colOff>
      <xdr:row>48</xdr:row>
      <xdr:rowOff>65750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141888D-A288-4133-85A4-8EB92AE92C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34301" y="7153275"/>
          <a:ext cx="4476750" cy="2056475"/>
        </a:xfrm>
        <a:prstGeom prst="rect">
          <a:avLst/>
        </a:prstGeom>
      </xdr:spPr>
    </xdr:pic>
    <xdr:clientData/>
  </xdr:twoCellAnchor>
  <xdr:twoCellAnchor editAs="oneCell">
    <xdr:from>
      <xdr:col>9</xdr:col>
      <xdr:colOff>390525</xdr:colOff>
      <xdr:row>63</xdr:row>
      <xdr:rowOff>180575</xdr:rowOff>
    </xdr:from>
    <xdr:to>
      <xdr:col>24</xdr:col>
      <xdr:colOff>38100</xdr:colOff>
      <xdr:row>75</xdr:row>
      <xdr:rowOff>151899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89C420D-3F14-4A29-9645-D02EF87F15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876925" y="12182075"/>
          <a:ext cx="5581650" cy="2257324"/>
        </a:xfrm>
        <a:prstGeom prst="rect">
          <a:avLst/>
        </a:prstGeom>
      </xdr:spPr>
    </xdr:pic>
    <xdr:clientData/>
  </xdr:twoCellAnchor>
  <xdr:twoCellAnchor>
    <xdr:from>
      <xdr:col>9</xdr:col>
      <xdr:colOff>466725</xdr:colOff>
      <xdr:row>99</xdr:row>
      <xdr:rowOff>114300</xdr:rowOff>
    </xdr:from>
    <xdr:to>
      <xdr:col>11</xdr:col>
      <xdr:colOff>28575</xdr:colOff>
      <xdr:row>100</xdr:row>
      <xdr:rowOff>28575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D7C53036-8806-4796-954D-6A42B9DAED0B}"/>
            </a:ext>
          </a:extLst>
        </xdr:cNvPr>
        <xdr:cNvCxnSpPr/>
      </xdr:nvCxnSpPr>
      <xdr:spPr>
        <a:xfrm flipH="1">
          <a:off x="5953125" y="18973800"/>
          <a:ext cx="78105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247650</xdr:colOff>
      <xdr:row>97</xdr:row>
      <xdr:rowOff>47625</xdr:rowOff>
    </xdr:from>
    <xdr:to>
      <xdr:col>23</xdr:col>
      <xdr:colOff>247650</xdr:colOff>
      <xdr:row>98</xdr:row>
      <xdr:rowOff>161925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F8BE6E55-F40C-4972-B955-5F3E093F4972}"/>
            </a:ext>
          </a:extLst>
        </xdr:cNvPr>
        <xdr:cNvCxnSpPr/>
      </xdr:nvCxnSpPr>
      <xdr:spPr>
        <a:xfrm>
          <a:off x="14268450" y="18526125"/>
          <a:ext cx="0" cy="304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209550</xdr:colOff>
      <xdr:row>119</xdr:row>
      <xdr:rowOff>104775</xdr:rowOff>
    </xdr:from>
    <xdr:to>
      <xdr:col>8</xdr:col>
      <xdr:colOff>561975</xdr:colOff>
      <xdr:row>120</xdr:row>
      <xdr:rowOff>85725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45ADFC05-4A25-4FB9-B62A-C90FDB047151}"/>
            </a:ext>
          </a:extLst>
        </xdr:cNvPr>
        <xdr:cNvCxnSpPr/>
      </xdr:nvCxnSpPr>
      <xdr:spPr>
        <a:xfrm>
          <a:off x="5086350" y="21821775"/>
          <a:ext cx="352425" cy="1714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295275</xdr:colOff>
      <xdr:row>123</xdr:row>
      <xdr:rowOff>38100</xdr:rowOff>
    </xdr:from>
    <xdr:to>
      <xdr:col>8</xdr:col>
      <xdr:colOff>295275</xdr:colOff>
      <xdr:row>124</xdr:row>
      <xdr:rowOff>152400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CEF99A93-253D-40B0-AD87-86A375AC38DB}"/>
            </a:ext>
          </a:extLst>
        </xdr:cNvPr>
        <xdr:cNvCxnSpPr/>
      </xdr:nvCxnSpPr>
      <xdr:spPr>
        <a:xfrm>
          <a:off x="5172075" y="23469600"/>
          <a:ext cx="0" cy="304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9525</xdr:colOff>
      <xdr:row>123</xdr:row>
      <xdr:rowOff>76200</xdr:rowOff>
    </xdr:from>
    <xdr:to>
      <xdr:col>15</xdr:col>
      <xdr:colOff>257175</xdr:colOff>
      <xdr:row>124</xdr:row>
      <xdr:rowOff>85725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9A311FF8-EE63-48B1-BD90-020BC9DE583D}"/>
            </a:ext>
          </a:extLst>
        </xdr:cNvPr>
        <xdr:cNvCxnSpPr/>
      </xdr:nvCxnSpPr>
      <xdr:spPr>
        <a:xfrm flipH="1">
          <a:off x="9153525" y="23507700"/>
          <a:ext cx="247650" cy="2000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238125</xdr:colOff>
      <xdr:row>128</xdr:row>
      <xdr:rowOff>85725</xdr:rowOff>
    </xdr:from>
    <xdr:to>
      <xdr:col>15</xdr:col>
      <xdr:colOff>590550</xdr:colOff>
      <xdr:row>129</xdr:row>
      <xdr:rowOff>66675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7DFDDB63-4087-41D8-8BFD-D4A1162BD9EC}"/>
            </a:ext>
          </a:extLst>
        </xdr:cNvPr>
        <xdr:cNvCxnSpPr/>
      </xdr:nvCxnSpPr>
      <xdr:spPr>
        <a:xfrm>
          <a:off x="9382125" y="24469725"/>
          <a:ext cx="352425" cy="1714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31</xdr:row>
      <xdr:rowOff>57150</xdr:rowOff>
    </xdr:from>
    <xdr:to>
      <xdr:col>12</xdr:col>
      <xdr:colOff>523876</xdr:colOff>
      <xdr:row>32</xdr:row>
      <xdr:rowOff>38100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8EDBB2E0-A38C-4A6E-82AA-4AF5F527DD09}"/>
            </a:ext>
          </a:extLst>
        </xdr:cNvPr>
        <xdr:cNvCxnSpPr/>
      </xdr:nvCxnSpPr>
      <xdr:spPr>
        <a:xfrm flipH="1">
          <a:off x="7315200" y="5962650"/>
          <a:ext cx="523876" cy="1714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19</xdr:col>
      <xdr:colOff>228600</xdr:colOff>
      <xdr:row>31</xdr:row>
      <xdr:rowOff>104775</xdr:rowOff>
    </xdr:from>
    <xdr:to>
      <xdr:col>20</xdr:col>
      <xdr:colOff>0</xdr:colOff>
      <xdr:row>32</xdr:row>
      <xdr:rowOff>38100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1E30BA75-20CF-48F2-853E-5EE086061544}"/>
            </a:ext>
          </a:extLst>
        </xdr:cNvPr>
        <xdr:cNvCxnSpPr/>
      </xdr:nvCxnSpPr>
      <xdr:spPr>
        <a:xfrm>
          <a:off x="11811000" y="6010275"/>
          <a:ext cx="381000" cy="1238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257175</xdr:colOff>
      <xdr:row>42</xdr:row>
      <xdr:rowOff>9524</xdr:rowOff>
    </xdr:from>
    <xdr:to>
      <xdr:col>11</xdr:col>
      <xdr:colOff>361950</xdr:colOff>
      <xdr:row>51</xdr:row>
      <xdr:rowOff>1279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254593A1-1484-49B4-AABB-2268F3C9A0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24375" y="8010524"/>
          <a:ext cx="2543175" cy="170625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133350</xdr:colOff>
      <xdr:row>16</xdr:row>
      <xdr:rowOff>95250</xdr:rowOff>
    </xdr:from>
    <xdr:to>
      <xdr:col>5</xdr:col>
      <xdr:colOff>152400</xdr:colOff>
      <xdr:row>17</xdr:row>
      <xdr:rowOff>57150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7BA01F2F-66EB-4623-8D62-7DCA7F7ACB75}"/>
            </a:ext>
          </a:extLst>
        </xdr:cNvPr>
        <xdr:cNvCxnSpPr/>
      </xdr:nvCxnSpPr>
      <xdr:spPr>
        <a:xfrm>
          <a:off x="1943100" y="3276600"/>
          <a:ext cx="266700" cy="1619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190500</xdr:colOff>
      <xdr:row>21</xdr:row>
      <xdr:rowOff>104775</xdr:rowOff>
    </xdr:from>
    <xdr:to>
      <xdr:col>13</xdr:col>
      <xdr:colOff>57150</xdr:colOff>
      <xdr:row>22</xdr:row>
      <xdr:rowOff>104775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571FD054-C6D0-4E96-B4D1-BB87AD735633}"/>
            </a:ext>
          </a:extLst>
        </xdr:cNvPr>
        <xdr:cNvCxnSpPr/>
      </xdr:nvCxnSpPr>
      <xdr:spPr>
        <a:xfrm>
          <a:off x="4067175" y="4324350"/>
          <a:ext cx="142875" cy="2000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116931</xdr:colOff>
      <xdr:row>19</xdr:row>
      <xdr:rowOff>38100</xdr:rowOff>
    </xdr:from>
    <xdr:to>
      <xdr:col>15</xdr:col>
      <xdr:colOff>95250</xdr:colOff>
      <xdr:row>33</xdr:row>
      <xdr:rowOff>43911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D634F3E-6639-45C3-A50B-DAD0DFA4A2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93731" y="3657600"/>
          <a:ext cx="4245519" cy="2672811"/>
        </a:xfrm>
        <a:prstGeom prst="rect">
          <a:avLst/>
        </a:prstGeom>
      </xdr:spPr>
    </xdr:pic>
    <xdr:clientData/>
  </xdr:twoCellAnchor>
  <xdr:twoCellAnchor editAs="oneCell">
    <xdr:from>
      <xdr:col>8</xdr:col>
      <xdr:colOff>171451</xdr:colOff>
      <xdr:row>34</xdr:row>
      <xdr:rowOff>19050</xdr:rowOff>
    </xdr:from>
    <xdr:to>
      <xdr:col>16</xdr:col>
      <xdr:colOff>309409</xdr:colOff>
      <xdr:row>50</xdr:row>
      <xdr:rowOff>8747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193205E-70BB-4A0A-8F9C-57C330E7A8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048251" y="6496050"/>
          <a:ext cx="5014758" cy="3037697"/>
        </a:xfrm>
        <a:prstGeom prst="rect">
          <a:avLst/>
        </a:prstGeom>
      </xdr:spPr>
    </xdr:pic>
    <xdr:clientData/>
  </xdr:twoCellAnchor>
  <xdr:twoCellAnchor editAs="oneCell">
    <xdr:from>
      <xdr:col>17</xdr:col>
      <xdr:colOff>306707</xdr:colOff>
      <xdr:row>35</xdr:row>
      <xdr:rowOff>123825</xdr:rowOff>
    </xdr:from>
    <xdr:to>
      <xdr:col>27</xdr:col>
      <xdr:colOff>409575</xdr:colOff>
      <xdr:row>60</xdr:row>
      <xdr:rowOff>31861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6042606-830D-4609-B1A9-4657752414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669907" y="6791325"/>
          <a:ext cx="6198868" cy="4670536"/>
        </a:xfrm>
        <a:prstGeom prst="rect">
          <a:avLst/>
        </a:prstGeom>
      </xdr:spPr>
    </xdr:pic>
    <xdr:clientData/>
  </xdr:twoCellAnchor>
  <xdr:twoCellAnchor editAs="oneCell">
    <xdr:from>
      <xdr:col>17</xdr:col>
      <xdr:colOff>502404</xdr:colOff>
      <xdr:row>61</xdr:row>
      <xdr:rowOff>52692</xdr:rowOff>
    </xdr:from>
    <xdr:to>
      <xdr:col>27</xdr:col>
      <xdr:colOff>361950</xdr:colOff>
      <xdr:row>85</xdr:row>
      <xdr:rowOff>8668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3C27D54-F18E-47A8-9236-F1073F019E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865604" y="11673192"/>
          <a:ext cx="5955546" cy="4527976"/>
        </a:xfrm>
        <a:prstGeom prst="rect">
          <a:avLst/>
        </a:prstGeom>
      </xdr:spPr>
    </xdr:pic>
    <xdr:clientData/>
  </xdr:twoCellAnchor>
  <xdr:twoCellAnchor editAs="oneCell">
    <xdr:from>
      <xdr:col>8</xdr:col>
      <xdr:colOff>552450</xdr:colOff>
      <xdr:row>67</xdr:row>
      <xdr:rowOff>38099</xdr:rowOff>
    </xdr:from>
    <xdr:to>
      <xdr:col>17</xdr:col>
      <xdr:colOff>282863</xdr:colOff>
      <xdr:row>82</xdr:row>
      <xdr:rowOff>142200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891327A-3983-4F6D-985E-87D28429CD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429250" y="12801599"/>
          <a:ext cx="5216813" cy="29616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N58"/>
  <sheetViews>
    <sheetView topLeftCell="A31" zoomScaleNormal="100" workbookViewId="0">
      <selection activeCell="I58" sqref="I58"/>
    </sheetView>
  </sheetViews>
  <sheetFormatPr defaultColWidth="8.5703125" defaultRowHeight="15" x14ac:dyDescent="0.25"/>
  <sheetData>
    <row r="4" spans="2:6" x14ac:dyDescent="0.25">
      <c r="B4" s="1" t="s">
        <v>0</v>
      </c>
    </row>
    <row r="6" spans="2:6" x14ac:dyDescent="0.25">
      <c r="B6" s="1" t="s">
        <v>1</v>
      </c>
    </row>
    <row r="7" spans="2:6" x14ac:dyDescent="0.25">
      <c r="C7" s="2" t="s">
        <v>2</v>
      </c>
    </row>
    <row r="8" spans="2:6" x14ac:dyDescent="0.25">
      <c r="C8" s="2" t="s">
        <v>3</v>
      </c>
    </row>
    <row r="9" spans="2:6" x14ac:dyDescent="0.25">
      <c r="D9" s="2" t="s">
        <v>4</v>
      </c>
    </row>
    <row r="10" spans="2:6" x14ac:dyDescent="0.25">
      <c r="D10" s="2" t="s">
        <v>5</v>
      </c>
    </row>
    <row r="11" spans="2:6" x14ac:dyDescent="0.25">
      <c r="D11" s="2">
        <v>1</v>
      </c>
      <c r="E11" s="2" t="s">
        <v>6</v>
      </c>
    </row>
    <row r="12" spans="2:6" x14ac:dyDescent="0.25">
      <c r="F12" s="2" t="s">
        <v>7</v>
      </c>
    </row>
    <row r="13" spans="2:6" x14ac:dyDescent="0.25">
      <c r="F13" s="2" t="s">
        <v>8</v>
      </c>
    </row>
    <row r="14" spans="2:6" x14ac:dyDescent="0.25">
      <c r="D14" s="2">
        <v>2</v>
      </c>
      <c r="E14" s="2" t="s">
        <v>9</v>
      </c>
    </row>
    <row r="15" spans="2:6" x14ac:dyDescent="0.25">
      <c r="F15" s="2" t="s">
        <v>10</v>
      </c>
    </row>
    <row r="16" spans="2:6" x14ac:dyDescent="0.25">
      <c r="F16" s="2" t="s">
        <v>11</v>
      </c>
    </row>
    <row r="17" spans="2:7" x14ac:dyDescent="0.25">
      <c r="F17" s="2" t="s">
        <v>12</v>
      </c>
    </row>
    <row r="18" spans="2:7" x14ac:dyDescent="0.25">
      <c r="G18" s="2" t="s">
        <v>13</v>
      </c>
    </row>
    <row r="19" spans="2:7" x14ac:dyDescent="0.25">
      <c r="D19" s="2">
        <v>3</v>
      </c>
      <c r="E19" s="2" t="s">
        <v>14</v>
      </c>
    </row>
    <row r="20" spans="2:7" x14ac:dyDescent="0.25">
      <c r="F20" s="2" t="s">
        <v>15</v>
      </c>
    </row>
    <row r="21" spans="2:7" x14ac:dyDescent="0.25">
      <c r="D21" s="2">
        <v>4</v>
      </c>
      <c r="E21" s="2" t="s">
        <v>16</v>
      </c>
    </row>
    <row r="22" spans="2:7" x14ac:dyDescent="0.25">
      <c r="F22" s="2" t="s">
        <v>17</v>
      </c>
    </row>
    <row r="23" spans="2:7" x14ac:dyDescent="0.25">
      <c r="D23" s="2">
        <v>5</v>
      </c>
      <c r="E23" s="2" t="s">
        <v>18</v>
      </c>
    </row>
    <row r="24" spans="2:7" x14ac:dyDescent="0.25">
      <c r="F24" s="2" t="s">
        <v>19</v>
      </c>
    </row>
    <row r="26" spans="2:7" x14ac:dyDescent="0.25">
      <c r="B26" s="2" t="s">
        <v>20</v>
      </c>
    </row>
    <row r="27" spans="2:7" x14ac:dyDescent="0.25">
      <c r="C27" s="2" t="s">
        <v>21</v>
      </c>
    </row>
    <row r="29" spans="2:7" x14ac:dyDescent="0.25">
      <c r="B29" s="1" t="s">
        <v>22</v>
      </c>
    </row>
    <row r="30" spans="2:7" x14ac:dyDescent="0.25">
      <c r="C30" s="2" t="s">
        <v>23</v>
      </c>
    </row>
    <row r="31" spans="2:7" x14ac:dyDescent="0.25">
      <c r="C31" s="2" t="s">
        <v>24</v>
      </c>
    </row>
    <row r="33" spans="2:14" x14ac:dyDescent="0.25">
      <c r="B33" s="1" t="s">
        <v>25</v>
      </c>
    </row>
    <row r="34" spans="2:14" x14ac:dyDescent="0.25">
      <c r="C34" s="2" t="s">
        <v>26</v>
      </c>
      <c r="L34" s="2">
        <v>0.6</v>
      </c>
      <c r="M34" s="2">
        <f>0.4/10</f>
        <v>0.04</v>
      </c>
      <c r="N34" s="2">
        <f>SUM(L34:M34)</f>
        <v>0.64</v>
      </c>
    </row>
    <row r="35" spans="2:14" x14ac:dyDescent="0.25">
      <c r="N35" s="2">
        <f>1/N34</f>
        <v>1.5625</v>
      </c>
    </row>
    <row r="37" spans="2:14" x14ac:dyDescent="0.25">
      <c r="B37" s="1" t="s">
        <v>27</v>
      </c>
    </row>
    <row r="38" spans="2:14" x14ac:dyDescent="0.25">
      <c r="C38" s="2" t="s">
        <v>28</v>
      </c>
    </row>
    <row r="43" spans="2:14" x14ac:dyDescent="0.25">
      <c r="B43" s="1" t="s">
        <v>29</v>
      </c>
    </row>
    <row r="44" spans="2:14" x14ac:dyDescent="0.25">
      <c r="C44" s="2" t="s">
        <v>30</v>
      </c>
    </row>
    <row r="45" spans="2:14" x14ac:dyDescent="0.25">
      <c r="C45" s="2" t="s">
        <v>31</v>
      </c>
    </row>
    <row r="47" spans="2:14" x14ac:dyDescent="0.25">
      <c r="C47" s="2" t="s">
        <v>32</v>
      </c>
    </row>
    <row r="48" spans="2:14" x14ac:dyDescent="0.25">
      <c r="D48" s="2" t="s">
        <v>33</v>
      </c>
    </row>
    <row r="51" spans="2:4" x14ac:dyDescent="0.25">
      <c r="B51" s="1" t="s">
        <v>34</v>
      </c>
    </row>
    <row r="52" spans="2:4" x14ac:dyDescent="0.25">
      <c r="C52" s="2" t="s">
        <v>35</v>
      </c>
    </row>
    <row r="53" spans="2:4" x14ac:dyDescent="0.25">
      <c r="D53" s="2" t="s">
        <v>36</v>
      </c>
    </row>
    <row r="54" spans="2:4" x14ac:dyDescent="0.25">
      <c r="C54" s="2" t="s">
        <v>37</v>
      </c>
    </row>
    <row r="55" spans="2:4" x14ac:dyDescent="0.25">
      <c r="D55" s="2" t="s">
        <v>38</v>
      </c>
    </row>
    <row r="56" spans="2:4" x14ac:dyDescent="0.25">
      <c r="D56" s="2" t="s">
        <v>39</v>
      </c>
    </row>
    <row r="58" spans="2:4" x14ac:dyDescent="0.25">
      <c r="C58" s="2" t="s">
        <v>40</v>
      </c>
    </row>
  </sheetData>
  <pageMargins left="0.7" right="0.7" top="0.75" bottom="0.75" header="0.51180555555555496" footer="0.51180555555555496"/>
  <pageSetup firstPageNumber="0" orientation="portrait" horizontalDpi="300" verticalDpi="30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F3DDE-A25C-494B-B02D-2CBB55C01AF8}">
  <dimension ref="B2:Z112"/>
  <sheetViews>
    <sheetView topLeftCell="A39" workbookViewId="0">
      <selection activeCell="M55" sqref="M55"/>
    </sheetView>
  </sheetViews>
  <sheetFormatPr defaultRowHeight="15" x14ac:dyDescent="0.25"/>
  <sheetData>
    <row r="2" spans="2:3" x14ac:dyDescent="0.25">
      <c r="B2" t="s">
        <v>447</v>
      </c>
    </row>
    <row r="3" spans="2:3" x14ac:dyDescent="0.25">
      <c r="B3" t="s">
        <v>448</v>
      </c>
    </row>
    <row r="4" spans="2:3" x14ac:dyDescent="0.25">
      <c r="C4" t="s">
        <v>449</v>
      </c>
    </row>
    <row r="5" spans="2:3" x14ac:dyDescent="0.25">
      <c r="C5" t="s">
        <v>450</v>
      </c>
    </row>
    <row r="6" spans="2:3" x14ac:dyDescent="0.25">
      <c r="C6" t="s">
        <v>451</v>
      </c>
    </row>
    <row r="7" spans="2:3" x14ac:dyDescent="0.25">
      <c r="C7" t="s">
        <v>452</v>
      </c>
    </row>
    <row r="8" spans="2:3" x14ac:dyDescent="0.25">
      <c r="C8" t="s">
        <v>453</v>
      </c>
    </row>
    <row r="9" spans="2:3" x14ac:dyDescent="0.25">
      <c r="C9" t="s">
        <v>454</v>
      </c>
    </row>
    <row r="10" spans="2:3" x14ac:dyDescent="0.25">
      <c r="C10" t="s">
        <v>455</v>
      </c>
    </row>
    <row r="11" spans="2:3" x14ac:dyDescent="0.25">
      <c r="C11" t="s">
        <v>456</v>
      </c>
    </row>
    <row r="13" spans="2:3" x14ac:dyDescent="0.25">
      <c r="B13" t="s">
        <v>174</v>
      </c>
    </row>
    <row r="15" spans="2:3" x14ac:dyDescent="0.25">
      <c r="B15" t="s">
        <v>457</v>
      </c>
    </row>
    <row r="16" spans="2:3" x14ac:dyDescent="0.25">
      <c r="C16" t="s">
        <v>458</v>
      </c>
    </row>
    <row r="17" spans="2:4" x14ac:dyDescent="0.25">
      <c r="D17" t="s">
        <v>392</v>
      </c>
    </row>
    <row r="18" spans="2:4" x14ac:dyDescent="0.25">
      <c r="D18" t="s">
        <v>459</v>
      </c>
    </row>
    <row r="19" spans="2:4" x14ac:dyDescent="0.25">
      <c r="D19" t="s">
        <v>460</v>
      </c>
    </row>
    <row r="20" spans="2:4" x14ac:dyDescent="0.25">
      <c r="B20" s="13" t="s">
        <v>463</v>
      </c>
    </row>
    <row r="21" spans="2:4" x14ac:dyDescent="0.25">
      <c r="C21" s="7" t="s">
        <v>461</v>
      </c>
    </row>
    <row r="22" spans="2:4" x14ac:dyDescent="0.25">
      <c r="C22" t="s">
        <v>462</v>
      </c>
    </row>
    <row r="23" spans="2:4" x14ac:dyDescent="0.25">
      <c r="B23" s="13" t="s">
        <v>464</v>
      </c>
    </row>
    <row r="24" spans="2:4" x14ac:dyDescent="0.25">
      <c r="C24" t="s">
        <v>465</v>
      </c>
    </row>
    <row r="27" spans="2:4" x14ac:dyDescent="0.25">
      <c r="B27" s="7" t="s">
        <v>466</v>
      </c>
    </row>
    <row r="28" spans="2:4" x14ac:dyDescent="0.25">
      <c r="B28" s="7"/>
      <c r="C28" t="s">
        <v>468</v>
      </c>
    </row>
    <row r="29" spans="2:4" x14ac:dyDescent="0.25">
      <c r="D29" t="s">
        <v>471</v>
      </c>
    </row>
    <row r="30" spans="2:4" x14ac:dyDescent="0.25">
      <c r="C30" t="s">
        <v>467</v>
      </c>
    </row>
    <row r="31" spans="2:4" x14ac:dyDescent="0.25">
      <c r="D31" t="s">
        <v>469</v>
      </c>
    </row>
    <row r="33" spans="2:4" x14ac:dyDescent="0.25">
      <c r="B33" t="s">
        <v>470</v>
      </c>
    </row>
    <row r="35" spans="2:4" x14ac:dyDescent="0.25">
      <c r="B35" s="7" t="s">
        <v>472</v>
      </c>
    </row>
    <row r="36" spans="2:4" x14ac:dyDescent="0.25">
      <c r="C36" t="s">
        <v>473</v>
      </c>
    </row>
    <row r="37" spans="2:4" x14ac:dyDescent="0.25">
      <c r="C37" t="s">
        <v>474</v>
      </c>
    </row>
    <row r="38" spans="2:4" x14ac:dyDescent="0.25">
      <c r="C38" t="s">
        <v>475</v>
      </c>
    </row>
    <row r="39" spans="2:4" x14ac:dyDescent="0.25">
      <c r="C39" t="s">
        <v>476</v>
      </c>
    </row>
    <row r="40" spans="2:4" x14ac:dyDescent="0.25">
      <c r="C40" t="s">
        <v>477</v>
      </c>
    </row>
    <row r="41" spans="2:4" x14ac:dyDescent="0.25">
      <c r="D41" s="7" t="s">
        <v>478</v>
      </c>
    </row>
    <row r="42" spans="2:4" x14ac:dyDescent="0.25">
      <c r="D42" t="s">
        <v>480</v>
      </c>
    </row>
    <row r="43" spans="2:4" x14ac:dyDescent="0.25">
      <c r="C43" t="s">
        <v>479</v>
      </c>
    </row>
    <row r="44" spans="2:4" x14ac:dyDescent="0.25">
      <c r="C44" s="7" t="s">
        <v>481</v>
      </c>
    </row>
    <row r="46" spans="2:4" x14ac:dyDescent="0.25">
      <c r="C46" t="s">
        <v>482</v>
      </c>
    </row>
    <row r="47" spans="2:4" x14ac:dyDescent="0.25">
      <c r="D47" t="s">
        <v>483</v>
      </c>
    </row>
    <row r="49" spans="3:16" x14ac:dyDescent="0.25">
      <c r="D49" t="s">
        <v>224</v>
      </c>
    </row>
    <row r="50" spans="3:16" x14ac:dyDescent="0.25">
      <c r="E50" t="s">
        <v>484</v>
      </c>
    </row>
    <row r="51" spans="3:16" x14ac:dyDescent="0.25">
      <c r="E51" t="s">
        <v>485</v>
      </c>
    </row>
    <row r="52" spans="3:16" x14ac:dyDescent="0.25">
      <c r="E52" t="s">
        <v>487</v>
      </c>
    </row>
    <row r="53" spans="3:16" x14ac:dyDescent="0.25">
      <c r="E53" t="s">
        <v>486</v>
      </c>
    </row>
    <row r="54" spans="3:16" x14ac:dyDescent="0.25">
      <c r="F54" t="s">
        <v>490</v>
      </c>
      <c r="M54">
        <f>0.2*115</f>
        <v>23</v>
      </c>
    </row>
    <row r="55" spans="3:16" x14ac:dyDescent="0.25">
      <c r="F55" s="7" t="s">
        <v>489</v>
      </c>
      <c r="I55" t="s">
        <v>488</v>
      </c>
      <c r="M55">
        <f>0.5*24</f>
        <v>12</v>
      </c>
    </row>
    <row r="57" spans="3:16" x14ac:dyDescent="0.25">
      <c r="D57" s="7" t="s">
        <v>491</v>
      </c>
    </row>
    <row r="59" spans="3:16" x14ac:dyDescent="0.25">
      <c r="C59" t="s">
        <v>492</v>
      </c>
    </row>
    <row r="60" spans="3:16" x14ac:dyDescent="0.25">
      <c r="P60" t="s">
        <v>210</v>
      </c>
    </row>
    <row r="61" spans="3:16" x14ac:dyDescent="0.25">
      <c r="C61" t="s">
        <v>493</v>
      </c>
    </row>
    <row r="62" spans="3:16" x14ac:dyDescent="0.25">
      <c r="C62" t="s">
        <v>494</v>
      </c>
    </row>
    <row r="63" spans="3:16" x14ac:dyDescent="0.25">
      <c r="D63" t="s">
        <v>495</v>
      </c>
    </row>
    <row r="64" spans="3:16" x14ac:dyDescent="0.25">
      <c r="D64" t="s">
        <v>497</v>
      </c>
    </row>
    <row r="65" spans="2:5" x14ac:dyDescent="0.25">
      <c r="E65" t="s">
        <v>496</v>
      </c>
    </row>
    <row r="66" spans="2:5" x14ac:dyDescent="0.25">
      <c r="D66" t="s">
        <v>498</v>
      </c>
    </row>
    <row r="68" spans="2:5" x14ac:dyDescent="0.25">
      <c r="C68" t="s">
        <v>499</v>
      </c>
    </row>
    <row r="69" spans="2:5" x14ac:dyDescent="0.25">
      <c r="D69" t="s">
        <v>500</v>
      </c>
    </row>
    <row r="72" spans="2:5" x14ac:dyDescent="0.25">
      <c r="B72" s="4" t="s">
        <v>501</v>
      </c>
      <c r="E72" t="s">
        <v>502</v>
      </c>
    </row>
    <row r="74" spans="2:5" x14ac:dyDescent="0.25">
      <c r="B74" s="7" t="s">
        <v>503</v>
      </c>
    </row>
    <row r="75" spans="2:5" x14ac:dyDescent="0.25">
      <c r="C75" t="s">
        <v>504</v>
      </c>
    </row>
    <row r="76" spans="2:5" x14ac:dyDescent="0.25">
      <c r="C76" t="s">
        <v>505</v>
      </c>
    </row>
    <row r="78" spans="2:5" x14ac:dyDescent="0.25">
      <c r="B78" t="s">
        <v>506</v>
      </c>
    </row>
    <row r="79" spans="2:5" x14ac:dyDescent="0.25">
      <c r="B79" t="s">
        <v>507</v>
      </c>
    </row>
    <row r="80" spans="2:5" x14ac:dyDescent="0.25">
      <c r="B80" t="s">
        <v>508</v>
      </c>
    </row>
    <row r="82" spans="2:26" x14ac:dyDescent="0.25">
      <c r="B82" t="s">
        <v>509</v>
      </c>
    </row>
    <row r="83" spans="2:26" x14ac:dyDescent="0.25">
      <c r="B83" t="s">
        <v>510</v>
      </c>
    </row>
    <row r="84" spans="2:26" x14ac:dyDescent="0.25">
      <c r="C84" t="s">
        <v>511</v>
      </c>
    </row>
    <row r="86" spans="2:26" x14ac:dyDescent="0.25">
      <c r="B86" t="s">
        <v>512</v>
      </c>
    </row>
    <row r="87" spans="2:26" x14ac:dyDescent="0.25">
      <c r="C87" t="s">
        <v>513</v>
      </c>
    </row>
    <row r="88" spans="2:26" x14ac:dyDescent="0.25">
      <c r="C88" t="s">
        <v>514</v>
      </c>
      <c r="Z88">
        <f>0.98*15</f>
        <v>14.7</v>
      </c>
    </row>
    <row r="89" spans="2:26" x14ac:dyDescent="0.25">
      <c r="C89" t="s">
        <v>515</v>
      </c>
    </row>
    <row r="90" spans="2:26" x14ac:dyDescent="0.25">
      <c r="N90" t="s">
        <v>392</v>
      </c>
    </row>
    <row r="91" spans="2:26" x14ac:dyDescent="0.25">
      <c r="B91" t="s">
        <v>516</v>
      </c>
    </row>
    <row r="92" spans="2:26" x14ac:dyDescent="0.25">
      <c r="C92" t="s">
        <v>517</v>
      </c>
      <c r="F92" t="s">
        <v>521</v>
      </c>
      <c r="O92">
        <v>5.5999999999999999E-3</v>
      </c>
      <c r="P92">
        <f>1-O92</f>
        <v>0.99439999999999995</v>
      </c>
      <c r="S92">
        <v>1.4999999999999999E-2</v>
      </c>
      <c r="T92">
        <f>1-S92</f>
        <v>0.98499999999999999</v>
      </c>
      <c r="V92">
        <v>0.85</v>
      </c>
      <c r="W92">
        <f>1-V92</f>
        <v>0.15000000000000002</v>
      </c>
    </row>
    <row r="93" spans="2:26" x14ac:dyDescent="0.25">
      <c r="C93" t="s">
        <v>518</v>
      </c>
      <c r="P93">
        <f>O92*20</f>
        <v>0.112</v>
      </c>
      <c r="S93">
        <f>S92*20</f>
        <v>0.3</v>
      </c>
    </row>
    <row r="94" spans="2:26" x14ac:dyDescent="0.25">
      <c r="C94" t="s">
        <v>519</v>
      </c>
      <c r="P94">
        <f>SUM(P92:P93)</f>
        <v>1.1064000000000001</v>
      </c>
    </row>
    <row r="95" spans="2:26" x14ac:dyDescent="0.25">
      <c r="C95" t="s">
        <v>520</v>
      </c>
      <c r="F95" t="s">
        <v>522</v>
      </c>
      <c r="U95">
        <f>V95*T92</f>
        <v>1.1327499999999999</v>
      </c>
      <c r="V95">
        <f>W95+V92</f>
        <v>1.1499999999999999</v>
      </c>
      <c r="W95">
        <f>W92*2</f>
        <v>0.30000000000000004</v>
      </c>
    </row>
    <row r="97" spans="2:23" x14ac:dyDescent="0.25">
      <c r="B97" t="s">
        <v>523</v>
      </c>
      <c r="U97">
        <f>U95+S93</f>
        <v>1.43275</v>
      </c>
    </row>
    <row r="98" spans="2:23" x14ac:dyDescent="0.25">
      <c r="C98" t="s">
        <v>524</v>
      </c>
    </row>
    <row r="99" spans="2:23" x14ac:dyDescent="0.25">
      <c r="D99" t="s">
        <v>525</v>
      </c>
      <c r="N99" t="s">
        <v>210</v>
      </c>
    </row>
    <row r="100" spans="2:23" x14ac:dyDescent="0.25">
      <c r="D100" t="s">
        <v>526</v>
      </c>
      <c r="F100" t="s">
        <v>528</v>
      </c>
    </row>
    <row r="101" spans="2:23" x14ac:dyDescent="0.25">
      <c r="C101" t="s">
        <v>527</v>
      </c>
      <c r="S101">
        <v>1.5946999999999999E-2</v>
      </c>
      <c r="T101">
        <f>1-S101</f>
        <v>0.98405299999999996</v>
      </c>
      <c r="V101">
        <v>0.85</v>
      </c>
      <c r="W101">
        <f>1-V101</f>
        <v>0.15000000000000002</v>
      </c>
    </row>
    <row r="102" spans="2:23" x14ac:dyDescent="0.25">
      <c r="S102">
        <f>S101*20</f>
        <v>0.31894</v>
      </c>
    </row>
    <row r="103" spans="2:23" x14ac:dyDescent="0.25">
      <c r="B103" s="7" t="s">
        <v>529</v>
      </c>
    </row>
    <row r="104" spans="2:23" x14ac:dyDescent="0.25">
      <c r="C104" t="s">
        <v>530</v>
      </c>
      <c r="U104">
        <f>V104*T101</f>
        <v>1.1316609499999999</v>
      </c>
      <c r="V104">
        <f>W104+V101</f>
        <v>1.1499999999999999</v>
      </c>
      <c r="W104">
        <f>W101*2</f>
        <v>0.30000000000000004</v>
      </c>
    </row>
    <row r="106" spans="2:23" x14ac:dyDescent="0.25">
      <c r="C106" t="s">
        <v>531</v>
      </c>
      <c r="U106">
        <f>U104+S102</f>
        <v>1.4506009499999999</v>
      </c>
    </row>
    <row r="108" spans="2:23" x14ac:dyDescent="0.25">
      <c r="C108" t="s">
        <v>532</v>
      </c>
    </row>
    <row r="109" spans="2:23" x14ac:dyDescent="0.25">
      <c r="D109" t="s">
        <v>533</v>
      </c>
      <c r="Q109" t="s">
        <v>385</v>
      </c>
    </row>
    <row r="110" spans="2:23" x14ac:dyDescent="0.25">
      <c r="D110" t="s">
        <v>534</v>
      </c>
      <c r="R110" t="s">
        <v>537</v>
      </c>
      <c r="T110">
        <f>10 + 100</f>
        <v>110</v>
      </c>
    </row>
    <row r="111" spans="2:23" x14ac:dyDescent="0.25">
      <c r="D111" t="s">
        <v>535</v>
      </c>
      <c r="R111" t="s">
        <v>538</v>
      </c>
      <c r="T111">
        <f>T110*0.04</f>
        <v>4.4000000000000004</v>
      </c>
      <c r="U111">
        <f>T111+1</f>
        <v>5.4</v>
      </c>
    </row>
    <row r="112" spans="2:23" x14ac:dyDescent="0.25">
      <c r="E112" t="s">
        <v>536</v>
      </c>
    </row>
  </sheetData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0EA7EC-3B06-482B-8385-A9CA1140B417}">
  <dimension ref="A3:E113"/>
  <sheetViews>
    <sheetView tabSelected="1" workbookViewId="0">
      <selection activeCell="C115" sqref="C115"/>
    </sheetView>
  </sheetViews>
  <sheetFormatPr defaultRowHeight="15" x14ac:dyDescent="0.25"/>
  <sheetData>
    <row r="3" spans="2:4" x14ac:dyDescent="0.25">
      <c r="B3" s="7" t="s">
        <v>539</v>
      </c>
    </row>
    <row r="4" spans="2:4" x14ac:dyDescent="0.25">
      <c r="C4" t="s">
        <v>540</v>
      </c>
    </row>
    <row r="5" spans="2:4" x14ac:dyDescent="0.25">
      <c r="C5" t="s">
        <v>541</v>
      </c>
    </row>
    <row r="6" spans="2:4" x14ac:dyDescent="0.25">
      <c r="C6" t="s">
        <v>542</v>
      </c>
    </row>
    <row r="7" spans="2:4" x14ac:dyDescent="0.25">
      <c r="C7" t="s">
        <v>543</v>
      </c>
    </row>
    <row r="8" spans="2:4" x14ac:dyDescent="0.25">
      <c r="C8" t="s">
        <v>544</v>
      </c>
    </row>
    <row r="9" spans="2:4" x14ac:dyDescent="0.25">
      <c r="C9" t="s">
        <v>545</v>
      </c>
    </row>
    <row r="10" spans="2:4" x14ac:dyDescent="0.25">
      <c r="D10" t="s">
        <v>546</v>
      </c>
    </row>
    <row r="11" spans="2:4" x14ac:dyDescent="0.25">
      <c r="D11" t="s">
        <v>547</v>
      </c>
    </row>
    <row r="12" spans="2:4" x14ac:dyDescent="0.25">
      <c r="C12" t="s">
        <v>548</v>
      </c>
    </row>
    <row r="14" spans="2:4" x14ac:dyDescent="0.25">
      <c r="B14" t="s">
        <v>549</v>
      </c>
    </row>
    <row r="16" spans="2:4" x14ac:dyDescent="0.25">
      <c r="B16" s="7" t="s">
        <v>550</v>
      </c>
    </row>
    <row r="18" spans="1:4" x14ac:dyDescent="0.25">
      <c r="C18" t="s">
        <v>551</v>
      </c>
    </row>
    <row r="19" spans="1:4" x14ac:dyDescent="0.25">
      <c r="D19" s="7" t="s">
        <v>552</v>
      </c>
    </row>
    <row r="20" spans="1:4" x14ac:dyDescent="0.25">
      <c r="D20" s="7" t="s">
        <v>553</v>
      </c>
    </row>
    <row r="22" spans="1:4" x14ac:dyDescent="0.25">
      <c r="C22" t="s">
        <v>554</v>
      </c>
    </row>
    <row r="23" spans="1:4" x14ac:dyDescent="0.25">
      <c r="D23" t="s">
        <v>555</v>
      </c>
    </row>
    <row r="25" spans="1:4" x14ac:dyDescent="0.25">
      <c r="C25" t="s">
        <v>556</v>
      </c>
    </row>
    <row r="26" spans="1:4" x14ac:dyDescent="0.25">
      <c r="A26" t="s">
        <v>570</v>
      </c>
      <c r="D26" t="s">
        <v>561</v>
      </c>
    </row>
    <row r="27" spans="1:4" x14ac:dyDescent="0.25">
      <c r="D27" t="s">
        <v>562</v>
      </c>
    </row>
    <row r="28" spans="1:4" x14ac:dyDescent="0.25">
      <c r="D28" t="s">
        <v>557</v>
      </c>
    </row>
    <row r="30" spans="1:4" x14ac:dyDescent="0.25">
      <c r="C30" t="s">
        <v>558</v>
      </c>
    </row>
    <row r="31" spans="1:4" x14ac:dyDescent="0.25">
      <c r="D31" t="s">
        <v>559</v>
      </c>
    </row>
    <row r="32" spans="1:4" x14ac:dyDescent="0.25">
      <c r="D32" t="s">
        <v>560</v>
      </c>
    </row>
    <row r="34" spans="2:4" x14ac:dyDescent="0.25">
      <c r="B34" t="s">
        <v>563</v>
      </c>
    </row>
    <row r="35" spans="2:4" x14ac:dyDescent="0.25">
      <c r="C35" t="s">
        <v>564</v>
      </c>
    </row>
    <row r="36" spans="2:4" x14ac:dyDescent="0.25">
      <c r="C36" t="s">
        <v>565</v>
      </c>
    </row>
    <row r="37" spans="2:4" x14ac:dyDescent="0.25">
      <c r="C37" t="s">
        <v>566</v>
      </c>
    </row>
    <row r="38" spans="2:4" x14ac:dyDescent="0.25">
      <c r="D38" t="s">
        <v>567</v>
      </c>
    </row>
    <row r="39" spans="2:4" x14ac:dyDescent="0.25">
      <c r="D39" t="s">
        <v>568</v>
      </c>
    </row>
    <row r="40" spans="2:4" x14ac:dyDescent="0.25">
      <c r="D40" t="s">
        <v>569</v>
      </c>
    </row>
    <row r="41" spans="2:4" x14ac:dyDescent="0.25">
      <c r="C41" t="s">
        <v>571</v>
      </c>
    </row>
    <row r="42" spans="2:4" x14ac:dyDescent="0.25">
      <c r="D42" t="s">
        <v>572</v>
      </c>
    </row>
    <row r="43" spans="2:4" x14ac:dyDescent="0.25">
      <c r="D43" t="s">
        <v>573</v>
      </c>
    </row>
    <row r="44" spans="2:4" x14ac:dyDescent="0.25">
      <c r="D44" t="s">
        <v>574</v>
      </c>
    </row>
    <row r="46" spans="2:4" x14ac:dyDescent="0.25">
      <c r="C46" t="s">
        <v>575</v>
      </c>
    </row>
    <row r="47" spans="2:4" x14ac:dyDescent="0.25">
      <c r="D47" t="s">
        <v>576</v>
      </c>
    </row>
    <row r="48" spans="2:4" x14ac:dyDescent="0.25">
      <c r="D48" t="s">
        <v>577</v>
      </c>
    </row>
    <row r="49" spans="3:4" x14ac:dyDescent="0.25">
      <c r="D49" t="s">
        <v>578</v>
      </c>
    </row>
    <row r="51" spans="3:4" x14ac:dyDescent="0.25">
      <c r="C51" t="s">
        <v>579</v>
      </c>
    </row>
    <row r="52" spans="3:4" x14ac:dyDescent="0.25">
      <c r="D52" t="s">
        <v>580</v>
      </c>
    </row>
    <row r="54" spans="3:4" x14ac:dyDescent="0.25">
      <c r="C54" t="s">
        <v>581</v>
      </c>
    </row>
    <row r="55" spans="3:4" x14ac:dyDescent="0.25">
      <c r="C55" t="s">
        <v>582</v>
      </c>
    </row>
    <row r="56" spans="3:4" x14ac:dyDescent="0.25">
      <c r="D56" t="s">
        <v>583</v>
      </c>
    </row>
    <row r="58" spans="3:4" x14ac:dyDescent="0.25">
      <c r="C58" t="s">
        <v>584</v>
      </c>
    </row>
    <row r="59" spans="3:4" x14ac:dyDescent="0.25">
      <c r="D59" t="s">
        <v>585</v>
      </c>
    </row>
    <row r="60" spans="3:4" x14ac:dyDescent="0.25">
      <c r="D60" t="s">
        <v>586</v>
      </c>
    </row>
    <row r="62" spans="3:4" x14ac:dyDescent="0.25">
      <c r="C62" t="s">
        <v>587</v>
      </c>
    </row>
    <row r="63" spans="3:4" x14ac:dyDescent="0.25">
      <c r="D63" t="s">
        <v>588</v>
      </c>
    </row>
    <row r="65" spans="3:4" x14ac:dyDescent="0.25">
      <c r="C65" t="s">
        <v>589</v>
      </c>
    </row>
    <row r="66" spans="3:4" x14ac:dyDescent="0.25">
      <c r="D66" t="s">
        <v>590</v>
      </c>
    </row>
    <row r="67" spans="3:4" x14ac:dyDescent="0.25">
      <c r="D67" t="s">
        <v>591</v>
      </c>
    </row>
    <row r="68" spans="3:4" x14ac:dyDescent="0.25">
      <c r="D68" t="s">
        <v>592</v>
      </c>
    </row>
    <row r="70" spans="3:4" x14ac:dyDescent="0.25">
      <c r="C70" t="s">
        <v>593</v>
      </c>
    </row>
    <row r="71" spans="3:4" x14ac:dyDescent="0.25">
      <c r="D71" t="s">
        <v>594</v>
      </c>
    </row>
    <row r="73" spans="3:4" x14ac:dyDescent="0.25">
      <c r="C73" t="s">
        <v>595</v>
      </c>
    </row>
    <row r="74" spans="3:4" x14ac:dyDescent="0.25">
      <c r="D74" t="s">
        <v>596</v>
      </c>
    </row>
    <row r="75" spans="3:4" x14ac:dyDescent="0.25">
      <c r="D75" t="s">
        <v>597</v>
      </c>
    </row>
    <row r="76" spans="3:4" x14ac:dyDescent="0.25">
      <c r="D76" t="s">
        <v>598</v>
      </c>
    </row>
    <row r="78" spans="3:4" x14ac:dyDescent="0.25">
      <c r="C78" s="7" t="s">
        <v>599</v>
      </c>
    </row>
    <row r="79" spans="3:4" x14ac:dyDescent="0.25">
      <c r="D79" t="s">
        <v>600</v>
      </c>
    </row>
    <row r="80" spans="3:4" x14ac:dyDescent="0.25">
      <c r="D80" t="s">
        <v>601</v>
      </c>
    </row>
    <row r="81" spans="3:5" x14ac:dyDescent="0.25">
      <c r="E81" t="s">
        <v>602</v>
      </c>
    </row>
    <row r="82" spans="3:5" x14ac:dyDescent="0.25">
      <c r="E82" t="s">
        <v>603</v>
      </c>
    </row>
    <row r="84" spans="3:5" x14ac:dyDescent="0.25">
      <c r="D84" t="s">
        <v>604</v>
      </c>
    </row>
    <row r="86" spans="3:5" x14ac:dyDescent="0.25">
      <c r="C86" s="7" t="s">
        <v>605</v>
      </c>
    </row>
    <row r="87" spans="3:5" x14ac:dyDescent="0.25">
      <c r="D87" t="s">
        <v>606</v>
      </c>
    </row>
    <row r="88" spans="3:5" x14ac:dyDescent="0.25">
      <c r="E88" t="s">
        <v>607</v>
      </c>
    </row>
    <row r="89" spans="3:5" x14ac:dyDescent="0.25">
      <c r="D89" t="s">
        <v>608</v>
      </c>
    </row>
    <row r="90" spans="3:5" x14ac:dyDescent="0.25">
      <c r="D90" t="s">
        <v>609</v>
      </c>
    </row>
    <row r="91" spans="3:5" x14ac:dyDescent="0.25">
      <c r="D91" t="s">
        <v>611</v>
      </c>
    </row>
    <row r="92" spans="3:5" x14ac:dyDescent="0.25">
      <c r="E92" t="s">
        <v>610</v>
      </c>
    </row>
    <row r="94" spans="3:5" x14ac:dyDescent="0.25">
      <c r="C94" s="7" t="s">
        <v>612</v>
      </c>
    </row>
    <row r="95" spans="3:5" x14ac:dyDescent="0.25">
      <c r="D95" s="13" t="s">
        <v>613</v>
      </c>
    </row>
    <row r="97" spans="2:4" x14ac:dyDescent="0.25">
      <c r="B97" t="s">
        <v>174</v>
      </c>
    </row>
    <row r="99" spans="2:4" x14ac:dyDescent="0.25">
      <c r="B99" t="s">
        <v>614</v>
      </c>
    </row>
    <row r="100" spans="2:4" x14ac:dyDescent="0.25">
      <c r="C100" t="s">
        <v>615</v>
      </c>
    </row>
    <row r="101" spans="2:4" x14ac:dyDescent="0.25">
      <c r="C101" t="s">
        <v>616</v>
      </c>
    </row>
    <row r="102" spans="2:4" x14ac:dyDescent="0.25">
      <c r="C102" t="s">
        <v>617</v>
      </c>
    </row>
    <row r="103" spans="2:4" x14ac:dyDescent="0.25">
      <c r="D103" t="s">
        <v>618</v>
      </c>
    </row>
    <row r="104" spans="2:4" x14ac:dyDescent="0.25">
      <c r="C104" t="s">
        <v>619</v>
      </c>
    </row>
    <row r="106" spans="2:4" x14ac:dyDescent="0.25">
      <c r="C106" t="s">
        <v>620</v>
      </c>
    </row>
    <row r="107" spans="2:4" x14ac:dyDescent="0.25">
      <c r="C107" t="s">
        <v>621</v>
      </c>
    </row>
    <row r="108" spans="2:4" x14ac:dyDescent="0.25">
      <c r="C108" t="s">
        <v>622</v>
      </c>
    </row>
    <row r="109" spans="2:4" x14ac:dyDescent="0.25">
      <c r="C109" t="s">
        <v>623</v>
      </c>
    </row>
    <row r="110" spans="2:4" x14ac:dyDescent="0.25">
      <c r="C110" t="s">
        <v>624</v>
      </c>
    </row>
    <row r="111" spans="2:4" x14ac:dyDescent="0.25">
      <c r="C111" t="s">
        <v>625</v>
      </c>
    </row>
    <row r="112" spans="2:4" x14ac:dyDescent="0.25">
      <c r="D112" t="s">
        <v>626</v>
      </c>
    </row>
    <row r="113" spans="4:4" x14ac:dyDescent="0.25">
      <c r="D113" t="s">
        <v>627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M35"/>
  <sheetViews>
    <sheetView zoomScaleNormal="100" workbookViewId="0">
      <selection activeCell="J35" sqref="J35"/>
    </sheetView>
  </sheetViews>
  <sheetFormatPr defaultColWidth="10.42578125" defaultRowHeight="15" x14ac:dyDescent="0.25"/>
  <cols>
    <col min="9" max="9" width="12.85546875" customWidth="1"/>
    <col min="11" max="11" width="15" customWidth="1"/>
    <col min="12" max="12" width="18.140625" customWidth="1"/>
    <col min="13" max="13" width="11.42578125" customWidth="1"/>
  </cols>
  <sheetData>
    <row r="2" spans="2:4" x14ac:dyDescent="0.25">
      <c r="B2" s="2" t="s">
        <v>1</v>
      </c>
    </row>
    <row r="3" spans="2:4" x14ac:dyDescent="0.25">
      <c r="C3" s="2" t="s">
        <v>41</v>
      </c>
    </row>
    <row r="4" spans="2:4" x14ac:dyDescent="0.25">
      <c r="D4" s="2" t="s">
        <v>42</v>
      </c>
    </row>
    <row r="5" spans="2:4" x14ac:dyDescent="0.25">
      <c r="C5" s="2" t="s">
        <v>43</v>
      </c>
    </row>
    <row r="6" spans="2:4" x14ac:dyDescent="0.25">
      <c r="D6" s="2" t="s">
        <v>44</v>
      </c>
    </row>
    <row r="8" spans="2:4" x14ac:dyDescent="0.25">
      <c r="C8" s="2" t="s">
        <v>45</v>
      </c>
    </row>
    <row r="9" spans="2:4" x14ac:dyDescent="0.25">
      <c r="D9" s="2" t="s">
        <v>46</v>
      </c>
    </row>
    <row r="10" spans="2:4" x14ac:dyDescent="0.25">
      <c r="D10" s="2" t="s">
        <v>47</v>
      </c>
    </row>
    <row r="11" spans="2:4" x14ac:dyDescent="0.25">
      <c r="D11" s="2" t="s">
        <v>48</v>
      </c>
    </row>
    <row r="12" spans="2:4" x14ac:dyDescent="0.25">
      <c r="D12" s="2" t="s">
        <v>49</v>
      </c>
    </row>
    <row r="14" spans="2:4" x14ac:dyDescent="0.25">
      <c r="B14" t="s">
        <v>50</v>
      </c>
    </row>
    <row r="15" spans="2:4" x14ac:dyDescent="0.25">
      <c r="C15" t="s">
        <v>51</v>
      </c>
    </row>
    <row r="16" spans="2:4" x14ac:dyDescent="0.25">
      <c r="C16" t="s">
        <v>52</v>
      </c>
    </row>
    <row r="18" spans="2:13" x14ac:dyDescent="0.25">
      <c r="B18" t="s">
        <v>53</v>
      </c>
    </row>
    <row r="19" spans="2:13" x14ac:dyDescent="0.25">
      <c r="C19" t="s">
        <v>54</v>
      </c>
    </row>
    <row r="20" spans="2:13" x14ac:dyDescent="0.25">
      <c r="I20" s="1" t="s">
        <v>55</v>
      </c>
      <c r="J20" s="1" t="s">
        <v>56</v>
      </c>
      <c r="K20" s="1" t="s">
        <v>57</v>
      </c>
      <c r="L20" s="1" t="s">
        <v>58</v>
      </c>
      <c r="M20" s="1" t="s">
        <v>59</v>
      </c>
    </row>
    <row r="21" spans="2:13" x14ac:dyDescent="0.25">
      <c r="I21" t="s">
        <v>60</v>
      </c>
      <c r="J21" s="3">
        <v>389</v>
      </c>
      <c r="K21" s="3">
        <v>0.03</v>
      </c>
      <c r="L21" s="3">
        <v>130</v>
      </c>
      <c r="M21" s="3">
        <v>276</v>
      </c>
    </row>
    <row r="22" spans="2:13" x14ac:dyDescent="0.25">
      <c r="I22" t="s">
        <v>61</v>
      </c>
      <c r="J22" s="3">
        <v>380</v>
      </c>
      <c r="K22" s="3">
        <v>0.75</v>
      </c>
      <c r="L22" s="3">
        <v>90</v>
      </c>
      <c r="M22" s="3">
        <v>279</v>
      </c>
    </row>
    <row r="23" spans="2:13" x14ac:dyDescent="0.25">
      <c r="I23" t="s">
        <v>62</v>
      </c>
      <c r="J23" s="3">
        <v>199</v>
      </c>
      <c r="K23" s="3">
        <v>0.75</v>
      </c>
      <c r="L23" s="3">
        <v>90</v>
      </c>
      <c r="M23" s="3">
        <v>233</v>
      </c>
    </row>
    <row r="26" spans="2:13" x14ac:dyDescent="0.25">
      <c r="I26">
        <f>0.03*3.89</f>
        <v>0.1167</v>
      </c>
    </row>
    <row r="27" spans="2:13" x14ac:dyDescent="0.25">
      <c r="I27">
        <f>I26+1</f>
        <v>1.1167</v>
      </c>
    </row>
    <row r="28" spans="2:13" x14ac:dyDescent="0.25">
      <c r="I28">
        <f>I27^13.5</f>
        <v>4.4375470201685925</v>
      </c>
    </row>
    <row r="29" spans="2:13" x14ac:dyDescent="0.25">
      <c r="I29">
        <f>1/I28</f>
        <v>0.22534972484911445</v>
      </c>
    </row>
    <row r="31" spans="2:13" x14ac:dyDescent="0.25">
      <c r="I31">
        <v>66</v>
      </c>
    </row>
    <row r="32" spans="2:13" x14ac:dyDescent="0.25">
      <c r="I32">
        <v>2.2999999999999998</v>
      </c>
    </row>
    <row r="33" spans="8:9" x14ac:dyDescent="0.25">
      <c r="I33">
        <v>7.9</v>
      </c>
    </row>
    <row r="34" spans="8:9" x14ac:dyDescent="0.25">
      <c r="H34">
        <v>14000</v>
      </c>
      <c r="I34">
        <f>SUM(I31:I33)</f>
        <v>76.2</v>
      </c>
    </row>
    <row r="35" spans="8:9" x14ac:dyDescent="0.25">
      <c r="H35">
        <f>H34/I34</f>
        <v>183.72703412073491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C17"/>
  <sheetViews>
    <sheetView zoomScaleNormal="100" workbookViewId="0">
      <selection activeCell="B19" sqref="B19"/>
    </sheetView>
  </sheetViews>
  <sheetFormatPr defaultColWidth="10.42578125" defaultRowHeight="15" x14ac:dyDescent="0.25"/>
  <sheetData>
    <row r="3" spans="2:3" x14ac:dyDescent="0.25">
      <c r="B3" t="s">
        <v>63</v>
      </c>
    </row>
    <row r="5" spans="2:3" x14ac:dyDescent="0.25">
      <c r="B5" t="s">
        <v>64</v>
      </c>
    </row>
    <row r="7" spans="2:3" x14ac:dyDescent="0.25">
      <c r="B7" t="s">
        <v>65</v>
      </c>
    </row>
    <row r="8" spans="2:3" x14ac:dyDescent="0.25">
      <c r="C8" t="s">
        <v>66</v>
      </c>
    </row>
    <row r="10" spans="2:3" x14ac:dyDescent="0.25">
      <c r="B10" t="s">
        <v>67</v>
      </c>
    </row>
    <row r="12" spans="2:3" x14ac:dyDescent="0.25">
      <c r="B12" t="s">
        <v>68</v>
      </c>
    </row>
    <row r="13" spans="2:3" x14ac:dyDescent="0.25">
      <c r="C13" t="s">
        <v>69</v>
      </c>
    </row>
    <row r="14" spans="2:3" x14ac:dyDescent="0.25">
      <c r="C14" t="s">
        <v>70</v>
      </c>
    </row>
    <row r="15" spans="2:3" x14ac:dyDescent="0.25">
      <c r="C15" t="s">
        <v>71</v>
      </c>
    </row>
    <row r="16" spans="2:3" x14ac:dyDescent="0.25">
      <c r="C16" t="s">
        <v>72</v>
      </c>
    </row>
    <row r="17" spans="3:3" x14ac:dyDescent="0.25">
      <c r="C17" t="s">
        <v>73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5D0AC-AF3F-4150-9570-0AB1070922E3}">
  <dimension ref="B3:G63"/>
  <sheetViews>
    <sheetView topLeftCell="A24" workbookViewId="0">
      <selection activeCell="W22" sqref="W22"/>
    </sheetView>
  </sheetViews>
  <sheetFormatPr defaultRowHeight="15" x14ac:dyDescent="0.25"/>
  <sheetData>
    <row r="3" spans="2:3" x14ac:dyDescent="0.25">
      <c r="B3" t="s">
        <v>74</v>
      </c>
    </row>
    <row r="4" spans="2:3" x14ac:dyDescent="0.25">
      <c r="C4" t="s">
        <v>75</v>
      </c>
    </row>
    <row r="5" spans="2:3" x14ac:dyDescent="0.25">
      <c r="C5" t="s">
        <v>76</v>
      </c>
    </row>
    <row r="6" spans="2:3" x14ac:dyDescent="0.25">
      <c r="C6" t="s">
        <v>77</v>
      </c>
    </row>
    <row r="8" spans="2:3" x14ac:dyDescent="0.25">
      <c r="C8" t="s">
        <v>78</v>
      </c>
    </row>
    <row r="9" spans="2:3" x14ac:dyDescent="0.25">
      <c r="C9" t="s">
        <v>79</v>
      </c>
    </row>
    <row r="11" spans="2:3" x14ac:dyDescent="0.25">
      <c r="B11" s="4" t="s">
        <v>80</v>
      </c>
    </row>
    <row r="13" spans="2:3" x14ac:dyDescent="0.25">
      <c r="B13" t="s">
        <v>81</v>
      </c>
    </row>
    <row r="14" spans="2:3" x14ac:dyDescent="0.25">
      <c r="C14" t="s">
        <v>82</v>
      </c>
    </row>
    <row r="16" spans="2:3" x14ac:dyDescent="0.25">
      <c r="B16" t="s">
        <v>89</v>
      </c>
    </row>
    <row r="17" spans="2:7" x14ac:dyDescent="0.25">
      <c r="C17" t="s">
        <v>83</v>
      </c>
    </row>
    <row r="18" spans="2:7" x14ac:dyDescent="0.25">
      <c r="C18" t="s">
        <v>84</v>
      </c>
    </row>
    <row r="19" spans="2:7" x14ac:dyDescent="0.25">
      <c r="C19" t="s">
        <v>85</v>
      </c>
    </row>
    <row r="21" spans="2:7" x14ac:dyDescent="0.25">
      <c r="C21" t="s">
        <v>86</v>
      </c>
    </row>
    <row r="22" spans="2:7" x14ac:dyDescent="0.25">
      <c r="C22" t="s">
        <v>87</v>
      </c>
    </row>
    <row r="23" spans="2:7" x14ac:dyDescent="0.25">
      <c r="D23" t="s">
        <v>88</v>
      </c>
    </row>
    <row r="25" spans="2:7" x14ac:dyDescent="0.25">
      <c r="B25" t="s">
        <v>90</v>
      </c>
    </row>
    <row r="26" spans="2:7" x14ac:dyDescent="0.25">
      <c r="B26" t="s">
        <v>91</v>
      </c>
    </row>
    <row r="27" spans="2:7" x14ac:dyDescent="0.25">
      <c r="C27" t="s">
        <v>92</v>
      </c>
    </row>
    <row r="28" spans="2:7" x14ac:dyDescent="0.25">
      <c r="D28" t="s">
        <v>93</v>
      </c>
    </row>
    <row r="29" spans="2:7" x14ac:dyDescent="0.25">
      <c r="D29" t="s">
        <v>94</v>
      </c>
    </row>
    <row r="30" spans="2:7" x14ac:dyDescent="0.25">
      <c r="D30" t="s">
        <v>95</v>
      </c>
    </row>
    <row r="31" spans="2:7" x14ac:dyDescent="0.25">
      <c r="E31" t="s">
        <v>96</v>
      </c>
      <c r="G31" t="s">
        <v>98</v>
      </c>
    </row>
    <row r="32" spans="2:7" x14ac:dyDescent="0.25">
      <c r="E32" t="s">
        <v>97</v>
      </c>
    </row>
    <row r="33" spans="2:6" x14ac:dyDescent="0.25">
      <c r="D33" t="s">
        <v>99</v>
      </c>
    </row>
    <row r="34" spans="2:6" x14ac:dyDescent="0.25">
      <c r="D34" t="s">
        <v>100</v>
      </c>
    </row>
    <row r="35" spans="2:6" x14ac:dyDescent="0.25">
      <c r="D35" t="s">
        <v>101</v>
      </c>
    </row>
    <row r="36" spans="2:6" x14ac:dyDescent="0.25">
      <c r="D36" t="s">
        <v>102</v>
      </c>
    </row>
    <row r="37" spans="2:6" x14ac:dyDescent="0.25">
      <c r="D37" t="s">
        <v>103</v>
      </c>
    </row>
    <row r="38" spans="2:6" x14ac:dyDescent="0.25">
      <c r="D38" t="s">
        <v>104</v>
      </c>
    </row>
    <row r="39" spans="2:6" x14ac:dyDescent="0.25">
      <c r="E39" t="s">
        <v>105</v>
      </c>
    </row>
    <row r="40" spans="2:6" x14ac:dyDescent="0.25">
      <c r="F40" t="s">
        <v>106</v>
      </c>
    </row>
    <row r="41" spans="2:6" x14ac:dyDescent="0.25">
      <c r="F41" t="s">
        <v>107</v>
      </c>
    </row>
    <row r="42" spans="2:6" x14ac:dyDescent="0.25">
      <c r="D42" t="s">
        <v>108</v>
      </c>
    </row>
    <row r="43" spans="2:6" x14ac:dyDescent="0.25">
      <c r="D43" t="s">
        <v>109</v>
      </c>
    </row>
    <row r="44" spans="2:6" x14ac:dyDescent="0.25">
      <c r="D44" t="s">
        <v>110</v>
      </c>
    </row>
    <row r="46" spans="2:6" x14ac:dyDescent="0.25">
      <c r="B46" t="s">
        <v>111</v>
      </c>
    </row>
    <row r="47" spans="2:6" x14ac:dyDescent="0.25">
      <c r="C47" t="s">
        <v>112</v>
      </c>
    </row>
    <row r="48" spans="2:6" x14ac:dyDescent="0.25">
      <c r="D48" t="s">
        <v>113</v>
      </c>
    </row>
    <row r="49" spans="2:4" x14ac:dyDescent="0.25">
      <c r="C49" t="s">
        <v>114</v>
      </c>
    </row>
    <row r="50" spans="2:4" x14ac:dyDescent="0.25">
      <c r="D50" t="s">
        <v>115</v>
      </c>
    </row>
    <row r="51" spans="2:4" x14ac:dyDescent="0.25">
      <c r="C51" t="s">
        <v>116</v>
      </c>
    </row>
    <row r="52" spans="2:4" x14ac:dyDescent="0.25">
      <c r="D52" t="s">
        <v>117</v>
      </c>
    </row>
    <row r="54" spans="2:4" x14ac:dyDescent="0.25">
      <c r="B54" t="s">
        <v>118</v>
      </c>
    </row>
    <row r="55" spans="2:4" x14ac:dyDescent="0.25">
      <c r="C55" t="s">
        <v>119</v>
      </c>
    </row>
    <row r="56" spans="2:4" x14ac:dyDescent="0.25">
      <c r="C56" t="s">
        <v>120</v>
      </c>
    </row>
    <row r="57" spans="2:4" x14ac:dyDescent="0.25">
      <c r="C57" t="s">
        <v>121</v>
      </c>
    </row>
    <row r="58" spans="2:4" x14ac:dyDescent="0.25">
      <c r="D58" t="s">
        <v>122</v>
      </c>
    </row>
    <row r="59" spans="2:4" x14ac:dyDescent="0.25">
      <c r="D59" t="s">
        <v>123</v>
      </c>
    </row>
    <row r="60" spans="2:4" x14ac:dyDescent="0.25">
      <c r="D60" t="s">
        <v>124</v>
      </c>
    </row>
    <row r="61" spans="2:4" x14ac:dyDescent="0.25">
      <c r="D61" t="s">
        <v>125</v>
      </c>
    </row>
    <row r="62" spans="2:4" x14ac:dyDescent="0.25">
      <c r="D62" t="s">
        <v>126</v>
      </c>
    </row>
    <row r="63" spans="2:4" x14ac:dyDescent="0.25">
      <c r="D63" t="s">
        <v>127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15D571-48C6-4806-9FAF-20D9AFAE5538}">
  <dimension ref="B1:B21"/>
  <sheetViews>
    <sheetView workbookViewId="0">
      <selection activeCell="B22" sqref="B22"/>
    </sheetView>
  </sheetViews>
  <sheetFormatPr defaultRowHeight="15" x14ac:dyDescent="0.25"/>
  <sheetData>
    <row r="1" spans="2:2" x14ac:dyDescent="0.25">
      <c r="B1" s="5" t="s">
        <v>128</v>
      </c>
    </row>
    <row r="3" spans="2:2" x14ac:dyDescent="0.25">
      <c r="B3" t="s">
        <v>129</v>
      </c>
    </row>
    <row r="4" spans="2:2" x14ac:dyDescent="0.25">
      <c r="B4" t="s">
        <v>137</v>
      </c>
    </row>
    <row r="5" spans="2:2" x14ac:dyDescent="0.25">
      <c r="B5" t="s">
        <v>130</v>
      </c>
    </row>
    <row r="6" spans="2:2" x14ac:dyDescent="0.25">
      <c r="B6" t="s">
        <v>138</v>
      </c>
    </row>
    <row r="7" spans="2:2" x14ac:dyDescent="0.25">
      <c r="B7" t="s">
        <v>131</v>
      </c>
    </row>
    <row r="8" spans="2:2" x14ac:dyDescent="0.25">
      <c r="B8" t="s">
        <v>132</v>
      </c>
    </row>
    <row r="9" spans="2:2" x14ac:dyDescent="0.25">
      <c r="B9" t="s">
        <v>133</v>
      </c>
    </row>
    <row r="10" spans="2:2" x14ac:dyDescent="0.25">
      <c r="B10" t="s">
        <v>134</v>
      </c>
    </row>
    <row r="11" spans="2:2" x14ac:dyDescent="0.25">
      <c r="B11" t="s">
        <v>135</v>
      </c>
    </row>
    <row r="12" spans="2:2" x14ac:dyDescent="0.25">
      <c r="B12" t="s">
        <v>136</v>
      </c>
    </row>
    <row r="13" spans="2:2" x14ac:dyDescent="0.25">
      <c r="B13" t="s">
        <v>139</v>
      </c>
    </row>
    <row r="14" spans="2:2" x14ac:dyDescent="0.25">
      <c r="B14" t="s">
        <v>140</v>
      </c>
    </row>
    <row r="15" spans="2:2" x14ac:dyDescent="0.25">
      <c r="B15" t="s">
        <v>141</v>
      </c>
    </row>
    <row r="16" spans="2:2" x14ac:dyDescent="0.25">
      <c r="B16" t="s">
        <v>142</v>
      </c>
    </row>
    <row r="17" spans="2:2" x14ac:dyDescent="0.25">
      <c r="B17" t="s">
        <v>143</v>
      </c>
    </row>
    <row r="18" spans="2:2" x14ac:dyDescent="0.25">
      <c r="B18" t="s">
        <v>144</v>
      </c>
    </row>
    <row r="19" spans="2:2" x14ac:dyDescent="0.25">
      <c r="B19" t="s">
        <v>145</v>
      </c>
    </row>
    <row r="20" spans="2:2" x14ac:dyDescent="0.25">
      <c r="B20" t="s">
        <v>146</v>
      </c>
    </row>
    <row r="21" spans="2:2" x14ac:dyDescent="0.25">
      <c r="B21" t="s">
        <v>147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2F395-CBDF-4A24-BDFC-381F5A6BE4EB}">
  <dimension ref="A2:AE130"/>
  <sheetViews>
    <sheetView topLeftCell="A71" workbookViewId="0">
      <selection activeCell="B124" sqref="B124"/>
    </sheetView>
  </sheetViews>
  <sheetFormatPr defaultRowHeight="15" x14ac:dyDescent="0.25"/>
  <cols>
    <col min="16" max="16" width="4.42578125" customWidth="1"/>
    <col min="17" max="31" width="3.7109375" customWidth="1"/>
  </cols>
  <sheetData>
    <row r="2" spans="1:31" x14ac:dyDescent="0.25">
      <c r="A2" t="s">
        <v>164</v>
      </c>
    </row>
    <row r="3" spans="1:31" x14ac:dyDescent="0.25">
      <c r="B3" t="s">
        <v>148</v>
      </c>
      <c r="C3" t="s">
        <v>149</v>
      </c>
      <c r="D3" t="s">
        <v>153</v>
      </c>
      <c r="E3" t="s">
        <v>154</v>
      </c>
    </row>
    <row r="4" spans="1:31" x14ac:dyDescent="0.25">
      <c r="B4" t="s">
        <v>130</v>
      </c>
      <c r="C4" t="s">
        <v>150</v>
      </c>
      <c r="D4" t="s">
        <v>155</v>
      </c>
    </row>
    <row r="5" spans="1:31" x14ac:dyDescent="0.25">
      <c r="B5" t="s">
        <v>151</v>
      </c>
    </row>
    <row r="6" spans="1:31" x14ac:dyDescent="0.25">
      <c r="B6" t="s">
        <v>152</v>
      </c>
      <c r="C6" s="6">
        <v>100</v>
      </c>
    </row>
    <row r="8" spans="1:31" x14ac:dyDescent="0.25">
      <c r="B8" t="s">
        <v>156</v>
      </c>
      <c r="E8" t="s">
        <v>161</v>
      </c>
    </row>
    <row r="9" spans="1:31" x14ac:dyDescent="0.25">
      <c r="C9" t="s">
        <v>157</v>
      </c>
    </row>
    <row r="10" spans="1:31" x14ac:dyDescent="0.25">
      <c r="C10" t="s">
        <v>158</v>
      </c>
      <c r="P10" t="s">
        <v>442</v>
      </c>
    </row>
    <row r="11" spans="1:31" x14ac:dyDescent="0.25">
      <c r="C11" t="s">
        <v>159</v>
      </c>
    </row>
    <row r="12" spans="1:31" x14ac:dyDescent="0.25">
      <c r="C12" t="s">
        <v>160</v>
      </c>
    </row>
    <row r="13" spans="1:31" x14ac:dyDescent="0.25">
      <c r="Q13" s="13" t="s">
        <v>443</v>
      </c>
    </row>
    <row r="14" spans="1:31" x14ac:dyDescent="0.25">
      <c r="B14" t="s">
        <v>162</v>
      </c>
      <c r="P14" s="3"/>
      <c r="Q14" s="3">
        <v>1</v>
      </c>
      <c r="R14" s="3">
        <v>2</v>
      </c>
      <c r="S14" s="3">
        <v>3</v>
      </c>
      <c r="T14" s="3">
        <v>4</v>
      </c>
      <c r="U14" s="3">
        <v>5</v>
      </c>
      <c r="V14" s="3">
        <v>6</v>
      </c>
      <c r="W14" s="3">
        <v>7</v>
      </c>
      <c r="X14" s="3">
        <v>8</v>
      </c>
      <c r="Y14" s="3">
        <v>9</v>
      </c>
      <c r="Z14" s="3"/>
      <c r="AA14" s="3"/>
      <c r="AB14" s="3"/>
      <c r="AC14" s="3"/>
      <c r="AD14" s="3"/>
      <c r="AE14" s="3"/>
    </row>
    <row r="15" spans="1:31" x14ac:dyDescent="0.25">
      <c r="C15" t="s">
        <v>163</v>
      </c>
      <c r="P15" s="3" t="s">
        <v>444</v>
      </c>
      <c r="Q15" s="3" t="s">
        <v>444</v>
      </c>
      <c r="R15" s="3" t="s">
        <v>444</v>
      </c>
      <c r="S15" s="3" t="s">
        <v>444</v>
      </c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</row>
    <row r="16" spans="1:31" x14ac:dyDescent="0.25">
      <c r="P16" s="3" t="s">
        <v>445</v>
      </c>
      <c r="Q16" s="3"/>
      <c r="R16" s="3"/>
      <c r="S16" s="3"/>
      <c r="T16" s="3" t="s">
        <v>445</v>
      </c>
      <c r="U16" s="3" t="s">
        <v>445</v>
      </c>
      <c r="V16" s="3" t="s">
        <v>445</v>
      </c>
      <c r="W16" s="3"/>
      <c r="X16" s="3"/>
      <c r="Y16" s="3"/>
      <c r="Z16" s="3"/>
      <c r="AA16" s="3"/>
      <c r="AB16" s="3"/>
      <c r="AC16" s="3"/>
      <c r="AD16" s="3"/>
      <c r="AE16" s="3"/>
    </row>
    <row r="17" spans="1:31" x14ac:dyDescent="0.25">
      <c r="A17" t="s">
        <v>165</v>
      </c>
      <c r="P17" s="3" t="s">
        <v>446</v>
      </c>
      <c r="Q17" s="3"/>
      <c r="R17" s="3"/>
      <c r="S17" s="3"/>
      <c r="T17" s="3"/>
      <c r="U17" s="3"/>
      <c r="V17" s="3"/>
      <c r="W17" s="3" t="s">
        <v>446</v>
      </c>
      <c r="X17" s="3" t="s">
        <v>446</v>
      </c>
      <c r="Y17" s="3" t="s">
        <v>446</v>
      </c>
      <c r="Z17" s="3"/>
      <c r="AA17" s="3"/>
      <c r="AB17" s="3"/>
      <c r="AC17" s="3"/>
      <c r="AD17" s="3"/>
      <c r="AE17" s="3"/>
    </row>
    <row r="18" spans="1:31" x14ac:dyDescent="0.25">
      <c r="B18" t="s">
        <v>166</v>
      </c>
      <c r="F18" t="s">
        <v>169</v>
      </c>
    </row>
    <row r="19" spans="1:31" x14ac:dyDescent="0.25">
      <c r="B19" t="s">
        <v>168</v>
      </c>
      <c r="F19" s="7" t="s">
        <v>170</v>
      </c>
    </row>
    <row r="20" spans="1:31" x14ac:dyDescent="0.25">
      <c r="B20" t="s">
        <v>167</v>
      </c>
      <c r="F20" t="s">
        <v>171</v>
      </c>
      <c r="Q20" s="13" t="s">
        <v>443</v>
      </c>
    </row>
    <row r="21" spans="1:31" x14ac:dyDescent="0.25">
      <c r="F21" t="s">
        <v>172</v>
      </c>
      <c r="P21" s="3"/>
      <c r="Q21" s="3">
        <v>1</v>
      </c>
      <c r="R21" s="3">
        <v>2</v>
      </c>
      <c r="S21" s="3">
        <v>3</v>
      </c>
      <c r="T21" s="3">
        <v>4</v>
      </c>
      <c r="U21" s="3">
        <v>5</v>
      </c>
      <c r="V21" s="3">
        <v>6</v>
      </c>
      <c r="W21" s="3">
        <v>7</v>
      </c>
      <c r="X21" s="3">
        <v>8</v>
      </c>
      <c r="Y21" s="3">
        <v>9</v>
      </c>
      <c r="Z21" s="3"/>
      <c r="AA21" s="3"/>
      <c r="AB21" s="3"/>
      <c r="AC21" s="3"/>
      <c r="AD21" s="3"/>
      <c r="AE21" s="3"/>
    </row>
    <row r="22" spans="1:31" x14ac:dyDescent="0.25">
      <c r="F22" t="s">
        <v>173</v>
      </c>
      <c r="P22" s="3" t="s">
        <v>444</v>
      </c>
      <c r="Q22" s="3" t="s">
        <v>444</v>
      </c>
      <c r="R22" s="3" t="s">
        <v>444</v>
      </c>
      <c r="S22" s="3" t="s">
        <v>444</v>
      </c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</row>
    <row r="23" spans="1:31" x14ac:dyDescent="0.25">
      <c r="P23" s="3" t="s">
        <v>445</v>
      </c>
      <c r="Q23" s="3"/>
      <c r="R23" s="3" t="s">
        <v>445</v>
      </c>
      <c r="S23" s="3" t="s">
        <v>445</v>
      </c>
      <c r="T23" s="3" t="s">
        <v>445</v>
      </c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</row>
    <row r="24" spans="1:31" x14ac:dyDescent="0.25">
      <c r="B24" t="s">
        <v>174</v>
      </c>
      <c r="P24" s="3" t="s">
        <v>446</v>
      </c>
      <c r="Q24" s="3"/>
      <c r="R24" s="3"/>
      <c r="S24" s="3" t="s">
        <v>446</v>
      </c>
      <c r="T24" s="3" t="s">
        <v>446</v>
      </c>
      <c r="U24" s="3" t="s">
        <v>446</v>
      </c>
      <c r="W24" s="3"/>
      <c r="X24" s="3"/>
      <c r="Y24" s="3"/>
      <c r="Z24" s="3"/>
      <c r="AA24" s="3"/>
      <c r="AB24" s="3"/>
      <c r="AC24" s="3"/>
      <c r="AD24" s="3"/>
      <c r="AE24" s="3"/>
    </row>
    <row r="26" spans="1:31" x14ac:dyDescent="0.25">
      <c r="B26" s="7" t="s">
        <v>175</v>
      </c>
    </row>
    <row r="27" spans="1:31" x14ac:dyDescent="0.25">
      <c r="Q27" s="13" t="s">
        <v>443</v>
      </c>
    </row>
    <row r="28" spans="1:31" x14ac:dyDescent="0.25">
      <c r="C28" t="s">
        <v>176</v>
      </c>
      <c r="P28" s="3"/>
      <c r="Q28" s="3">
        <v>1</v>
      </c>
      <c r="R28" s="3">
        <v>2</v>
      </c>
      <c r="S28" s="3">
        <v>3</v>
      </c>
      <c r="T28" s="3">
        <v>4</v>
      </c>
      <c r="U28" s="3">
        <v>5</v>
      </c>
      <c r="V28" s="3">
        <v>6</v>
      </c>
      <c r="W28" s="3">
        <v>7</v>
      </c>
      <c r="X28" s="3">
        <v>8</v>
      </c>
      <c r="Y28" s="3">
        <v>9</v>
      </c>
      <c r="Z28" s="3">
        <v>10</v>
      </c>
      <c r="AA28" s="3">
        <v>11</v>
      </c>
      <c r="AB28" s="3">
        <v>12</v>
      </c>
      <c r="AC28" s="3">
        <v>13</v>
      </c>
      <c r="AD28" s="3">
        <v>14</v>
      </c>
      <c r="AE28" s="3">
        <v>15</v>
      </c>
    </row>
    <row r="29" spans="1:31" x14ac:dyDescent="0.25">
      <c r="C29" t="s">
        <v>177</v>
      </c>
      <c r="P29" s="3" t="s">
        <v>444</v>
      </c>
      <c r="Q29" t="s">
        <v>250</v>
      </c>
      <c r="R29" t="s">
        <v>251</v>
      </c>
      <c r="S29" t="s">
        <v>252</v>
      </c>
      <c r="T29" t="s">
        <v>253</v>
      </c>
      <c r="U29" t="s">
        <v>254</v>
      </c>
      <c r="V29" s="3"/>
      <c r="W29" s="3"/>
      <c r="X29" s="3"/>
      <c r="Y29" s="3"/>
      <c r="Z29" s="3"/>
      <c r="AA29" s="3"/>
      <c r="AB29" s="3"/>
      <c r="AC29" s="3"/>
      <c r="AD29" s="3"/>
      <c r="AE29" s="3"/>
    </row>
    <row r="30" spans="1:31" x14ac:dyDescent="0.25">
      <c r="C30" t="s">
        <v>178</v>
      </c>
      <c r="P30" s="3" t="s">
        <v>445</v>
      </c>
      <c r="Q30" s="3"/>
      <c r="R30" s="3"/>
      <c r="S30" s="3"/>
      <c r="T30" s="3"/>
      <c r="U30" s="3"/>
      <c r="V30" t="s">
        <v>250</v>
      </c>
      <c r="W30" t="s">
        <v>251</v>
      </c>
      <c r="X30" t="s">
        <v>252</v>
      </c>
      <c r="Y30" t="s">
        <v>253</v>
      </c>
      <c r="Z30" t="s">
        <v>254</v>
      </c>
    </row>
    <row r="31" spans="1:31" x14ac:dyDescent="0.25">
      <c r="C31" t="s">
        <v>179</v>
      </c>
      <c r="P31" s="3" t="s">
        <v>446</v>
      </c>
      <c r="Q31" s="3"/>
      <c r="R31" s="3"/>
      <c r="S31" s="3"/>
      <c r="T31" s="3"/>
      <c r="U31" s="3"/>
      <c r="V31" s="3"/>
      <c r="W31" s="3"/>
      <c r="X31" s="3"/>
      <c r="Y31" s="3"/>
      <c r="Z31" s="3"/>
      <c r="AA31" s="3" t="s">
        <v>250</v>
      </c>
      <c r="AB31" s="3" t="s">
        <v>251</v>
      </c>
      <c r="AC31" s="3" t="s">
        <v>252</v>
      </c>
      <c r="AD31" s="3" t="s">
        <v>253</v>
      </c>
      <c r="AE31" s="3" t="s">
        <v>254</v>
      </c>
    </row>
    <row r="32" spans="1:31" x14ac:dyDescent="0.25">
      <c r="D32" t="s">
        <v>180</v>
      </c>
    </row>
    <row r="33" spans="2:31" x14ac:dyDescent="0.25">
      <c r="C33" t="s">
        <v>181</v>
      </c>
      <c r="Q33" s="13" t="s">
        <v>443</v>
      </c>
    </row>
    <row r="34" spans="2:31" x14ac:dyDescent="0.25">
      <c r="C34" t="s">
        <v>182</v>
      </c>
      <c r="P34" s="3"/>
      <c r="Q34" s="3">
        <v>1</v>
      </c>
      <c r="R34" s="3">
        <v>2</v>
      </c>
      <c r="S34" s="3">
        <v>3</v>
      </c>
      <c r="T34" s="3">
        <v>4</v>
      </c>
      <c r="U34" s="3">
        <v>5</v>
      </c>
      <c r="V34" s="3">
        <v>6</v>
      </c>
      <c r="W34" s="3">
        <v>7</v>
      </c>
      <c r="X34" s="3">
        <v>8</v>
      </c>
      <c r="Y34" s="3">
        <v>9</v>
      </c>
      <c r="Z34" s="3">
        <v>10</v>
      </c>
      <c r="AA34" s="3">
        <v>11</v>
      </c>
      <c r="AB34" s="3">
        <v>12</v>
      </c>
      <c r="AC34" s="3">
        <v>13</v>
      </c>
      <c r="AD34" s="3">
        <v>14</v>
      </c>
      <c r="AE34" s="3">
        <v>15</v>
      </c>
    </row>
    <row r="35" spans="2:31" x14ac:dyDescent="0.25">
      <c r="P35" s="3" t="s">
        <v>444</v>
      </c>
      <c r="Q35" t="s">
        <v>250</v>
      </c>
      <c r="R35" t="s">
        <v>251</v>
      </c>
      <c r="S35" t="s">
        <v>252</v>
      </c>
      <c r="T35" t="s">
        <v>253</v>
      </c>
      <c r="U35" t="s">
        <v>254</v>
      </c>
      <c r="V35" s="3"/>
      <c r="W35" s="3"/>
      <c r="X35" s="3"/>
      <c r="Y35" s="3"/>
      <c r="Z35" s="3"/>
      <c r="AA35" s="3"/>
      <c r="AB35" s="3"/>
      <c r="AC35" s="3"/>
      <c r="AD35" s="3"/>
      <c r="AE35" s="3"/>
    </row>
    <row r="36" spans="2:31" x14ac:dyDescent="0.25">
      <c r="B36" t="s">
        <v>192</v>
      </c>
      <c r="P36" s="3" t="s">
        <v>445</v>
      </c>
      <c r="Q36" s="3"/>
      <c r="R36" t="s">
        <v>250</v>
      </c>
      <c r="S36" t="s">
        <v>251</v>
      </c>
      <c r="T36" t="s">
        <v>252</v>
      </c>
      <c r="U36" t="s">
        <v>253</v>
      </c>
      <c r="V36" t="s">
        <v>254</v>
      </c>
    </row>
    <row r="37" spans="2:31" x14ac:dyDescent="0.25">
      <c r="C37" t="s">
        <v>183</v>
      </c>
      <c r="P37" s="3" t="s">
        <v>446</v>
      </c>
      <c r="Q37" s="3"/>
      <c r="R37" s="3"/>
      <c r="S37" s="3" t="s">
        <v>250</v>
      </c>
      <c r="T37" s="3" t="s">
        <v>251</v>
      </c>
      <c r="U37" s="3" t="s">
        <v>252</v>
      </c>
      <c r="V37" s="3" t="s">
        <v>253</v>
      </c>
      <c r="W37" s="3" t="s">
        <v>254</v>
      </c>
      <c r="X37" s="3"/>
      <c r="Y37" s="3"/>
      <c r="Z37" s="3"/>
    </row>
    <row r="38" spans="2:31" x14ac:dyDescent="0.25">
      <c r="D38" t="s">
        <v>184</v>
      </c>
    </row>
    <row r="39" spans="2:31" x14ac:dyDescent="0.25">
      <c r="C39" t="s">
        <v>185</v>
      </c>
    </row>
    <row r="40" spans="2:31" x14ac:dyDescent="0.25">
      <c r="D40" t="s">
        <v>186</v>
      </c>
    </row>
    <row r="41" spans="2:31" x14ac:dyDescent="0.25">
      <c r="D41" t="s">
        <v>187</v>
      </c>
    </row>
    <row r="42" spans="2:31" x14ac:dyDescent="0.25">
      <c r="D42" t="s">
        <v>188</v>
      </c>
    </row>
    <row r="43" spans="2:31" x14ac:dyDescent="0.25">
      <c r="D43" t="s">
        <v>189</v>
      </c>
    </row>
    <row r="44" spans="2:31" x14ac:dyDescent="0.25">
      <c r="D44" s="7" t="s">
        <v>190</v>
      </c>
    </row>
    <row r="45" spans="2:31" x14ac:dyDescent="0.25">
      <c r="C45" t="s">
        <v>191</v>
      </c>
    </row>
    <row r="46" spans="2:31" x14ac:dyDescent="0.25">
      <c r="D46" t="s">
        <v>193</v>
      </c>
    </row>
    <row r="47" spans="2:31" x14ac:dyDescent="0.25">
      <c r="E47" t="s">
        <v>194</v>
      </c>
    </row>
    <row r="48" spans="2:31" x14ac:dyDescent="0.25">
      <c r="E48" t="s">
        <v>195</v>
      </c>
    </row>
    <row r="49" spans="2:6" x14ac:dyDescent="0.25">
      <c r="E49" t="s">
        <v>196</v>
      </c>
    </row>
    <row r="50" spans="2:6" x14ac:dyDescent="0.25">
      <c r="C50" t="s">
        <v>197</v>
      </c>
    </row>
    <row r="51" spans="2:6" x14ac:dyDescent="0.25">
      <c r="D51" t="s">
        <v>198</v>
      </c>
    </row>
    <row r="52" spans="2:6" x14ac:dyDescent="0.25">
      <c r="D52" t="s">
        <v>199</v>
      </c>
    </row>
    <row r="53" spans="2:6" x14ac:dyDescent="0.25">
      <c r="C53" t="s">
        <v>201</v>
      </c>
    </row>
    <row r="54" spans="2:6" x14ac:dyDescent="0.25">
      <c r="D54" t="s">
        <v>200</v>
      </c>
    </row>
    <row r="56" spans="2:6" x14ac:dyDescent="0.25">
      <c r="B56" t="s">
        <v>202</v>
      </c>
    </row>
    <row r="57" spans="2:6" x14ac:dyDescent="0.25">
      <c r="C57" t="s">
        <v>203</v>
      </c>
    </row>
    <row r="58" spans="2:6" x14ac:dyDescent="0.25">
      <c r="C58" t="s">
        <v>204</v>
      </c>
      <c r="F58" t="s">
        <v>205</v>
      </c>
    </row>
    <row r="59" spans="2:6" x14ac:dyDescent="0.25">
      <c r="D59" t="s">
        <v>206</v>
      </c>
    </row>
    <row r="61" spans="2:6" x14ac:dyDescent="0.25">
      <c r="B61" t="s">
        <v>207</v>
      </c>
    </row>
    <row r="62" spans="2:6" x14ac:dyDescent="0.25">
      <c r="C62" t="s">
        <v>208</v>
      </c>
    </row>
    <row r="63" spans="2:6" x14ac:dyDescent="0.25">
      <c r="C63" t="s">
        <v>209</v>
      </c>
    </row>
    <row r="65" spans="2:5" x14ac:dyDescent="0.25">
      <c r="B65" t="s">
        <v>210</v>
      </c>
    </row>
    <row r="66" spans="2:5" x14ac:dyDescent="0.25">
      <c r="C66" t="s">
        <v>211</v>
      </c>
    </row>
    <row r="67" spans="2:5" x14ac:dyDescent="0.25">
      <c r="D67" t="s">
        <v>212</v>
      </c>
    </row>
    <row r="68" spans="2:5" x14ac:dyDescent="0.25">
      <c r="D68" t="s">
        <v>213</v>
      </c>
    </row>
    <row r="69" spans="2:5" x14ac:dyDescent="0.25">
      <c r="C69" t="s">
        <v>214</v>
      </c>
    </row>
    <row r="71" spans="2:5" x14ac:dyDescent="0.25">
      <c r="C71" t="s">
        <v>215</v>
      </c>
    </row>
    <row r="72" spans="2:5" x14ac:dyDescent="0.25">
      <c r="D72" t="s">
        <v>216</v>
      </c>
    </row>
    <row r="73" spans="2:5" x14ac:dyDescent="0.25">
      <c r="D73" t="s">
        <v>217</v>
      </c>
    </row>
    <row r="76" spans="2:5" x14ac:dyDescent="0.25">
      <c r="B76" s="7" t="s">
        <v>238</v>
      </c>
    </row>
    <row r="77" spans="2:5" x14ac:dyDescent="0.25">
      <c r="C77" t="s">
        <v>218</v>
      </c>
    </row>
    <row r="78" spans="2:5" x14ac:dyDescent="0.25">
      <c r="D78" t="s">
        <v>220</v>
      </c>
    </row>
    <row r="79" spans="2:5" x14ac:dyDescent="0.25">
      <c r="E79" t="s">
        <v>221</v>
      </c>
    </row>
    <row r="80" spans="2:5" x14ac:dyDescent="0.25">
      <c r="E80" t="s">
        <v>222</v>
      </c>
    </row>
    <row r="81" spans="3:14" x14ac:dyDescent="0.25">
      <c r="D81" t="s">
        <v>223</v>
      </c>
      <c r="K81" s="7" t="s">
        <v>234</v>
      </c>
    </row>
    <row r="82" spans="3:14" x14ac:dyDescent="0.25">
      <c r="D82" t="s">
        <v>224</v>
      </c>
      <c r="L82" t="s">
        <v>233</v>
      </c>
    </row>
    <row r="83" spans="3:14" x14ac:dyDescent="0.25">
      <c r="E83" t="s">
        <v>225</v>
      </c>
      <c r="K83" t="s">
        <v>231</v>
      </c>
    </row>
    <row r="84" spans="3:14" x14ac:dyDescent="0.25">
      <c r="E84" t="s">
        <v>226</v>
      </c>
      <c r="K84" t="s">
        <v>235</v>
      </c>
    </row>
    <row r="85" spans="3:14" x14ac:dyDescent="0.25">
      <c r="F85" t="s">
        <v>227</v>
      </c>
      <c r="N85" t="s">
        <v>236</v>
      </c>
    </row>
    <row r="86" spans="3:14" x14ac:dyDescent="0.25">
      <c r="E86" t="s">
        <v>228</v>
      </c>
      <c r="M86" s="8" t="s">
        <v>237</v>
      </c>
    </row>
    <row r="87" spans="3:14" x14ac:dyDescent="0.25">
      <c r="E87" t="s">
        <v>229</v>
      </c>
      <c r="G87" t="s">
        <v>230</v>
      </c>
      <c r="K87" t="s">
        <v>232</v>
      </c>
    </row>
    <row r="89" spans="3:14" x14ac:dyDescent="0.25">
      <c r="C89" t="s">
        <v>219</v>
      </c>
    </row>
    <row r="90" spans="3:14" x14ac:dyDescent="0.25">
      <c r="D90" t="s">
        <v>239</v>
      </c>
    </row>
    <row r="91" spans="3:14" x14ac:dyDescent="0.25">
      <c r="H91" t="s">
        <v>245</v>
      </c>
    </row>
    <row r="92" spans="3:14" x14ac:dyDescent="0.25">
      <c r="D92" t="s">
        <v>247</v>
      </c>
    </row>
    <row r="93" spans="3:14" x14ac:dyDescent="0.25">
      <c r="E93" t="s">
        <v>248</v>
      </c>
    </row>
    <row r="94" spans="3:14" x14ac:dyDescent="0.25">
      <c r="E94" t="s">
        <v>249</v>
      </c>
    </row>
    <row r="95" spans="3:14" x14ac:dyDescent="0.25">
      <c r="E95" t="s">
        <v>285</v>
      </c>
    </row>
    <row r="96" spans="3:14" x14ac:dyDescent="0.25">
      <c r="F96" t="s">
        <v>261</v>
      </c>
    </row>
    <row r="97" spans="1:27" x14ac:dyDescent="0.25">
      <c r="F97" t="s">
        <v>262</v>
      </c>
      <c r="T97" t="s">
        <v>263</v>
      </c>
    </row>
    <row r="98" spans="1:27" x14ac:dyDescent="0.25">
      <c r="A98" t="s">
        <v>268</v>
      </c>
      <c r="T98" t="s">
        <v>250</v>
      </c>
      <c r="U98" t="s">
        <v>251</v>
      </c>
      <c r="V98" t="s">
        <v>252</v>
      </c>
      <c r="W98" t="s">
        <v>253</v>
      </c>
      <c r="X98" t="s">
        <v>254</v>
      </c>
    </row>
    <row r="99" spans="1:27" x14ac:dyDescent="0.25">
      <c r="D99" t="s">
        <v>246</v>
      </c>
      <c r="H99" t="s">
        <v>250</v>
      </c>
      <c r="I99" t="s">
        <v>251</v>
      </c>
      <c r="J99" t="s">
        <v>252</v>
      </c>
      <c r="K99" t="s">
        <v>253</v>
      </c>
      <c r="L99" t="s">
        <v>254</v>
      </c>
      <c r="U99" t="s">
        <v>250</v>
      </c>
      <c r="V99" s="7" t="s">
        <v>264</v>
      </c>
      <c r="W99" s="7" t="s">
        <v>264</v>
      </c>
      <c r="X99" t="s">
        <v>251</v>
      </c>
      <c r="Y99" t="s">
        <v>252</v>
      </c>
      <c r="Z99" t="s">
        <v>253</v>
      </c>
      <c r="AA99" t="s">
        <v>254</v>
      </c>
    </row>
    <row r="100" spans="1:27" x14ac:dyDescent="0.25">
      <c r="D100" t="s">
        <v>255</v>
      </c>
      <c r="E100" t="s">
        <v>240</v>
      </c>
      <c r="H100" t="s">
        <v>257</v>
      </c>
      <c r="I100" t="s">
        <v>257</v>
      </c>
      <c r="J100" t="s">
        <v>257</v>
      </c>
      <c r="K100" t="s">
        <v>257</v>
      </c>
      <c r="L100" t="s">
        <v>256</v>
      </c>
    </row>
    <row r="101" spans="1:27" x14ac:dyDescent="0.25">
      <c r="E101" t="s">
        <v>241</v>
      </c>
      <c r="I101" t="s">
        <v>257</v>
      </c>
      <c r="J101" t="s">
        <v>258</v>
      </c>
      <c r="K101" t="s">
        <v>257</v>
      </c>
      <c r="L101" t="s">
        <v>257</v>
      </c>
      <c r="M101" t="s">
        <v>257</v>
      </c>
      <c r="N101" t="s">
        <v>260</v>
      </c>
      <c r="O101" t="s">
        <v>259</v>
      </c>
    </row>
    <row r="102" spans="1:27" x14ac:dyDescent="0.25">
      <c r="E102" t="s">
        <v>242</v>
      </c>
    </row>
    <row r="103" spans="1:27" x14ac:dyDescent="0.25">
      <c r="E103" t="s">
        <v>243</v>
      </c>
    </row>
    <row r="104" spans="1:27" x14ac:dyDescent="0.25">
      <c r="E104" t="s">
        <v>244</v>
      </c>
    </row>
    <row r="106" spans="1:27" x14ac:dyDescent="0.25">
      <c r="D106" s="7" t="s">
        <v>265</v>
      </c>
    </row>
    <row r="107" spans="1:27" x14ac:dyDescent="0.25">
      <c r="E107" t="s">
        <v>266</v>
      </c>
    </row>
    <row r="108" spans="1:27" x14ac:dyDescent="0.25">
      <c r="E108" t="s">
        <v>267</v>
      </c>
    </row>
    <row r="110" spans="1:27" x14ac:dyDescent="0.25">
      <c r="A110" t="s">
        <v>269</v>
      </c>
    </row>
    <row r="111" spans="1:27" x14ac:dyDescent="0.25">
      <c r="B111" t="s">
        <v>270</v>
      </c>
    </row>
    <row r="112" spans="1:27" x14ac:dyDescent="0.25">
      <c r="D112" t="s">
        <v>271</v>
      </c>
    </row>
    <row r="113" spans="2:19" x14ac:dyDescent="0.25">
      <c r="D113" t="s">
        <v>282</v>
      </c>
    </row>
    <row r="114" spans="2:19" x14ac:dyDescent="0.25">
      <c r="D114" t="s">
        <v>272</v>
      </c>
    </row>
    <row r="115" spans="2:19" x14ac:dyDescent="0.25">
      <c r="E115" s="7" t="s">
        <v>273</v>
      </c>
    </row>
    <row r="116" spans="2:19" x14ac:dyDescent="0.25">
      <c r="F116" t="s">
        <v>274</v>
      </c>
    </row>
    <row r="117" spans="2:19" x14ac:dyDescent="0.25">
      <c r="E117" t="s">
        <v>275</v>
      </c>
    </row>
    <row r="119" spans="2:19" x14ac:dyDescent="0.25">
      <c r="D119" t="s">
        <v>210</v>
      </c>
    </row>
    <row r="120" spans="2:19" x14ac:dyDescent="0.25">
      <c r="E120" t="s">
        <v>240</v>
      </c>
      <c r="G120" t="s">
        <v>250</v>
      </c>
      <c r="H120" t="s">
        <v>251</v>
      </c>
      <c r="I120" t="s">
        <v>252</v>
      </c>
      <c r="J120" t="s">
        <v>253</v>
      </c>
      <c r="K120" t="s">
        <v>254</v>
      </c>
    </row>
    <row r="121" spans="2:19" x14ac:dyDescent="0.25">
      <c r="E121" t="s">
        <v>241</v>
      </c>
      <c r="H121" t="s">
        <v>250</v>
      </c>
      <c r="I121" t="s">
        <v>251</v>
      </c>
      <c r="J121" t="s">
        <v>252</v>
      </c>
      <c r="K121" t="s">
        <v>253</v>
      </c>
      <c r="L121" t="s">
        <v>254</v>
      </c>
    </row>
    <row r="123" spans="2:19" x14ac:dyDescent="0.25">
      <c r="B123" t="s">
        <v>276</v>
      </c>
      <c r="F123" t="s">
        <v>279</v>
      </c>
      <c r="M123" t="s">
        <v>280</v>
      </c>
    </row>
    <row r="124" spans="2:19" x14ac:dyDescent="0.25">
      <c r="B124" s="9" t="s">
        <v>281</v>
      </c>
      <c r="C124" t="s">
        <v>277</v>
      </c>
      <c r="E124" t="s">
        <v>250</v>
      </c>
      <c r="F124" t="s">
        <v>251</v>
      </c>
      <c r="G124" t="s">
        <v>252</v>
      </c>
      <c r="H124" t="s">
        <v>253</v>
      </c>
      <c r="I124" s="7" t="s">
        <v>254</v>
      </c>
      <c r="M124" t="s">
        <v>250</v>
      </c>
      <c r="N124" t="s">
        <v>251</v>
      </c>
      <c r="O124" t="s">
        <v>252</v>
      </c>
      <c r="P124" s="7" t="s">
        <v>253</v>
      </c>
      <c r="Q124" s="4" t="s">
        <v>254</v>
      </c>
      <c r="S124" t="s">
        <v>283</v>
      </c>
    </row>
    <row r="125" spans="2:19" x14ac:dyDescent="0.25">
      <c r="C125" t="s">
        <v>278</v>
      </c>
      <c r="F125" t="s">
        <v>250</v>
      </c>
      <c r="G125" t="s">
        <v>264</v>
      </c>
      <c r="H125" t="s">
        <v>264</v>
      </c>
      <c r="I125" t="s">
        <v>251</v>
      </c>
      <c r="J125" t="s">
        <v>252</v>
      </c>
      <c r="K125" t="s">
        <v>253</v>
      </c>
      <c r="L125" s="7" t="s">
        <v>254</v>
      </c>
      <c r="N125" t="s">
        <v>250</v>
      </c>
      <c r="O125" t="s">
        <v>251</v>
      </c>
      <c r="P125" t="s">
        <v>252</v>
      </c>
      <c r="Q125" t="s">
        <v>253</v>
      </c>
      <c r="R125" t="s">
        <v>254</v>
      </c>
      <c r="S125" t="s">
        <v>284</v>
      </c>
    </row>
    <row r="126" spans="2:19" x14ac:dyDescent="0.25">
      <c r="C126" t="s">
        <v>242</v>
      </c>
    </row>
    <row r="127" spans="2:19" x14ac:dyDescent="0.25">
      <c r="C127" t="s">
        <v>243</v>
      </c>
    </row>
    <row r="129" spans="2:20" x14ac:dyDescent="0.25">
      <c r="B129" t="s">
        <v>287</v>
      </c>
      <c r="M129" t="s">
        <v>250</v>
      </c>
      <c r="N129" t="s">
        <v>251</v>
      </c>
      <c r="O129" t="s">
        <v>252</v>
      </c>
      <c r="P129" s="7" t="s">
        <v>253</v>
      </c>
      <c r="Q129" s="4" t="s">
        <v>254</v>
      </c>
    </row>
    <row r="130" spans="2:20" x14ac:dyDescent="0.25">
      <c r="N130" t="s">
        <v>250</v>
      </c>
      <c r="O130" t="s">
        <v>251</v>
      </c>
      <c r="P130" t="s">
        <v>264</v>
      </c>
      <c r="Q130" t="s">
        <v>252</v>
      </c>
      <c r="R130" t="s">
        <v>253</v>
      </c>
      <c r="S130" t="s">
        <v>254</v>
      </c>
      <c r="T130" s="7" t="s">
        <v>286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99A1D-49D4-4464-A7E2-C717614D337B}">
  <dimension ref="A3:W76"/>
  <sheetViews>
    <sheetView topLeftCell="A44" workbookViewId="0">
      <selection activeCell="R16" sqref="R16"/>
    </sheetView>
  </sheetViews>
  <sheetFormatPr defaultRowHeight="15" x14ac:dyDescent="0.25"/>
  <sheetData>
    <row r="3" spans="2:21" x14ac:dyDescent="0.25">
      <c r="B3" t="s">
        <v>288</v>
      </c>
    </row>
    <row r="4" spans="2:21" x14ac:dyDescent="0.25">
      <c r="C4" t="s">
        <v>289</v>
      </c>
    </row>
    <row r="5" spans="2:21" x14ac:dyDescent="0.25">
      <c r="C5" t="s">
        <v>290</v>
      </c>
      <c r="G5" t="s">
        <v>279</v>
      </c>
    </row>
    <row r="6" spans="2:21" x14ac:dyDescent="0.25">
      <c r="G6" t="s">
        <v>302</v>
      </c>
      <c r="H6" t="s">
        <v>303</v>
      </c>
      <c r="I6" t="s">
        <v>257</v>
      </c>
      <c r="J6" t="s">
        <v>304</v>
      </c>
      <c r="K6" s="10" t="s">
        <v>305</v>
      </c>
      <c r="M6" t="s">
        <v>306</v>
      </c>
      <c r="N6" t="s">
        <v>302</v>
      </c>
      <c r="O6" t="s">
        <v>303</v>
      </c>
      <c r="P6" t="s">
        <v>257</v>
      </c>
      <c r="Q6" t="s">
        <v>304</v>
      </c>
      <c r="R6" s="10" t="s">
        <v>305</v>
      </c>
    </row>
    <row r="7" spans="2:21" x14ac:dyDescent="0.25">
      <c r="B7" s="7" t="s">
        <v>291</v>
      </c>
      <c r="H7" t="s">
        <v>302</v>
      </c>
      <c r="I7" s="10" t="s">
        <v>303</v>
      </c>
      <c r="J7" t="s">
        <v>257</v>
      </c>
      <c r="K7" t="s">
        <v>304</v>
      </c>
      <c r="L7" t="s">
        <v>305</v>
      </c>
      <c r="O7" t="s">
        <v>302</v>
      </c>
      <c r="P7" t="s">
        <v>307</v>
      </c>
      <c r="Q7" t="s">
        <v>307</v>
      </c>
      <c r="R7" s="10" t="s">
        <v>303</v>
      </c>
      <c r="S7" t="s">
        <v>257</v>
      </c>
      <c r="T7" t="s">
        <v>304</v>
      </c>
      <c r="U7" t="s">
        <v>305</v>
      </c>
    </row>
    <row r="9" spans="2:21" x14ac:dyDescent="0.25">
      <c r="B9" t="s">
        <v>292</v>
      </c>
    </row>
    <row r="10" spans="2:21" x14ac:dyDescent="0.25">
      <c r="C10" t="s">
        <v>293</v>
      </c>
    </row>
    <row r="11" spans="2:21" x14ac:dyDescent="0.25">
      <c r="C11" t="s">
        <v>295</v>
      </c>
    </row>
    <row r="12" spans="2:21" x14ac:dyDescent="0.25">
      <c r="C12">
        <v>1</v>
      </c>
      <c r="D12" t="s">
        <v>294</v>
      </c>
    </row>
    <row r="13" spans="2:21" x14ac:dyDescent="0.25">
      <c r="E13" t="s">
        <v>301</v>
      </c>
    </row>
    <row r="15" spans="2:21" x14ac:dyDescent="0.25">
      <c r="C15">
        <v>2</v>
      </c>
      <c r="D15" t="s">
        <v>296</v>
      </c>
    </row>
    <row r="16" spans="2:21" x14ac:dyDescent="0.25">
      <c r="D16" t="s">
        <v>300</v>
      </c>
    </row>
    <row r="17" spans="1:21" x14ac:dyDescent="0.25">
      <c r="C17">
        <v>3</v>
      </c>
      <c r="D17" t="s">
        <v>297</v>
      </c>
    </row>
    <row r="19" spans="1:21" x14ac:dyDescent="0.25">
      <c r="C19" t="s">
        <v>298</v>
      </c>
    </row>
    <row r="20" spans="1:21" x14ac:dyDescent="0.25">
      <c r="C20" s="7" t="s">
        <v>299</v>
      </c>
    </row>
    <row r="22" spans="1:21" x14ac:dyDescent="0.25">
      <c r="C22" s="7" t="s">
        <v>308</v>
      </c>
      <c r="H22" t="s">
        <v>302</v>
      </c>
      <c r="I22" t="s">
        <v>303</v>
      </c>
      <c r="J22" s="10" t="s">
        <v>257</v>
      </c>
      <c r="K22" t="s">
        <v>304</v>
      </c>
      <c r="L22" s="11" t="s">
        <v>305</v>
      </c>
    </row>
    <row r="23" spans="1:21" x14ac:dyDescent="0.25">
      <c r="C23">
        <v>1</v>
      </c>
      <c r="D23" t="s">
        <v>309</v>
      </c>
      <c r="I23" t="s">
        <v>302</v>
      </c>
      <c r="J23" s="11" t="s">
        <v>303</v>
      </c>
      <c r="K23" s="10" t="s">
        <v>257</v>
      </c>
      <c r="L23" t="s">
        <v>304</v>
      </c>
      <c r="M23" t="s">
        <v>305</v>
      </c>
    </row>
    <row r="24" spans="1:21" x14ac:dyDescent="0.25">
      <c r="D24" t="s">
        <v>311</v>
      </c>
    </row>
    <row r="25" spans="1:21" x14ac:dyDescent="0.25">
      <c r="D25" t="s">
        <v>310</v>
      </c>
    </row>
    <row r="26" spans="1:21" x14ac:dyDescent="0.25">
      <c r="D26" t="s">
        <v>315</v>
      </c>
    </row>
    <row r="27" spans="1:21" x14ac:dyDescent="0.25">
      <c r="C27">
        <v>2</v>
      </c>
      <c r="D27" t="s">
        <v>312</v>
      </c>
    </row>
    <row r="28" spans="1:21" x14ac:dyDescent="0.25">
      <c r="D28" t="s">
        <v>313</v>
      </c>
    </row>
    <row r="29" spans="1:21" x14ac:dyDescent="0.25">
      <c r="C29">
        <v>3</v>
      </c>
      <c r="D29" t="s">
        <v>314</v>
      </c>
    </row>
    <row r="31" spans="1:21" x14ac:dyDescent="0.25">
      <c r="A31" t="s">
        <v>319</v>
      </c>
      <c r="F31" t="s">
        <v>316</v>
      </c>
      <c r="I31" s="7" t="s">
        <v>280</v>
      </c>
      <c r="P31" t="s">
        <v>306</v>
      </c>
    </row>
    <row r="32" spans="1:21" x14ac:dyDescent="0.25">
      <c r="A32" t="s">
        <v>320</v>
      </c>
      <c r="F32" t="s">
        <v>317</v>
      </c>
      <c r="J32" t="s">
        <v>302</v>
      </c>
      <c r="K32" t="s">
        <v>303</v>
      </c>
      <c r="L32" s="11" t="s">
        <v>257</v>
      </c>
      <c r="M32" s="10" t="s">
        <v>304</v>
      </c>
      <c r="N32" s="11" t="s">
        <v>305</v>
      </c>
      <c r="Q32" t="s">
        <v>302</v>
      </c>
      <c r="R32" t="s">
        <v>303</v>
      </c>
      <c r="S32" s="11" t="s">
        <v>257</v>
      </c>
      <c r="T32" s="10" t="s">
        <v>304</v>
      </c>
      <c r="U32" s="11" t="s">
        <v>305</v>
      </c>
    </row>
    <row r="33" spans="1:23" x14ac:dyDescent="0.25">
      <c r="B33" t="s">
        <v>280</v>
      </c>
      <c r="F33" t="s">
        <v>318</v>
      </c>
      <c r="K33" t="s">
        <v>302</v>
      </c>
      <c r="L33" s="11" t="s">
        <v>303</v>
      </c>
      <c r="M33" s="10" t="s">
        <v>257</v>
      </c>
      <c r="N33" t="s">
        <v>304</v>
      </c>
      <c r="O33" t="s">
        <v>305</v>
      </c>
      <c r="R33" t="s">
        <v>302</v>
      </c>
      <c r="S33" t="s">
        <v>303</v>
      </c>
      <c r="T33" t="s">
        <v>307</v>
      </c>
      <c r="U33" s="10" t="s">
        <v>257</v>
      </c>
      <c r="V33" t="s">
        <v>304</v>
      </c>
      <c r="W33" t="s">
        <v>305</v>
      </c>
    </row>
    <row r="34" spans="1:23" x14ac:dyDescent="0.25">
      <c r="A34" t="s">
        <v>321</v>
      </c>
    </row>
    <row r="36" spans="1:23" x14ac:dyDescent="0.25">
      <c r="A36" t="s">
        <v>325</v>
      </c>
      <c r="F36" t="s">
        <v>322</v>
      </c>
    </row>
    <row r="37" spans="1:23" x14ac:dyDescent="0.25">
      <c r="A37" t="s">
        <v>326</v>
      </c>
      <c r="F37" t="s">
        <v>323</v>
      </c>
      <c r="H37" t="s">
        <v>302</v>
      </c>
      <c r="I37" t="s">
        <v>303</v>
      </c>
      <c r="J37" s="11" t="s">
        <v>257</v>
      </c>
      <c r="K37" t="s">
        <v>304</v>
      </c>
      <c r="L37" s="11" t="s">
        <v>305</v>
      </c>
    </row>
    <row r="38" spans="1:23" x14ac:dyDescent="0.25">
      <c r="A38" t="s">
        <v>328</v>
      </c>
      <c r="F38" t="s">
        <v>324</v>
      </c>
      <c r="I38" t="s">
        <v>302</v>
      </c>
      <c r="J38" s="11" t="s">
        <v>303</v>
      </c>
      <c r="K38" s="11" t="s">
        <v>257</v>
      </c>
      <c r="L38" t="s">
        <v>304</v>
      </c>
      <c r="M38" t="s">
        <v>305</v>
      </c>
    </row>
    <row r="39" spans="1:23" x14ac:dyDescent="0.25">
      <c r="A39" t="s">
        <v>327</v>
      </c>
    </row>
    <row r="40" spans="1:23" x14ac:dyDescent="0.25">
      <c r="B40" t="s">
        <v>329</v>
      </c>
      <c r="I40" s="7" t="s">
        <v>330</v>
      </c>
    </row>
    <row r="43" spans="1:23" x14ac:dyDescent="0.25">
      <c r="B43" s="7" t="s">
        <v>331</v>
      </c>
    </row>
    <row r="44" spans="1:23" x14ac:dyDescent="0.25">
      <c r="B44" t="s">
        <v>332</v>
      </c>
    </row>
    <row r="46" spans="1:23" x14ac:dyDescent="0.25">
      <c r="C46" s="7" t="s">
        <v>333</v>
      </c>
    </row>
    <row r="47" spans="1:23" x14ac:dyDescent="0.25">
      <c r="C47" t="s">
        <v>334</v>
      </c>
    </row>
    <row r="54" spans="2:4" x14ac:dyDescent="0.25">
      <c r="B54" t="s">
        <v>80</v>
      </c>
    </row>
    <row r="56" spans="2:4" x14ac:dyDescent="0.25">
      <c r="B56" t="s">
        <v>335</v>
      </c>
    </row>
    <row r="57" spans="2:4" x14ac:dyDescent="0.25">
      <c r="B57" t="s">
        <v>336</v>
      </c>
    </row>
    <row r="59" spans="2:4" x14ac:dyDescent="0.25">
      <c r="C59" t="s">
        <v>337</v>
      </c>
    </row>
    <row r="60" spans="2:4" x14ac:dyDescent="0.25">
      <c r="C60" s="7" t="s">
        <v>338</v>
      </c>
    </row>
    <row r="61" spans="2:4" x14ac:dyDescent="0.25">
      <c r="D61" t="s">
        <v>339</v>
      </c>
    </row>
    <row r="62" spans="2:4" x14ac:dyDescent="0.25">
      <c r="D62" t="s">
        <v>340</v>
      </c>
    </row>
    <row r="63" spans="2:4" x14ac:dyDescent="0.25">
      <c r="D63" t="s">
        <v>341</v>
      </c>
    </row>
    <row r="64" spans="2:4" x14ac:dyDescent="0.25">
      <c r="D64" t="s">
        <v>342</v>
      </c>
    </row>
    <row r="65" spans="4:6" x14ac:dyDescent="0.25">
      <c r="E65" t="s">
        <v>343</v>
      </c>
    </row>
    <row r="66" spans="4:6" x14ac:dyDescent="0.25">
      <c r="E66" t="s">
        <v>344</v>
      </c>
    </row>
    <row r="68" spans="4:6" x14ac:dyDescent="0.25">
      <c r="D68" t="s">
        <v>345</v>
      </c>
    </row>
    <row r="70" spans="4:6" x14ac:dyDescent="0.25">
      <c r="D70" t="s">
        <v>346</v>
      </c>
    </row>
    <row r="72" spans="4:6" x14ac:dyDescent="0.25">
      <c r="D72" t="s">
        <v>347</v>
      </c>
    </row>
    <row r="73" spans="4:6" x14ac:dyDescent="0.25">
      <c r="E73" t="s">
        <v>348</v>
      </c>
    </row>
    <row r="74" spans="4:6" x14ac:dyDescent="0.25">
      <c r="E74" t="s">
        <v>349</v>
      </c>
    </row>
    <row r="75" spans="4:6" x14ac:dyDescent="0.25">
      <c r="F75" t="s">
        <v>351</v>
      </c>
    </row>
    <row r="76" spans="4:6" x14ac:dyDescent="0.25">
      <c r="F76" t="s">
        <v>350</v>
      </c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55210-7128-4BE8-B9D7-03681E8AD1B5}">
  <dimension ref="A3:V79"/>
  <sheetViews>
    <sheetView topLeftCell="A42" workbookViewId="0">
      <selection activeCell="W43" sqref="W43"/>
    </sheetView>
  </sheetViews>
  <sheetFormatPr defaultRowHeight="15" x14ac:dyDescent="0.25"/>
  <sheetData>
    <row r="3" spans="2:4" x14ac:dyDescent="0.25">
      <c r="B3" s="7" t="s">
        <v>352</v>
      </c>
    </row>
    <row r="4" spans="2:4" x14ac:dyDescent="0.25">
      <c r="C4" t="s">
        <v>353</v>
      </c>
    </row>
    <row r="5" spans="2:4" x14ac:dyDescent="0.25">
      <c r="C5" t="s">
        <v>354</v>
      </c>
    </row>
    <row r="6" spans="2:4" x14ac:dyDescent="0.25">
      <c r="D6" t="s">
        <v>355</v>
      </c>
    </row>
    <row r="7" spans="2:4" x14ac:dyDescent="0.25">
      <c r="D7" t="s">
        <v>356</v>
      </c>
    </row>
    <row r="9" spans="2:4" x14ac:dyDescent="0.25">
      <c r="C9" t="s">
        <v>357</v>
      </c>
    </row>
    <row r="10" spans="2:4" x14ac:dyDescent="0.25">
      <c r="D10" t="s">
        <v>358</v>
      </c>
    </row>
    <row r="11" spans="2:4" x14ac:dyDescent="0.25">
      <c r="D11" t="s">
        <v>359</v>
      </c>
    </row>
    <row r="12" spans="2:4" x14ac:dyDescent="0.25">
      <c r="D12" t="s">
        <v>360</v>
      </c>
    </row>
    <row r="14" spans="2:4" x14ac:dyDescent="0.25">
      <c r="C14" s="7" t="s">
        <v>361</v>
      </c>
    </row>
    <row r="15" spans="2:4" x14ac:dyDescent="0.25">
      <c r="C15" s="7"/>
      <c r="D15" t="s">
        <v>370</v>
      </c>
    </row>
    <row r="16" spans="2:4" x14ac:dyDescent="0.25">
      <c r="D16" t="s">
        <v>362</v>
      </c>
    </row>
    <row r="17" spans="1:13" x14ac:dyDescent="0.25">
      <c r="A17" t="s">
        <v>364</v>
      </c>
      <c r="E17" t="s">
        <v>366</v>
      </c>
    </row>
    <row r="18" spans="1:13" x14ac:dyDescent="0.25">
      <c r="A18" t="s">
        <v>365</v>
      </c>
      <c r="E18" t="s">
        <v>367</v>
      </c>
    </row>
    <row r="19" spans="1:13" x14ac:dyDescent="0.25">
      <c r="D19" t="s">
        <v>363</v>
      </c>
    </row>
    <row r="20" spans="1:13" x14ac:dyDescent="0.25">
      <c r="E20" t="s">
        <v>368</v>
      </c>
    </row>
    <row r="21" spans="1:13" x14ac:dyDescent="0.25">
      <c r="E21" t="s">
        <v>369</v>
      </c>
    </row>
    <row r="23" spans="1:13" x14ac:dyDescent="0.25">
      <c r="C23" t="s">
        <v>371</v>
      </c>
    </row>
    <row r="24" spans="1:13" x14ac:dyDescent="0.25">
      <c r="D24" t="s">
        <v>372</v>
      </c>
    </row>
    <row r="25" spans="1:13" x14ac:dyDescent="0.25">
      <c r="D25" t="s">
        <v>373</v>
      </c>
    </row>
    <row r="26" spans="1:13" x14ac:dyDescent="0.25">
      <c r="D26" t="s">
        <v>374</v>
      </c>
    </row>
    <row r="27" spans="1:13" x14ac:dyDescent="0.25">
      <c r="E27" t="s">
        <v>375</v>
      </c>
    </row>
    <row r="28" spans="1:13" x14ac:dyDescent="0.25">
      <c r="E28" t="s">
        <v>376</v>
      </c>
    </row>
    <row r="29" spans="1:13" x14ac:dyDescent="0.25">
      <c r="D29" t="s">
        <v>377</v>
      </c>
    </row>
    <row r="31" spans="1:13" x14ac:dyDescent="0.25">
      <c r="B31" s="7" t="s">
        <v>378</v>
      </c>
      <c r="M31" t="s">
        <v>400</v>
      </c>
    </row>
    <row r="32" spans="1:13" x14ac:dyDescent="0.25">
      <c r="C32" t="s">
        <v>379</v>
      </c>
      <c r="D32" t="s">
        <v>380</v>
      </c>
    </row>
    <row r="33" spans="3:9" x14ac:dyDescent="0.25">
      <c r="E33" t="s">
        <v>381</v>
      </c>
    </row>
    <row r="34" spans="3:9" x14ac:dyDescent="0.25">
      <c r="E34" t="s">
        <v>382</v>
      </c>
    </row>
    <row r="35" spans="3:9" x14ac:dyDescent="0.25">
      <c r="F35" t="s">
        <v>383</v>
      </c>
    </row>
    <row r="36" spans="3:9" x14ac:dyDescent="0.25">
      <c r="E36" t="s">
        <v>384</v>
      </c>
    </row>
    <row r="38" spans="3:9" x14ac:dyDescent="0.25">
      <c r="C38" t="s">
        <v>385</v>
      </c>
      <c r="D38" t="s">
        <v>386</v>
      </c>
    </row>
    <row r="39" spans="3:9" x14ac:dyDescent="0.25">
      <c r="E39" t="s">
        <v>388</v>
      </c>
    </row>
    <row r="40" spans="3:9" x14ac:dyDescent="0.25">
      <c r="E40" t="s">
        <v>387</v>
      </c>
      <c r="H40" t="s">
        <v>389</v>
      </c>
    </row>
    <row r="41" spans="3:9" x14ac:dyDescent="0.25">
      <c r="H41" t="s">
        <v>390</v>
      </c>
    </row>
    <row r="42" spans="3:9" x14ac:dyDescent="0.25">
      <c r="H42">
        <f>2^9</f>
        <v>512</v>
      </c>
      <c r="I42" t="s">
        <v>391</v>
      </c>
    </row>
    <row r="44" spans="3:9" x14ac:dyDescent="0.25">
      <c r="C44" t="s">
        <v>392</v>
      </c>
      <c r="D44" t="s">
        <v>393</v>
      </c>
    </row>
    <row r="45" spans="3:9" x14ac:dyDescent="0.25">
      <c r="E45" t="s">
        <v>394</v>
      </c>
    </row>
    <row r="46" spans="3:9" x14ac:dyDescent="0.25">
      <c r="E46" t="s">
        <v>395</v>
      </c>
    </row>
    <row r="47" spans="3:9" x14ac:dyDescent="0.25">
      <c r="H47" t="s">
        <v>396</v>
      </c>
    </row>
    <row r="48" spans="3:9" x14ac:dyDescent="0.25">
      <c r="E48" t="s">
        <v>397</v>
      </c>
    </row>
    <row r="50" spans="3:22" x14ac:dyDescent="0.25">
      <c r="C50" t="s">
        <v>398</v>
      </c>
      <c r="D50" t="s">
        <v>399</v>
      </c>
    </row>
    <row r="51" spans="3:22" x14ac:dyDescent="0.25">
      <c r="E51" t="s">
        <v>401</v>
      </c>
    </row>
    <row r="52" spans="3:22" x14ac:dyDescent="0.25">
      <c r="E52" t="s">
        <v>402</v>
      </c>
    </row>
    <row r="53" spans="3:22" x14ac:dyDescent="0.25">
      <c r="F53" t="s">
        <v>403</v>
      </c>
      <c r="G53" t="s">
        <v>404</v>
      </c>
    </row>
    <row r="54" spans="3:22" x14ac:dyDescent="0.25">
      <c r="H54" t="s">
        <v>405</v>
      </c>
    </row>
    <row r="55" spans="3:22" x14ac:dyDescent="0.25">
      <c r="H55" t="s">
        <v>406</v>
      </c>
    </row>
    <row r="56" spans="3:22" x14ac:dyDescent="0.25">
      <c r="F56" t="s">
        <v>407</v>
      </c>
      <c r="G56" t="s">
        <v>408</v>
      </c>
      <c r="P56" t="s">
        <v>418</v>
      </c>
    </row>
    <row r="57" spans="3:22" x14ac:dyDescent="0.25">
      <c r="H57" t="s">
        <v>409</v>
      </c>
    </row>
    <row r="58" spans="3:22" x14ac:dyDescent="0.25">
      <c r="H58" t="s">
        <v>410</v>
      </c>
    </row>
    <row r="59" spans="3:22" x14ac:dyDescent="0.25">
      <c r="H59" t="s">
        <v>411</v>
      </c>
    </row>
    <row r="60" spans="3:22" x14ac:dyDescent="0.25">
      <c r="E60" t="s">
        <v>412</v>
      </c>
    </row>
    <row r="61" spans="3:22" x14ac:dyDescent="0.25">
      <c r="F61" t="s">
        <v>403</v>
      </c>
      <c r="G61" t="s">
        <v>413</v>
      </c>
      <c r="S61">
        <f>0.2*98</f>
        <v>19.600000000000001</v>
      </c>
      <c r="T61">
        <f>S61+15</f>
        <v>34.6</v>
      </c>
      <c r="U61">
        <f>T61*0.02</f>
        <v>0.69200000000000006</v>
      </c>
      <c r="V61">
        <f>U61+1</f>
        <v>1.6920000000000002</v>
      </c>
    </row>
    <row r="62" spans="3:22" x14ac:dyDescent="0.25">
      <c r="F62" t="s">
        <v>407</v>
      </c>
      <c r="G62" t="s">
        <v>414</v>
      </c>
    </row>
    <row r="63" spans="3:22" x14ac:dyDescent="0.25">
      <c r="H63" t="s">
        <v>415</v>
      </c>
      <c r="S63">
        <f>0.5*24</f>
        <v>12</v>
      </c>
    </row>
    <row r="65" spans="1:19" x14ac:dyDescent="0.25">
      <c r="C65" t="s">
        <v>416</v>
      </c>
    </row>
    <row r="66" spans="1:19" x14ac:dyDescent="0.25">
      <c r="A66" t="s">
        <v>438</v>
      </c>
      <c r="D66" t="s">
        <v>417</v>
      </c>
      <c r="M66" t="s">
        <v>425</v>
      </c>
    </row>
    <row r="67" spans="1:19" x14ac:dyDescent="0.25">
      <c r="A67" t="s">
        <v>439</v>
      </c>
      <c r="D67" t="s">
        <v>419</v>
      </c>
    </row>
    <row r="69" spans="1:19" x14ac:dyDescent="0.25">
      <c r="I69" s="7" t="s">
        <v>423</v>
      </c>
    </row>
    <row r="70" spans="1:19" x14ac:dyDescent="0.25">
      <c r="C70" t="s">
        <v>398</v>
      </c>
      <c r="D70" t="s">
        <v>420</v>
      </c>
      <c r="G70" t="s">
        <v>435</v>
      </c>
      <c r="H70" t="s">
        <v>436</v>
      </c>
      <c r="I70" s="3" t="s">
        <v>426</v>
      </c>
      <c r="J70" s="3"/>
      <c r="K70" s="3" t="s">
        <v>426</v>
      </c>
      <c r="L70" s="3"/>
      <c r="M70" s="3" t="s">
        <v>427</v>
      </c>
      <c r="N70" s="3"/>
      <c r="O70" s="3" t="s">
        <v>428</v>
      </c>
      <c r="P70" s="3"/>
      <c r="Q70" s="3" t="s">
        <v>426</v>
      </c>
      <c r="S70" t="s">
        <v>433</v>
      </c>
    </row>
    <row r="71" spans="1:19" x14ac:dyDescent="0.25">
      <c r="C71" t="s">
        <v>398</v>
      </c>
      <c r="D71" t="s">
        <v>420</v>
      </c>
      <c r="H71" t="s">
        <v>429</v>
      </c>
      <c r="I71" s="3"/>
      <c r="J71" s="3"/>
      <c r="K71" s="3"/>
      <c r="L71" s="3"/>
      <c r="M71" s="3">
        <v>200</v>
      </c>
      <c r="N71" s="3"/>
      <c r="O71" s="3">
        <v>200</v>
      </c>
      <c r="P71" s="3"/>
      <c r="Q71" s="3"/>
      <c r="S71" t="s">
        <v>434</v>
      </c>
    </row>
    <row r="72" spans="1:19" x14ac:dyDescent="0.25">
      <c r="C72" t="s">
        <v>431</v>
      </c>
      <c r="D72" t="s">
        <v>421</v>
      </c>
      <c r="H72" t="s">
        <v>437</v>
      </c>
      <c r="I72" s="3" t="s">
        <v>430</v>
      </c>
      <c r="J72" s="3"/>
      <c r="K72" s="3" t="s">
        <v>430</v>
      </c>
      <c r="L72" s="3"/>
      <c r="M72" s="3" t="s">
        <v>430</v>
      </c>
      <c r="N72" s="3"/>
      <c r="O72" s="3" t="s">
        <v>432</v>
      </c>
      <c r="P72" s="3"/>
      <c r="Q72" s="3" t="s">
        <v>430</v>
      </c>
    </row>
    <row r="73" spans="1:19" x14ac:dyDescent="0.25">
      <c r="C73" t="s">
        <v>398</v>
      </c>
      <c r="D73" t="s">
        <v>422</v>
      </c>
    </row>
    <row r="74" spans="1:19" x14ac:dyDescent="0.25">
      <c r="C74" t="s">
        <v>398</v>
      </c>
      <c r="D74" t="s">
        <v>420</v>
      </c>
      <c r="I74" s="7" t="s">
        <v>424</v>
      </c>
    </row>
    <row r="75" spans="1:19" x14ac:dyDescent="0.25">
      <c r="G75" t="s">
        <v>435</v>
      </c>
      <c r="H75" t="s">
        <v>436</v>
      </c>
      <c r="I75" s="3" t="s">
        <v>426</v>
      </c>
      <c r="J75" s="3"/>
      <c r="K75" s="3" t="s">
        <v>426</v>
      </c>
      <c r="L75" s="3"/>
      <c r="M75" s="3" t="s">
        <v>427</v>
      </c>
      <c r="N75" s="3"/>
      <c r="O75" s="3" t="s">
        <v>428</v>
      </c>
      <c r="P75" s="3"/>
      <c r="Q75" s="3" t="s">
        <v>426</v>
      </c>
    </row>
    <row r="76" spans="1:19" x14ac:dyDescent="0.25">
      <c r="H76" t="s">
        <v>429</v>
      </c>
      <c r="I76" s="3">
        <v>100</v>
      </c>
      <c r="J76" s="3"/>
      <c r="K76" s="3">
        <v>100</v>
      </c>
      <c r="L76" s="3"/>
      <c r="M76" s="12" t="s">
        <v>440</v>
      </c>
      <c r="N76" s="3"/>
      <c r="O76" s="3" t="s">
        <v>440</v>
      </c>
      <c r="P76" s="3"/>
      <c r="Q76" s="3" t="s">
        <v>440</v>
      </c>
    </row>
    <row r="77" spans="1:19" x14ac:dyDescent="0.25">
      <c r="H77" t="s">
        <v>437</v>
      </c>
      <c r="I77" s="3" t="s">
        <v>430</v>
      </c>
      <c r="J77" s="3"/>
      <c r="K77" s="3" t="s">
        <v>432</v>
      </c>
      <c r="L77" s="3"/>
      <c r="M77" s="3" t="s">
        <v>430</v>
      </c>
      <c r="N77" s="3"/>
      <c r="O77" s="3" t="s">
        <v>432</v>
      </c>
      <c r="P77" s="3"/>
      <c r="Q77" s="3" t="s">
        <v>432</v>
      </c>
    </row>
    <row r="79" spans="1:19" x14ac:dyDescent="0.25">
      <c r="M79" s="10" t="s">
        <v>441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2EF91-9C89-4E44-B44B-5640A029884A}">
  <dimension ref="A1:AE25"/>
  <sheetViews>
    <sheetView workbookViewId="0">
      <selection activeCell="AC25" sqref="AC25"/>
    </sheetView>
  </sheetViews>
  <sheetFormatPr defaultRowHeight="15" x14ac:dyDescent="0.25"/>
  <cols>
    <col min="1" max="1" width="10.28515625" bestFit="1" customWidth="1"/>
    <col min="2" max="2" width="8.85546875" bestFit="1" customWidth="1"/>
    <col min="3" max="3" width="4.28515625" customWidth="1"/>
    <col min="4" max="9" width="3.7109375" customWidth="1"/>
    <col min="10" max="16" width="4.140625" customWidth="1"/>
    <col min="17" max="17" width="3" customWidth="1"/>
    <col min="18" max="24" width="3.140625" customWidth="1"/>
    <col min="25" max="25" width="2.140625" bestFit="1" customWidth="1"/>
  </cols>
  <sheetData>
    <row r="1" spans="1:31" ht="15.75" thickBot="1" x14ac:dyDescent="0.3">
      <c r="A1" s="23" t="s">
        <v>628</v>
      </c>
      <c r="B1" s="22" t="s">
        <v>629</v>
      </c>
      <c r="C1" s="16"/>
      <c r="D1" s="17"/>
      <c r="E1" s="16"/>
      <c r="F1" s="17"/>
      <c r="G1" s="16"/>
      <c r="H1" s="17"/>
      <c r="I1" s="24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25"/>
    </row>
    <row r="2" spans="1:31" ht="15.75" thickBot="1" x14ac:dyDescent="0.3">
      <c r="A2" s="26"/>
      <c r="B2" s="18">
        <v>1</v>
      </c>
      <c r="C2" s="18">
        <v>2</v>
      </c>
      <c r="D2" s="19">
        <v>3</v>
      </c>
      <c r="E2" s="20"/>
      <c r="F2" s="19">
        <v>4</v>
      </c>
      <c r="G2" s="20"/>
      <c r="H2" s="19">
        <v>5</v>
      </c>
      <c r="I2" s="20"/>
      <c r="J2" s="18">
        <v>6</v>
      </c>
      <c r="K2" s="18">
        <v>7</v>
      </c>
      <c r="L2" s="18">
        <v>8</v>
      </c>
      <c r="M2" s="18">
        <v>9</v>
      </c>
      <c r="N2" s="18">
        <v>10</v>
      </c>
      <c r="O2" s="18">
        <v>11</v>
      </c>
      <c r="P2" s="18">
        <v>12</v>
      </c>
      <c r="Q2" s="18">
        <v>13</v>
      </c>
      <c r="R2" s="18">
        <v>14</v>
      </c>
      <c r="S2" s="18">
        <v>15</v>
      </c>
      <c r="T2" s="18">
        <v>16</v>
      </c>
      <c r="U2" s="18">
        <v>17</v>
      </c>
      <c r="V2" s="18">
        <v>18</v>
      </c>
      <c r="W2" s="18">
        <v>19</v>
      </c>
      <c r="X2" s="18">
        <v>20</v>
      </c>
      <c r="Y2" s="18">
        <v>21</v>
      </c>
    </row>
    <row r="3" spans="1:31" ht="15.75" thickBot="1" x14ac:dyDescent="0.3">
      <c r="A3" s="26" t="s">
        <v>630</v>
      </c>
      <c r="B3" s="18" t="s">
        <v>631</v>
      </c>
      <c r="C3" s="18" t="s">
        <v>632</v>
      </c>
      <c r="D3" s="19" t="s">
        <v>633</v>
      </c>
      <c r="E3" s="20"/>
      <c r="F3" s="19" t="s">
        <v>634</v>
      </c>
      <c r="G3" s="20"/>
      <c r="H3" s="19" t="s">
        <v>254</v>
      </c>
      <c r="I3" s="20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</row>
    <row r="4" spans="1:31" ht="18.75" thickBot="1" x14ac:dyDescent="0.3">
      <c r="A4" s="26" t="s">
        <v>635</v>
      </c>
      <c r="B4" s="18"/>
      <c r="C4" s="18" t="s">
        <v>631</v>
      </c>
      <c r="D4" s="19" t="s">
        <v>264</v>
      </c>
      <c r="E4" s="20"/>
      <c r="F4" s="19" t="s">
        <v>264</v>
      </c>
      <c r="G4" s="20"/>
      <c r="H4" s="19" t="s">
        <v>645</v>
      </c>
      <c r="I4" s="20"/>
      <c r="J4" s="18" t="s">
        <v>646</v>
      </c>
      <c r="K4" s="18" t="s">
        <v>634</v>
      </c>
      <c r="L4" s="18" t="s">
        <v>254</v>
      </c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AE4" s="26" t="s">
        <v>630</v>
      </c>
    </row>
    <row r="5" spans="1:31" ht="18.75" thickBot="1" x14ac:dyDescent="0.3">
      <c r="A5" s="26" t="s">
        <v>636</v>
      </c>
      <c r="B5" s="18"/>
      <c r="C5" s="18"/>
      <c r="D5" s="19"/>
      <c r="E5" s="20"/>
      <c r="F5" s="19"/>
      <c r="G5" s="20"/>
      <c r="H5" s="19" t="s">
        <v>637</v>
      </c>
      <c r="I5" s="20"/>
      <c r="J5" s="18" t="s">
        <v>632</v>
      </c>
      <c r="K5" s="18" t="s">
        <v>633</v>
      </c>
      <c r="L5" s="18" t="s">
        <v>634</v>
      </c>
      <c r="M5" s="18" t="s">
        <v>254</v>
      </c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AE5" s="26" t="s">
        <v>635</v>
      </c>
    </row>
    <row r="6" spans="1:31" ht="15.75" thickBot="1" x14ac:dyDescent="0.3">
      <c r="A6" s="26" t="s">
        <v>638</v>
      </c>
      <c r="B6" s="18"/>
      <c r="C6" s="18"/>
      <c r="D6" s="19"/>
      <c r="E6" s="20"/>
      <c r="F6" s="19"/>
      <c r="G6" s="20"/>
      <c r="H6" s="19"/>
      <c r="I6" s="20"/>
      <c r="J6" s="18"/>
      <c r="K6" s="18"/>
      <c r="L6" s="18" t="s">
        <v>637</v>
      </c>
      <c r="M6" s="18" t="s">
        <v>632</v>
      </c>
      <c r="N6" s="18" t="s">
        <v>633</v>
      </c>
      <c r="O6" s="18" t="s">
        <v>634</v>
      </c>
      <c r="P6" s="18" t="s">
        <v>254</v>
      </c>
      <c r="Q6" s="18"/>
      <c r="R6" s="18"/>
      <c r="S6" s="18"/>
      <c r="T6" s="18"/>
      <c r="U6" s="18"/>
      <c r="V6" s="18"/>
      <c r="W6" s="18"/>
      <c r="X6" s="18"/>
      <c r="Y6" s="18"/>
      <c r="AE6" s="26" t="s">
        <v>636</v>
      </c>
    </row>
    <row r="7" spans="1:31" ht="15.75" thickBot="1" x14ac:dyDescent="0.3">
      <c r="A7" s="26" t="s">
        <v>640</v>
      </c>
      <c r="B7" s="18"/>
      <c r="C7" s="18"/>
      <c r="D7" s="19"/>
      <c r="E7" s="20"/>
      <c r="F7" s="19"/>
      <c r="G7" s="20"/>
      <c r="H7" s="19"/>
      <c r="I7" s="20"/>
      <c r="J7" s="18"/>
      <c r="K7" s="18"/>
      <c r="L7" s="18"/>
      <c r="M7" s="18" t="s">
        <v>637</v>
      </c>
      <c r="N7" s="18" t="s">
        <v>632</v>
      </c>
      <c r="O7" s="18" t="s">
        <v>633</v>
      </c>
      <c r="P7" s="18" t="s">
        <v>634</v>
      </c>
      <c r="Q7" s="18" t="s">
        <v>254</v>
      </c>
      <c r="R7" s="18"/>
      <c r="S7" s="18"/>
      <c r="T7" s="18"/>
      <c r="U7" s="18"/>
      <c r="V7" s="18"/>
      <c r="W7" s="18"/>
      <c r="X7" s="18"/>
      <c r="Y7" s="18"/>
      <c r="AE7" s="26" t="s">
        <v>638</v>
      </c>
    </row>
    <row r="8" spans="1:31" ht="15.75" thickBot="1" x14ac:dyDescent="0.3">
      <c r="A8" s="26" t="s">
        <v>641</v>
      </c>
      <c r="B8" s="18"/>
      <c r="C8" s="18"/>
      <c r="D8" s="19"/>
      <c r="E8" s="20"/>
      <c r="F8" s="19"/>
      <c r="G8" s="20"/>
      <c r="H8" s="19"/>
      <c r="I8" s="20"/>
      <c r="J8" s="18"/>
      <c r="K8" s="18"/>
      <c r="L8" s="18"/>
      <c r="M8" s="18"/>
      <c r="N8" s="18" t="s">
        <v>637</v>
      </c>
      <c r="O8" s="21" t="s">
        <v>639</v>
      </c>
      <c r="P8" s="18" t="s">
        <v>632</v>
      </c>
      <c r="Q8" s="18" t="s">
        <v>633</v>
      </c>
      <c r="R8" s="18" t="s">
        <v>634</v>
      </c>
      <c r="S8" s="18" t="s">
        <v>254</v>
      </c>
      <c r="T8" s="18"/>
      <c r="U8" s="18"/>
      <c r="V8" s="18"/>
      <c r="W8" s="18"/>
      <c r="X8" s="18"/>
      <c r="Y8" s="18"/>
      <c r="AE8" s="26" t="s">
        <v>640</v>
      </c>
    </row>
    <row r="9" spans="1:31" ht="18.75" thickBot="1" x14ac:dyDescent="0.3">
      <c r="A9" s="26" t="s">
        <v>642</v>
      </c>
      <c r="B9" s="18"/>
      <c r="C9" s="18"/>
      <c r="D9" s="19"/>
      <c r="E9" s="20"/>
      <c r="F9" s="19"/>
      <c r="G9" s="20"/>
      <c r="H9" s="19"/>
      <c r="I9" s="20"/>
      <c r="J9" s="18"/>
      <c r="K9" s="18"/>
      <c r="L9" s="18"/>
      <c r="M9" s="18"/>
      <c r="N9" s="18"/>
      <c r="O9" s="18"/>
      <c r="P9" s="18" t="s">
        <v>637</v>
      </c>
      <c r="Q9" s="21" t="s">
        <v>639</v>
      </c>
      <c r="R9" s="21" t="s">
        <v>639</v>
      </c>
      <c r="S9" s="18" t="s">
        <v>632</v>
      </c>
      <c r="T9" s="18" t="s">
        <v>633</v>
      </c>
      <c r="U9" s="18" t="s">
        <v>634</v>
      </c>
      <c r="V9" s="18" t="s">
        <v>254</v>
      </c>
      <c r="W9" s="18"/>
      <c r="X9" s="18"/>
      <c r="Y9" s="18"/>
      <c r="AE9" s="26" t="s">
        <v>641</v>
      </c>
    </row>
    <row r="10" spans="1:31" ht="15.75" thickBot="1" x14ac:dyDescent="0.3">
      <c r="A10" s="26" t="s">
        <v>643</v>
      </c>
      <c r="B10" s="18"/>
      <c r="C10" s="18"/>
      <c r="D10" s="19"/>
      <c r="E10" s="20"/>
      <c r="F10" s="19"/>
      <c r="G10" s="20"/>
      <c r="H10" s="19"/>
      <c r="I10" s="20"/>
      <c r="J10" s="18"/>
      <c r="K10" s="18"/>
      <c r="L10" s="18"/>
      <c r="M10" s="18"/>
      <c r="N10" s="18"/>
      <c r="O10" s="18"/>
      <c r="P10" s="21"/>
      <c r="Q10" s="21"/>
      <c r="R10" s="18"/>
      <c r="S10" s="18" t="s">
        <v>637</v>
      </c>
      <c r="T10" s="18" t="s">
        <v>632</v>
      </c>
      <c r="U10" s="18" t="s">
        <v>633</v>
      </c>
      <c r="V10" s="18" t="s">
        <v>634</v>
      </c>
      <c r="W10" s="18" t="s">
        <v>254</v>
      </c>
      <c r="X10" s="18"/>
      <c r="Y10" s="18"/>
      <c r="AE10" s="26" t="s">
        <v>642</v>
      </c>
    </row>
    <row r="11" spans="1:31" ht="15.75" thickBot="1" x14ac:dyDescent="0.3">
      <c r="A11" s="26" t="s">
        <v>644</v>
      </c>
      <c r="B11" s="18"/>
      <c r="C11" s="18"/>
      <c r="D11" s="19"/>
      <c r="E11" s="20"/>
      <c r="F11" s="19"/>
      <c r="G11" s="20"/>
      <c r="H11" s="19"/>
      <c r="I11" s="20"/>
      <c r="J11" s="18"/>
      <c r="K11" s="18"/>
      <c r="L11" s="18"/>
      <c r="M11" s="18"/>
      <c r="N11" s="18"/>
      <c r="O11" s="18"/>
      <c r="P11" s="21"/>
      <c r="Q11" s="21"/>
      <c r="R11" s="18"/>
      <c r="S11" s="18"/>
      <c r="T11" s="18" t="s">
        <v>637</v>
      </c>
      <c r="U11" s="18" t="s">
        <v>632</v>
      </c>
      <c r="V11" s="18" t="s">
        <v>633</v>
      </c>
      <c r="W11" s="18" t="s">
        <v>634</v>
      </c>
      <c r="X11" s="18" t="s">
        <v>254</v>
      </c>
      <c r="Y11" s="18"/>
      <c r="AE11" s="26" t="s">
        <v>643</v>
      </c>
    </row>
    <row r="12" spans="1:31" ht="15.75" thickBot="1" x14ac:dyDescent="0.3">
      <c r="AE12" s="26" t="s">
        <v>644</v>
      </c>
    </row>
    <row r="14" spans="1:31" ht="15.75" thickBot="1" x14ac:dyDescent="0.3"/>
    <row r="15" spans="1:31" ht="15.75" thickBot="1" x14ac:dyDescent="0.3">
      <c r="A15" s="23" t="s">
        <v>628</v>
      </c>
      <c r="B15" s="22" t="s">
        <v>629</v>
      </c>
      <c r="C15" s="16"/>
      <c r="D15" s="17"/>
      <c r="E15" s="16"/>
      <c r="F15" s="17"/>
      <c r="G15" s="16"/>
      <c r="H15" s="17"/>
      <c r="I15" s="27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25"/>
    </row>
    <row r="16" spans="1:31" ht="15.75" thickBot="1" x14ac:dyDescent="0.3">
      <c r="A16" s="26"/>
      <c r="B16" s="18">
        <v>1</v>
      </c>
      <c r="C16" s="18">
        <v>2</v>
      </c>
      <c r="D16" s="19">
        <v>3</v>
      </c>
      <c r="E16" s="20"/>
      <c r="F16" s="19">
        <v>4</v>
      </c>
      <c r="G16" s="20"/>
      <c r="H16" s="19">
        <v>5</v>
      </c>
      <c r="I16" s="20"/>
      <c r="J16" s="18">
        <v>6</v>
      </c>
      <c r="K16" s="18">
        <v>7</v>
      </c>
      <c r="L16" s="18">
        <v>8</v>
      </c>
      <c r="M16" s="18">
        <v>9</v>
      </c>
      <c r="N16" s="18">
        <v>10</v>
      </c>
      <c r="O16" s="18">
        <v>11</v>
      </c>
      <c r="P16" s="18">
        <v>12</v>
      </c>
      <c r="Q16" s="18">
        <v>13</v>
      </c>
      <c r="R16" s="18">
        <v>14</v>
      </c>
      <c r="S16" s="18">
        <v>15</v>
      </c>
      <c r="T16" s="18">
        <v>16</v>
      </c>
      <c r="U16" s="18">
        <v>17</v>
      </c>
      <c r="V16" s="18">
        <v>18</v>
      </c>
      <c r="W16" s="18">
        <v>19</v>
      </c>
      <c r="X16" s="18">
        <v>20</v>
      </c>
      <c r="Y16" s="18">
        <v>21</v>
      </c>
    </row>
    <row r="17" spans="1:25" ht="15.75" thickBot="1" x14ac:dyDescent="0.3">
      <c r="A17" s="26" t="s">
        <v>630</v>
      </c>
      <c r="B17" s="18" t="s">
        <v>631</v>
      </c>
      <c r="C17" s="18" t="s">
        <v>632</v>
      </c>
      <c r="D17" s="19" t="s">
        <v>633</v>
      </c>
      <c r="E17" s="20"/>
      <c r="F17" s="19" t="s">
        <v>634</v>
      </c>
      <c r="G17" s="20"/>
      <c r="H17" s="19" t="s">
        <v>254</v>
      </c>
      <c r="I17" s="20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</row>
    <row r="18" spans="1:25" ht="15.75" thickBot="1" x14ac:dyDescent="0.3">
      <c r="A18" s="26" t="s">
        <v>635</v>
      </c>
      <c r="B18" s="18"/>
      <c r="C18" s="18" t="s">
        <v>631</v>
      </c>
      <c r="D18" s="19" t="s">
        <v>645</v>
      </c>
      <c r="E18" s="20"/>
      <c r="F18" s="19" t="s">
        <v>646</v>
      </c>
      <c r="G18" s="20"/>
      <c r="H18" s="19" t="s">
        <v>253</v>
      </c>
      <c r="I18" s="20"/>
      <c r="J18" s="18" t="s">
        <v>254</v>
      </c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</row>
    <row r="19" spans="1:25" ht="15.75" thickBot="1" x14ac:dyDescent="0.3">
      <c r="A19" s="26" t="s">
        <v>636</v>
      </c>
      <c r="B19" s="18"/>
      <c r="C19" s="18"/>
      <c r="D19" s="19" t="s">
        <v>637</v>
      </c>
      <c r="E19" s="20"/>
      <c r="F19" s="19" t="s">
        <v>645</v>
      </c>
      <c r="G19" s="20"/>
      <c r="H19" s="19" t="s">
        <v>646</v>
      </c>
      <c r="I19" s="20"/>
      <c r="J19" s="18" t="s">
        <v>253</v>
      </c>
      <c r="K19" s="18" t="s">
        <v>254</v>
      </c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</row>
    <row r="20" spans="1:25" ht="15.75" thickBot="1" x14ac:dyDescent="0.3">
      <c r="A20" s="26" t="s">
        <v>638</v>
      </c>
      <c r="B20" s="18"/>
      <c r="C20" s="18"/>
      <c r="D20" s="19"/>
      <c r="E20" s="20"/>
      <c r="F20" s="19" t="s">
        <v>637</v>
      </c>
      <c r="G20" s="20"/>
      <c r="H20" s="19" t="s">
        <v>645</v>
      </c>
      <c r="I20" s="20"/>
      <c r="J20" s="18" t="s">
        <v>646</v>
      </c>
      <c r="K20" s="18" t="s">
        <v>253</v>
      </c>
      <c r="L20" s="18" t="s">
        <v>254</v>
      </c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</row>
    <row r="21" spans="1:25" ht="15.75" thickBot="1" x14ac:dyDescent="0.3">
      <c r="A21" s="26" t="s">
        <v>640</v>
      </c>
      <c r="B21" s="18"/>
      <c r="C21" s="18"/>
      <c r="D21" s="19"/>
      <c r="E21" s="20"/>
      <c r="F21" s="19"/>
      <c r="G21" s="20"/>
      <c r="H21" s="19" t="s">
        <v>637</v>
      </c>
      <c r="I21" s="20"/>
      <c r="J21" s="18" t="s">
        <v>632</v>
      </c>
      <c r="K21" s="18" t="s">
        <v>633</v>
      </c>
      <c r="L21" s="18" t="s">
        <v>634</v>
      </c>
      <c r="M21" s="18" t="s">
        <v>254</v>
      </c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</row>
    <row r="22" spans="1:25" ht="15.75" thickBot="1" x14ac:dyDescent="0.3">
      <c r="A22" s="26" t="s">
        <v>641</v>
      </c>
      <c r="B22" s="18"/>
      <c r="C22" s="18"/>
      <c r="D22" s="19"/>
      <c r="E22" s="20"/>
      <c r="F22" s="19"/>
      <c r="G22" s="20"/>
      <c r="H22" s="19"/>
      <c r="I22" s="20"/>
      <c r="J22" s="18" t="s">
        <v>637</v>
      </c>
      <c r="K22" s="18" t="s">
        <v>632</v>
      </c>
      <c r="L22" s="18" t="s">
        <v>633</v>
      </c>
      <c r="M22" s="18" t="s">
        <v>634</v>
      </c>
      <c r="N22" s="18" t="s">
        <v>254</v>
      </c>
      <c r="O22" s="21"/>
      <c r="P22" s="21"/>
      <c r="Q22" s="18"/>
      <c r="R22" s="18"/>
      <c r="S22" s="18"/>
      <c r="T22" s="18"/>
      <c r="U22" s="18"/>
      <c r="V22" s="18"/>
      <c r="W22" s="18"/>
      <c r="X22" s="18"/>
      <c r="Y22" s="18"/>
    </row>
    <row r="23" spans="1:25" ht="15.75" thickBot="1" x14ac:dyDescent="0.3">
      <c r="A23" s="26" t="s">
        <v>642</v>
      </c>
      <c r="B23" s="18"/>
      <c r="C23" s="18"/>
      <c r="D23" s="19"/>
      <c r="E23" s="20"/>
      <c r="F23" s="19"/>
      <c r="G23" s="20"/>
      <c r="H23" s="19"/>
      <c r="I23" s="20"/>
      <c r="J23" s="18"/>
      <c r="K23" s="18" t="s">
        <v>637</v>
      </c>
      <c r="L23" s="21" t="s">
        <v>639</v>
      </c>
      <c r="M23" s="18" t="s">
        <v>632</v>
      </c>
      <c r="N23" s="18" t="s">
        <v>633</v>
      </c>
      <c r="O23" s="18" t="s">
        <v>634</v>
      </c>
      <c r="P23" s="18" t="s">
        <v>254</v>
      </c>
      <c r="Q23" s="18"/>
      <c r="R23" s="18"/>
      <c r="S23" s="21"/>
      <c r="T23" s="18"/>
      <c r="U23" s="18"/>
      <c r="V23" s="18"/>
      <c r="W23" s="18"/>
      <c r="X23" s="18"/>
      <c r="Y23" s="18"/>
    </row>
    <row r="24" spans="1:25" ht="15.75" thickBot="1" x14ac:dyDescent="0.3">
      <c r="A24" s="26" t="s">
        <v>643</v>
      </c>
      <c r="B24" s="18"/>
      <c r="C24" s="18"/>
      <c r="D24" s="19"/>
      <c r="E24" s="20"/>
      <c r="F24" s="19"/>
      <c r="G24" s="20"/>
      <c r="H24" s="19"/>
      <c r="I24" s="20"/>
      <c r="J24" s="18"/>
      <c r="K24" s="18"/>
      <c r="L24" s="18"/>
      <c r="M24" s="18" t="s">
        <v>637</v>
      </c>
      <c r="N24" s="18" t="s">
        <v>632</v>
      </c>
      <c r="O24" s="18" t="s">
        <v>633</v>
      </c>
      <c r="P24" s="18" t="s">
        <v>634</v>
      </c>
      <c r="Q24" s="18" t="s">
        <v>254</v>
      </c>
      <c r="R24" s="21"/>
      <c r="S24" s="18"/>
      <c r="T24" s="18"/>
      <c r="U24" s="18"/>
      <c r="V24" s="18"/>
      <c r="W24" s="18"/>
      <c r="X24" s="18"/>
      <c r="Y24" s="18"/>
    </row>
    <row r="25" spans="1:25" ht="15.75" thickBot="1" x14ac:dyDescent="0.3">
      <c r="A25" s="26" t="s">
        <v>644</v>
      </c>
      <c r="B25" s="18"/>
      <c r="C25" s="18"/>
      <c r="D25" s="19"/>
      <c r="E25" s="20"/>
      <c r="F25" s="19"/>
      <c r="G25" s="20"/>
      <c r="H25" s="19"/>
      <c r="I25" s="20"/>
      <c r="J25" s="18"/>
      <c r="K25" s="18"/>
      <c r="L25" s="18"/>
      <c r="M25" s="18"/>
      <c r="N25" s="18" t="s">
        <v>637</v>
      </c>
      <c r="O25" s="18" t="s">
        <v>632</v>
      </c>
      <c r="P25" s="18" t="s">
        <v>633</v>
      </c>
      <c r="Q25" s="18" t="s">
        <v>634</v>
      </c>
      <c r="R25" s="18" t="s">
        <v>254</v>
      </c>
      <c r="S25" s="18"/>
      <c r="T25" s="18"/>
      <c r="U25" s="18"/>
      <c r="V25" s="18"/>
      <c r="W25" s="18"/>
      <c r="X25" s="18"/>
      <c r="Y25" s="18"/>
    </row>
  </sheetData>
  <mergeCells count="67">
    <mergeCell ref="D25:E25"/>
    <mergeCell ref="F25:G25"/>
    <mergeCell ref="H25:I25"/>
    <mergeCell ref="D23:E23"/>
    <mergeCell ref="F23:G23"/>
    <mergeCell ref="H23:I23"/>
    <mergeCell ref="D24:E24"/>
    <mergeCell ref="F24:G24"/>
    <mergeCell ref="H24:I24"/>
    <mergeCell ref="D21:E21"/>
    <mergeCell ref="F21:G21"/>
    <mergeCell ref="H21:I21"/>
    <mergeCell ref="D22:E22"/>
    <mergeCell ref="F22:G22"/>
    <mergeCell ref="H22:I22"/>
    <mergeCell ref="D19:E19"/>
    <mergeCell ref="F19:G19"/>
    <mergeCell ref="H19:I19"/>
    <mergeCell ref="D20:E20"/>
    <mergeCell ref="F20:G20"/>
    <mergeCell ref="H20:I20"/>
    <mergeCell ref="D17:E17"/>
    <mergeCell ref="F17:G17"/>
    <mergeCell ref="H17:I17"/>
    <mergeCell ref="D18:E18"/>
    <mergeCell ref="F18:G18"/>
    <mergeCell ref="H18:I18"/>
    <mergeCell ref="C15:D15"/>
    <mergeCell ref="E15:F15"/>
    <mergeCell ref="G15:H15"/>
    <mergeCell ref="D16:E16"/>
    <mergeCell ref="F16:G16"/>
    <mergeCell ref="H16:I16"/>
    <mergeCell ref="D11:E11"/>
    <mergeCell ref="F11:G11"/>
    <mergeCell ref="H11:I11"/>
    <mergeCell ref="D9:E9"/>
    <mergeCell ref="F9:G9"/>
    <mergeCell ref="H9:I9"/>
    <mergeCell ref="D10:E10"/>
    <mergeCell ref="F10:G10"/>
    <mergeCell ref="H10:I10"/>
    <mergeCell ref="D7:E7"/>
    <mergeCell ref="F7:G7"/>
    <mergeCell ref="H7:I7"/>
    <mergeCell ref="D8:E8"/>
    <mergeCell ref="F8:G8"/>
    <mergeCell ref="H8:I8"/>
    <mergeCell ref="D5:E5"/>
    <mergeCell ref="F5:G5"/>
    <mergeCell ref="H5:I5"/>
    <mergeCell ref="D6:E6"/>
    <mergeCell ref="F6:G6"/>
    <mergeCell ref="H6:I6"/>
    <mergeCell ref="D3:E3"/>
    <mergeCell ref="F3:G3"/>
    <mergeCell ref="H3:I3"/>
    <mergeCell ref="D4:E4"/>
    <mergeCell ref="F4:G4"/>
    <mergeCell ref="H4:I4"/>
    <mergeCell ref="C1:D1"/>
    <mergeCell ref="E1:F1"/>
    <mergeCell ref="G1:H1"/>
    <mergeCell ref="I1:X1"/>
    <mergeCell ref="D2:E2"/>
    <mergeCell ref="F2:G2"/>
    <mergeCell ref="H2:I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1855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Live 1</vt:lpstr>
      <vt:lpstr>Week 1</vt:lpstr>
      <vt:lpstr>Week 2</vt:lpstr>
      <vt:lpstr>Live 2</vt:lpstr>
      <vt:lpstr>HW2</vt:lpstr>
      <vt:lpstr>Live 3</vt:lpstr>
      <vt:lpstr>Live 4</vt:lpstr>
      <vt:lpstr>Live 4.2</vt:lpstr>
      <vt:lpstr>Sheet1</vt:lpstr>
      <vt:lpstr>Live 5</vt:lpstr>
      <vt:lpstr>Live 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Captain</dc:creator>
  <dc:description/>
  <cp:lastModifiedBy>Captain</cp:lastModifiedBy>
  <cp:revision>7</cp:revision>
  <dcterms:created xsi:type="dcterms:W3CDTF">2020-07-08T01:00:24Z</dcterms:created>
  <dcterms:modified xsi:type="dcterms:W3CDTF">2020-08-19T04:12:34Z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