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Cascadia Research Collective\013_FKW_Epigenetic_Aging\"/>
    </mc:Choice>
  </mc:AlternateContent>
  <xr:revisionPtr revIDLastSave="0" documentId="8_{50115042-7FF7-4A30-80F8-57F8B8C4210E}" xr6:coauthVersionLast="47" xr6:coauthVersionMax="47" xr10:uidLastSave="{00000000-0000-0000-0000-000000000000}"/>
  <bookViews>
    <workbookView xWindow="-120" yWindow="-120" windowWidth="29040" windowHeight="15840" xr2:uid="{00000000-000D-0000-FFFF-FFFF00000000}"/>
  </bookViews>
  <sheets>
    <sheet name="Chosen samples ages updated" sheetId="8" r:id="rId1"/>
    <sheet name="equations_definitions" sheetId="10" r:id="rId2"/>
    <sheet name="age_values" sheetId="9" r:id="rId3"/>
    <sheet name="confidence_ratings" sheetId="11" r:id="rId4"/>
    <sheet name="max_age_rules" sheetId="12" r:id="rId5"/>
  </sheets>
  <definedNames>
    <definedName name="_xlnm._FilterDatabase" localSheetId="0" hidden="1">'Chosen samples ages updated'!$A$1:$AM$128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126" i="8" l="1"/>
  <c r="Y126" i="8" s="1"/>
  <c r="R125" i="8"/>
  <c r="U125" i="8" s="1"/>
  <c r="AA125" i="8" s="1"/>
  <c r="R124" i="8"/>
  <c r="Y124" i="8" s="1"/>
  <c r="R123" i="8"/>
  <c r="Y123" i="8" s="1"/>
  <c r="R122" i="8"/>
  <c r="U122" i="8" s="1"/>
  <c r="AA122" i="8" s="1"/>
  <c r="R121" i="8"/>
  <c r="Y121" i="8" s="1"/>
  <c r="R120" i="8"/>
  <c r="U120" i="8" s="1"/>
  <c r="AA120" i="8" s="1"/>
  <c r="R119" i="8"/>
  <c r="Y119" i="8" s="1"/>
  <c r="R117" i="8"/>
  <c r="Y117" i="8" s="1"/>
  <c r="R115" i="8"/>
  <c r="Y115" i="8" s="1"/>
  <c r="R113" i="8"/>
  <c r="Y113" i="8" s="1"/>
  <c r="R110" i="8"/>
  <c r="U110" i="8" s="1"/>
  <c r="AA110" i="8" s="1"/>
  <c r="R108" i="8"/>
  <c r="Y108" i="8" s="1"/>
  <c r="R107" i="8"/>
  <c r="Y107" i="8" s="1"/>
  <c r="R106" i="8"/>
  <c r="U106" i="8" s="1"/>
  <c r="AA106" i="8" s="1"/>
  <c r="R105" i="8"/>
  <c r="U105" i="8" s="1"/>
  <c r="AA105" i="8" s="1"/>
  <c r="R104" i="8"/>
  <c r="U104" i="8" s="1"/>
  <c r="AA104" i="8" s="1"/>
  <c r="R103" i="8"/>
  <c r="U103" i="8" s="1"/>
  <c r="AA103" i="8" s="1"/>
  <c r="R102" i="8"/>
  <c r="Y102" i="8" s="1"/>
  <c r="R101" i="8"/>
  <c r="Y101" i="8" s="1"/>
  <c r="R100" i="8"/>
  <c r="Y100" i="8" s="1"/>
  <c r="R99" i="8"/>
  <c r="Y99" i="8" s="1"/>
  <c r="R97" i="8"/>
  <c r="U97" i="8" s="1"/>
  <c r="AA97" i="8" s="1"/>
  <c r="R95" i="8"/>
  <c r="Y95" i="8" s="1"/>
  <c r="R94" i="8"/>
  <c r="U94" i="8" s="1"/>
  <c r="AA94" i="8" s="1"/>
  <c r="R91" i="8"/>
  <c r="U91" i="8" s="1"/>
  <c r="AA91" i="8" s="1"/>
  <c r="R90" i="8"/>
  <c r="U90" i="8" s="1"/>
  <c r="AA90" i="8" s="1"/>
  <c r="R89" i="8"/>
  <c r="Y89" i="8" s="1"/>
  <c r="R86" i="8"/>
  <c r="Y86" i="8" s="1"/>
  <c r="R85" i="8"/>
  <c r="Y85" i="8" s="1"/>
  <c r="R83" i="8"/>
  <c r="Y83" i="8" s="1"/>
  <c r="R82" i="8"/>
  <c r="Y82" i="8" s="1"/>
  <c r="R81" i="8"/>
  <c r="U81" i="8" s="1"/>
  <c r="AA81" i="8" s="1"/>
  <c r="R80" i="8"/>
  <c r="U80" i="8" s="1"/>
  <c r="AA80" i="8" s="1"/>
  <c r="R78" i="8"/>
  <c r="U78" i="8" s="1"/>
  <c r="AA78" i="8" s="1"/>
  <c r="R77" i="8"/>
  <c r="U77" i="8" s="1"/>
  <c r="AA77" i="8" s="1"/>
  <c r="R75" i="8"/>
  <c r="U75" i="8" s="1"/>
  <c r="AA75" i="8" s="1"/>
  <c r="R74" i="8"/>
  <c r="Y74" i="8" s="1"/>
  <c r="R73" i="8"/>
  <c r="Y73" i="8" s="1"/>
  <c r="R72" i="8"/>
  <c r="U72" i="8" s="1"/>
  <c r="AA72" i="8" s="1"/>
  <c r="R70" i="8"/>
  <c r="U70" i="8" s="1"/>
  <c r="AA70" i="8" s="1"/>
  <c r="R69" i="8"/>
  <c r="U69" i="8" s="1"/>
  <c r="AA69" i="8" s="1"/>
  <c r="R68" i="8"/>
  <c r="U68" i="8" s="1"/>
  <c r="AA68" i="8" s="1"/>
  <c r="R66" i="8"/>
  <c r="Y66" i="8" s="1"/>
  <c r="R65" i="8"/>
  <c r="Y65" i="8" s="1"/>
  <c r="R64" i="8"/>
  <c r="Y64" i="8" s="1"/>
  <c r="R63" i="8"/>
  <c r="U63" i="8" s="1"/>
  <c r="R62" i="8"/>
  <c r="Y62" i="8" s="1"/>
  <c r="R61" i="8"/>
  <c r="U61" i="8" s="1"/>
  <c r="AA61" i="8" s="1"/>
  <c r="R60" i="8"/>
  <c r="U60" i="8" s="1"/>
  <c r="AA60" i="8" s="1"/>
  <c r="R59" i="8"/>
  <c r="Y59" i="8" s="1"/>
  <c r="R58" i="8"/>
  <c r="U58" i="8" s="1"/>
  <c r="AA58" i="8" s="1"/>
  <c r="R57" i="8"/>
  <c r="Y57" i="8" s="1"/>
  <c r="S56" i="8"/>
  <c r="AB56" i="8" s="1"/>
  <c r="S126" i="8"/>
  <c r="S125" i="8"/>
  <c r="S124" i="8"/>
  <c r="S123" i="8"/>
  <c r="AB123" i="8" s="1"/>
  <c r="S122" i="8"/>
  <c r="S121" i="8"/>
  <c r="S120" i="8"/>
  <c r="S119" i="8"/>
  <c r="AB119" i="8" s="1"/>
  <c r="S117" i="8"/>
  <c r="AB117" i="8" s="1"/>
  <c r="S115" i="8"/>
  <c r="S113" i="8"/>
  <c r="S110" i="8"/>
  <c r="S108" i="8"/>
  <c r="AB108" i="8" s="1"/>
  <c r="S107" i="8"/>
  <c r="AB107" i="8" s="1"/>
  <c r="S106" i="8"/>
  <c r="AB106" i="8" s="1"/>
  <c r="S105" i="8"/>
  <c r="S104" i="8"/>
  <c r="S103" i="8"/>
  <c r="S102" i="8"/>
  <c r="S101" i="8"/>
  <c r="S100" i="8"/>
  <c r="S99" i="8"/>
  <c r="AB99" i="8" s="1"/>
  <c r="S97" i="8"/>
  <c r="S95" i="8"/>
  <c r="S94" i="8"/>
  <c r="S91" i="8"/>
  <c r="S90" i="8"/>
  <c r="S89" i="8"/>
  <c r="S86" i="8"/>
  <c r="S85" i="8"/>
  <c r="AB85" i="8" s="1"/>
  <c r="S83" i="8"/>
  <c r="AB83" i="8" s="1"/>
  <c r="S82" i="8"/>
  <c r="S81" i="8"/>
  <c r="AB81" i="8" s="1"/>
  <c r="S80" i="8"/>
  <c r="S78" i="8"/>
  <c r="S77" i="8"/>
  <c r="S75" i="8"/>
  <c r="S74" i="8"/>
  <c r="AB74" i="8" s="1"/>
  <c r="S73" i="8"/>
  <c r="AB73" i="8" s="1"/>
  <c r="S72" i="8"/>
  <c r="AB72" i="8" s="1"/>
  <c r="S70" i="8"/>
  <c r="AB70" i="8" s="1"/>
  <c r="S69" i="8"/>
  <c r="AB69" i="8" s="1"/>
  <c r="S68" i="8"/>
  <c r="S66" i="8"/>
  <c r="AB66" i="8" s="1"/>
  <c r="S65" i="8"/>
  <c r="S64" i="8"/>
  <c r="AB64" i="8" s="1"/>
  <c r="S63" i="8"/>
  <c r="AB63" i="8" s="1"/>
  <c r="S62" i="8"/>
  <c r="AB62" i="8" s="1"/>
  <c r="S61" i="8"/>
  <c r="AB61" i="8" s="1"/>
  <c r="S60" i="8"/>
  <c r="AB60" i="8" s="1"/>
  <c r="S59" i="8"/>
  <c r="S58" i="8"/>
  <c r="AB58" i="8" s="1"/>
  <c r="S57" i="8"/>
  <c r="AB57" i="8" s="1"/>
  <c r="S55" i="8"/>
  <c r="AB55" i="8" s="1"/>
  <c r="S54" i="8"/>
  <c r="AB54" i="8" s="1"/>
  <c r="S53" i="8"/>
  <c r="AB53" i="8" s="1"/>
  <c r="S52" i="8"/>
  <c r="AB52" i="8" s="1"/>
  <c r="S51" i="8"/>
  <c r="AB51" i="8" s="1"/>
  <c r="S49" i="8"/>
  <c r="S48" i="8"/>
  <c r="AB48" i="8" s="1"/>
  <c r="S47" i="8"/>
  <c r="AB47" i="8" s="1"/>
  <c r="S45" i="8"/>
  <c r="AB45" i="8" s="1"/>
  <c r="S43" i="8"/>
  <c r="AB43" i="8" s="1"/>
  <c r="S41" i="8"/>
  <c r="AB41" i="8" s="1"/>
  <c r="S39" i="8"/>
  <c r="S38" i="8"/>
  <c r="AB38" i="8" s="1"/>
  <c r="S37" i="8"/>
  <c r="AB37" i="8" s="1"/>
  <c r="S36" i="8"/>
  <c r="AB36" i="8" s="1"/>
  <c r="S35" i="8"/>
  <c r="AB35" i="8" s="1"/>
  <c r="S33" i="8"/>
  <c r="AB33" i="8" s="1"/>
  <c r="S32" i="8"/>
  <c r="AB32" i="8" s="1"/>
  <c r="S31" i="8"/>
  <c r="S30" i="8"/>
  <c r="AB30" i="8" s="1"/>
  <c r="S29" i="8"/>
  <c r="S28" i="8"/>
  <c r="AB28" i="8" s="1"/>
  <c r="S27" i="8"/>
  <c r="AB27" i="8" s="1"/>
  <c r="S26" i="8"/>
  <c r="AB26" i="8" s="1"/>
  <c r="S25" i="8"/>
  <c r="S24" i="8"/>
  <c r="AB24" i="8" s="1"/>
  <c r="S23" i="8"/>
  <c r="AB23" i="8" s="1"/>
  <c r="S22" i="8"/>
  <c r="AB22" i="8" s="1"/>
  <c r="S21" i="8"/>
  <c r="AB21" i="8" s="1"/>
  <c r="S19" i="8"/>
  <c r="AB19" i="8" s="1"/>
  <c r="S18" i="8"/>
  <c r="AB18" i="8" s="1"/>
  <c r="S16" i="8"/>
  <c r="AB16" i="8" s="1"/>
  <c r="S15" i="8"/>
  <c r="AB15" i="8" s="1"/>
  <c r="S14" i="8"/>
  <c r="AB14" i="8" s="1"/>
  <c r="S13" i="8"/>
  <c r="AB13" i="8" s="1"/>
  <c r="S12" i="8"/>
  <c r="AB12" i="8" s="1"/>
  <c r="S10" i="8"/>
  <c r="AB10" i="8" s="1"/>
  <c r="S9" i="8"/>
  <c r="AB9" i="8" s="1"/>
  <c r="S8" i="8"/>
  <c r="AB8" i="8" s="1"/>
  <c r="S6" i="8"/>
  <c r="AB6" i="8" s="1"/>
  <c r="S4" i="8"/>
  <c r="AB4" i="8" s="1"/>
  <c r="S3" i="8"/>
  <c r="AB3" i="8" s="1"/>
  <c r="S2" i="8"/>
  <c r="AB2" i="8" s="1"/>
  <c r="R56" i="8"/>
  <c r="U56" i="8" s="1"/>
  <c r="AA56" i="8" s="1"/>
  <c r="R55" i="8"/>
  <c r="Y55" i="8" s="1"/>
  <c r="R54" i="8"/>
  <c r="Y54" i="8" s="1"/>
  <c r="R53" i="8"/>
  <c r="U53" i="8" s="1"/>
  <c r="AA53" i="8" s="1"/>
  <c r="R52" i="8"/>
  <c r="Y52" i="8" s="1"/>
  <c r="R51" i="8"/>
  <c r="U51" i="8" s="1"/>
  <c r="AA51" i="8" s="1"/>
  <c r="R49" i="8"/>
  <c r="U49" i="8" s="1"/>
  <c r="AA49" i="8" s="1"/>
  <c r="R48" i="8"/>
  <c r="U48" i="8" s="1"/>
  <c r="R47" i="8"/>
  <c r="R45" i="8"/>
  <c r="U45" i="8" s="1"/>
  <c r="R43" i="8"/>
  <c r="U43" i="8" s="1"/>
  <c r="AA43" i="8" s="1"/>
  <c r="R41" i="8"/>
  <c r="U41" i="8" s="1"/>
  <c r="AA41" i="8" s="1"/>
  <c r="R39" i="8"/>
  <c r="U39" i="8" s="1"/>
  <c r="AA39" i="8" s="1"/>
  <c r="R38" i="8"/>
  <c r="U38" i="8" s="1"/>
  <c r="R37" i="8"/>
  <c r="Y37" i="8" s="1"/>
  <c r="R36" i="8"/>
  <c r="U36" i="8" s="1"/>
  <c r="R35" i="8"/>
  <c r="U35" i="8" s="1"/>
  <c r="R33" i="8"/>
  <c r="U33" i="8" s="1"/>
  <c r="R32" i="8"/>
  <c r="Y32" i="8" s="1"/>
  <c r="R31" i="8"/>
  <c r="Y31" i="8" s="1"/>
  <c r="R30" i="8"/>
  <c r="U30" i="8" s="1"/>
  <c r="AA30" i="8" s="1"/>
  <c r="R29" i="8"/>
  <c r="U29" i="8" s="1"/>
  <c r="AA29" i="8" s="1"/>
  <c r="R28" i="8"/>
  <c r="U28" i="8" s="1"/>
  <c r="AA28" i="8" s="1"/>
  <c r="R27" i="8"/>
  <c r="Y27" i="8" s="1"/>
  <c r="R26" i="8"/>
  <c r="U26" i="8" s="1"/>
  <c r="R25" i="8"/>
  <c r="Y25" i="8" s="1"/>
  <c r="R24" i="8"/>
  <c r="U24" i="8" s="1"/>
  <c r="AA24" i="8" s="1"/>
  <c r="R23" i="8"/>
  <c r="Y23" i="8" s="1"/>
  <c r="R22" i="8"/>
  <c r="U22" i="8" s="1"/>
  <c r="AA22" i="8" s="1"/>
  <c r="R21" i="8"/>
  <c r="Y21" i="8" s="1"/>
  <c r="R19" i="8"/>
  <c r="Y19" i="8" s="1"/>
  <c r="R18" i="8"/>
  <c r="U18" i="8" s="1"/>
  <c r="AA18" i="8" s="1"/>
  <c r="R16" i="8"/>
  <c r="Y16" i="8" s="1"/>
  <c r="R15" i="8"/>
  <c r="Y15" i="8" s="1"/>
  <c r="R14" i="8"/>
  <c r="U14" i="8" s="1"/>
  <c r="AA14" i="8" s="1"/>
  <c r="R13" i="8"/>
  <c r="Y13" i="8" s="1"/>
  <c r="R12" i="8"/>
  <c r="Y12" i="8" s="1"/>
  <c r="R10" i="8"/>
  <c r="Y10" i="8" s="1"/>
  <c r="R9" i="8"/>
  <c r="Y9" i="8" s="1"/>
  <c r="R8" i="8"/>
  <c r="U8" i="8" s="1"/>
  <c r="R6" i="8"/>
  <c r="Y6" i="8" s="1"/>
  <c r="R4" i="8"/>
  <c r="Y4" i="8" s="1"/>
  <c r="R3" i="8"/>
  <c r="U3" i="8" s="1"/>
  <c r="R2" i="8"/>
  <c r="Y2" i="8" s="1"/>
  <c r="U62" i="8" l="1"/>
  <c r="Y69" i="8"/>
  <c r="U101" i="8"/>
  <c r="AA101" i="8" s="1"/>
  <c r="U121" i="8"/>
  <c r="AA121" i="8" s="1"/>
  <c r="Y70" i="8"/>
  <c r="Y58" i="8"/>
  <c r="U115" i="8"/>
  <c r="AA115" i="8" s="1"/>
  <c r="Y105" i="8"/>
  <c r="Y61" i="8"/>
  <c r="U74" i="8"/>
  <c r="AA74" i="8" s="1"/>
  <c r="Y103" i="8"/>
  <c r="Y110" i="8"/>
  <c r="U124" i="8"/>
  <c r="AA124" i="8" s="1"/>
  <c r="U95" i="8"/>
  <c r="AA95" i="8" s="1"/>
  <c r="U126" i="8"/>
  <c r="AA126" i="8" s="1"/>
  <c r="Y78" i="8"/>
  <c r="Y94" i="8"/>
  <c r="U86" i="8"/>
  <c r="AA86" i="8" s="1"/>
  <c r="U119" i="8"/>
  <c r="AA119" i="8" s="1"/>
  <c r="U82" i="8"/>
  <c r="AA82" i="8" s="1"/>
  <c r="Y122" i="8"/>
  <c r="Y77" i="8"/>
  <c r="U83" i="8"/>
  <c r="AA83" i="8" s="1"/>
  <c r="U99" i="8"/>
  <c r="U123" i="8"/>
  <c r="Y120" i="8"/>
  <c r="U102" i="8"/>
  <c r="AA102" i="8" s="1"/>
  <c r="Y97" i="8"/>
  <c r="Y106" i="8"/>
  <c r="U108" i="8"/>
  <c r="AA108" i="8" s="1"/>
  <c r="Y45" i="8"/>
  <c r="Y125" i="8"/>
  <c r="Y60" i="8"/>
  <c r="Y68" i="8"/>
  <c r="Y75" i="8"/>
  <c r="Y81" i="8"/>
  <c r="U113" i="8"/>
  <c r="AA113" i="8" s="1"/>
  <c r="U117" i="8"/>
  <c r="Y72" i="8"/>
  <c r="Y104" i="8"/>
  <c r="Y80" i="8"/>
  <c r="U100" i="8"/>
  <c r="AA100" i="8" s="1"/>
  <c r="U65" i="8"/>
  <c r="AA65" i="8" s="1"/>
  <c r="U107" i="8"/>
  <c r="Y63" i="8"/>
  <c r="Y90" i="8"/>
  <c r="U57" i="8"/>
  <c r="AA57" i="8" s="1"/>
  <c r="U64" i="8"/>
  <c r="AA64" i="8" s="1"/>
  <c r="U73" i="8"/>
  <c r="AA73" i="8" s="1"/>
  <c r="U85" i="8"/>
  <c r="AA85" i="8" s="1"/>
  <c r="U89" i="8"/>
  <c r="AA89" i="8" s="1"/>
  <c r="Y91" i="8"/>
  <c r="U59" i="8"/>
  <c r="AA59" i="8" s="1"/>
  <c r="U66" i="8"/>
  <c r="AA66" i="8" s="1"/>
  <c r="Y56" i="8"/>
  <c r="Y35" i="8"/>
  <c r="Y51" i="8"/>
  <c r="Y36" i="8"/>
  <c r="Y30" i="8"/>
  <c r="U55" i="8"/>
  <c r="Y43" i="8"/>
  <c r="Y41" i="8"/>
  <c r="U37" i="8"/>
  <c r="Y53" i="8"/>
  <c r="Y8" i="8"/>
  <c r="Y48" i="8"/>
  <c r="U21" i="8"/>
  <c r="U54" i="8"/>
  <c r="AA54" i="8" s="1"/>
  <c r="U6" i="8"/>
  <c r="Y38" i="8"/>
  <c r="Y18" i="8"/>
  <c r="Y24" i="8"/>
  <c r="Y29" i="8"/>
  <c r="U16" i="8"/>
  <c r="AA16" i="8" s="1"/>
  <c r="U10" i="8"/>
  <c r="AA10" i="8" s="1"/>
  <c r="Y22" i="8"/>
  <c r="Y26" i="8"/>
  <c r="Y39" i="8"/>
  <c r="Y49" i="8"/>
  <c r="U52" i="8"/>
  <c r="AA52" i="8" s="1"/>
  <c r="U32" i="8"/>
  <c r="AA32" i="8" s="1"/>
  <c r="Y28" i="8"/>
  <c r="U9" i="8"/>
  <c r="AA9" i="8" s="1"/>
  <c r="U15" i="8"/>
  <c r="AA15" i="8" s="1"/>
  <c r="U27" i="8"/>
  <c r="AA27" i="8" s="1"/>
  <c r="Y33" i="8"/>
  <c r="Y14" i="8"/>
  <c r="U12" i="8"/>
  <c r="AA12" i="8" s="1"/>
  <c r="U13" i="8"/>
  <c r="AA13" i="8" s="1"/>
  <c r="U23" i="8"/>
  <c r="AA23" i="8" s="1"/>
  <c r="U25" i="8"/>
  <c r="AA25" i="8" s="1"/>
  <c r="U19" i="8"/>
  <c r="AA19" i="8" s="1"/>
  <c r="U31" i="8"/>
  <c r="AA31" i="8" s="1"/>
  <c r="U2" i="8"/>
  <c r="AA2" i="8" s="1"/>
  <c r="Y3" i="8"/>
  <c r="U4" i="8"/>
  <c r="AA4" i="8" s="1"/>
  <c r="AL117" i="8"/>
  <c r="AL104" i="8"/>
  <c r="AL101" i="8"/>
  <c r="AL100" i="8"/>
  <c r="AL99" i="8"/>
  <c r="AL97" i="8"/>
  <c r="AL91" i="8"/>
  <c r="AL74" i="8"/>
  <c r="AL68" i="8"/>
  <c r="AL66" i="8"/>
  <c r="AL58" i="8"/>
  <c r="AL56" i="8"/>
  <c r="AL49" i="8"/>
  <c r="AL50" i="8"/>
  <c r="AL48" i="8"/>
  <c r="AL44" i="8"/>
  <c r="AL41" i="8"/>
  <c r="AL38" i="8"/>
  <c r="AL37" i="8"/>
  <c r="AL28" i="8"/>
  <c r="AL25" i="8"/>
  <c r="AL23" i="8"/>
  <c r="AL22" i="8"/>
  <c r="AL21" i="8"/>
  <c r="AL18" i="8"/>
  <c r="AL15" i="8"/>
  <c r="AL14" i="8"/>
  <c r="AL13" i="8"/>
  <c r="AL12" i="8"/>
  <c r="AL11" i="8"/>
  <c r="AL10" i="8"/>
</calcChain>
</file>

<file path=xl/sharedStrings.xml><?xml version="1.0" encoding="utf-8"?>
<sst xmlns="http://schemas.openxmlformats.org/spreadsheetml/2006/main" count="1624" uniqueCount="729">
  <si>
    <t>ID #</t>
  </si>
  <si>
    <t>Biopsy #</t>
  </si>
  <si>
    <t>Date of biopsy</t>
  </si>
  <si>
    <t>HIPc101</t>
  </si>
  <si>
    <t>Adult</t>
  </si>
  <si>
    <t>Female</t>
  </si>
  <si>
    <t>RWB2009Dec19.06</t>
  </si>
  <si>
    <t>HIPc106</t>
  </si>
  <si>
    <t>RWB2010Aug11.07</t>
  </si>
  <si>
    <t>RWB2008Jul16.03</t>
  </si>
  <si>
    <t>RWB2011Aug25.05</t>
  </si>
  <si>
    <t>HIPc117</t>
  </si>
  <si>
    <t>RWB2008Jul16.06</t>
  </si>
  <si>
    <t>HIPc120</t>
  </si>
  <si>
    <t>RWB2008Jul16.07</t>
  </si>
  <si>
    <t>HIPc198</t>
  </si>
  <si>
    <t>KW2015015</t>
  </si>
  <si>
    <t>HIPc203</t>
  </si>
  <si>
    <t>RWB2010Aug11.03</t>
  </si>
  <si>
    <t>HIPc230</t>
  </si>
  <si>
    <t>RWB2011Aug20.02</t>
  </si>
  <si>
    <t>HIPc313</t>
  </si>
  <si>
    <t>RWB2008Jul16.05</t>
  </si>
  <si>
    <t>HIPc316</t>
  </si>
  <si>
    <t>RWB2011Aug25.04</t>
  </si>
  <si>
    <t>HIPc339</t>
  </si>
  <si>
    <t>RWB2011Aug20.03</t>
  </si>
  <si>
    <t>HIPc382</t>
  </si>
  <si>
    <t>RWB2011Aug20.01</t>
  </si>
  <si>
    <t>HIPc383</t>
  </si>
  <si>
    <t>RWB2011Aug20.10</t>
  </si>
  <si>
    <t>HIPc391</t>
  </si>
  <si>
    <t>RWB2010Aug14.02</t>
  </si>
  <si>
    <t xml:space="preserve">HIPc396 </t>
  </si>
  <si>
    <t>RWB2010Aug1.04</t>
  </si>
  <si>
    <t>HIPc397</t>
  </si>
  <si>
    <t>RWB2011Aug20.12</t>
  </si>
  <si>
    <t>HIPc700</t>
  </si>
  <si>
    <t>Probable adult</t>
  </si>
  <si>
    <t>KW2016016</t>
  </si>
  <si>
    <t>NA</t>
  </si>
  <si>
    <t>Description</t>
  </si>
  <si>
    <t>Confidence rating</t>
  </si>
  <si>
    <t>RWB001205</t>
  </si>
  <si>
    <t>HIPc199</t>
  </si>
  <si>
    <t>HIPc015</t>
  </si>
  <si>
    <t>Male</t>
  </si>
  <si>
    <t>MAC20050807.31</t>
  </si>
  <si>
    <t>HIPc102</t>
  </si>
  <si>
    <t>RWB001206</t>
  </si>
  <si>
    <t>RWB2010AUG11.06</t>
  </si>
  <si>
    <t>HIPc103</t>
  </si>
  <si>
    <t>RWB001207</t>
  </si>
  <si>
    <t>HIPc105</t>
  </si>
  <si>
    <t>RWB2017MAR09.02, RWB2017MAR09.04</t>
  </si>
  <si>
    <t>RWB2019MAR15.04</t>
  </si>
  <si>
    <t>HIPc114</t>
  </si>
  <si>
    <t>RWB010206</t>
  </si>
  <si>
    <t>RWB2011AUG25.01</t>
  </si>
  <si>
    <t>HIPc115</t>
  </si>
  <si>
    <t>RWB2010AUG11.02</t>
  </si>
  <si>
    <t>RWB2011AUG25.02</t>
  </si>
  <si>
    <t>Juvenile</t>
  </si>
  <si>
    <t>RWB001216</t>
  </si>
  <si>
    <t>HIPc129</t>
  </si>
  <si>
    <t>HMMC040316.01</t>
  </si>
  <si>
    <t>RWB2016OCT19.02</t>
  </si>
  <si>
    <t>HIPc132</t>
  </si>
  <si>
    <t>RWB010204</t>
  </si>
  <si>
    <t>HIPc133</t>
  </si>
  <si>
    <t>RWB2010AUG11.05</t>
  </si>
  <si>
    <t>Subadult</t>
  </si>
  <si>
    <t>HIPc149</t>
  </si>
  <si>
    <t>Probable subadult</t>
  </si>
  <si>
    <t>MAC20050807.27</t>
  </si>
  <si>
    <t>HIPc151</t>
  </si>
  <si>
    <t>RWB300902.02</t>
  </si>
  <si>
    <t>OES171008.05s</t>
  </si>
  <si>
    <t>HIPc155</t>
  </si>
  <si>
    <t>RWB020501.05</t>
  </si>
  <si>
    <t>HIPc162</t>
  </si>
  <si>
    <t>RWB260503.A06</t>
  </si>
  <si>
    <t>KW2013018</t>
  </si>
  <si>
    <t>HIPc164</t>
  </si>
  <si>
    <t>RWB260503.A08</t>
  </si>
  <si>
    <t>RWB130904.02</t>
  </si>
  <si>
    <t>Stranding</t>
  </si>
  <si>
    <t>HIPc168</t>
  </si>
  <si>
    <t>RWB260503.W11</t>
  </si>
  <si>
    <t>RWB2010OCT15.02</t>
  </si>
  <si>
    <t>HIPc169</t>
  </si>
  <si>
    <t>RWB260503.W21</t>
  </si>
  <si>
    <t>HIPc172</t>
  </si>
  <si>
    <t>RWB260503.W16</t>
  </si>
  <si>
    <t>HIPc173</t>
  </si>
  <si>
    <t>RWB130904.03 and .05</t>
  </si>
  <si>
    <t>HIPc177</t>
  </si>
  <si>
    <t>RWB2015NOV11.01</t>
  </si>
  <si>
    <t>HIPc178</t>
  </si>
  <si>
    <t>RWB260503.A04</t>
  </si>
  <si>
    <t>RWB130904.06</t>
  </si>
  <si>
    <t>HIPc179</t>
  </si>
  <si>
    <t>RWB2008JUL16.01</t>
  </si>
  <si>
    <t>RWB2009Dec18.02</t>
  </si>
  <si>
    <t>HIPc181</t>
  </si>
  <si>
    <t>RWB2011AUG25.03</t>
  </si>
  <si>
    <t>HIPc184</t>
  </si>
  <si>
    <t>RWB2009Dec19.04</t>
  </si>
  <si>
    <t>HIPc190</t>
  </si>
  <si>
    <t>RWB061004.01</t>
  </si>
  <si>
    <t>LSK171117.01s, LSK171117.02s</t>
  </si>
  <si>
    <t>HIPc193</t>
  </si>
  <si>
    <t>RWB020501.07</t>
  </si>
  <si>
    <t>RWB260503.W13</t>
  </si>
  <si>
    <t>HIPc196</t>
  </si>
  <si>
    <t>MAC20050807.29</t>
  </si>
  <si>
    <t>HIPc197</t>
  </si>
  <si>
    <t>RWB081204.01</t>
  </si>
  <si>
    <t>RWB2006NOV16.01</t>
  </si>
  <si>
    <t>HIPc200</t>
  </si>
  <si>
    <t>RWB2010OCT15.03</t>
  </si>
  <si>
    <t>HIPc202</t>
  </si>
  <si>
    <t>RWB2016OCT19.01</t>
  </si>
  <si>
    <t>HIPc204</t>
  </si>
  <si>
    <t>RWB2010AUG11.01</t>
  </si>
  <si>
    <t>HIPc205</t>
  </si>
  <si>
    <t>RWB2010OCT22.01</t>
  </si>
  <si>
    <t>HIPc207</t>
  </si>
  <si>
    <t>RWB2010AUG14.07</t>
  </si>
  <si>
    <t>HIPc208</t>
  </si>
  <si>
    <t>RWB010208</t>
  </si>
  <si>
    <t>HIPc210</t>
  </si>
  <si>
    <t>RWB010203</t>
  </si>
  <si>
    <t>RWB2009Dec18.05</t>
  </si>
  <si>
    <t>HIPc211</t>
  </si>
  <si>
    <t>RWB2011AUG20.11</t>
  </si>
  <si>
    <t>HIPc214</t>
  </si>
  <si>
    <t>RWB2008JUL26.01</t>
  </si>
  <si>
    <t>EMO2009OCT16.01</t>
  </si>
  <si>
    <t>HIPc216</t>
  </si>
  <si>
    <t>RWB2016OCT23.01</t>
  </si>
  <si>
    <t>HIPc217</t>
  </si>
  <si>
    <t>RWB2007AUG15.02</t>
  </si>
  <si>
    <t>HIPc221</t>
  </si>
  <si>
    <t>MAC20050807.30</t>
  </si>
  <si>
    <t>HIPc222</t>
  </si>
  <si>
    <t>RWB2017OCT12.01</t>
  </si>
  <si>
    <t>HIPc223</t>
  </si>
  <si>
    <t>OES171008.04s</t>
  </si>
  <si>
    <t>HIPc233</t>
  </si>
  <si>
    <t>RWB2011AUG20.04</t>
  </si>
  <si>
    <t>HIPc262</t>
  </si>
  <si>
    <t>RWB2017MAR09.01</t>
  </si>
  <si>
    <t>Unknown</t>
  </si>
  <si>
    <t>HIPc270</t>
  </si>
  <si>
    <t>RWB2019MAR15.03</t>
  </si>
  <si>
    <t>HIPc281</t>
  </si>
  <si>
    <t>Probable juvenile</t>
  </si>
  <si>
    <t>EMO2009OCT16.02</t>
  </si>
  <si>
    <t>HIPc282</t>
  </si>
  <si>
    <t>RWB2008JUL26.03</t>
  </si>
  <si>
    <t>RWB2010JUL28.03</t>
  </si>
  <si>
    <t>HIPc301</t>
  </si>
  <si>
    <t>RWB2010OCT15.01</t>
  </si>
  <si>
    <t>RWB2018NOV17.03</t>
  </si>
  <si>
    <t>HIPc310</t>
  </si>
  <si>
    <t>RWB2010AUG11.04</t>
  </si>
  <si>
    <t>HIPc312</t>
  </si>
  <si>
    <t>RWB2008JUL26.02</t>
  </si>
  <si>
    <t>EMO2009OCT05.02</t>
  </si>
  <si>
    <t>RWB010205</t>
  </si>
  <si>
    <t>EMO2009OCT05.01</t>
  </si>
  <si>
    <t>HIPc320</t>
  </si>
  <si>
    <t>RWB2009Dec18.04</t>
  </si>
  <si>
    <t>RWB2016OCT20.02</t>
  </si>
  <si>
    <t>HIPc338</t>
  </si>
  <si>
    <t>MAC050807.33</t>
  </si>
  <si>
    <t>RWB2011AUG20.07</t>
  </si>
  <si>
    <t>HIPc351</t>
  </si>
  <si>
    <t>RWB2009Dec19.03</t>
  </si>
  <si>
    <t>HIPc352</t>
  </si>
  <si>
    <t>RWB2009Dec18.03</t>
  </si>
  <si>
    <t>RWB2009Dec19.01</t>
  </si>
  <si>
    <t>HIPc359</t>
  </si>
  <si>
    <t>RWB2017NOV12.02</t>
  </si>
  <si>
    <t>HIPc360</t>
  </si>
  <si>
    <t>EMO2009OCT13.01</t>
  </si>
  <si>
    <t>HIPc363</t>
  </si>
  <si>
    <t>RWB2017MAR10.01</t>
  </si>
  <si>
    <t>HIPc365</t>
  </si>
  <si>
    <t>RWB2009Dec10.03</t>
  </si>
  <si>
    <t>HIPc367</t>
  </si>
  <si>
    <t>RWB2009Dec10.04</t>
  </si>
  <si>
    <t>RWB2016OCT09.02</t>
  </si>
  <si>
    <t>HIPc369</t>
  </si>
  <si>
    <t>RWB2009Dec10.02</t>
  </si>
  <si>
    <t>HIPc375</t>
  </si>
  <si>
    <t>RWB2009Dec19.07</t>
  </si>
  <si>
    <t>HIPc376</t>
  </si>
  <si>
    <t>RWB2019MAR15.01</t>
  </si>
  <si>
    <t>HIPc379</t>
  </si>
  <si>
    <t>RWB300902.01</t>
  </si>
  <si>
    <t>RWB2011AUG20.09</t>
  </si>
  <si>
    <t>HIPc384</t>
  </si>
  <si>
    <t>RWB2010AUG14.06</t>
  </si>
  <si>
    <t>HIPc387</t>
  </si>
  <si>
    <t>RWB2011AUG20.06</t>
  </si>
  <si>
    <t>HIPc389</t>
  </si>
  <si>
    <t>RWB2015JUN06.02</t>
  </si>
  <si>
    <t>MAC050807.25</t>
  </si>
  <si>
    <t>HIPc392</t>
  </si>
  <si>
    <t>RWB2010AUG14.05</t>
  </si>
  <si>
    <t>HIPc506</t>
  </si>
  <si>
    <t>RWB2017OCT12.03</t>
  </si>
  <si>
    <t>HIPc508</t>
  </si>
  <si>
    <t>OES171008.03s</t>
  </si>
  <si>
    <t>HIPc578</t>
  </si>
  <si>
    <t>RWB2016OCT09.01</t>
  </si>
  <si>
    <t>HIPc692</t>
  </si>
  <si>
    <t>RWB2017OCT12.04</t>
  </si>
  <si>
    <t>HIPc699</t>
  </si>
  <si>
    <t>RWB2018MAR04.01</t>
  </si>
  <si>
    <t>HIPc704</t>
  </si>
  <si>
    <t>RWB2017MAR09.03</t>
  </si>
  <si>
    <t>HIPc714</t>
  </si>
  <si>
    <t>OES171008.01s</t>
  </si>
  <si>
    <t>HIPc726</t>
  </si>
  <si>
    <t>RWB2017NOV12.04</t>
  </si>
  <si>
    <t>HIPc806</t>
  </si>
  <si>
    <t>RWB2018NOV08.02</t>
  </si>
  <si>
    <t>HIPc807</t>
  </si>
  <si>
    <t>RWB2018NOV08.01</t>
  </si>
  <si>
    <t>HIPc116</t>
  </si>
  <si>
    <t>RWB001218</t>
  </si>
  <si>
    <t>RWB2008JUL16.04</t>
  </si>
  <si>
    <t>Include</t>
  </si>
  <si>
    <t>12 days</t>
  </si>
  <si>
    <t>Gap b/t biopsies</t>
  </si>
  <si>
    <t xml:space="preserve">9 yrs </t>
  </si>
  <si>
    <t>8 yrs</t>
  </si>
  <si>
    <t>2 yrs</t>
  </si>
  <si>
    <t>10 yrs</t>
  </si>
  <si>
    <t>3 yrs</t>
  </si>
  <si>
    <t>15 yrs</t>
  </si>
  <si>
    <t>1 yr</t>
  </si>
  <si>
    <t>10 yrs; 2 yrs</t>
  </si>
  <si>
    <t>13 yrs; 12 yrs</t>
  </si>
  <si>
    <t>7 yrs</t>
  </si>
  <si>
    <t xml:space="preserve">13 yrs </t>
  </si>
  <si>
    <t>6 yrs</t>
  </si>
  <si>
    <t>5 yrs</t>
  </si>
  <si>
    <t>8 yrs; 1 yr</t>
  </si>
  <si>
    <t>1 day</t>
  </si>
  <si>
    <t>2nd choice</t>
  </si>
  <si>
    <t>~7.4 yrs</t>
  </si>
  <si>
    <t>older; higher confidence in age range and estimate</t>
  </si>
  <si>
    <t>If can't use first biopsy for pair, use this one</t>
  </si>
  <si>
    <t>If can't use third biopsy, use this one (&gt;8yrs)</t>
  </si>
  <si>
    <t>If can't use third biopsy, can use this one but ~ 7yr gap from first</t>
  </si>
  <si>
    <t>Exclude</t>
  </si>
  <si>
    <t>confidence level, younger individual</t>
  </si>
  <si>
    <t>confidence level; mid-aged individual or could be older</t>
  </si>
  <si>
    <t>Second biopsy for this animal, only 1yr apart</t>
  </si>
  <si>
    <t>Confidence level, younger individual</t>
  </si>
  <si>
    <t>First seen as adult in 1987, so know is older individual. Although confidence in range and precisness not high</t>
  </si>
  <si>
    <t>Second biopsy for this animal, only 2yrs apart</t>
  </si>
  <si>
    <t>Second biopsy for this animal, only 1 yr apart</t>
  </si>
  <si>
    <t>Second biopsy for this animal, with ~7yr gap between biopsies</t>
  </si>
  <si>
    <t>Second biopsy for this animal, with ~6yr gap between biopsies</t>
  </si>
  <si>
    <t>Confidence level, sighting history</t>
  </si>
  <si>
    <t>Confidence level, ample sighting history</t>
  </si>
  <si>
    <t>Confidence level, younger individual, sighting history</t>
  </si>
  <si>
    <t>Younger individual, confidence level, sighting history</t>
  </si>
  <si>
    <t>Only seen twice total, once the year before biopsied. Could be younger adult or older adult with respect to POP levels</t>
  </si>
  <si>
    <t xml:space="preserve">Younger individual, confidence level </t>
  </si>
  <si>
    <t>Second biopsy for this animal, with ~5yr gap between biopsies. Sighting history/confidence level</t>
  </si>
  <si>
    <t>Younger indvidual, although little sightings history (only seen twice, first at time of biopsy)</t>
  </si>
  <si>
    <t>More confident in range than point estimate</t>
  </si>
  <si>
    <t>More confident in range than point estimate, only seen twice</t>
  </si>
  <si>
    <t>Confidence level, range may be more precise than point estimate</t>
  </si>
  <si>
    <t>confidence level, first seen as adult associated with younger individual in 2000</t>
  </si>
  <si>
    <t>First biopsy for this animal but 2yrs earlier. 2nd biopsy might be better given time span.</t>
  </si>
  <si>
    <t>Younger animal but sex unknown, point estimate may not be as precise</t>
  </si>
  <si>
    <t>Based on sighting history can feel confident with age range, or at least know is older (first seen as adult in 1995)</t>
  </si>
  <si>
    <t>Included code for sum (1 or 0)</t>
  </si>
  <si>
    <t>Based on sighting history, calf associations, feel confident that is within this age range or possible older.</t>
  </si>
  <si>
    <t>First biopsy for this animal but 3yrs earlier. 2nd biopsy might be better given time span.</t>
  </si>
  <si>
    <t>Range wider but likely more confident in range than point estimate, based on sighting history, calves, POPs, scarring.</t>
  </si>
  <si>
    <t>First biopsy for this animal, but 3yrs earlier. 2nd biopsy might be better provided additional sightings.</t>
  </si>
  <si>
    <t>Confidence level; could be older than this, but confident in age range based on sightings, calves, POPs</t>
  </si>
  <si>
    <t xml:space="preserve">Based on parentage (father of offspring first seen as calves/juvs around 2005, 2008) and </t>
  </si>
  <si>
    <t>Inclusion for epigenetic aging study (include, exclude, 2nd choice * = maybe?)</t>
  </si>
  <si>
    <t>Based on sightings history, relative size for sightings as 'probable adult', can likely be confident in this age/range</t>
  </si>
  <si>
    <t>First seen at time of biopsy, but based on size and limited scarring/markings, likely a younger adult.</t>
  </si>
  <si>
    <t>Second of paired biopsy &gt; 7yrs. Age estimated from necropsy, so are likely more precise.</t>
  </si>
  <si>
    <t xml:space="preserve">Aged from necropsy, so likely more precise. </t>
  </si>
  <si>
    <t>First seen at time of biopsy. Based on photos, likely younger adult. More confident in age range than point estimate.</t>
  </si>
  <si>
    <t>First seen at time of biopsy, no parentage information.</t>
  </si>
  <si>
    <t>Biopsy/ID with genetic info unclear, could be a particularly smaller adult.</t>
  </si>
  <si>
    <t>Has previous calf association, first seen as adult w/calf in 2003. Unsure if first calf or not (i.e., could be older)</t>
  </si>
  <si>
    <t xml:space="preserve">Younger individual, likely calf of HIPc158. Only seen twice. </t>
  </si>
  <si>
    <t>Younger individual, and more confident in age range/estimate. Offspring of HIPc158.</t>
  </si>
  <si>
    <t>higher confidence, could be older given POP levels, unless lower birth order.</t>
  </si>
  <si>
    <t>Offpsring of HIPc199, who would have been 16 at the time of this biopsy (see biopsy info for HIPc199). Photos also suggest younger adult.</t>
  </si>
  <si>
    <t>Seen as probable subadult 2004-2011. Possible for animal to be a bit older. More confident in age range than estimate.</t>
  </si>
  <si>
    <t xml:space="preserve">First seen as adult in 1986, so at least born 1980 or before. Possible is older than this. </t>
  </si>
  <si>
    <t xml:space="preserve">2nd biopsy for this animal, only 2yrs apart. </t>
  </si>
  <si>
    <t xml:space="preserve">Seen as probable adult 2004-2011. Stranded in 2015. High POP levels suggest younger adult/nulliparous female. </t>
  </si>
  <si>
    <t xml:space="preserve">First two sightings (2004, 2008) seen as probable subadult. </t>
  </si>
  <si>
    <t>First seen in 2005 as adult male based on overhanging jaw. Age estimate based on sighting history but could be older.</t>
  </si>
  <si>
    <t xml:space="preserve">Sighting history, seen as probable adult 2004-2010. </t>
  </si>
  <si>
    <t>Confidence based on sighting history, seen as probable subadult 2005 and 2007.</t>
  </si>
  <si>
    <t>Sighting history, seen as probable juvenile in 1986. Could be a bit older or younger, more confident in age range than estimate.</t>
  </si>
  <si>
    <t>No previous sightings history. Seen with neonate post-biopsy.</t>
  </si>
  <si>
    <t>First of paired biopsy &gt; 7yrs. Father of offspring HIPc207, who was first documented in 1986.</t>
  </si>
  <si>
    <t xml:space="preserve">Second of paired biopsy &gt; 7yrs. See info for first biopsy. </t>
  </si>
  <si>
    <t>Seen as probable adult (2005, 2006); Could be older provided POP levels, or just first born.</t>
  </si>
  <si>
    <t>Seen as probable subadult 2005-2007. Confidence based on sighting history and parentage info (offspring of mother HIPc212).</t>
  </si>
  <si>
    <t xml:space="preserve">Sighting history, see 2010 biopsy for more info on reasoning. </t>
  </si>
  <si>
    <t xml:space="preserve">First seen in 2005 as probable subadult, so likely younger adult. </t>
  </si>
  <si>
    <t xml:space="preserve">Mother of offspring HIPc207, who was first seen as juvenile in 1986. Could be older than age estimate. </t>
  </si>
  <si>
    <t xml:space="preserve">Looks older based on scarring/markings, not observed with calf until 2011. Is at least 22 yrs based on sighting history. </t>
  </si>
  <si>
    <t>Based on sighting history, at least around 28yrs old, but could be older. Not as confident in age estimates.</t>
  </si>
  <si>
    <t>Sighting history, first seen as probable juvenile in 2005</t>
  </si>
  <si>
    <t>Sighting history, seen as probable adult 2010-2012</t>
  </si>
  <si>
    <t>Based on sighting history, is at least 23 years old. Associated with new calf in 2019 (time of biopsy), but no previous calf association.</t>
  </si>
  <si>
    <t>Sighting history, younger individual</t>
  </si>
  <si>
    <t>First of paired biopsy &gt; 7yrs; sighting history, younger individual</t>
  </si>
  <si>
    <t>Second of paired biopsy &gt; 7yrs; sighting history, younger individual</t>
  </si>
  <si>
    <t>sighting history, association with mother, POP levels</t>
  </si>
  <si>
    <t>First of paired biopsy &gt; 7yrs; seen with calf, only seen once before (2000). Based on photos, looks like could be younger adult. Not too confident.</t>
  </si>
  <si>
    <t xml:space="preserve">First seen as adult in 2008. First associated with calf w/clean fin in Aug 2010. Could be first calf, although unclear. </t>
  </si>
  <si>
    <t xml:space="preserve">Seen multiple times but only in 2009 and 2010, so age estimate might not be very precise. </t>
  </si>
  <si>
    <t xml:space="preserve">Based on sighting history would be at least 26-28yrs old, but could be older. </t>
  </si>
  <si>
    <t>First of paired biopsy &gt; 7yrs; mother of offspring HIPc396, but unclear if first calf or not due to limited sighting history.</t>
  </si>
  <si>
    <t>Second of paired biopsy &gt; 7yrs; see info for first biopsy</t>
  </si>
  <si>
    <t>Based on sighting history and POP levels, likely younger adult (has not had calf yet)</t>
  </si>
  <si>
    <t xml:space="preserve">Confidence low based on sighting history (only seen twice, both as adult), but is offspring of mother HIPc379. </t>
  </si>
  <si>
    <t>First seen as juvenile in 2006, seen again as proabable subadult in 2011, and then adult in 2017</t>
  </si>
  <si>
    <t xml:space="preserve">First seen as adult male in 2011, so at least around 22yrs. But could be older. </t>
  </si>
  <si>
    <t>Younger individual, sighting history</t>
  </si>
  <si>
    <t xml:space="preserve">More confident in range than estimate, only seen once </t>
  </si>
  <si>
    <t xml:space="preserve">Second of paired biopsy &gt; 7yrs; see info for first biopsy. </t>
  </si>
  <si>
    <t>First of paired biopsy &gt; 7yrs; first seen at time of biopsy, so no previous sighting history. At least 10-12yrs?</t>
  </si>
  <si>
    <t xml:space="preserve">First of paired biopsy &gt; 7yrs; age and age range estimates reflect more on minimum age based on sighting history or lack thereof. </t>
  </si>
  <si>
    <t xml:space="preserve">First seen in 1988, but could be older than this estimate. </t>
  </si>
  <si>
    <t>confidence level, sighting history</t>
  </si>
  <si>
    <t>First of paired biopsy &gt; 7yrs; first seen as adult in 1990</t>
  </si>
  <si>
    <t xml:space="preserve">First of paired biopsy &gt; 7yrs; sighting history </t>
  </si>
  <si>
    <t>First of paired biopsy &gt; 7yrs; first seen at time of this biopsy. Could be older.</t>
  </si>
  <si>
    <t>First of paired biopsy &gt; 7yrs; first seen at time of this biopsy. Could be older. Offspring of mother HIPc164.</t>
  </si>
  <si>
    <t xml:space="preserve">First of paired biopsy &gt; 7yrs; sighting history, photos </t>
  </si>
  <si>
    <t xml:space="preserve">First of paired biopsy &gt; 7yrs; is listed as mom of HIPc570, but calf hasn't been seen since the one encounter in 2009. </t>
  </si>
  <si>
    <t>Tag</t>
  </si>
  <si>
    <t>Age from tooth sectioning</t>
  </si>
  <si>
    <t>KW2016020</t>
  </si>
  <si>
    <t>KW2010019</t>
  </si>
  <si>
    <t xml:space="preserve">Based on POP levels would likely be a younger adult female. 397 cm, Could compare with other stranded animals. </t>
  </si>
  <si>
    <t>Pair</t>
  </si>
  <si>
    <t>Tag, pair, stranding</t>
  </si>
  <si>
    <t>Pair/stranding</t>
  </si>
  <si>
    <t>Likely a younger adult at time of biopsy. Seen twice before (1999, 2004) as probable subadult. POP levels suggest is older unless first born</t>
  </si>
  <si>
    <t>No previous sightings history, first seen with calf</t>
  </si>
  <si>
    <t>Based on sighting history, at least around 20yrs old. Not sure of any previous calf associations (with calf HIPc502 in early encounters)</t>
  </si>
  <si>
    <t>Field assessment age class at time of biopsy</t>
  </si>
  <si>
    <t xml:space="preserve">First seen as probable juvenile based on markings </t>
  </si>
  <si>
    <t>Pair #</t>
  </si>
  <si>
    <t>Notes</t>
  </si>
  <si>
    <t>include</t>
  </si>
  <si>
    <t>LABID</t>
  </si>
  <si>
    <t>187738, 187739</t>
  </si>
  <si>
    <t>45928, 45930</t>
  </si>
  <si>
    <t>If this one doesn't work, replace with 18956</t>
  </si>
  <si>
    <t>Substitute this if 18943 doesn't work</t>
  </si>
  <si>
    <t>If this one doesn't work, replace with 75663</t>
  </si>
  <si>
    <t>Substitute this if 98739 doesn't work</t>
  </si>
  <si>
    <t>If this one doesn't work, replace with 45927</t>
  </si>
  <si>
    <t>Substitute this if 33908 doesn't work</t>
  </si>
  <si>
    <t>Substitute this if 92243 doesn't work</t>
  </si>
  <si>
    <t>Same animal biopsied twice during an encounter</t>
  </si>
  <si>
    <t>Collection notes say this a speck sample; if that's true, replace with 75664</t>
  </si>
  <si>
    <t>11/25/2013; 10/21/2013</t>
  </si>
  <si>
    <t>8/1/2008; 7/26/2008; 10/10/2016</t>
  </si>
  <si>
    <t>Time difference between tag sighting and biopsy relative to tag date</t>
  </si>
  <si>
    <t>-812; -818; 2180</t>
  </si>
  <si>
    <t>4653; 4618</t>
  </si>
  <si>
    <t>Sighting date used in tag site laser dot morphometrics study</t>
  </si>
  <si>
    <t>Likely mom of HIPc574 who was first seen as a calf in 2012 (or if HIPc497, first seen as calf in 2011)</t>
  </si>
  <si>
    <t>HIPc377</t>
  </si>
  <si>
    <t>12 yrs</t>
  </si>
  <si>
    <t>Adult (sub-A from tooth age est)</t>
  </si>
  <si>
    <t>First of paired biopsy &gt; 7yrs. Age was estimated from necropsy, so are likely more precise</t>
  </si>
  <si>
    <t>Low confidence on age range and estimate, mother or offspring of HIPc157</t>
  </si>
  <si>
    <t>Probable sub-adult</t>
  </si>
  <si>
    <t>Sub-adult?</t>
  </si>
  <si>
    <t>Sighting history, seen as probable juvenile 2001-2004, then subadult 2005-2007</t>
  </si>
  <si>
    <t xml:space="preserve">Sub-adult </t>
  </si>
  <si>
    <t xml:space="preserve">Confidence level; Genetic parentage info: mother of ID that was seen as adult (F) in 1987, would had to be sexually mature (10) when ID was born presumably around 1977. </t>
  </si>
  <si>
    <t>Offspring of mother HIPc220; sightings through 2019 do not mention any calf present</t>
  </si>
  <si>
    <t>Calf</t>
  </si>
  <si>
    <t>Calf/juvenile</t>
  </si>
  <si>
    <t>Reason for inclusion/exclusion 2019</t>
  </si>
  <si>
    <t>Yes</t>
  </si>
  <si>
    <t>Same as first biopsy, no sighting history prior</t>
  </si>
  <si>
    <t>Time since first seen, FA at biopsy used to inform earlier biopsy estimates</t>
  </si>
  <si>
    <t>Span of years since first seen, if true mother of offspring listed, then likely a bit older</t>
  </si>
  <si>
    <t>span of years since first seen</t>
  </si>
  <si>
    <t>Span of years since first seen, reasonable age to have had calf</t>
  </si>
  <si>
    <t>FA as adult male, but only seen 1 year prior to this biopsy</t>
  </si>
  <si>
    <t>2*</t>
  </si>
  <si>
    <t>Span of years increased, but first seen as adult female so could be older</t>
  </si>
  <si>
    <t>First seen as juvenile, then biopsied again 1 year later, both FA, but only seen twice total</t>
  </si>
  <si>
    <t>Limited history prior to biopsy, FA as adult at biopsy, second biopsy only 1 year after first</t>
  </si>
  <si>
    <t xml:space="preserve">Span of years since first seen, probable sub-adult for earlier records so likely younger adult </t>
  </si>
  <si>
    <t>FA as an adult, seen previous year as sub-adult or probable adult</t>
  </si>
  <si>
    <t>No FA and limited history prior to biopsy, but FA'd as adult in 2015. Most of sightings leading up to 2015 were probable sub-adult, so likely younger individual</t>
  </si>
  <si>
    <t>Seen as probable sub-adult before biopsy, sub-adult at biopsy and after for several years, likely younger individual</t>
  </si>
  <si>
    <t>Span of years seen, first seen as adult and no genetic parentage to suggest is older</t>
  </si>
  <si>
    <t>Span of years seen, but first seen as adult and no genetic parentage, some sightings with calf after first biopsy</t>
  </si>
  <si>
    <t>First seen as probable sub-adult, then FA for both biopsies sub-adult</t>
  </si>
  <si>
    <t>Span of years seen relative to age when first seen</t>
  </si>
  <si>
    <t>Span of years seen, age class when first seen</t>
  </si>
  <si>
    <t>Increased span since first seen, seen with calf but still limited history prior to biopsy</t>
  </si>
  <si>
    <t>Span of years prior to biopsy low, no info on calves, first seen as adult</t>
  </si>
  <si>
    <t>First seen early 2009 as juvenile, then biopsied twice at end of 2009. Never seen again</t>
  </si>
  <si>
    <t>Only seen in 2009-2010, first seen as prob subadult but no FA</t>
  </si>
  <si>
    <t>Only seen once prior to biopsied, adult female first seen</t>
  </si>
  <si>
    <t>Based on FA during sampling, only seen once before biopsy</t>
  </si>
  <si>
    <t>Span of years seen, limited sighting history</t>
  </si>
  <si>
    <t>Increased span since first seen, relative to age when first seen</t>
  </si>
  <si>
    <t>No sighting history prior to sample, first seen as adult female</t>
  </si>
  <si>
    <t>First seen as juvenile, then sub-adult before biopsy, span of years</t>
  </si>
  <si>
    <t>Only seen once, FA juvenile</t>
  </si>
  <si>
    <t>Age class assessment when first seen</t>
  </si>
  <si>
    <t>No FA</t>
  </si>
  <si>
    <t>Sex (G)</t>
  </si>
  <si>
    <t>No FA from PIFSC?</t>
  </si>
  <si>
    <t>Juvenile, no sex</t>
  </si>
  <si>
    <t>Adult, no sex</t>
  </si>
  <si>
    <t>Adult Male</t>
  </si>
  <si>
    <t>No FA from HMMC?</t>
  </si>
  <si>
    <t>Subadult, no sex</t>
  </si>
  <si>
    <t>Adult, Possible Male</t>
  </si>
  <si>
    <t>Adult Female</t>
  </si>
  <si>
    <t>Calf, no sex</t>
  </si>
  <si>
    <t>Juvenile, datasheet not digitized</t>
  </si>
  <si>
    <t>Adult, datasheet not digitized</t>
  </si>
  <si>
    <t>Adult (small), no sex</t>
  </si>
  <si>
    <t>Adult Female (from datasheet)</t>
  </si>
  <si>
    <t>FA?</t>
  </si>
  <si>
    <t>Subadult Male or Adult Female</t>
  </si>
  <si>
    <t>Adult Female size</t>
  </si>
  <si>
    <t>Date first seen</t>
  </si>
  <si>
    <t>M, RS, appears to be a YOY or jut a bit older</t>
  </si>
  <si>
    <t>M, RS</t>
  </si>
  <si>
    <t>M</t>
  </si>
  <si>
    <t>M (1 photo, full dorsal not visible but looks like adult male in 2010 sighting based on HS)</t>
  </si>
  <si>
    <t>Young Sub-adult?</t>
  </si>
  <si>
    <t>Older juvenile/young subadult</t>
  </si>
  <si>
    <t>M, RS, LES, G-sex</t>
  </si>
  <si>
    <t>Criteria for age class assessment when first seen (RS=relative size, M=markings, HS=head shape, LES=leading edge shape, Genetic Sex)</t>
  </si>
  <si>
    <t>M, RS, G-sex</t>
  </si>
  <si>
    <t>M, LES, G-sex</t>
  </si>
  <si>
    <t>Adult if looking at parentage but morphology suggests younger subadult/older Juvenile</t>
  </si>
  <si>
    <t>parentage (adult), leading edge shape (older Juvenile/younger subadult), G-sex, M = subadult or adult, could be stunted?</t>
  </si>
  <si>
    <t>Older Juvenile/Young subadult?</t>
  </si>
  <si>
    <t>RS, M, LES, G-sex</t>
  </si>
  <si>
    <t>Young subadult?</t>
  </si>
  <si>
    <t>Older subadult/Young adult?</t>
  </si>
  <si>
    <t>FA, RS</t>
  </si>
  <si>
    <t>(FA=adult), M, LES, G-sex</t>
  </si>
  <si>
    <t>SubAdult</t>
  </si>
  <si>
    <t>M, necropsy, tooth sectioning</t>
  </si>
  <si>
    <t>Older Juvenile/Young Subadult?</t>
  </si>
  <si>
    <t>Older Adult (at least 25yrs)</t>
  </si>
  <si>
    <t>Older SubAdult</t>
  </si>
  <si>
    <t>Young Adult?</t>
  </si>
  <si>
    <t>M, LES, G-sex (no FA)</t>
  </si>
  <si>
    <t>M, LES, G-sex, HIST (HS from 7/8/87)</t>
  </si>
  <si>
    <t>M, RS, calf</t>
  </si>
  <si>
    <t>Possible Subadult</t>
  </si>
  <si>
    <t>M, RS, LES</t>
  </si>
  <si>
    <t>Subadult/ Young Adult?</t>
  </si>
  <si>
    <t>M (1 photo, no FA)</t>
  </si>
  <si>
    <t>FA, RS, M</t>
  </si>
  <si>
    <t>RS, M</t>
  </si>
  <si>
    <t>Young Adult</t>
  </si>
  <si>
    <t>FA, RS, M, LES, G-sex</t>
  </si>
  <si>
    <t>FA, M, LES, G-sex</t>
  </si>
  <si>
    <t>Young adult?</t>
  </si>
  <si>
    <t xml:space="preserve">(no FA), M, LES, G-sex </t>
  </si>
  <si>
    <t>Adult (18 years)</t>
  </si>
  <si>
    <t>M, HS, LES, G-sex, tooth sectioning</t>
  </si>
  <si>
    <t>Older subadult/Young Adult</t>
  </si>
  <si>
    <t>M, HIST</t>
  </si>
  <si>
    <t>Older Subadult/Young Adult?</t>
  </si>
  <si>
    <t>FA, M, Seen with calf</t>
  </si>
  <si>
    <t>FA, M, RS</t>
  </si>
  <si>
    <t>FA, M</t>
  </si>
  <si>
    <t>Juvenile (need FA from datasheet)</t>
  </si>
  <si>
    <t>(no FA), M</t>
  </si>
  <si>
    <t>Adult? - 397cm actual length, 1300lb est</t>
  </si>
  <si>
    <t>Adult from datasheet</t>
  </si>
  <si>
    <t>IC</t>
  </si>
  <si>
    <t>Social Cluster (1-5, IC = isolated cluster)</t>
  </si>
  <si>
    <t>Age_C,s1</t>
  </si>
  <si>
    <t>Aux (see notes for justification)</t>
  </si>
  <si>
    <t>Year first seen (Year_s1)</t>
  </si>
  <si>
    <t>Year biopsied (Year_b)</t>
  </si>
  <si>
    <t>best + 20</t>
  </si>
  <si>
    <t>Seen once prior to biopsy as possible sub-adult, indicating perhaps a younger adult at time of sampling? CR still low</t>
  </si>
  <si>
    <t>Parentage (G = genetics, P = photos)</t>
  </si>
  <si>
    <t>Father of HIPc384 (G)</t>
  </si>
  <si>
    <t>best + 15</t>
  </si>
  <si>
    <t>No sighting history prior to biopsy, no FA from biopsy, but photos indicate potentially a younger adult (15 years)</t>
  </si>
  <si>
    <t>Mother of HIPc574 (P)</t>
  </si>
  <si>
    <t>Span of years since first seen; but could be older - possible calf present when first seen; presumed offpsring from (P) first seen as calf in 2012</t>
  </si>
  <si>
    <t>Span of years since first seen; if (P) parentage true, then older, HIPc266 seen as probable subadult (F) in 2000; HIPc647 seen as calf in 2012</t>
  </si>
  <si>
    <t>Confidence rating and Aux notes 2022</t>
  </si>
  <si>
    <t>Mother of HIPc635 and HIPc896 (P)</t>
  </si>
  <si>
    <t>Span of years since first seen, no FA for for biopsy in 2001 but photos when first seen suggest potentially a younger adult</t>
  </si>
  <si>
    <t>best + 3</t>
  </si>
  <si>
    <t>best + 10</t>
  </si>
  <si>
    <t>Mother of offspring HIPc312 (G)</t>
  </si>
  <si>
    <t>Span of years since first seen, genetic parentage of offspring that was probably born ~ 2004 (1st seen as juvenile female in 2007), so this ID had to be sexually mature in 2004, but first seen as adult and no w/i class distinctions so could be older</t>
  </si>
  <si>
    <t>No FA but photos when first seen indicate animal is older and physically mature male; limited sighting history</t>
  </si>
  <si>
    <t>FA consistent with photos when first seen indicating animal is older and physically mature male; increased years since first seen</t>
  </si>
  <si>
    <t>M,RS, LES, G-sex</t>
  </si>
  <si>
    <t>Father of offspring HIPc281, HIPc367 (G)</t>
  </si>
  <si>
    <t>Sampled 2 years after first seen, no FA; first encounter photos indicate adult, then when sampled photos indicate individual is physically mature/older male (at least 25 years). Used this Aux information to support 25 year estimate when biopsied; sampled offspring (G) likely born after this ID was biopsied</t>
  </si>
  <si>
    <t>Span of years seen, first seen as older juvenile/probable sub-adult; used juvenile age for Age C,s1 and added years to Aux to account for within age class distinction when first seen</t>
  </si>
  <si>
    <t>No FA, but photos when first seen indicate likely older juvenile/young subadult, added years to Aux to account for this within age class distinction; limited sighting history; used sub-adult classification for max age estimate</t>
  </si>
  <si>
    <t>best + 5</t>
  </si>
  <si>
    <t>Span of years since first seen, no FA until 14 years since first seen; photos when first seen indicate was younger individual (older sub-adult, perhaps sexually mature but not physically mature) so added years to Aux to account for within age class distinction</t>
  </si>
  <si>
    <t>Span of years since first seen, based on photos appears to be young adult or older sub-adult (perhaps sexually mature but not physically), father of offspring seen as juvenile in 2006 so plausible age to father offspring</t>
  </si>
  <si>
    <t>FA as adult and photos indicate likely older sub-adult/young adult (not physically mature male), but no prior sighting history</t>
  </si>
  <si>
    <t>Span of years seen increased, photos indicated likely older subadult/younger adult when first seen, no sex classification in field</t>
  </si>
  <si>
    <t>Mother of offspring of unknown ID (G); Mother of HIPc416 and HIPc842 (P)</t>
  </si>
  <si>
    <t>Offspring of mother HIPc157 (G)</t>
  </si>
  <si>
    <t>FA as adult (no sex) and photos classified as sub-adult; FA could allude to adult-sized female or sub-adult sized male (ID here is male), so used sub-adult for Age C,s1 and added years to aux to balance adult FA</t>
  </si>
  <si>
    <t>?</t>
  </si>
  <si>
    <t>No age from tooth sectioning available, but span of years increased; no FA, photos when first seen classified as sub-adult; FA when first seen could allude to adult-sized female or sub-adult sized male (ID here is male), so used sub-adult for Age C,s1 and added years to aux to balance adult FA</t>
  </si>
  <si>
    <t>FA as adult male (physically mature), but Aux based on back-calculation from age estimate from tooth sectioning, stranded animal (more precise). Age classification used for 15 year old adult male rather than physically mature adult male based on age tooth sectioning; max age using age class for best age (subadult)</t>
  </si>
  <si>
    <t>Span of years seen increased, but high uncertainty in minimum age when first seen; FA indicated small size so could be younger adult</t>
  </si>
  <si>
    <t>Sampled first year seen/no prior history, no parentage info, no within age class distinctions from photos</t>
  </si>
  <si>
    <t>FA as adult (no sex) and photos classified as older subadult/younger adult (perhaps sexually mature but not physically) so used 15 year for Age C; no prior sighting history or other auxiliary info</t>
  </si>
  <si>
    <t>Mother OR offspring of HIPc157 (G); Mother of HIPc407 and HIPc718 (P)</t>
  </si>
  <si>
    <t>Separate minimum age Aux (if applicable, see notes for justification)</t>
  </si>
  <si>
    <t>Biopsied only 1 year after first seen, genetic parentage position (mother or offspring) not resolved, but if mother then would need to be at least 10 yrs older than HIPc157, who was seen as adult (female) in 2002 and known (G) to have had a calf before biopsied in 2003; given uncertainty in parentage position, minimum age set lower to sexually mature adult female age (10)</t>
  </si>
  <si>
    <t>First seen as juvenile, then biopsied again 1 year later and FA subadult, both FA, aux years added to shift best estimate closer to FA age classification at time of sampling; only seen twice</t>
  </si>
  <si>
    <t>Younger subadult</t>
  </si>
  <si>
    <t>LES, G-sex</t>
  </si>
  <si>
    <t>Offspring of mother HIPc158 (G)</t>
  </si>
  <si>
    <t>Older subadult</t>
  </si>
  <si>
    <t>Sampled when first seen as adult, no prior history, no genetic parentage info to date, could be older</t>
  </si>
  <si>
    <t>Span of years since first seen increased, no genetic parentage info to date, could be older but no auxiliary info to better inform age est</t>
  </si>
  <si>
    <t>No FA and sample from first sighting, but next year when sampled was FA'd as an adult; photos indicate it was likely a younger adult, so confidence rating = 2, not 1; presumed offspring from (P) likely born several years after sampling</t>
  </si>
  <si>
    <t>No FA when first seen, but photos indicate was younger subadult when first seen and high span of years since first seen lend higher confidence; FA'd as adult male indicating physical maturity and best age estimate here aligns with that (29 years)</t>
  </si>
  <si>
    <t>No FA when first seen, but photos indicate was younger subadult when first seen and high span of years since first seen lend higher confidence; FA'd as adult male in next 2 year biopsy indicating physical maturity and best age estimate here aligns with that (27 years)</t>
  </si>
  <si>
    <t>Probable adult when first seen, span of years, age from tooth sectioning not in catalog? Stranded, if this age tooth sectioning is correct then high confidence</t>
  </si>
  <si>
    <t>Offspring of mother HIPc199 and father unknown ID (G); possible mom of HIPc577, HIPc916 (P)</t>
  </si>
  <si>
    <t>Mom of HIPc193 (G)</t>
  </si>
  <si>
    <t>Offspring of father unknown (G)</t>
  </si>
  <si>
    <t>Offspring of mother HIPc221 and father HIPc210 (G)</t>
  </si>
  <si>
    <t>Mother of HIPc363, HIPc717 (P)</t>
  </si>
  <si>
    <t>Father of offspring HIPc207 (G)</t>
  </si>
  <si>
    <t>Mother of offspring HIPc310 (G); Mother of HIPc808 (P)</t>
  </si>
  <si>
    <t>Mother of offspring HIPc207 (G)</t>
  </si>
  <si>
    <t>Offspring of mother HIPc382 (G)</t>
  </si>
  <si>
    <t>Offspring of mother HIPc212 and father HIPc132 (G)</t>
  </si>
  <si>
    <t>Offspring of mother HIPc212 (G)</t>
  </si>
  <si>
    <t>Offspring of mother HIPc216 (G); Possible mother of HIPc809 (P)</t>
  </si>
  <si>
    <t>Offspring of mother HIPc120 (G)</t>
  </si>
  <si>
    <t>Offspring of HIPc145 (P)</t>
  </si>
  <si>
    <t>Offspring of HIPc208 (P)</t>
  </si>
  <si>
    <t>Offspring of father HIPc132 (G)</t>
  </si>
  <si>
    <t>Mother of offspring HIPc396 (G)</t>
  </si>
  <si>
    <t>Mother of offspring HIPc230 (G)</t>
  </si>
  <si>
    <t>Offspring of father HIPc260 (G)</t>
  </si>
  <si>
    <t>Offspring of father with unknown ID (G)</t>
  </si>
  <si>
    <t>Offspring of mother HIPc220 and father HIPc160 (G)</t>
  </si>
  <si>
    <t>Offspring of HIPc353 (P)</t>
  </si>
  <si>
    <t>Offspring of HIPc266 (P)</t>
  </si>
  <si>
    <t>Adult when first seen, span of years, age from tooth sectioning used as best estimate (added years to aux to meet estimate), Aux years also align with plausible age of offspring from (G)</t>
  </si>
  <si>
    <t>6 year span between first seen and biopsy date, but limited auxiliary info to indicate within age class distinction. FA at biopsy did not include sex classification, so could be younger adult male</t>
  </si>
  <si>
    <t>Year last seen (Year_sl)</t>
  </si>
  <si>
    <t>Seen once prior to biopsy as possible sub-adult, indicating perhaps a younger adult at time of sampling? CR still low. (P) parentage of ID that was seen as subadult in 2016</t>
  </si>
  <si>
    <t>Time since first seen, FA at biopsy would be consistent with younger adult when first seen and biopsied 8 years earlier</t>
  </si>
  <si>
    <t>Span of years since first seen, first seen as probable sub-adult and through several years leading up to biopsy, then FA as adult at time of sampling; both offspring from (P) presumably born after sampling</t>
  </si>
  <si>
    <t>Span of years since first seen, photos from when first seen indicate was younger and FA at sampling indicates physically mature male</t>
  </si>
  <si>
    <t>Span of years since first seen; first seen as adult, and FA as adult but no other evidence to make within age class distinctions (older or younger)</t>
  </si>
  <si>
    <t>Age estimate from tooth sectioning, stranded animal (more precise); see notes for first biopsy sample</t>
  </si>
  <si>
    <t>Photos when first seen suggest was younger sub-adult, then 4 years later older subadult/younger adult; FA at sampling adult (no sex) which affirms not physically mature adult male but very likely sexually mature</t>
  </si>
  <si>
    <t>Span of years since first seen, first seen as older subadult from photos (used subadult age C and added years to Aux to account for within age class distinction), FA as adult male (physically mature) at sampling and best age estimate aligns with this (27 years)</t>
  </si>
  <si>
    <t>Age based on age/sex classification when first seen (Age_C,s1)</t>
  </si>
  <si>
    <t>Span of years between last seen and biopsy (Year_sl - Year_b)</t>
  </si>
  <si>
    <t>Span of years between biopsy and first seen (Year_b - Year_s1)</t>
  </si>
  <si>
    <t>Age based on one age/sex classification lower than that when first seen (Age_C-1,s1)</t>
  </si>
  <si>
    <t>Maximum age estimate rule based on best age confidence rating (Age_c_maxCR)</t>
  </si>
  <si>
    <t>Sampled first year seen/no prior history, mother of unk ID (G) so added years to Aux so that minimum age is 10 years/sexually mature; parentage from (P), offspring born after sampling</t>
  </si>
  <si>
    <t>Offspring of father HIPc163 (G); mom of HIPc913 (P)</t>
  </si>
  <si>
    <t>Span of years seen, first seen as younger individual (older juv/young adult) so added years to Aux to account for within age class distinction, and then assessed in field as adult male at time of biopsy, so calculated age estimate near the 25 year physically mature range</t>
  </si>
  <si>
    <t>First seen as older subadult/younger adult so added years  to Aux to account for within age class distinction; moderate span of years seen; genetic parentage but this ID in offspring position, parentage from photo-ID but offspring born after sampling</t>
  </si>
  <si>
    <t>First seen as probable juvenile, then FA'd as adult female at time of biopsy - genetic sex is male and so was adult-female sized which overlaps with size of sub-adult males and young adult males, so high confidence this is older subadult or younger adult; span of years seen</t>
  </si>
  <si>
    <t>First seen in 1986 as older juvenile/young subadult (added years to Aux to account for within age class distinction), FA'd as adult when sampled; span of years seen</t>
  </si>
  <si>
    <t>Limited sighting history prior to biopsy, first seen as older subadult/young adult; parentage inferred from (P) but presumed offspring were likely born several years after sampling</t>
  </si>
  <si>
    <t>Span of years increased since first biopsy; morphology suggest animal is young at sampling, but genetic parentage indicates must be much older as offpsring was first seen in 1986 as juvenile/subadult. Aux years for best were added to meet age at sexual maturity at plausible birth year of offspring HIPc207, and separate Aux years for minimum age in case genetic parentage assignment is ambiguous</t>
  </si>
  <si>
    <t>FA'd as adult male at sampling, so best age calculation of 21 years aligns well, although low-moderate span of years seen prior to biopsy and no within age class distinction when first seen</t>
  </si>
  <si>
    <t>Offspring of mother HIPc212 (G); Mom of HIPc641, HIPc917 (P)</t>
  </si>
  <si>
    <t>First seen as probable sub-adult, then FA 3 years later was also subadult. Confirming age class assessments for younger individual drive confidence rating, as span of years seen is lower; info on presumed parentage from (P) but presumed calves born several years after biopsy</t>
  </si>
  <si>
    <t>Possible adult</t>
  </si>
  <si>
    <t>LES but no calf present</t>
  </si>
  <si>
    <t>Span of years seen; first seen as possible adult and adult FA at sampling; genetic parentage of offspring that was likely born around 1998, meaning this ID would need to be at least 10 years older (born 1988) - used this to add years to Aux so that minimum age reflected minimum age to have had offspring</t>
  </si>
  <si>
    <t>Limited history prior to biopsy; first seen 2 years before biopsy, likely younger adult. FA at sampling was adult (no sex classification), so likely sub-adult/young adult age</t>
  </si>
  <si>
    <t xml:space="preserve">No history prior to sampling, but genetic parentage indicates had to have been older (based on span of years seen for offspring), so years added to Aux to account for this </t>
  </si>
  <si>
    <t>Span of years since first seen; perhaps younger adult when first seen, and few years later underwater photos indicate adult male from head shape; no sex classification in FA at sampling</t>
  </si>
  <si>
    <t>Span of years since first seen drive confidence rating, as no within age class distinctions made when first seen and when biopsied so could be older than this; genetic parentage but this ID is offspring, so doesn't inform age est</t>
  </si>
  <si>
    <t>First seen as younger individual (years added to Aux to account for within age class distinction), and FA'd as adult at sampling. Confidence higher because younger individual, moderate span of years seen</t>
  </si>
  <si>
    <t>Late Subadult/early adult</t>
  </si>
  <si>
    <t>First seen as younger adult (around 15 years); span of years longer, FA'd as adult male so physically mature at sampling, which aligns with calculated age estimates</t>
  </si>
  <si>
    <t xml:space="preserve">best + 2 </t>
  </si>
  <si>
    <t>First seen as young subadult, sampled a few years later and FA also a subadult so have higher confidence; might be a bit older given age of sibling (same mom from genetic parentage) if considering inter-calf intervals for mom</t>
  </si>
  <si>
    <t>best + 2</t>
  </si>
  <si>
    <t>First seen as juvenile, biopsied 3 years later and FA was also juvenile; high confidence since younger animal, span of years seen and affirming FA</t>
  </si>
  <si>
    <t xml:space="preserve">First seen as juvenile and FA'd as juvenile at first biopsy (above); span of years increased and FA'd as adult (no sex classification), so plausible that adult female-sized male aka sub-adult male/young adult male and best age is close to this </t>
  </si>
  <si>
    <t>First seen as older juvenile/young subadult, so confidence rating justified by young age when first seen combined with span of years between first seen and biopsied; FA adult</t>
  </si>
  <si>
    <t>First seen as juvenile one year before sampling, FA'd as juvenile so high confidence due to young age</t>
  </si>
  <si>
    <t>First seen as older sub-adult/young adult (Aux years account for this), but no FA at sampling; moderate span of years seen also support CR</t>
  </si>
  <si>
    <t>Limited history prior to biopsy, but first seen as older subadult/young adult (Aux years account for this); but no FA at sampling; precision may be lower</t>
  </si>
  <si>
    <t>First seen as juvenile 2 years before sampling; FA'd as subadult at sampling but no sex classification, so although is male could be sub-adult female sized and thus an older juvenile male</t>
  </si>
  <si>
    <t xml:space="preserve">No history prior to sampling nor genetic parentage; no FA at sampling from PIFSC; age classification from photos based on markings only </t>
  </si>
  <si>
    <t>Seen once within same year prior to sampling, but FA affirms subadult age classification within same year; one year added to Aux since first classified as subadult in the beginning of the sampling year and then sampled at the end of the sampling year</t>
  </si>
  <si>
    <t>Seen once within same year prior to sampling; FA as calf at sampling, and first seen earlier in the year as juvenile from photos; given FA as calf (stronger evidence), did not add a year to Aux to account for span of ~1 year when first seen earlier in year to sample at end of year, as was done for HIPc351</t>
  </si>
  <si>
    <t>First seen as juvenile, then FA'd as subadult. Based on span of years seen and age at sexual maturity for females, calculated age is that of adult. Based on FA of subadult, can be confident that this individual was subadult or young adult at time of sampling; because of this, rule for maximum age estimate calculation was based on that for subadults and not adults to more accurately reflect plausible max age based on confidence</t>
  </si>
  <si>
    <t>Biopsied when first seen and classified as adult; seen with calf at sampling, but evidence for parentage in entire sighting history not compelling enough to presume was her offspring</t>
  </si>
  <si>
    <t>Biopsied when first seen and classified as juvenile, span of years increased so high confidence that this is subadult or young adult; maximum age rule based on confidence rating rule for subadults, since there is strong evidence for this animal being younger</t>
  </si>
  <si>
    <t>Biopsied when first seen and classified as juvenile; confidence lower since no history prior to sampling, no within age class distinction</t>
  </si>
  <si>
    <t>Biopsied when first seen and classified as juvenile; confidence lower since no history prior to sampling, no within age class distinction, no FA</t>
  </si>
  <si>
    <t>First seen as juvenile, then biopsied 10 years later and FA'd as adult female size, which is very similar to size of subadult males, so high confidence in age of this animal</t>
  </si>
  <si>
    <t>First seen as juvenile and biopsied ~ 20 days later and FA'd as juvenile; no within age class distinctions, but younger animal</t>
  </si>
  <si>
    <t xml:space="preserve">First seen as adult in 2002 (and sampled as adult), span of years increased to this sample; genetic parentage indicates is the mother of HIPc396 who was first seen as an adult in 2011, so this ID needs to be at least 10 yrs older. Offspring has very limited sighting history, so hard to know if older/younger adult; therefore, this ID could be older </t>
  </si>
  <si>
    <t xml:space="preserve">First seen as adult when sampled; genetic parentage indicates is the mother of HIPc396 who was first seen as an adult in 2011, so this ID needs to be at least 10 yrs older. Offspring has very limited sighting history, so hard to know if older/younger adult; therefore, this ID could be older </t>
  </si>
  <si>
    <t>First seen as adult, biopsied a few years later; mother of HIPc230 (G) who was estimated to be 34 years old in 2011 (high confidence), so this ID had to be at least 10 years older at the same year</t>
  </si>
  <si>
    <t>First seen as juvenile (no within age class distinction), biopsied 4 years later and FA'd as subadult (no sex classification); although best age estimate is not at male subadult age, it is close so FA and best age estimate are reasonable</t>
  </si>
  <si>
    <t>Sampled when first seen as probable subadult, seen later as adult; no FA; confidence rating is 2 over one since photos indicate likely subadult/younger than adult</t>
  </si>
  <si>
    <t>Sampled when first seen as  subadult, seen later as adult; confidence rating is 2 over one since photo age classification agrees with FA</t>
  </si>
  <si>
    <t>First seen as adult and biopsied one year later, FA'd as adult; no other auxiliary information to inform age estimates</t>
  </si>
  <si>
    <t>Juvenile?</t>
  </si>
  <si>
    <t>High confidence due to span of years seen relative to age class when first seen (juvenile); FA of adult aligns with age estimate</t>
  </si>
  <si>
    <t>FA is juvenile, but this ID seen over span of 8 years and likely young juvenile when first seen, so at minimum 7 years old; perhaps smaller subadult female</t>
  </si>
  <si>
    <t>First seen as juvenile and biopsied one year later (FA juvenile); no within age class distinction, but confident that juvenile/younger animal</t>
  </si>
  <si>
    <t>First seen as juvenile, biopsied 4 years later and FA'd as juvenile; best age estimate around cusp of juvenile/subadult, so could be smaller/younger subadult female</t>
  </si>
  <si>
    <t>First seen at stranding when sampled; confidence rating is 1, so all age estimates follow rule for individuals with limited information</t>
  </si>
  <si>
    <t>First seen as calf and photo ID notes indicate that it looked like YOY or just a bit older, so combined with span of years seen at sampling and juvenile FA at sampling, have high confidence in age estimate</t>
  </si>
  <si>
    <t>First seen as juvenile, then biopsied two years later; FA was adult, but not CRC FA, so age range made wider to account for uncertainty</t>
  </si>
  <si>
    <t>First seen as juvenile; span of years seen at sampling relative to age class when first seen; FA as subadult, so combined with age calculations high confidence that this individual is a subadult</t>
  </si>
  <si>
    <t>Age_best</t>
  </si>
  <si>
    <t xml:space="preserve">Estimate </t>
  </si>
  <si>
    <t>Estimate variable</t>
  </si>
  <si>
    <t>Best age point estimate</t>
  </si>
  <si>
    <t>Equation</t>
  </si>
  <si>
    <t>Age_C,s1 + (Year_b - Year_s1) +/- Aux</t>
  </si>
  <si>
    <t>Minimum age point estimate</t>
  </si>
  <si>
    <t>Age_min</t>
  </si>
  <si>
    <t>Age_C-1,s1 + (Year_b - Year_s1) +/- Aux</t>
  </si>
  <si>
    <t>Age_max</t>
  </si>
  <si>
    <t>Maximum age point estimate, non-adults</t>
  </si>
  <si>
    <t>Age_CmaxCR</t>
  </si>
  <si>
    <t>Maximum age point estimate, adults</t>
  </si>
  <si>
    <t>IF Age_CmaxCR &lt; 65 - (Year_ls - Year_b), THEN Age_CmaxCR; IF 65 - (Year_ls - Year_b) &lt; Age_CmaxCR, THEN 65 - (Year_ls - Year_b)</t>
  </si>
  <si>
    <t xml:space="preserve">Term </t>
  </si>
  <si>
    <t>(Year_b - Year_s1)</t>
  </si>
  <si>
    <t>number of years between biopsied year (b) and year first seen (s1)</t>
  </si>
  <si>
    <t>Aux</t>
  </si>
  <si>
    <t>increase or decrease in age point estimate inconsideration of auxiliary information (see details on auxiliary information in methods document); justifications for Aux years are provided in notes/comments column</t>
  </si>
  <si>
    <t>(Year_ls - Year_b)</t>
  </si>
  <si>
    <t>number of years between when the year the ID was last seen (ls) and biopsied year (b)</t>
  </si>
  <si>
    <t>Age/sex classification</t>
  </si>
  <si>
    <t>Age value for Age_C (see equations sheet)</t>
  </si>
  <si>
    <t>Adult female</t>
  </si>
  <si>
    <t>10 years (i.e., age at sexual maturity)</t>
  </si>
  <si>
    <t>Adult male, physically mature</t>
  </si>
  <si>
    <t>25 years (indicated in field assessment (FA) or photos)</t>
  </si>
  <si>
    <t>15 years; from FA or photos</t>
  </si>
  <si>
    <t>Adult male, sexually mature/younger</t>
  </si>
  <si>
    <t>Sub-adult female</t>
  </si>
  <si>
    <t>6 years</t>
  </si>
  <si>
    <t>Sub-adult male</t>
  </si>
  <si>
    <t>9 years</t>
  </si>
  <si>
    <t>Juvenile (male and female)</t>
  </si>
  <si>
    <t>3 years</t>
  </si>
  <si>
    <t>Calf (male and female)</t>
  </si>
  <si>
    <t>0-3 (information from sightings and photographs (e.g., relative size) inform age point within 0-3)</t>
  </si>
  <si>
    <t>First seen when biopsied and FA was adult, no other auxiliary information</t>
  </si>
  <si>
    <t>Limited sighting history, but one level of auxiliary information available (e.g., physically mature male)</t>
  </si>
  <si>
    <t>Sighting history and/or auxiliary information provide reasonable evidence for age, although precision may be low</t>
  </si>
  <si>
    <t>Sighting history and auxiliary information provide strong evidence for age (e.g., long-term sighting history/span of years seen and/or genetic parentage information); younger individual so range of plausible ages is narrower</t>
  </si>
  <si>
    <t>Extensive sighting history and/or genetic parentage; age from tooth sectioning (stranded animals only); younger individual so range of plausible ages is narrower (especially when sighted several times)</t>
  </si>
  <si>
    <t>General criteria</t>
  </si>
  <si>
    <t>lower age point within the range for the individual's age/sex classification (C; adult, sub-adult, or juvenile) when first seen (s1 = sighting 1); see age values for C in 'age_values'. Therefore, (C-1) indicates one age classification lower (i.e., if C = adult, then C-1 = subadult)</t>
  </si>
  <si>
    <t>maximum age estimate for the individual based on age/sex classification and scaled by confidence rating, CR (i.e., how much information we have to be confident in the best age estimate); see confidence ratings for criteria</t>
  </si>
  <si>
    <t>Adults: IF Age_CmaxCR &lt; 65 - (Year_ls - Year_b), THEN Age_max = Age_CmaxCR; ELSE, Age_max = 65 - (Year_ls - Year_b)</t>
  </si>
  <si>
    <t>CR</t>
  </si>
  <si>
    <t>1 or 2</t>
  </si>
  <si>
    <t>Age_best + 20 years</t>
  </si>
  <si>
    <t>Age_best + 15 years</t>
  </si>
  <si>
    <t>Age_best + 10 years</t>
  </si>
  <si>
    <t>Sub-adults</t>
  </si>
  <si>
    <t>4 or 5</t>
  </si>
  <si>
    <t>Age_best + 5 years</t>
  </si>
  <si>
    <t>Age_best + 3 years</t>
  </si>
  <si>
    <t>Juveniles</t>
  </si>
  <si>
    <t>Age_max rule</t>
  </si>
  <si>
    <t>Age_best + 2 years</t>
  </si>
  <si>
    <t>For adults with limited information</t>
  </si>
  <si>
    <t>M, RS, calf?</t>
  </si>
  <si>
    <t>Best age point estimate at time of sampling, estimated in 2022</t>
  </si>
  <si>
    <t>Best age point estimate confidence rating (CR) (1=low, 5=high), estimated in 2022</t>
  </si>
  <si>
    <t>Minimum age point at time of sampling, estimated in 2022</t>
  </si>
  <si>
    <t>Maximum age point at time of sampling based on confidence rating rule, estimated in 2022</t>
  </si>
  <si>
    <t>Maximum age point at time of sampling considering span of years between last seen and biopsy (Year_sl - Year_b), ADULTS ONLY</t>
  </si>
  <si>
    <t>Although FA is juvenile, this ID has been observed over a span of 9 years at time of this sample, so can infer from FA that individual appeared young; confidence from span of years relative to age when first seen</t>
  </si>
  <si>
    <t>First seen as older subadult adult so added years  to Aux to account for within age class distinction; moderate span of years seen; span of years; FA at biopsy did not include sex classification, and best age calculated is near typical age of physically mature males, so could be a bit younger</t>
  </si>
  <si>
    <t>best +  20</t>
  </si>
  <si>
    <t xml:space="preserve">First seen as calf, span of years seen relative to young age so have high confidence; however, no FA at sampling </t>
  </si>
  <si>
    <t>PIFSC FA not considered</t>
  </si>
  <si>
    <t>M, RS, HS</t>
  </si>
  <si>
    <t>Low confidence due to conflicting evidence between genetic parentage (what estimate is based on) and what photos and FA indicate; morphology and FA suggest animal is young at sampling, but genetic parentage indicates must be much older as offpsring was first seen in 1986 as juvenile/subadult. Aux years for best were added to meet age at sexual maturity at plausible birth year of offspring HIPc207, and separate Aux years for minimum age in case genetic parentage assignment is ambiguous</t>
  </si>
  <si>
    <t>ADULT maximum age estimate: lowest of the two maximum age estimates (confidence rating OR last year seen)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</si>
</sst>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7" x14ac:knownFonts="1">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
      <sz val="12"/>
      <color theme="1"/>
      <name val="Calibri"/>
      <family val="2"/>
      <scheme val="minor"/>
    </font>
    <font>
      <sz val="12"/>
      <name val="Calibri"/>
      <family val="2"/>
      <scheme val="minor"/>
    </font>
    <font>
      <sz val="1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68">
    <xf numFmtId="0" fontId="0" fillId="0" borderId="0" xfId="0"/>
    <xf numFmtId="0" fontId="0" fillId="0" borderId="1" xfId="0" applyFill="1" applyBorder="1" applyAlignment="1">
      <alignment horizontal="center"/>
    </xf>
    <xf numFmtId="15" fontId="0" fillId="0" borderId="1" xfId="0" applyNumberFormat="1" applyFill="1" applyBorder="1" applyAlignment="1">
      <alignment horizontal="center"/>
    </xf>
    <xf numFmtId="1" fontId="0" fillId="0" borderId="1" xfId="0" applyNumberFormat="1" applyFill="1" applyBorder="1" applyAlignment="1">
      <alignment horizontal="center"/>
    </xf>
    <xf numFmtId="0" fontId="0" fillId="0" borderId="0" xfId="0" applyFill="1"/>
    <xf numFmtId="0" fontId="1" fillId="0" borderId="2" xfId="0" applyFont="1" applyBorder="1"/>
    <xf numFmtId="0" fontId="0" fillId="0" borderId="1" xfId="0" applyNumberFormat="1" applyFill="1" applyBorder="1" applyAlignment="1">
      <alignment horizontal="center"/>
    </xf>
    <xf numFmtId="0" fontId="0" fillId="0" borderId="0" xfId="0" applyAlignment="1">
      <alignment horizontal="center"/>
    </xf>
    <xf numFmtId="0" fontId="0" fillId="2" borderId="1" xfId="0" applyFill="1" applyBorder="1" applyAlignment="1">
      <alignment horizontal="center"/>
    </xf>
    <xf numFmtId="15" fontId="0" fillId="2" borderId="1" xfId="0" applyNumberFormat="1" applyFill="1" applyBorder="1" applyAlignment="1">
      <alignment horizontal="center"/>
    </xf>
    <xf numFmtId="0" fontId="0" fillId="2" borderId="1" xfId="0" applyFill="1" applyBorder="1" applyAlignment="1">
      <alignment horizontal="left"/>
    </xf>
    <xf numFmtId="0" fontId="0" fillId="3" borderId="1" xfId="0" applyFill="1" applyBorder="1" applyAlignment="1">
      <alignment horizontal="center"/>
    </xf>
    <xf numFmtId="1" fontId="0" fillId="3" borderId="1" xfId="0" applyNumberFormat="1" applyFill="1" applyBorder="1" applyAlignment="1">
      <alignment horizontal="center"/>
    </xf>
    <xf numFmtId="1" fontId="0" fillId="0" borderId="1" xfId="0" applyNumberFormat="1" applyFill="1" applyBorder="1" applyAlignment="1">
      <alignment horizontal="left"/>
    </xf>
    <xf numFmtId="0" fontId="1" fillId="0" borderId="1" xfId="0" applyFont="1" applyFill="1" applyBorder="1" applyAlignment="1">
      <alignment horizontal="center" vertical="center" wrapText="1"/>
    </xf>
    <xf numFmtId="0" fontId="0" fillId="0" borderId="1" xfId="0" applyFill="1" applyBorder="1" applyAlignment="1">
      <alignment horizontal="left"/>
    </xf>
    <xf numFmtId="0" fontId="0" fillId="0" borderId="1" xfId="0" applyBorder="1"/>
    <xf numFmtId="14" fontId="0" fillId="0" borderId="0" xfId="0" applyNumberFormat="1"/>
    <xf numFmtId="0" fontId="0" fillId="0" borderId="1" xfId="0" applyFill="1" applyBorder="1"/>
    <xf numFmtId="0" fontId="0" fillId="0" borderId="1" xfId="0" applyNumberFormat="1" applyBorder="1"/>
    <xf numFmtId="0" fontId="0" fillId="2" borderId="1" xfId="0" applyFill="1" applyBorder="1"/>
    <xf numFmtId="14" fontId="0" fillId="0" borderId="1" xfId="0" applyNumberFormat="1" applyBorder="1"/>
    <xf numFmtId="0" fontId="0" fillId="0" borderId="1" xfId="0" quotePrefix="1" applyNumberFormat="1" applyBorder="1"/>
    <xf numFmtId="15" fontId="0" fillId="0" borderId="1" xfId="0" applyNumberFormat="1" applyBorder="1"/>
    <xf numFmtId="0" fontId="1" fillId="3" borderId="1" xfId="0" applyFont="1" applyFill="1" applyBorder="1" applyAlignment="1">
      <alignment horizontal="center" vertical="center" wrapText="1"/>
    </xf>
    <xf numFmtId="0" fontId="0" fillId="3" borderId="1" xfId="0" applyFont="1" applyFill="1" applyBorder="1" applyAlignment="1">
      <alignment horizontal="center"/>
    </xf>
    <xf numFmtId="0" fontId="0" fillId="4" borderId="1" xfId="0" applyFill="1" applyBorder="1" applyAlignment="1">
      <alignment horizontal="center"/>
    </xf>
    <xf numFmtId="0" fontId="1" fillId="0" borderId="0" xfId="0" applyFont="1"/>
    <xf numFmtId="0" fontId="0" fillId="3" borderId="1" xfId="0" applyFill="1" applyBorder="1" applyAlignment="1"/>
    <xf numFmtId="1" fontId="0" fillId="3" borderId="1" xfId="0" applyNumberFormat="1" applyFill="1" applyBorder="1" applyAlignment="1"/>
    <xf numFmtId="0" fontId="3" fillId="0" borderId="1" xfId="0" applyFont="1" applyFill="1" applyBorder="1" applyAlignment="1">
      <alignment horizontal="center"/>
    </xf>
    <xf numFmtId="0" fontId="3" fillId="0" borderId="1" xfId="0" applyFont="1" applyFill="1" applyBorder="1"/>
    <xf numFmtId="15" fontId="3" fillId="0" borderId="1" xfId="0" applyNumberFormat="1" applyFont="1" applyFill="1" applyBorder="1" applyAlignment="1">
      <alignment horizontal="center"/>
    </xf>
    <xf numFmtId="0" fontId="3" fillId="0" borderId="1" xfId="0" applyNumberFormat="1" applyFont="1" applyFill="1" applyBorder="1" applyAlignment="1">
      <alignment horizontal="center"/>
    </xf>
    <xf numFmtId="0" fontId="3" fillId="3" borderId="1" xfId="0" applyFont="1" applyFill="1" applyBorder="1" applyAlignment="1">
      <alignment horizontal="center"/>
    </xf>
    <xf numFmtId="0" fontId="3" fillId="3" borderId="1" xfId="0" applyFont="1" applyFill="1" applyBorder="1" applyAlignment="1"/>
    <xf numFmtId="0" fontId="3" fillId="0" borderId="1" xfId="0" applyFont="1" applyFill="1" applyBorder="1" applyAlignment="1">
      <alignment horizontal="left"/>
    </xf>
    <xf numFmtId="1" fontId="3" fillId="0" borderId="1" xfId="0" applyNumberFormat="1" applyFont="1" applyFill="1" applyBorder="1" applyAlignment="1">
      <alignment horizontal="center"/>
    </xf>
    <xf numFmtId="0" fontId="3" fillId="0" borderId="1" xfId="0" applyNumberFormat="1" applyFont="1" applyBorder="1"/>
    <xf numFmtId="0" fontId="3" fillId="0" borderId="0" xfId="0" applyFont="1"/>
    <xf numFmtId="15" fontId="0" fillId="5" borderId="1" xfId="0" applyNumberFormat="1" applyFill="1" applyBorder="1" applyAlignment="1">
      <alignment horizontal="center"/>
    </xf>
    <xf numFmtId="164" fontId="4" fillId="0" borderId="1" xfId="0" applyNumberFormat="1" applyFont="1" applyFill="1" applyBorder="1" applyAlignment="1">
      <alignment horizontal="center"/>
    </xf>
    <xf numFmtId="0" fontId="4" fillId="0" borderId="1" xfId="0" applyFont="1" applyFill="1" applyBorder="1" applyAlignment="1">
      <alignment horizontal="center"/>
    </xf>
    <xf numFmtId="0" fontId="5" fillId="0" borderId="1" xfId="0" applyFont="1" applyFill="1" applyBorder="1" applyAlignment="1">
      <alignment horizontal="center"/>
    </xf>
    <xf numFmtId="0" fontId="4" fillId="6" borderId="1" xfId="0" applyFont="1" applyFill="1" applyBorder="1" applyAlignment="1">
      <alignment horizontal="center"/>
    </xf>
    <xf numFmtId="0" fontId="4" fillId="4" borderId="1" xfId="0" applyFont="1" applyFill="1" applyBorder="1" applyAlignment="1">
      <alignment horizontal="center"/>
    </xf>
    <xf numFmtId="0" fontId="0" fillId="0" borderId="0" xfId="0" applyBorder="1"/>
    <xf numFmtId="164" fontId="4" fillId="2" borderId="1" xfId="0" applyNumberFormat="1" applyFont="1" applyFill="1" applyBorder="1" applyAlignment="1">
      <alignment horizontal="center"/>
    </xf>
    <xf numFmtId="0" fontId="4" fillId="2" borderId="1" xfId="0" applyFont="1" applyFill="1" applyBorder="1" applyAlignment="1">
      <alignment horizontal="center"/>
    </xf>
    <xf numFmtId="0" fontId="0" fillId="2" borderId="1" xfId="0" applyFill="1" applyBorder="1" applyAlignment="1"/>
    <xf numFmtId="0" fontId="0" fillId="2" borderId="1" xfId="0" applyNumberFormat="1" applyFill="1" applyBorder="1"/>
    <xf numFmtId="1" fontId="0" fillId="2" borderId="1" xfId="0" applyNumberFormat="1" applyFill="1" applyBorder="1" applyAlignment="1">
      <alignment horizontal="center"/>
    </xf>
    <xf numFmtId="0" fontId="0" fillId="2" borderId="0" xfId="0" applyFill="1"/>
    <xf numFmtId="0" fontId="4" fillId="0" borderId="0" xfId="0" applyFont="1"/>
    <xf numFmtId="0" fontId="1" fillId="0" borderId="0" xfId="0" applyFont="1" applyAlignment="1">
      <alignment horizontal="center"/>
    </xf>
    <xf numFmtId="0" fontId="0" fillId="0" borderId="2" xfId="0" applyBorder="1"/>
    <xf numFmtId="0" fontId="0" fillId="0" borderId="0" xfId="0" applyFill="1" applyBorder="1" applyAlignment="1">
      <alignment horizontal="center"/>
    </xf>
    <xf numFmtId="0" fontId="0" fillId="0" borderId="0" xfId="0" applyAlignment="1">
      <alignment horizontal="left"/>
    </xf>
    <xf numFmtId="0" fontId="6" fillId="3" borderId="1" xfId="0" applyFont="1" applyFill="1" applyBorder="1" applyAlignment="1">
      <alignment horizontal="center"/>
    </xf>
    <xf numFmtId="0" fontId="0" fillId="7" borderId="1" xfId="0" applyFill="1" applyBorder="1" applyAlignment="1">
      <alignment horizontal="center"/>
    </xf>
    <xf numFmtId="0" fontId="0" fillId="7" borderId="1" xfId="0" applyFill="1" applyBorder="1"/>
    <xf numFmtId="15" fontId="0" fillId="7" borderId="1" xfId="0" applyNumberFormat="1" applyFill="1" applyBorder="1" applyAlignment="1">
      <alignment horizontal="center"/>
    </xf>
    <xf numFmtId="164" fontId="4" fillId="7" borderId="1" xfId="0" applyNumberFormat="1" applyFont="1" applyFill="1" applyBorder="1" applyAlignment="1">
      <alignment horizontal="center"/>
    </xf>
    <xf numFmtId="1" fontId="0" fillId="7" borderId="1" xfId="0" applyNumberFormat="1" applyFill="1" applyBorder="1" applyAlignment="1">
      <alignment horizontal="center"/>
    </xf>
    <xf numFmtId="0" fontId="0" fillId="7" borderId="1" xfId="0" applyFill="1" applyBorder="1" applyAlignment="1"/>
    <xf numFmtId="0" fontId="0" fillId="7" borderId="1" xfId="0" applyFill="1" applyBorder="1" applyAlignment="1">
      <alignment horizontal="left"/>
    </xf>
    <xf numFmtId="14" fontId="0" fillId="7" borderId="1" xfId="0" applyNumberFormat="1" applyFill="1" applyBorder="1"/>
    <xf numFmtId="0" fontId="0" fillId="7" borderId="1" xfId="0" applyNumberFormat="1" applyFill="1" applyBorder="1"/>
  </cellXfs>
  <cellStyles count="1">
    <cellStyle name="Normal" xfId="0" builtinId="0"/>
  </cellStyles>
  <dxfs count="0"/>
  <tableStyles count="0" defaultTableStyle="TableStyleMedium2" defaultPivotStyle="PivotStyleLight16"/>
  <colors>
    <mruColors>
      <color rgb="FFFF71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M128"/>
  <sheetViews>
    <sheetView tabSelected="1" zoomScale="90" zoomScaleNormal="90" workbookViewId="0">
      <pane xSplit="5" ySplit="1" topLeftCell="T2" activePane="bottomRight" state="frozen"/>
      <selection pane="topRight" activeCell="E1" sqref="E1"/>
      <selection pane="bottomLeft" activeCell="A2" sqref="A2"/>
      <selection pane="bottomRight" activeCell="AA13" sqref="AA13"/>
    </sheetView>
  </sheetViews>
  <sheetFormatPr defaultColWidth="11.42578125" defaultRowHeight="15" x14ac:dyDescent="0.25"/>
  <cols>
    <col min="1" max="1" width="9.28515625" bestFit="1" customWidth="1"/>
    <col min="2" max="2" width="15.28515625" bestFit="1" customWidth="1"/>
    <col min="3" max="3" width="30.5703125" bestFit="1" customWidth="1"/>
    <col min="4" max="4" width="12.140625" customWidth="1"/>
    <col min="5" max="5" width="0.140625" customWidth="1"/>
    <col min="6" max="6" width="17.5703125" customWidth="1"/>
    <col min="7" max="7" width="11.42578125" customWidth="1"/>
    <col min="8" max="8" width="14" style="4" customWidth="1"/>
    <col min="9" max="9" width="38.85546875" style="4" customWidth="1"/>
    <col min="10" max="10" width="18.7109375" style="4" customWidth="1"/>
    <col min="11" max="11" width="11.7109375" bestFit="1" customWidth="1"/>
    <col min="12" max="12" width="13.85546875" customWidth="1"/>
    <col min="13" max="13" width="13.140625" customWidth="1"/>
    <col min="14" max="14" width="14.5703125" customWidth="1"/>
    <col min="15" max="15" width="18.5703125" bestFit="1" customWidth="1"/>
    <col min="16" max="16" width="18.5703125" customWidth="1"/>
    <col min="17" max="17" width="19" customWidth="1"/>
    <col min="18" max="18" width="16.7109375" customWidth="1"/>
    <col min="19" max="19" width="17.5703125" customWidth="1"/>
    <col min="20" max="20" width="15.7109375" customWidth="1"/>
    <col min="21" max="21" width="20.140625" style="4" customWidth="1"/>
    <col min="22" max="22" width="17.28515625" style="4" bestFit="1" customWidth="1"/>
    <col min="23" max="23" width="19.7109375" style="4" customWidth="1"/>
    <col min="24" max="26" width="17.28515625" style="4" customWidth="1"/>
    <col min="27" max="27" width="18.42578125" style="4" customWidth="1"/>
    <col min="28" max="28" width="22.7109375" style="4" customWidth="1"/>
    <col min="29" max="29" width="21.5703125" style="4" customWidth="1"/>
    <col min="30" max="30" width="197.7109375" style="4" customWidth="1"/>
    <col min="32" max="34" width="11.42578125" customWidth="1"/>
    <col min="35" max="35" width="17.28515625" customWidth="1"/>
    <col min="36" max="36" width="76.28515625" customWidth="1"/>
  </cols>
  <sheetData>
    <row r="1" spans="1:38" ht="135" x14ac:dyDescent="0.25">
      <c r="A1" s="14" t="s">
        <v>0</v>
      </c>
      <c r="B1" s="14" t="s">
        <v>504</v>
      </c>
      <c r="C1" s="14" t="s">
        <v>364</v>
      </c>
      <c r="D1" s="14" t="s">
        <v>435</v>
      </c>
      <c r="E1" s="18" t="s">
        <v>369</v>
      </c>
      <c r="F1" s="14" t="s">
        <v>1</v>
      </c>
      <c r="G1" s="14" t="s">
        <v>2</v>
      </c>
      <c r="H1" s="14" t="s">
        <v>452</v>
      </c>
      <c r="I1" s="14" t="s">
        <v>433</v>
      </c>
      <c r="J1" s="14" t="s">
        <v>460</v>
      </c>
      <c r="K1" s="14" t="s">
        <v>237</v>
      </c>
      <c r="L1" s="14" t="s">
        <v>511</v>
      </c>
      <c r="M1" s="14" t="s">
        <v>354</v>
      </c>
      <c r="N1" s="14" t="s">
        <v>585</v>
      </c>
      <c r="O1" s="14" t="s">
        <v>507</v>
      </c>
      <c r="P1" s="14" t="s">
        <v>508</v>
      </c>
      <c r="Q1" s="14" t="s">
        <v>594</v>
      </c>
      <c r="R1" s="14" t="s">
        <v>596</v>
      </c>
      <c r="S1" s="14" t="s">
        <v>595</v>
      </c>
      <c r="T1" s="14" t="s">
        <v>506</v>
      </c>
      <c r="U1" s="24" t="s">
        <v>716</v>
      </c>
      <c r="V1" s="24" t="s">
        <v>717</v>
      </c>
      <c r="W1" s="24" t="s">
        <v>597</v>
      </c>
      <c r="X1" s="24" t="s">
        <v>547</v>
      </c>
      <c r="Y1" s="24" t="s">
        <v>718</v>
      </c>
      <c r="Z1" s="24" t="s">
        <v>598</v>
      </c>
      <c r="AA1" s="24" t="s">
        <v>719</v>
      </c>
      <c r="AB1" s="24" t="s">
        <v>720</v>
      </c>
      <c r="AC1" s="24" t="s">
        <v>728</v>
      </c>
      <c r="AD1" s="24" t="s">
        <v>518</v>
      </c>
      <c r="AE1" s="14" t="s">
        <v>291</v>
      </c>
      <c r="AF1" s="14" t="s">
        <v>359</v>
      </c>
      <c r="AG1" s="18" t="s">
        <v>366</v>
      </c>
      <c r="AH1" s="14" t="s">
        <v>284</v>
      </c>
      <c r="AI1" s="14" t="s">
        <v>401</v>
      </c>
      <c r="AJ1" s="14" t="s">
        <v>367</v>
      </c>
      <c r="AK1" s="14" t="s">
        <v>386</v>
      </c>
      <c r="AL1" s="14" t="s">
        <v>383</v>
      </c>
    </row>
    <row r="2" spans="1:38" ht="15.75" x14ac:dyDescent="0.25">
      <c r="A2" s="1" t="s">
        <v>45</v>
      </c>
      <c r="B2" s="1">
        <v>2</v>
      </c>
      <c r="C2" s="1" t="s">
        <v>436</v>
      </c>
      <c r="D2" s="1" t="s">
        <v>46</v>
      </c>
      <c r="E2" s="18">
        <v>49052</v>
      </c>
      <c r="F2" s="1" t="s">
        <v>47</v>
      </c>
      <c r="G2" s="2">
        <v>38571</v>
      </c>
      <c r="H2" s="41">
        <v>31687</v>
      </c>
      <c r="I2" s="42" t="s">
        <v>468</v>
      </c>
      <c r="J2" s="44" t="s">
        <v>478</v>
      </c>
      <c r="K2" s="2"/>
      <c r="L2" s="1" t="s">
        <v>512</v>
      </c>
      <c r="M2" s="1"/>
      <c r="N2" s="1">
        <v>2015</v>
      </c>
      <c r="O2" s="1">
        <v>1986</v>
      </c>
      <c r="P2" s="1">
        <v>2005</v>
      </c>
      <c r="Q2" s="1">
        <v>15</v>
      </c>
      <c r="R2" s="1">
        <f>P2-O2</f>
        <v>19</v>
      </c>
      <c r="S2" s="1">
        <f>N2-P2</f>
        <v>10</v>
      </c>
      <c r="T2" s="1">
        <v>0</v>
      </c>
      <c r="U2" s="11">
        <f>Q2+R2+T2</f>
        <v>34</v>
      </c>
      <c r="V2" s="11">
        <v>4</v>
      </c>
      <c r="W2" s="11">
        <v>9</v>
      </c>
      <c r="X2" s="11"/>
      <c r="Y2" s="11">
        <f>W2+R2+T2</f>
        <v>28</v>
      </c>
      <c r="Z2" s="11" t="s">
        <v>513</v>
      </c>
      <c r="AA2" s="11">
        <f>U2+15</f>
        <v>49</v>
      </c>
      <c r="AB2" s="11">
        <f>65-S2</f>
        <v>55</v>
      </c>
      <c r="AC2" s="11">
        <v>49</v>
      </c>
      <c r="AD2" s="28" t="s">
        <v>534</v>
      </c>
      <c r="AE2" s="1" t="s">
        <v>235</v>
      </c>
      <c r="AF2" s="1"/>
      <c r="AG2" s="18"/>
      <c r="AH2" s="1">
        <v>1</v>
      </c>
      <c r="AI2" s="15" t="s">
        <v>255</v>
      </c>
      <c r="AJ2" s="46"/>
      <c r="AK2" s="3" t="s">
        <v>40</v>
      </c>
      <c r="AL2" s="19"/>
    </row>
    <row r="3" spans="1:38" ht="15.75" x14ac:dyDescent="0.25">
      <c r="A3" s="1" t="s">
        <v>3</v>
      </c>
      <c r="B3" s="1">
        <v>4</v>
      </c>
      <c r="C3" s="1" t="s">
        <v>434</v>
      </c>
      <c r="D3" s="1" t="s">
        <v>5</v>
      </c>
      <c r="E3" s="18">
        <v>18943</v>
      </c>
      <c r="F3" s="1" t="s">
        <v>43</v>
      </c>
      <c r="G3" s="2">
        <v>36869</v>
      </c>
      <c r="H3" s="41">
        <v>36481</v>
      </c>
      <c r="I3" s="2" t="s">
        <v>480</v>
      </c>
      <c r="J3" s="42" t="s">
        <v>462</v>
      </c>
      <c r="K3" s="2"/>
      <c r="L3" s="3"/>
      <c r="M3" s="3"/>
      <c r="N3" s="3">
        <v>2021</v>
      </c>
      <c r="O3" s="3">
        <v>1999</v>
      </c>
      <c r="P3" s="3">
        <v>2000</v>
      </c>
      <c r="Q3" s="3">
        <v>10</v>
      </c>
      <c r="R3" s="1">
        <f>P3-O3</f>
        <v>1</v>
      </c>
      <c r="S3" s="1">
        <f>N3-P3</f>
        <v>21</v>
      </c>
      <c r="T3" s="1">
        <v>0</v>
      </c>
      <c r="U3" s="11">
        <f>Q3+R3+T3</f>
        <v>11</v>
      </c>
      <c r="V3" s="12">
        <v>2</v>
      </c>
      <c r="W3" s="12">
        <v>6</v>
      </c>
      <c r="X3" s="12"/>
      <c r="Y3" s="11">
        <f>W3+R3+T3</f>
        <v>7</v>
      </c>
      <c r="Z3" s="12">
        <v>65</v>
      </c>
      <c r="AA3" s="12">
        <v>65</v>
      </c>
      <c r="AB3" s="11">
        <f t="shared" ref="AB3:AB4" si="0">65-S3</f>
        <v>44</v>
      </c>
      <c r="AC3" s="11">
        <v>44</v>
      </c>
      <c r="AD3" s="29" t="s">
        <v>510</v>
      </c>
      <c r="AE3" s="3" t="s">
        <v>235</v>
      </c>
      <c r="AF3" s="3" t="s">
        <v>358</v>
      </c>
      <c r="AG3" s="18">
        <v>1</v>
      </c>
      <c r="AH3" s="3">
        <v>1</v>
      </c>
      <c r="AI3" s="13" t="s">
        <v>343</v>
      </c>
      <c r="AJ3" s="3" t="s">
        <v>372</v>
      </c>
      <c r="AK3" s="3" t="s">
        <v>40</v>
      </c>
      <c r="AL3" s="19"/>
    </row>
    <row r="4" spans="1:38" ht="15.75" x14ac:dyDescent="0.25">
      <c r="A4" s="1" t="s">
        <v>3</v>
      </c>
      <c r="B4" s="1">
        <v>4</v>
      </c>
      <c r="C4" s="1" t="s">
        <v>446</v>
      </c>
      <c r="D4" s="1" t="s">
        <v>5</v>
      </c>
      <c r="E4" s="18">
        <v>91085</v>
      </c>
      <c r="F4" s="1" t="s">
        <v>6</v>
      </c>
      <c r="G4" s="2">
        <v>40166</v>
      </c>
      <c r="H4" s="41">
        <v>36481</v>
      </c>
      <c r="I4" s="2" t="s">
        <v>480</v>
      </c>
      <c r="J4" s="42" t="s">
        <v>462</v>
      </c>
      <c r="K4" s="2" t="s">
        <v>238</v>
      </c>
      <c r="L4" s="3"/>
      <c r="M4" s="3"/>
      <c r="N4" s="3">
        <v>2021</v>
      </c>
      <c r="O4" s="3">
        <v>1999</v>
      </c>
      <c r="P4" s="3">
        <v>2009</v>
      </c>
      <c r="Q4" s="3">
        <v>10</v>
      </c>
      <c r="R4" s="1">
        <f>P4-O4</f>
        <v>10</v>
      </c>
      <c r="S4" s="1">
        <f>N4-P4</f>
        <v>12</v>
      </c>
      <c r="T4" s="1">
        <v>0</v>
      </c>
      <c r="U4" s="11">
        <f>Q4+R4+T4</f>
        <v>20</v>
      </c>
      <c r="V4" s="12">
        <v>3</v>
      </c>
      <c r="W4" s="12">
        <v>6</v>
      </c>
      <c r="X4" s="12"/>
      <c r="Y4" s="11">
        <f>W4+R4+T4</f>
        <v>16</v>
      </c>
      <c r="Z4" s="12" t="s">
        <v>723</v>
      </c>
      <c r="AA4" s="12">
        <f>U4+20</f>
        <v>40</v>
      </c>
      <c r="AB4" s="11">
        <f t="shared" si="0"/>
        <v>53</v>
      </c>
      <c r="AC4" s="11">
        <v>40</v>
      </c>
      <c r="AD4" s="29" t="s">
        <v>586</v>
      </c>
      <c r="AE4" s="3" t="s">
        <v>235</v>
      </c>
      <c r="AF4" s="3" t="s">
        <v>358</v>
      </c>
      <c r="AG4" s="18">
        <v>1</v>
      </c>
      <c r="AH4" s="3">
        <v>1</v>
      </c>
      <c r="AI4" s="13" t="s">
        <v>342</v>
      </c>
      <c r="AJ4" s="3"/>
      <c r="AK4" s="3" t="s">
        <v>40</v>
      </c>
      <c r="AL4" s="19"/>
    </row>
    <row r="5" spans="1:38" hidden="1" x14ac:dyDescent="0.25">
      <c r="A5" s="1" t="s">
        <v>3</v>
      </c>
      <c r="B5" s="1"/>
      <c r="C5" s="1" t="s">
        <v>4</v>
      </c>
      <c r="D5" s="1" t="s">
        <v>5</v>
      </c>
      <c r="E5" s="18">
        <v>18956</v>
      </c>
      <c r="F5" s="1" t="s">
        <v>233</v>
      </c>
      <c r="G5" s="2">
        <v>36881</v>
      </c>
      <c r="H5" s="6">
        <v>2000</v>
      </c>
      <c r="I5" s="2" t="s">
        <v>4</v>
      </c>
      <c r="J5" s="2"/>
      <c r="K5" s="2" t="s">
        <v>236</v>
      </c>
      <c r="L5" s="1"/>
      <c r="M5" s="1"/>
      <c r="N5" s="1"/>
      <c r="O5" s="1"/>
      <c r="P5" s="1"/>
      <c r="Q5" s="1"/>
      <c r="R5" s="1"/>
      <c r="S5" s="1"/>
      <c r="T5" s="1"/>
      <c r="U5" s="11">
        <v>10</v>
      </c>
      <c r="V5" s="11">
        <v>1</v>
      </c>
      <c r="W5" s="11"/>
      <c r="X5" s="11"/>
      <c r="Y5" s="11"/>
      <c r="Z5" s="11"/>
      <c r="AA5" s="11"/>
      <c r="AB5" s="11"/>
      <c r="AC5" s="11"/>
      <c r="AD5" s="28" t="s">
        <v>403</v>
      </c>
      <c r="AE5" s="1" t="s">
        <v>253</v>
      </c>
      <c r="AF5" s="1"/>
      <c r="AG5" s="18"/>
      <c r="AH5" s="1">
        <v>0</v>
      </c>
      <c r="AI5" s="15" t="s">
        <v>256</v>
      </c>
      <c r="AJ5" s="1" t="s">
        <v>373</v>
      </c>
      <c r="AK5" s="3" t="s">
        <v>40</v>
      </c>
      <c r="AL5" s="19"/>
    </row>
    <row r="6" spans="1:38" ht="15.75" x14ac:dyDescent="0.25">
      <c r="A6" s="1" t="s">
        <v>48</v>
      </c>
      <c r="B6" s="1">
        <v>1</v>
      </c>
      <c r="C6" s="1" t="s">
        <v>434</v>
      </c>
      <c r="D6" s="1" t="s">
        <v>46</v>
      </c>
      <c r="E6" s="18">
        <v>18944</v>
      </c>
      <c r="F6" s="1" t="s">
        <v>49</v>
      </c>
      <c r="G6" s="2">
        <v>36869</v>
      </c>
      <c r="H6" s="41">
        <v>36869</v>
      </c>
      <c r="I6" s="42" t="s">
        <v>476</v>
      </c>
      <c r="J6" s="42" t="s">
        <v>477</v>
      </c>
      <c r="K6" s="2"/>
      <c r="L6" s="1"/>
      <c r="M6" s="1"/>
      <c r="N6" s="1">
        <v>2015</v>
      </c>
      <c r="O6" s="1">
        <v>2000</v>
      </c>
      <c r="P6" s="1">
        <v>2000</v>
      </c>
      <c r="Q6" s="1">
        <v>15</v>
      </c>
      <c r="R6" s="1">
        <f>P6-O6</f>
        <v>0</v>
      </c>
      <c r="S6" s="1">
        <f>N6-P6</f>
        <v>15</v>
      </c>
      <c r="T6" s="1">
        <v>0</v>
      </c>
      <c r="U6" s="11">
        <f>Q6+R6+T6</f>
        <v>15</v>
      </c>
      <c r="V6" s="11">
        <v>2</v>
      </c>
      <c r="W6" s="11">
        <v>9</v>
      </c>
      <c r="X6" s="11"/>
      <c r="Y6" s="11">
        <f>W6+R6+T6</f>
        <v>9</v>
      </c>
      <c r="Z6" s="11">
        <v>65</v>
      </c>
      <c r="AA6" s="11">
        <v>65</v>
      </c>
      <c r="AB6" s="11">
        <f>65-S6</f>
        <v>50</v>
      </c>
      <c r="AC6" s="11">
        <v>50</v>
      </c>
      <c r="AD6" s="28" t="s">
        <v>514</v>
      </c>
      <c r="AE6" s="1" t="s">
        <v>235</v>
      </c>
      <c r="AF6" s="1" t="s">
        <v>358</v>
      </c>
      <c r="AG6" s="18">
        <v>2</v>
      </c>
      <c r="AH6" s="1">
        <v>1</v>
      </c>
      <c r="AI6" s="15" t="s">
        <v>344</v>
      </c>
      <c r="AJ6" s="16"/>
      <c r="AK6" s="3" t="s">
        <v>40</v>
      </c>
      <c r="AL6" s="19"/>
    </row>
    <row r="7" spans="1:38" s="39" customFormat="1" hidden="1" x14ac:dyDescent="0.25">
      <c r="A7" s="30" t="s">
        <v>48</v>
      </c>
      <c r="B7" s="30"/>
      <c r="C7" s="30" t="s">
        <v>4</v>
      </c>
      <c r="D7" s="30" t="s">
        <v>46</v>
      </c>
      <c r="E7" s="31">
        <v>98739</v>
      </c>
      <c r="F7" s="30" t="s">
        <v>50</v>
      </c>
      <c r="G7" s="32">
        <v>40401</v>
      </c>
      <c r="H7" s="33">
        <v>2000</v>
      </c>
      <c r="I7" s="32" t="s">
        <v>4</v>
      </c>
      <c r="J7" s="32"/>
      <c r="K7" s="32" t="s">
        <v>245</v>
      </c>
      <c r="L7" s="30" t="s">
        <v>402</v>
      </c>
      <c r="M7" s="30"/>
      <c r="N7" s="30"/>
      <c r="O7" s="30"/>
      <c r="P7" s="30"/>
      <c r="Q7" s="30"/>
      <c r="R7" s="30"/>
      <c r="S7" s="30"/>
      <c r="T7" s="30"/>
      <c r="U7" s="34">
        <v>27</v>
      </c>
      <c r="V7" s="34">
        <v>3</v>
      </c>
      <c r="W7" s="34"/>
      <c r="X7" s="34"/>
      <c r="Y7" s="34"/>
      <c r="Z7" s="34"/>
      <c r="AA7" s="34"/>
      <c r="AB7" s="34"/>
      <c r="AC7" s="34"/>
      <c r="AD7" s="35" t="s">
        <v>404</v>
      </c>
      <c r="AE7" s="30" t="s">
        <v>259</v>
      </c>
      <c r="AF7" s="30" t="s">
        <v>358</v>
      </c>
      <c r="AG7" s="31">
        <v>2</v>
      </c>
      <c r="AH7" s="30">
        <v>1</v>
      </c>
      <c r="AI7" s="36" t="s">
        <v>342</v>
      </c>
      <c r="AJ7" s="37" t="s">
        <v>374</v>
      </c>
      <c r="AK7" s="37" t="s">
        <v>40</v>
      </c>
      <c r="AL7" s="38"/>
    </row>
    <row r="8" spans="1:38" ht="15.75" x14ac:dyDescent="0.25">
      <c r="A8" s="1" t="s">
        <v>48</v>
      </c>
      <c r="B8" s="1">
        <v>1</v>
      </c>
      <c r="C8" s="1" t="s">
        <v>442</v>
      </c>
      <c r="D8" s="1" t="s">
        <v>46</v>
      </c>
      <c r="E8" s="18">
        <v>75663</v>
      </c>
      <c r="F8" s="1" t="s">
        <v>234</v>
      </c>
      <c r="G8" s="2">
        <v>39645</v>
      </c>
      <c r="H8" s="41">
        <v>36869</v>
      </c>
      <c r="I8" s="42" t="s">
        <v>476</v>
      </c>
      <c r="J8" s="42" t="s">
        <v>477</v>
      </c>
      <c r="K8" s="2" t="s">
        <v>239</v>
      </c>
      <c r="L8" s="1"/>
      <c r="M8" s="1"/>
      <c r="N8" s="1">
        <v>2015</v>
      </c>
      <c r="O8" s="1">
        <v>2000</v>
      </c>
      <c r="P8" s="1">
        <v>2008</v>
      </c>
      <c r="Q8" s="1">
        <v>15</v>
      </c>
      <c r="R8" s="1">
        <f>P8-O8</f>
        <v>8</v>
      </c>
      <c r="S8" s="1">
        <f>N8-P8</f>
        <v>7</v>
      </c>
      <c r="T8" s="1">
        <v>0</v>
      </c>
      <c r="U8" s="11">
        <f>Q8+R8+T8</f>
        <v>23</v>
      </c>
      <c r="V8" s="11">
        <v>3</v>
      </c>
      <c r="W8" s="11">
        <v>9</v>
      </c>
      <c r="X8" s="11"/>
      <c r="Y8" s="11">
        <f>W8+R8+T8</f>
        <v>17</v>
      </c>
      <c r="Z8" s="11">
        <v>65</v>
      </c>
      <c r="AA8" s="11">
        <v>65</v>
      </c>
      <c r="AB8" s="11">
        <f t="shared" ref="AB8:AB32" si="1">65-S8</f>
        <v>58</v>
      </c>
      <c r="AC8" s="11">
        <v>58</v>
      </c>
      <c r="AD8" s="28" t="s">
        <v>587</v>
      </c>
      <c r="AE8" s="1" t="s">
        <v>235</v>
      </c>
      <c r="AF8" s="1"/>
      <c r="AG8" s="18"/>
      <c r="AH8" s="1">
        <v>0</v>
      </c>
      <c r="AI8" s="15" t="s">
        <v>257</v>
      </c>
      <c r="AJ8" s="1" t="s">
        <v>375</v>
      </c>
      <c r="AK8" s="3" t="s">
        <v>40</v>
      </c>
      <c r="AL8" s="19"/>
    </row>
    <row r="9" spans="1:38" ht="15.75" x14ac:dyDescent="0.25">
      <c r="A9" s="1" t="s">
        <v>51</v>
      </c>
      <c r="B9" s="1">
        <v>1</v>
      </c>
      <c r="C9" s="1" t="s">
        <v>434</v>
      </c>
      <c r="D9" s="1" t="s">
        <v>5</v>
      </c>
      <c r="E9" s="18">
        <v>18945</v>
      </c>
      <c r="F9" s="1" t="s">
        <v>52</v>
      </c>
      <c r="G9" s="2">
        <v>36869</v>
      </c>
      <c r="H9" s="41">
        <v>32508</v>
      </c>
      <c r="I9" s="2" t="s">
        <v>4</v>
      </c>
      <c r="J9" s="2" t="s">
        <v>715</v>
      </c>
      <c r="K9" s="2"/>
      <c r="L9" s="1" t="s">
        <v>515</v>
      </c>
      <c r="M9" s="1"/>
      <c r="N9" s="1">
        <v>2018</v>
      </c>
      <c r="O9" s="1">
        <v>1988</v>
      </c>
      <c r="P9" s="1">
        <v>2000</v>
      </c>
      <c r="Q9" s="1">
        <v>10</v>
      </c>
      <c r="R9" s="1">
        <f>P9-O9</f>
        <v>12</v>
      </c>
      <c r="S9" s="1">
        <f>N9-P9</f>
        <v>18</v>
      </c>
      <c r="T9" s="1">
        <v>0</v>
      </c>
      <c r="U9" s="11">
        <f>Q9+R9+T9</f>
        <v>22</v>
      </c>
      <c r="V9" s="58">
        <v>3</v>
      </c>
      <c r="W9" s="11">
        <v>6</v>
      </c>
      <c r="X9" s="11"/>
      <c r="Y9" s="11">
        <f>W9+R9+T9</f>
        <v>18</v>
      </c>
      <c r="Z9" s="11" t="s">
        <v>509</v>
      </c>
      <c r="AA9" s="11">
        <f>U9+20</f>
        <v>42</v>
      </c>
      <c r="AB9" s="11">
        <f t="shared" si="1"/>
        <v>47</v>
      </c>
      <c r="AC9" s="11">
        <v>42</v>
      </c>
      <c r="AD9" s="28" t="s">
        <v>516</v>
      </c>
      <c r="AE9" s="1" t="s">
        <v>235</v>
      </c>
      <c r="AF9" s="1"/>
      <c r="AG9" s="18"/>
      <c r="AH9" s="1">
        <v>1</v>
      </c>
      <c r="AI9" s="15" t="s">
        <v>345</v>
      </c>
      <c r="AJ9" s="1" t="s">
        <v>387</v>
      </c>
      <c r="AK9" s="3" t="s">
        <v>40</v>
      </c>
      <c r="AL9" s="19"/>
    </row>
    <row r="10" spans="1:38" ht="15.75" x14ac:dyDescent="0.25">
      <c r="A10" s="1" t="s">
        <v>53</v>
      </c>
      <c r="B10" s="1">
        <v>4</v>
      </c>
      <c r="C10" s="1" t="s">
        <v>451</v>
      </c>
      <c r="D10" s="1" t="s">
        <v>5</v>
      </c>
      <c r="E10" s="18">
        <v>198377</v>
      </c>
      <c r="F10" s="1" t="s">
        <v>55</v>
      </c>
      <c r="G10" s="2">
        <v>43539</v>
      </c>
      <c r="H10" s="41">
        <v>36857</v>
      </c>
      <c r="I10" s="42" t="s">
        <v>4</v>
      </c>
      <c r="J10" s="42" t="s">
        <v>479</v>
      </c>
      <c r="K10" s="2" t="s">
        <v>240</v>
      </c>
      <c r="L10" s="1"/>
      <c r="M10" s="1"/>
      <c r="N10" s="1">
        <v>2020</v>
      </c>
      <c r="O10" s="1">
        <v>2000</v>
      </c>
      <c r="P10" s="1">
        <v>2019</v>
      </c>
      <c r="Q10" s="1">
        <v>10</v>
      </c>
      <c r="R10" s="1">
        <f>P10-O10</f>
        <v>19</v>
      </c>
      <c r="S10" s="1">
        <f>N10-P10</f>
        <v>1</v>
      </c>
      <c r="T10" s="1">
        <v>6</v>
      </c>
      <c r="U10" s="11">
        <f>Q10+R10+T10</f>
        <v>35</v>
      </c>
      <c r="V10" s="11">
        <v>3</v>
      </c>
      <c r="W10" s="11">
        <v>6</v>
      </c>
      <c r="X10" s="11"/>
      <c r="Y10" s="11">
        <f>W10+R10+T10</f>
        <v>31</v>
      </c>
      <c r="Z10" s="11" t="s">
        <v>509</v>
      </c>
      <c r="AA10" s="11">
        <f>U10+20</f>
        <v>55</v>
      </c>
      <c r="AB10" s="11">
        <f t="shared" si="1"/>
        <v>64</v>
      </c>
      <c r="AC10" s="11">
        <v>55</v>
      </c>
      <c r="AD10" s="28" t="s">
        <v>517</v>
      </c>
      <c r="AE10" s="1" t="s">
        <v>235</v>
      </c>
      <c r="AF10" s="1"/>
      <c r="AG10" s="18"/>
      <c r="AH10" s="1">
        <v>1</v>
      </c>
      <c r="AI10" s="15" t="s">
        <v>280</v>
      </c>
      <c r="AJ10" s="1"/>
      <c r="AK10" s="21">
        <v>42803</v>
      </c>
      <c r="AL10" s="19">
        <f t="shared" ref="AL10:AL15" si="2">AK10-G10</f>
        <v>-736</v>
      </c>
    </row>
    <row r="11" spans="1:38" hidden="1" x14ac:dyDescent="0.25">
      <c r="A11" s="1" t="s">
        <v>53</v>
      </c>
      <c r="B11" s="1"/>
      <c r="C11" s="1" t="s">
        <v>4</v>
      </c>
      <c r="D11" s="1" t="s">
        <v>5</v>
      </c>
      <c r="E11" s="18">
        <v>183542</v>
      </c>
      <c r="F11" s="1" t="s">
        <v>54</v>
      </c>
      <c r="G11" s="2">
        <v>42803</v>
      </c>
      <c r="H11" s="6">
        <v>2000</v>
      </c>
      <c r="I11" s="2" t="s">
        <v>4</v>
      </c>
      <c r="J11" s="2"/>
      <c r="K11" s="2"/>
      <c r="L11" s="1"/>
      <c r="M11" s="1"/>
      <c r="N11" s="1"/>
      <c r="O11" s="1"/>
      <c r="P11" s="1"/>
      <c r="Q11" s="1"/>
      <c r="R11" s="1"/>
      <c r="S11" s="1"/>
      <c r="T11" s="1"/>
      <c r="U11" s="11">
        <v>27</v>
      </c>
      <c r="V11" s="11">
        <v>3</v>
      </c>
      <c r="W11" s="11"/>
      <c r="X11" s="11"/>
      <c r="Y11" s="11"/>
      <c r="Z11" s="11"/>
      <c r="AA11" s="11"/>
      <c r="AB11" s="11"/>
      <c r="AC11" s="11"/>
      <c r="AD11" s="28" t="s">
        <v>405</v>
      </c>
      <c r="AE11" s="1" t="s">
        <v>253</v>
      </c>
      <c r="AF11" s="1"/>
      <c r="AG11" s="18"/>
      <c r="AH11" s="1">
        <v>0</v>
      </c>
      <c r="AI11" s="15" t="s">
        <v>281</v>
      </c>
      <c r="AJ11" s="1"/>
      <c r="AK11" s="21">
        <v>42803</v>
      </c>
      <c r="AL11" s="19">
        <f t="shared" si="2"/>
        <v>0</v>
      </c>
    </row>
    <row r="12" spans="1:38" ht="15.75" x14ac:dyDescent="0.25">
      <c r="A12" s="1" t="s">
        <v>7</v>
      </c>
      <c r="B12" s="1">
        <v>1</v>
      </c>
      <c r="C12" s="1" t="s">
        <v>438</v>
      </c>
      <c r="D12" s="1" t="s">
        <v>5</v>
      </c>
      <c r="E12" s="18">
        <v>98740</v>
      </c>
      <c r="F12" s="1" t="s">
        <v>8</v>
      </c>
      <c r="G12" s="2">
        <v>40401</v>
      </c>
      <c r="H12" s="41">
        <v>36376</v>
      </c>
      <c r="I12" s="42" t="s">
        <v>480</v>
      </c>
      <c r="J12" s="42" t="s">
        <v>455</v>
      </c>
      <c r="K12" s="2"/>
      <c r="L12" s="3" t="s">
        <v>519</v>
      </c>
      <c r="M12" s="3"/>
      <c r="N12" s="3">
        <v>2021</v>
      </c>
      <c r="O12" s="3">
        <v>1999</v>
      </c>
      <c r="P12" s="3">
        <v>2010</v>
      </c>
      <c r="Q12" s="3">
        <v>6</v>
      </c>
      <c r="R12" s="1">
        <f>P12-O12</f>
        <v>11</v>
      </c>
      <c r="S12" s="1">
        <f>N12-P12</f>
        <v>11</v>
      </c>
      <c r="T12" s="3">
        <v>0</v>
      </c>
      <c r="U12" s="11">
        <f>Q12+R12+T12</f>
        <v>17</v>
      </c>
      <c r="V12" s="12">
        <v>4</v>
      </c>
      <c r="W12" s="12">
        <v>3</v>
      </c>
      <c r="X12" s="12"/>
      <c r="Y12" s="11">
        <f>W12+R12+T12</f>
        <v>14</v>
      </c>
      <c r="Z12" s="12" t="s">
        <v>513</v>
      </c>
      <c r="AA12" s="12">
        <f>U12+15</f>
        <v>32</v>
      </c>
      <c r="AB12" s="11">
        <f t="shared" si="1"/>
        <v>54</v>
      </c>
      <c r="AC12" s="11">
        <v>32</v>
      </c>
      <c r="AD12" s="29" t="s">
        <v>588</v>
      </c>
      <c r="AE12" s="3" t="s">
        <v>235</v>
      </c>
      <c r="AF12" s="3"/>
      <c r="AG12" s="18"/>
      <c r="AH12" s="3">
        <v>1</v>
      </c>
      <c r="AI12" s="13" t="s">
        <v>346</v>
      </c>
      <c r="AJ12" s="3"/>
      <c r="AK12" s="21">
        <v>43156</v>
      </c>
      <c r="AL12" s="19">
        <f t="shared" si="2"/>
        <v>2755</v>
      </c>
    </row>
    <row r="13" spans="1:38" ht="15.75" x14ac:dyDescent="0.25">
      <c r="A13" s="1" t="s">
        <v>56</v>
      </c>
      <c r="B13" s="1">
        <v>1</v>
      </c>
      <c r="C13" s="1" t="s">
        <v>438</v>
      </c>
      <c r="D13" s="1" t="s">
        <v>46</v>
      </c>
      <c r="E13" s="18">
        <v>23319</v>
      </c>
      <c r="F13" s="1" t="s">
        <v>57</v>
      </c>
      <c r="G13" s="2">
        <v>36950</v>
      </c>
      <c r="H13" s="41">
        <v>33009</v>
      </c>
      <c r="I13" s="42" t="s">
        <v>476</v>
      </c>
      <c r="J13" s="42" t="s">
        <v>462</v>
      </c>
      <c r="K13" s="2"/>
      <c r="L13" s="1"/>
      <c r="M13" s="1"/>
      <c r="N13" s="1">
        <v>2018</v>
      </c>
      <c r="O13" s="1">
        <v>1990</v>
      </c>
      <c r="P13" s="1">
        <v>2001</v>
      </c>
      <c r="Q13" s="1">
        <v>15</v>
      </c>
      <c r="R13" s="1">
        <f>P13-O13</f>
        <v>11</v>
      </c>
      <c r="S13" s="1">
        <f>N13-P13</f>
        <v>17</v>
      </c>
      <c r="T13" s="1">
        <v>0</v>
      </c>
      <c r="U13" s="11">
        <f>Q13+R13+T13</f>
        <v>26</v>
      </c>
      <c r="V13" s="11">
        <v>3</v>
      </c>
      <c r="W13" s="11">
        <v>9</v>
      </c>
      <c r="X13" s="11"/>
      <c r="Y13" s="11">
        <f>W13+R13+T13</f>
        <v>20</v>
      </c>
      <c r="Z13" s="11" t="s">
        <v>509</v>
      </c>
      <c r="AA13" s="11">
        <f>U13+20</f>
        <v>46</v>
      </c>
      <c r="AB13" s="11">
        <f t="shared" si="1"/>
        <v>48</v>
      </c>
      <c r="AC13" s="11">
        <v>46</v>
      </c>
      <c r="AD13" s="28" t="s">
        <v>520</v>
      </c>
      <c r="AE13" s="1" t="s">
        <v>235</v>
      </c>
      <c r="AF13" s="1" t="s">
        <v>358</v>
      </c>
      <c r="AG13" s="18">
        <v>3</v>
      </c>
      <c r="AH13" s="1">
        <v>1</v>
      </c>
      <c r="AI13" s="15" t="s">
        <v>347</v>
      </c>
      <c r="AJ13" s="1"/>
      <c r="AK13" s="21">
        <v>43156</v>
      </c>
      <c r="AL13" s="19">
        <f t="shared" si="2"/>
        <v>6206</v>
      </c>
    </row>
    <row r="14" spans="1:38" ht="15.75" x14ac:dyDescent="0.25">
      <c r="A14" s="1" t="s">
        <v>56</v>
      </c>
      <c r="B14" s="1">
        <v>1</v>
      </c>
      <c r="C14" s="1" t="s">
        <v>439</v>
      </c>
      <c r="D14" s="1" t="s">
        <v>46</v>
      </c>
      <c r="E14" s="18">
        <v>132658</v>
      </c>
      <c r="F14" s="1" t="s">
        <v>58</v>
      </c>
      <c r="G14" s="2">
        <v>40780</v>
      </c>
      <c r="H14" s="41">
        <v>33009</v>
      </c>
      <c r="I14" s="42" t="s">
        <v>476</v>
      </c>
      <c r="J14" s="42" t="s">
        <v>462</v>
      </c>
      <c r="K14" s="2" t="s">
        <v>241</v>
      </c>
      <c r="L14" s="1"/>
      <c r="M14" s="1"/>
      <c r="N14" s="1">
        <v>2018</v>
      </c>
      <c r="O14" s="1">
        <v>1990</v>
      </c>
      <c r="P14" s="1">
        <v>2011</v>
      </c>
      <c r="Q14" s="1">
        <v>15</v>
      </c>
      <c r="R14" s="1">
        <f>P14-O14</f>
        <v>21</v>
      </c>
      <c r="S14" s="1">
        <f>N14-P14</f>
        <v>7</v>
      </c>
      <c r="T14" s="1">
        <v>0</v>
      </c>
      <c r="U14" s="11">
        <f>Q14+R14+T14</f>
        <v>36</v>
      </c>
      <c r="V14" s="11">
        <v>4</v>
      </c>
      <c r="W14" s="11">
        <v>9</v>
      </c>
      <c r="X14" s="11"/>
      <c r="Y14" s="11">
        <f>W14+R14+T14</f>
        <v>30</v>
      </c>
      <c r="Z14" s="11" t="s">
        <v>513</v>
      </c>
      <c r="AA14" s="11">
        <f>U14+15</f>
        <v>51</v>
      </c>
      <c r="AB14" s="11">
        <f t="shared" si="1"/>
        <v>58</v>
      </c>
      <c r="AC14" s="11">
        <v>51</v>
      </c>
      <c r="AD14" s="28" t="s">
        <v>589</v>
      </c>
      <c r="AE14" s="1" t="s">
        <v>235</v>
      </c>
      <c r="AF14" s="1" t="s">
        <v>353</v>
      </c>
      <c r="AG14" s="18">
        <v>3</v>
      </c>
      <c r="AH14" s="1">
        <v>1</v>
      </c>
      <c r="AI14" s="15" t="s">
        <v>335</v>
      </c>
      <c r="AJ14" s="1"/>
      <c r="AK14" s="21">
        <v>43156</v>
      </c>
      <c r="AL14" s="19">
        <f t="shared" si="2"/>
        <v>2376</v>
      </c>
    </row>
    <row r="15" spans="1:38" ht="15.75" x14ac:dyDescent="0.25">
      <c r="A15" s="1" t="s">
        <v>59</v>
      </c>
      <c r="B15" s="1">
        <v>1</v>
      </c>
      <c r="C15" s="1" t="s">
        <v>438</v>
      </c>
      <c r="D15" s="1" t="s">
        <v>46</v>
      </c>
      <c r="E15" s="18">
        <v>98735</v>
      </c>
      <c r="F15" s="1" t="s">
        <v>60</v>
      </c>
      <c r="G15" s="2">
        <v>40401</v>
      </c>
      <c r="H15" s="41">
        <v>34712</v>
      </c>
      <c r="I15" s="42" t="s">
        <v>475</v>
      </c>
      <c r="J15" s="42" t="s">
        <v>462</v>
      </c>
      <c r="K15" s="2"/>
      <c r="L15" s="1"/>
      <c r="M15" s="1"/>
      <c r="N15" s="1">
        <v>2021</v>
      </c>
      <c r="O15" s="1">
        <v>1995</v>
      </c>
      <c r="P15" s="1">
        <v>2010</v>
      </c>
      <c r="Q15" s="1">
        <v>9</v>
      </c>
      <c r="R15" s="1">
        <f>P15-O15</f>
        <v>15</v>
      </c>
      <c r="S15" s="1">
        <f>N15-P15</f>
        <v>11</v>
      </c>
      <c r="T15" s="1">
        <v>5</v>
      </c>
      <c r="U15" s="11">
        <f>Q15+R15+T15</f>
        <v>29</v>
      </c>
      <c r="V15" s="11">
        <v>4</v>
      </c>
      <c r="W15" s="11">
        <v>9</v>
      </c>
      <c r="X15" s="11"/>
      <c r="Y15" s="11">
        <f>W15+R15+T15</f>
        <v>29</v>
      </c>
      <c r="Z15" s="11" t="s">
        <v>513</v>
      </c>
      <c r="AA15" s="11">
        <f>U15+15</f>
        <v>44</v>
      </c>
      <c r="AB15" s="11">
        <f t="shared" si="1"/>
        <v>54</v>
      </c>
      <c r="AC15" s="11">
        <v>44</v>
      </c>
      <c r="AD15" s="28" t="s">
        <v>533</v>
      </c>
      <c r="AE15" s="1" t="s">
        <v>235</v>
      </c>
      <c r="AF15" s="1" t="s">
        <v>353</v>
      </c>
      <c r="AG15" s="18"/>
      <c r="AH15" s="1">
        <v>1</v>
      </c>
      <c r="AI15" s="15" t="s">
        <v>283</v>
      </c>
      <c r="AJ15" s="1"/>
      <c r="AK15" s="21">
        <v>40165</v>
      </c>
      <c r="AL15" s="19">
        <f t="shared" si="2"/>
        <v>-236</v>
      </c>
    </row>
    <row r="16" spans="1:38" ht="15.75" x14ac:dyDescent="0.25">
      <c r="A16" s="1" t="s">
        <v>232</v>
      </c>
      <c r="B16" s="1">
        <v>1</v>
      </c>
      <c r="C16" s="1" t="s">
        <v>438</v>
      </c>
      <c r="D16" s="1" t="s">
        <v>5</v>
      </c>
      <c r="E16" s="18">
        <v>132662</v>
      </c>
      <c r="F16" s="1" t="s">
        <v>10</v>
      </c>
      <c r="G16" s="2">
        <v>40780</v>
      </c>
      <c r="H16" s="41">
        <v>33009</v>
      </c>
      <c r="I16" s="42" t="s">
        <v>4</v>
      </c>
      <c r="J16" s="42" t="s">
        <v>481</v>
      </c>
      <c r="K16" s="2" t="s">
        <v>242</v>
      </c>
      <c r="L16" s="3"/>
      <c r="M16" s="3"/>
      <c r="N16" s="3">
        <v>2016</v>
      </c>
      <c r="O16" s="3">
        <v>1990</v>
      </c>
      <c r="P16" s="3">
        <v>2011</v>
      </c>
      <c r="Q16" s="3">
        <v>10</v>
      </c>
      <c r="R16" s="3">
        <f>P16-O16</f>
        <v>21</v>
      </c>
      <c r="S16" s="3">
        <f>N16-P16</f>
        <v>5</v>
      </c>
      <c r="T16" s="3">
        <v>0</v>
      </c>
      <c r="U16" s="11">
        <f>Q16+R16+T16</f>
        <v>31</v>
      </c>
      <c r="V16" s="12">
        <v>3</v>
      </c>
      <c r="W16" s="12">
        <v>6</v>
      </c>
      <c r="X16" s="12"/>
      <c r="Y16" s="11">
        <f>W16+R16+T16</f>
        <v>27</v>
      </c>
      <c r="Z16" s="12" t="s">
        <v>509</v>
      </c>
      <c r="AA16" s="12">
        <f>U16+20</f>
        <v>51</v>
      </c>
      <c r="AB16" s="12">
        <f t="shared" si="1"/>
        <v>60</v>
      </c>
      <c r="AC16" s="12">
        <v>51</v>
      </c>
      <c r="AD16" s="29" t="s">
        <v>590</v>
      </c>
      <c r="AE16" s="3" t="s">
        <v>235</v>
      </c>
      <c r="AF16" s="3"/>
      <c r="AG16" s="18"/>
      <c r="AH16" s="3">
        <v>1</v>
      </c>
      <c r="AI16" s="13" t="s">
        <v>285</v>
      </c>
      <c r="AJ16" s="3"/>
      <c r="AK16" s="16" t="s">
        <v>40</v>
      </c>
      <c r="AL16" s="19"/>
    </row>
    <row r="17" spans="1:38" hidden="1" x14ac:dyDescent="0.25">
      <c r="A17" s="1" t="s">
        <v>232</v>
      </c>
      <c r="B17" s="1"/>
      <c r="C17" s="1" t="s">
        <v>4</v>
      </c>
      <c r="D17" s="1" t="s">
        <v>5</v>
      </c>
      <c r="E17" s="18">
        <v>75662</v>
      </c>
      <c r="F17" s="1" t="s">
        <v>9</v>
      </c>
      <c r="G17" s="2">
        <v>39645</v>
      </c>
      <c r="H17" s="6">
        <v>1990</v>
      </c>
      <c r="I17" s="2" t="s">
        <v>4</v>
      </c>
      <c r="J17" s="2"/>
      <c r="K17" s="2"/>
      <c r="L17" s="3"/>
      <c r="M17" s="3"/>
      <c r="N17" s="3"/>
      <c r="O17" s="3"/>
      <c r="P17" s="3"/>
      <c r="Q17" s="3"/>
      <c r="R17" s="3"/>
      <c r="S17" s="3"/>
      <c r="T17" s="3"/>
      <c r="U17" s="12">
        <v>28</v>
      </c>
      <c r="V17" s="12">
        <v>3</v>
      </c>
      <c r="W17" s="12"/>
      <c r="X17" s="12"/>
      <c r="Y17" s="12"/>
      <c r="Z17" s="12"/>
      <c r="AA17" s="12"/>
      <c r="AB17" s="12"/>
      <c r="AC17" s="12"/>
      <c r="AD17" s="29" t="s">
        <v>406</v>
      </c>
      <c r="AE17" s="3" t="s">
        <v>253</v>
      </c>
      <c r="AF17" s="3"/>
      <c r="AG17" s="18"/>
      <c r="AH17" s="3">
        <v>0</v>
      </c>
      <c r="AI17" s="13" t="s">
        <v>286</v>
      </c>
      <c r="AJ17" s="3"/>
      <c r="AK17" s="16" t="s">
        <v>40</v>
      </c>
      <c r="AL17" s="19"/>
    </row>
    <row r="18" spans="1:38" ht="15.75" x14ac:dyDescent="0.25">
      <c r="A18" s="1" t="s">
        <v>11</v>
      </c>
      <c r="B18" s="1">
        <v>1</v>
      </c>
      <c r="C18" s="1" t="s">
        <v>438</v>
      </c>
      <c r="D18" s="1" t="s">
        <v>5</v>
      </c>
      <c r="E18" s="18">
        <v>75665</v>
      </c>
      <c r="F18" s="1" t="s">
        <v>12</v>
      </c>
      <c r="G18" s="2">
        <v>39645</v>
      </c>
      <c r="H18" s="41">
        <v>33312</v>
      </c>
      <c r="I18" s="2" t="s">
        <v>4</v>
      </c>
      <c r="J18" s="2" t="s">
        <v>454</v>
      </c>
      <c r="K18" s="2"/>
      <c r="L18" s="3"/>
      <c r="M18" s="3"/>
      <c r="N18" s="3">
        <v>2021</v>
      </c>
      <c r="O18" s="3">
        <v>1991</v>
      </c>
      <c r="P18" s="3">
        <v>2008</v>
      </c>
      <c r="Q18" s="3">
        <v>10</v>
      </c>
      <c r="R18" s="3">
        <f>P18-O18</f>
        <v>17</v>
      </c>
      <c r="S18" s="3">
        <f>N18-P18</f>
        <v>13</v>
      </c>
      <c r="T18" s="3">
        <v>0</v>
      </c>
      <c r="U18" s="11">
        <f>Q18+R18+T18</f>
        <v>27</v>
      </c>
      <c r="V18" s="12">
        <v>3</v>
      </c>
      <c r="W18" s="12">
        <v>6</v>
      </c>
      <c r="X18" s="12"/>
      <c r="Y18" s="11">
        <f>W18+R18+T18</f>
        <v>23</v>
      </c>
      <c r="Z18" s="12" t="s">
        <v>509</v>
      </c>
      <c r="AA18" s="12">
        <f>U18+20</f>
        <v>47</v>
      </c>
      <c r="AB18" s="12">
        <f t="shared" si="1"/>
        <v>52</v>
      </c>
      <c r="AC18" s="12">
        <v>47</v>
      </c>
      <c r="AD18" s="29" t="s">
        <v>590</v>
      </c>
      <c r="AE18" s="3" t="s">
        <v>235</v>
      </c>
      <c r="AF18" s="3" t="s">
        <v>353</v>
      </c>
      <c r="AG18" s="18"/>
      <c r="AH18" s="3">
        <v>1</v>
      </c>
      <c r="AI18" s="13" t="s">
        <v>287</v>
      </c>
      <c r="AJ18" s="3"/>
      <c r="AK18" s="21">
        <v>41584</v>
      </c>
      <c r="AL18" s="19">
        <f>AK18-G18</f>
        <v>1939</v>
      </c>
    </row>
    <row r="19" spans="1:38" ht="15.75" x14ac:dyDescent="0.25">
      <c r="A19" s="1" t="s">
        <v>13</v>
      </c>
      <c r="B19" s="1">
        <v>1</v>
      </c>
      <c r="C19" s="1" t="s">
        <v>438</v>
      </c>
      <c r="D19" s="1" t="s">
        <v>5</v>
      </c>
      <c r="E19" s="18">
        <v>132659</v>
      </c>
      <c r="F19" s="1" t="s">
        <v>61</v>
      </c>
      <c r="G19" s="2">
        <v>40780</v>
      </c>
      <c r="H19" s="41">
        <v>36376</v>
      </c>
      <c r="I19" s="2" t="s">
        <v>4</v>
      </c>
      <c r="J19" s="2" t="s">
        <v>455</v>
      </c>
      <c r="K19" s="2" t="s">
        <v>242</v>
      </c>
      <c r="L19" s="3" t="s">
        <v>523</v>
      </c>
      <c r="M19" s="3"/>
      <c r="N19" s="3">
        <v>2015</v>
      </c>
      <c r="O19" s="3">
        <v>1999</v>
      </c>
      <c r="P19" s="3">
        <v>2011</v>
      </c>
      <c r="Q19" s="3">
        <v>10</v>
      </c>
      <c r="R19" s="3">
        <f>P19-O19</f>
        <v>12</v>
      </c>
      <c r="S19" s="3">
        <f>N19-P19</f>
        <v>4</v>
      </c>
      <c r="T19" s="3">
        <v>7</v>
      </c>
      <c r="U19" s="11">
        <f>Q19+R19+T19</f>
        <v>29</v>
      </c>
      <c r="V19" s="12">
        <v>3</v>
      </c>
      <c r="W19" s="12">
        <v>6</v>
      </c>
      <c r="X19" s="12"/>
      <c r="Y19" s="12">
        <f>W19+R19+T19</f>
        <v>25</v>
      </c>
      <c r="Z19" s="12" t="s">
        <v>509</v>
      </c>
      <c r="AA19" s="12">
        <f>U19+20</f>
        <v>49</v>
      </c>
      <c r="AB19" s="12">
        <f t="shared" si="1"/>
        <v>61</v>
      </c>
      <c r="AC19" s="12">
        <v>49</v>
      </c>
      <c r="AD19" s="29" t="s">
        <v>524</v>
      </c>
      <c r="AE19" s="3" t="s">
        <v>235</v>
      </c>
      <c r="AF19" s="3"/>
      <c r="AG19" s="18"/>
      <c r="AH19" s="3">
        <v>1</v>
      </c>
      <c r="AI19" s="13" t="s">
        <v>289</v>
      </c>
      <c r="AJ19" s="3"/>
      <c r="AK19" s="16" t="s">
        <v>40</v>
      </c>
      <c r="AL19" s="19"/>
    </row>
    <row r="20" spans="1:38" hidden="1" x14ac:dyDescent="0.25">
      <c r="A20" s="1" t="s">
        <v>13</v>
      </c>
      <c r="B20" s="1"/>
      <c r="C20" s="1" t="s">
        <v>4</v>
      </c>
      <c r="D20" s="1" t="s">
        <v>5</v>
      </c>
      <c r="E20" s="18">
        <v>75666</v>
      </c>
      <c r="F20" s="1" t="s">
        <v>14</v>
      </c>
      <c r="G20" s="2">
        <v>39645</v>
      </c>
      <c r="H20" s="6">
        <v>1999</v>
      </c>
      <c r="I20" s="2" t="s">
        <v>4</v>
      </c>
      <c r="J20" s="2"/>
      <c r="K20" s="2"/>
      <c r="L20" s="3"/>
      <c r="M20" s="3"/>
      <c r="N20" s="3"/>
      <c r="O20" s="3"/>
      <c r="P20" s="3"/>
      <c r="Q20" s="3"/>
      <c r="R20" s="3"/>
      <c r="S20" s="3"/>
      <c r="T20" s="3"/>
      <c r="U20" s="12">
        <v>19</v>
      </c>
      <c r="V20" s="12">
        <v>3</v>
      </c>
      <c r="W20" s="12"/>
      <c r="X20" s="12"/>
      <c r="Y20" s="12"/>
      <c r="Z20" s="12"/>
      <c r="AA20" s="12"/>
      <c r="AB20" s="12"/>
      <c r="AC20" s="12"/>
      <c r="AD20" s="29" t="s">
        <v>407</v>
      </c>
      <c r="AE20" s="3" t="s">
        <v>253</v>
      </c>
      <c r="AF20" s="3"/>
      <c r="AG20" s="18"/>
      <c r="AH20" s="3">
        <v>0</v>
      </c>
      <c r="AI20" s="13" t="s">
        <v>288</v>
      </c>
      <c r="AJ20" s="3"/>
      <c r="AK20" s="16" t="s">
        <v>40</v>
      </c>
      <c r="AL20" s="19"/>
    </row>
    <row r="21" spans="1:38" ht="15.75" x14ac:dyDescent="0.25">
      <c r="A21" s="1" t="s">
        <v>64</v>
      </c>
      <c r="B21" s="1">
        <v>1</v>
      </c>
      <c r="C21" s="1" t="s">
        <v>440</v>
      </c>
      <c r="D21" s="1" t="s">
        <v>46</v>
      </c>
      <c r="E21" s="18">
        <v>41286</v>
      </c>
      <c r="F21" s="1" t="s">
        <v>65</v>
      </c>
      <c r="G21" s="2">
        <v>38062</v>
      </c>
      <c r="H21" s="41">
        <v>36950</v>
      </c>
      <c r="I21" s="42" t="s">
        <v>474</v>
      </c>
      <c r="J21" s="42" t="s">
        <v>459</v>
      </c>
      <c r="K21" s="2"/>
      <c r="L21" s="1"/>
      <c r="M21" s="1"/>
      <c r="N21" s="1">
        <v>2016</v>
      </c>
      <c r="O21" s="1">
        <v>2001</v>
      </c>
      <c r="P21" s="1">
        <v>2004</v>
      </c>
      <c r="Q21" s="1">
        <v>25</v>
      </c>
      <c r="R21" s="3">
        <f t="shared" ref="R21:R33" si="3">P21-O21</f>
        <v>3</v>
      </c>
      <c r="S21" s="3">
        <f t="shared" ref="S21:S33" si="4">N21-P21</f>
        <v>12</v>
      </c>
      <c r="T21" s="1">
        <v>0</v>
      </c>
      <c r="U21" s="11">
        <f t="shared" ref="U21:U33" si="5">Q21+R21+T21</f>
        <v>28</v>
      </c>
      <c r="V21" s="12">
        <v>2</v>
      </c>
      <c r="W21" s="12">
        <v>15</v>
      </c>
      <c r="X21" s="12"/>
      <c r="Y21" s="12">
        <f t="shared" ref="Y21:Y33" si="6">W21+R21+T21</f>
        <v>18</v>
      </c>
      <c r="Z21" s="12">
        <v>65</v>
      </c>
      <c r="AA21" s="12">
        <v>65</v>
      </c>
      <c r="AB21" s="12">
        <f t="shared" si="1"/>
        <v>53</v>
      </c>
      <c r="AC21" s="12">
        <v>53</v>
      </c>
      <c r="AD21" s="29" t="s">
        <v>525</v>
      </c>
      <c r="AE21" s="1" t="s">
        <v>235</v>
      </c>
      <c r="AF21" s="1" t="s">
        <v>358</v>
      </c>
      <c r="AG21" s="18">
        <v>4</v>
      </c>
      <c r="AH21" s="1">
        <v>1</v>
      </c>
      <c r="AI21" s="15" t="s">
        <v>348</v>
      </c>
      <c r="AJ21" s="1"/>
      <c r="AK21" s="21">
        <v>42662</v>
      </c>
      <c r="AL21" s="19">
        <f>AK21-G21</f>
        <v>4600</v>
      </c>
    </row>
    <row r="22" spans="1:38" ht="15.75" x14ac:dyDescent="0.25">
      <c r="A22" s="1" t="s">
        <v>64</v>
      </c>
      <c r="B22" s="1">
        <v>1</v>
      </c>
      <c r="C22" s="1" t="s">
        <v>439</v>
      </c>
      <c r="D22" s="1" t="s">
        <v>46</v>
      </c>
      <c r="E22" s="20">
        <v>198475</v>
      </c>
      <c r="F22" s="1" t="s">
        <v>66</v>
      </c>
      <c r="G22" s="2">
        <v>42662</v>
      </c>
      <c r="H22" s="41">
        <v>36950</v>
      </c>
      <c r="I22" s="42" t="s">
        <v>474</v>
      </c>
      <c r="J22" s="42" t="s">
        <v>459</v>
      </c>
      <c r="K22" s="2" t="s">
        <v>389</v>
      </c>
      <c r="L22" s="1"/>
      <c r="M22" s="1"/>
      <c r="N22" s="1">
        <v>2016</v>
      </c>
      <c r="O22" s="1">
        <v>2001</v>
      </c>
      <c r="P22" s="1">
        <v>2016</v>
      </c>
      <c r="Q22" s="1">
        <v>25</v>
      </c>
      <c r="R22" s="1">
        <f t="shared" si="3"/>
        <v>15</v>
      </c>
      <c r="S22" s="3">
        <f t="shared" si="4"/>
        <v>0</v>
      </c>
      <c r="T22" s="1">
        <v>0</v>
      </c>
      <c r="U22" s="11">
        <f t="shared" si="5"/>
        <v>40</v>
      </c>
      <c r="V22" s="11">
        <v>3</v>
      </c>
      <c r="W22" s="11">
        <v>15</v>
      </c>
      <c r="X22" s="11"/>
      <c r="Y22" s="11">
        <f t="shared" si="6"/>
        <v>30</v>
      </c>
      <c r="Z22" s="11" t="s">
        <v>509</v>
      </c>
      <c r="AA22" s="11">
        <f>U22+20</f>
        <v>60</v>
      </c>
      <c r="AB22" s="12">
        <f t="shared" si="1"/>
        <v>65</v>
      </c>
      <c r="AC22" s="12">
        <v>60</v>
      </c>
      <c r="AD22" s="29" t="s">
        <v>526</v>
      </c>
      <c r="AE22" s="1" t="s">
        <v>235</v>
      </c>
      <c r="AF22" s="1" t="s">
        <v>358</v>
      </c>
      <c r="AG22" s="18">
        <v>4</v>
      </c>
      <c r="AH22" s="1">
        <v>1</v>
      </c>
      <c r="AI22" s="15" t="s">
        <v>335</v>
      </c>
      <c r="AJ22" s="1"/>
      <c r="AK22" s="21">
        <v>42662</v>
      </c>
      <c r="AL22" s="19">
        <f>AK22-G22</f>
        <v>0</v>
      </c>
    </row>
    <row r="23" spans="1:38" ht="15.75" x14ac:dyDescent="0.25">
      <c r="A23" s="1" t="s">
        <v>67</v>
      </c>
      <c r="B23" s="1">
        <v>1</v>
      </c>
      <c r="C23" s="1" t="s">
        <v>434</v>
      </c>
      <c r="D23" s="1" t="s">
        <v>46</v>
      </c>
      <c r="E23" s="18">
        <v>23317</v>
      </c>
      <c r="F23" s="1" t="s">
        <v>68</v>
      </c>
      <c r="G23" s="2">
        <v>36950</v>
      </c>
      <c r="H23" s="41">
        <v>36196</v>
      </c>
      <c r="I23" s="42" t="s">
        <v>4</v>
      </c>
      <c r="J23" s="42" t="s">
        <v>527</v>
      </c>
      <c r="K23" s="2"/>
      <c r="L23" s="1" t="s">
        <v>528</v>
      </c>
      <c r="M23" s="1"/>
      <c r="N23" s="1">
        <v>2013</v>
      </c>
      <c r="O23" s="1">
        <v>1999</v>
      </c>
      <c r="P23" s="1">
        <v>2001</v>
      </c>
      <c r="Q23" s="1">
        <v>15</v>
      </c>
      <c r="R23" s="1">
        <f t="shared" si="3"/>
        <v>2</v>
      </c>
      <c r="S23" s="3">
        <f t="shared" si="4"/>
        <v>12</v>
      </c>
      <c r="T23" s="1">
        <v>8</v>
      </c>
      <c r="U23" s="11">
        <f t="shared" si="5"/>
        <v>25</v>
      </c>
      <c r="V23" s="11">
        <v>3</v>
      </c>
      <c r="W23" s="11">
        <v>9</v>
      </c>
      <c r="X23" s="11"/>
      <c r="Y23" s="11">
        <f t="shared" si="6"/>
        <v>19</v>
      </c>
      <c r="Z23" s="11" t="s">
        <v>509</v>
      </c>
      <c r="AA23" s="11">
        <f>U23+20</f>
        <v>45</v>
      </c>
      <c r="AB23" s="12">
        <f t="shared" si="1"/>
        <v>53</v>
      </c>
      <c r="AC23" s="12">
        <v>45</v>
      </c>
      <c r="AD23" s="28" t="s">
        <v>529</v>
      </c>
      <c r="AE23" s="1" t="s">
        <v>235</v>
      </c>
      <c r="AF23" s="1" t="s">
        <v>353</v>
      </c>
      <c r="AG23" s="18"/>
      <c r="AH23" s="1">
        <v>1</v>
      </c>
      <c r="AI23" s="15" t="s">
        <v>290</v>
      </c>
      <c r="AJ23" s="1"/>
      <c r="AK23" s="21">
        <v>40473</v>
      </c>
      <c r="AL23" s="19">
        <f>AK23-G23</f>
        <v>3523</v>
      </c>
    </row>
    <row r="24" spans="1:38" ht="15.75" x14ac:dyDescent="0.25">
      <c r="A24" s="1" t="s">
        <v>69</v>
      </c>
      <c r="B24" s="1">
        <v>1</v>
      </c>
      <c r="C24" s="1" t="s">
        <v>438</v>
      </c>
      <c r="D24" s="1" t="s">
        <v>46</v>
      </c>
      <c r="E24" s="18">
        <v>98738</v>
      </c>
      <c r="F24" s="1" t="s">
        <v>70</v>
      </c>
      <c r="G24" s="2">
        <v>40401</v>
      </c>
      <c r="H24" s="41">
        <v>36376</v>
      </c>
      <c r="I24" s="42" t="s">
        <v>473</v>
      </c>
      <c r="J24" s="42" t="s">
        <v>462</v>
      </c>
      <c r="K24" s="2"/>
      <c r="L24" s="1"/>
      <c r="M24" s="1"/>
      <c r="N24" s="1">
        <v>2020</v>
      </c>
      <c r="O24" s="1">
        <v>1999</v>
      </c>
      <c r="P24" s="1">
        <v>2010</v>
      </c>
      <c r="Q24" s="1">
        <v>3</v>
      </c>
      <c r="R24" s="1">
        <f t="shared" si="3"/>
        <v>11</v>
      </c>
      <c r="S24" s="3">
        <f t="shared" si="4"/>
        <v>10</v>
      </c>
      <c r="T24" s="1">
        <v>5</v>
      </c>
      <c r="U24" s="11">
        <f t="shared" si="5"/>
        <v>19</v>
      </c>
      <c r="V24" s="11">
        <v>4</v>
      </c>
      <c r="W24" s="11">
        <v>1</v>
      </c>
      <c r="X24" s="11"/>
      <c r="Y24" s="11">
        <f t="shared" si="6"/>
        <v>17</v>
      </c>
      <c r="Z24" s="11" t="s">
        <v>513</v>
      </c>
      <c r="AA24" s="11">
        <f>U24+15</f>
        <v>34</v>
      </c>
      <c r="AB24" s="12">
        <f t="shared" si="1"/>
        <v>55</v>
      </c>
      <c r="AC24" s="12">
        <v>34</v>
      </c>
      <c r="AD24" s="28" t="s">
        <v>530</v>
      </c>
      <c r="AE24" s="1" t="s">
        <v>235</v>
      </c>
      <c r="AF24" s="1"/>
      <c r="AG24" s="18"/>
      <c r="AH24" s="1">
        <v>1</v>
      </c>
      <c r="AI24" s="15" t="s">
        <v>292</v>
      </c>
      <c r="AJ24" s="1"/>
      <c r="AK24" s="16" t="s">
        <v>40</v>
      </c>
      <c r="AL24" s="19"/>
    </row>
    <row r="25" spans="1:38" ht="15.75" x14ac:dyDescent="0.25">
      <c r="A25" s="1" t="s">
        <v>72</v>
      </c>
      <c r="B25" s="1">
        <v>2</v>
      </c>
      <c r="C25" s="1" t="s">
        <v>436</v>
      </c>
      <c r="D25" s="1" t="s">
        <v>46</v>
      </c>
      <c r="E25" s="18">
        <v>49048</v>
      </c>
      <c r="F25" s="1" t="s">
        <v>74</v>
      </c>
      <c r="G25" s="2">
        <v>38571</v>
      </c>
      <c r="H25" s="41">
        <v>37529</v>
      </c>
      <c r="I25" s="42" t="s">
        <v>473</v>
      </c>
      <c r="J25" s="42" t="s">
        <v>462</v>
      </c>
      <c r="K25" s="2"/>
      <c r="L25" s="1"/>
      <c r="M25" s="1"/>
      <c r="N25" s="1">
        <v>2020</v>
      </c>
      <c r="O25" s="1">
        <v>2002</v>
      </c>
      <c r="P25" s="1">
        <v>2005</v>
      </c>
      <c r="Q25" s="1">
        <v>3</v>
      </c>
      <c r="R25" s="1">
        <f t="shared" si="3"/>
        <v>3</v>
      </c>
      <c r="S25" s="3">
        <f t="shared" si="4"/>
        <v>15</v>
      </c>
      <c r="T25" s="1">
        <v>5</v>
      </c>
      <c r="U25" s="11">
        <f t="shared" si="5"/>
        <v>11</v>
      </c>
      <c r="V25" s="11">
        <v>3</v>
      </c>
      <c r="W25" s="11">
        <v>1</v>
      </c>
      <c r="X25" s="11"/>
      <c r="Y25" s="11">
        <f t="shared" si="6"/>
        <v>9</v>
      </c>
      <c r="Z25" s="11" t="s">
        <v>532</v>
      </c>
      <c r="AA25" s="11">
        <f>U25+5</f>
        <v>16</v>
      </c>
      <c r="AB25" s="11" t="s">
        <v>40</v>
      </c>
      <c r="AC25" s="11" t="s">
        <v>40</v>
      </c>
      <c r="AD25" s="28" t="s">
        <v>531</v>
      </c>
      <c r="AE25" s="1" t="s">
        <v>235</v>
      </c>
      <c r="AF25" s="1"/>
      <c r="AG25" s="18"/>
      <c r="AH25" s="1">
        <v>1</v>
      </c>
      <c r="AI25" s="15" t="s">
        <v>260</v>
      </c>
      <c r="AJ25" s="1"/>
      <c r="AK25" s="21">
        <v>44172</v>
      </c>
      <c r="AL25" s="19">
        <f>AK25-G25</f>
        <v>5601</v>
      </c>
    </row>
    <row r="26" spans="1:38" ht="15.75" x14ac:dyDescent="0.25">
      <c r="A26" s="1" t="s">
        <v>75</v>
      </c>
      <c r="B26" s="1">
        <v>2</v>
      </c>
      <c r="C26" s="1" t="s">
        <v>438</v>
      </c>
      <c r="D26" s="1" t="s">
        <v>46</v>
      </c>
      <c r="E26" s="18">
        <v>30073</v>
      </c>
      <c r="F26" s="1" t="s">
        <v>76</v>
      </c>
      <c r="G26" s="2">
        <v>37529</v>
      </c>
      <c r="H26" s="41">
        <v>37529</v>
      </c>
      <c r="I26" s="42" t="s">
        <v>468</v>
      </c>
      <c r="J26" s="42" t="s">
        <v>462</v>
      </c>
      <c r="K26" s="2"/>
      <c r="L26" s="1"/>
      <c r="M26" s="1"/>
      <c r="N26" s="1">
        <v>2019</v>
      </c>
      <c r="O26" s="1">
        <v>2002</v>
      </c>
      <c r="P26" s="1">
        <v>2002</v>
      </c>
      <c r="Q26" s="1">
        <v>15</v>
      </c>
      <c r="R26" s="1">
        <f t="shared" si="3"/>
        <v>0</v>
      </c>
      <c r="S26" s="3">
        <f t="shared" si="4"/>
        <v>17</v>
      </c>
      <c r="T26" s="1">
        <v>0</v>
      </c>
      <c r="U26" s="11">
        <f t="shared" si="5"/>
        <v>15</v>
      </c>
      <c r="V26" s="11">
        <v>2</v>
      </c>
      <c r="W26" s="11">
        <v>9</v>
      </c>
      <c r="X26" s="11"/>
      <c r="Y26" s="11">
        <f t="shared" si="6"/>
        <v>9</v>
      </c>
      <c r="Z26" s="11">
        <v>65</v>
      </c>
      <c r="AA26" s="11">
        <v>65</v>
      </c>
      <c r="AB26" s="12">
        <f t="shared" si="1"/>
        <v>48</v>
      </c>
      <c r="AC26" s="12">
        <v>48</v>
      </c>
      <c r="AD26" s="28" t="s">
        <v>535</v>
      </c>
      <c r="AE26" s="1" t="s">
        <v>235</v>
      </c>
      <c r="AF26" s="1" t="s">
        <v>358</v>
      </c>
      <c r="AG26" s="18">
        <v>5</v>
      </c>
      <c r="AH26" s="1">
        <v>1</v>
      </c>
      <c r="AI26" s="15" t="s">
        <v>349</v>
      </c>
      <c r="AJ26" s="1"/>
      <c r="AK26" s="16" t="s">
        <v>40</v>
      </c>
      <c r="AL26" s="19"/>
    </row>
    <row r="27" spans="1:38" ht="15.75" x14ac:dyDescent="0.25">
      <c r="A27" s="1" t="s">
        <v>75</v>
      </c>
      <c r="B27" s="1">
        <v>2</v>
      </c>
      <c r="C27" s="1" t="s">
        <v>438</v>
      </c>
      <c r="D27" s="1" t="s">
        <v>46</v>
      </c>
      <c r="E27" s="18">
        <v>186435</v>
      </c>
      <c r="F27" s="1" t="s">
        <v>77</v>
      </c>
      <c r="G27" s="2">
        <v>43016</v>
      </c>
      <c r="H27" s="41">
        <v>37529</v>
      </c>
      <c r="I27" s="42" t="s">
        <v>468</v>
      </c>
      <c r="J27" s="42" t="s">
        <v>462</v>
      </c>
      <c r="K27" s="2" t="s">
        <v>243</v>
      </c>
      <c r="L27" s="1"/>
      <c r="M27" s="1"/>
      <c r="N27" s="1">
        <v>2019</v>
      </c>
      <c r="O27" s="1">
        <v>2002</v>
      </c>
      <c r="P27" s="1">
        <v>2017</v>
      </c>
      <c r="Q27" s="1">
        <v>15</v>
      </c>
      <c r="R27" s="1">
        <f t="shared" si="3"/>
        <v>15</v>
      </c>
      <c r="S27" s="3">
        <f t="shared" si="4"/>
        <v>2</v>
      </c>
      <c r="T27" s="1">
        <v>0</v>
      </c>
      <c r="U27" s="11">
        <f t="shared" si="5"/>
        <v>30</v>
      </c>
      <c r="V27" s="11">
        <v>3</v>
      </c>
      <c r="W27" s="11">
        <v>9</v>
      </c>
      <c r="X27" s="11"/>
      <c r="Y27" s="11">
        <f t="shared" si="6"/>
        <v>24</v>
      </c>
      <c r="Z27" s="11" t="s">
        <v>509</v>
      </c>
      <c r="AA27" s="11">
        <f>U27+20</f>
        <v>50</v>
      </c>
      <c r="AB27" s="12">
        <f t="shared" si="1"/>
        <v>63</v>
      </c>
      <c r="AC27" s="12">
        <v>50</v>
      </c>
      <c r="AD27" s="28" t="s">
        <v>536</v>
      </c>
      <c r="AE27" s="1" t="s">
        <v>235</v>
      </c>
      <c r="AF27" s="1" t="s">
        <v>358</v>
      </c>
      <c r="AG27" s="18">
        <v>5</v>
      </c>
      <c r="AH27" s="1">
        <v>1</v>
      </c>
      <c r="AI27" s="15" t="s">
        <v>342</v>
      </c>
      <c r="AJ27" s="1"/>
      <c r="AK27" s="16" t="s">
        <v>40</v>
      </c>
      <c r="AL27" s="19"/>
    </row>
    <row r="28" spans="1:38" ht="15.75" x14ac:dyDescent="0.25">
      <c r="A28" s="1" t="s">
        <v>78</v>
      </c>
      <c r="B28" s="1">
        <v>3</v>
      </c>
      <c r="C28" s="1" t="s">
        <v>434</v>
      </c>
      <c r="D28" s="1" t="s">
        <v>5</v>
      </c>
      <c r="E28" s="18">
        <v>27453</v>
      </c>
      <c r="F28" s="1" t="s">
        <v>79</v>
      </c>
      <c r="G28" s="2">
        <v>37377</v>
      </c>
      <c r="H28" s="41">
        <v>37377</v>
      </c>
      <c r="I28" s="42" t="s">
        <v>482</v>
      </c>
      <c r="J28" s="42" t="s">
        <v>483</v>
      </c>
      <c r="K28" s="2"/>
      <c r="L28" s="1" t="s">
        <v>537</v>
      </c>
      <c r="M28" s="1"/>
      <c r="N28" s="1">
        <v>2021</v>
      </c>
      <c r="O28" s="1">
        <v>2002</v>
      </c>
      <c r="P28" s="1">
        <v>2002</v>
      </c>
      <c r="Q28" s="1">
        <v>6</v>
      </c>
      <c r="R28" s="1">
        <f t="shared" si="3"/>
        <v>0</v>
      </c>
      <c r="S28" s="3">
        <f t="shared" si="4"/>
        <v>19</v>
      </c>
      <c r="T28" s="1">
        <v>7</v>
      </c>
      <c r="U28" s="11">
        <f t="shared" si="5"/>
        <v>13</v>
      </c>
      <c r="V28" s="11">
        <v>3</v>
      </c>
      <c r="W28" s="11">
        <v>3</v>
      </c>
      <c r="X28" s="11"/>
      <c r="Y28" s="11">
        <f t="shared" si="6"/>
        <v>10</v>
      </c>
      <c r="Z28" s="11" t="s">
        <v>509</v>
      </c>
      <c r="AA28" s="11">
        <f>U28+20</f>
        <v>33</v>
      </c>
      <c r="AB28" s="12">
        <f t="shared" si="1"/>
        <v>46</v>
      </c>
      <c r="AC28" s="12">
        <v>33</v>
      </c>
      <c r="AD28" s="28" t="s">
        <v>599</v>
      </c>
      <c r="AE28" s="1" t="s">
        <v>235</v>
      </c>
      <c r="AF28" s="1" t="s">
        <v>353</v>
      </c>
      <c r="AG28" s="18"/>
      <c r="AH28" s="1">
        <v>1</v>
      </c>
      <c r="AI28" s="15" t="s">
        <v>293</v>
      </c>
      <c r="AJ28" s="1"/>
      <c r="AK28" s="21">
        <v>40842</v>
      </c>
      <c r="AL28" s="19">
        <f>AK28-G28</f>
        <v>3465</v>
      </c>
    </row>
    <row r="29" spans="1:38" ht="15.75" x14ac:dyDescent="0.25">
      <c r="A29" s="1" t="s">
        <v>80</v>
      </c>
      <c r="B29" s="1">
        <v>3</v>
      </c>
      <c r="C29" s="1" t="s">
        <v>439</v>
      </c>
      <c r="D29" s="1" t="s">
        <v>46</v>
      </c>
      <c r="E29" s="18">
        <v>33906</v>
      </c>
      <c r="F29" s="1" t="s">
        <v>81</v>
      </c>
      <c r="G29" s="2">
        <v>37767</v>
      </c>
      <c r="H29" s="41">
        <v>37767</v>
      </c>
      <c r="I29" s="40" t="s">
        <v>390</v>
      </c>
      <c r="J29" s="2" t="s">
        <v>472</v>
      </c>
      <c r="K29" s="2"/>
      <c r="L29" s="1"/>
      <c r="M29" s="1"/>
      <c r="N29" s="1">
        <v>2013</v>
      </c>
      <c r="O29" s="1">
        <v>2003</v>
      </c>
      <c r="P29" s="1">
        <v>2003</v>
      </c>
      <c r="Q29" s="1">
        <v>15</v>
      </c>
      <c r="R29" s="1">
        <f t="shared" si="3"/>
        <v>0</v>
      </c>
      <c r="S29" s="3">
        <f t="shared" si="4"/>
        <v>10</v>
      </c>
      <c r="T29" s="1">
        <v>-3</v>
      </c>
      <c r="U29" s="11">
        <f t="shared" si="5"/>
        <v>12</v>
      </c>
      <c r="V29" s="11">
        <v>5</v>
      </c>
      <c r="W29" s="11">
        <v>9</v>
      </c>
      <c r="X29" s="11"/>
      <c r="Y29" s="11">
        <f t="shared" si="6"/>
        <v>6</v>
      </c>
      <c r="Z29" s="11" t="s">
        <v>521</v>
      </c>
      <c r="AA29" s="11">
        <f>U29+3</f>
        <v>15</v>
      </c>
      <c r="AB29" s="12" t="s">
        <v>40</v>
      </c>
      <c r="AC29" s="12" t="s">
        <v>40</v>
      </c>
      <c r="AD29" s="28" t="s">
        <v>542</v>
      </c>
      <c r="AE29" s="1" t="s">
        <v>235</v>
      </c>
      <c r="AF29" s="1" t="s">
        <v>358</v>
      </c>
      <c r="AG29" s="18">
        <v>6</v>
      </c>
      <c r="AH29" s="1">
        <v>1</v>
      </c>
      <c r="AI29" s="15" t="s">
        <v>391</v>
      </c>
      <c r="AJ29" s="1"/>
      <c r="AK29" s="16" t="s">
        <v>40</v>
      </c>
      <c r="AL29" s="19"/>
    </row>
    <row r="30" spans="1:38" ht="15.75" x14ac:dyDescent="0.25">
      <c r="A30" s="1" t="s">
        <v>80</v>
      </c>
      <c r="B30" s="1">
        <v>3</v>
      </c>
      <c r="C30" s="1" t="s">
        <v>439</v>
      </c>
      <c r="D30" s="1" t="s">
        <v>46</v>
      </c>
      <c r="E30" s="20">
        <v>198473</v>
      </c>
      <c r="F30" s="1" t="s">
        <v>82</v>
      </c>
      <c r="G30" s="2">
        <v>41553</v>
      </c>
      <c r="H30" s="41">
        <v>37767</v>
      </c>
      <c r="I30" s="2" t="s">
        <v>390</v>
      </c>
      <c r="J30" s="2" t="s">
        <v>472</v>
      </c>
      <c r="K30" s="2" t="s">
        <v>241</v>
      </c>
      <c r="L30" s="1"/>
      <c r="M30" s="1">
        <v>22</v>
      </c>
      <c r="N30" s="1">
        <v>2013</v>
      </c>
      <c r="O30" s="1">
        <v>2003</v>
      </c>
      <c r="P30" s="1">
        <v>2013</v>
      </c>
      <c r="Q30" s="1">
        <v>15</v>
      </c>
      <c r="R30" s="1">
        <f t="shared" si="3"/>
        <v>10</v>
      </c>
      <c r="S30" s="3">
        <f t="shared" si="4"/>
        <v>0</v>
      </c>
      <c r="T30" s="1">
        <v>-3</v>
      </c>
      <c r="U30" s="11">
        <f t="shared" si="5"/>
        <v>22</v>
      </c>
      <c r="V30" s="11">
        <v>5</v>
      </c>
      <c r="W30" s="11">
        <v>9</v>
      </c>
      <c r="X30" s="11"/>
      <c r="Y30" s="11">
        <f t="shared" si="6"/>
        <v>16</v>
      </c>
      <c r="Z30" s="11" t="s">
        <v>522</v>
      </c>
      <c r="AA30" s="11">
        <f>U30+10</f>
        <v>32</v>
      </c>
      <c r="AB30" s="12">
        <f t="shared" si="1"/>
        <v>65</v>
      </c>
      <c r="AC30" s="12">
        <v>32</v>
      </c>
      <c r="AD30" s="28" t="s">
        <v>591</v>
      </c>
      <c r="AE30" s="1" t="s">
        <v>235</v>
      </c>
      <c r="AF30" s="1" t="s">
        <v>360</v>
      </c>
      <c r="AG30" s="18">
        <v>6</v>
      </c>
      <c r="AH30" s="1">
        <v>1</v>
      </c>
      <c r="AI30" s="15" t="s">
        <v>294</v>
      </c>
      <c r="AJ30" s="1"/>
      <c r="AK30" s="16" t="s">
        <v>40</v>
      </c>
      <c r="AL30" s="19"/>
    </row>
    <row r="31" spans="1:38" ht="15.75" x14ac:dyDescent="0.25">
      <c r="A31" s="1" t="s">
        <v>83</v>
      </c>
      <c r="B31" s="1">
        <v>3</v>
      </c>
      <c r="C31" s="1" t="s">
        <v>438</v>
      </c>
      <c r="D31" s="1" t="s">
        <v>46</v>
      </c>
      <c r="E31" s="18">
        <v>33908</v>
      </c>
      <c r="F31" s="1" t="s">
        <v>84</v>
      </c>
      <c r="G31" s="2">
        <v>37767</v>
      </c>
      <c r="H31" s="41">
        <v>37767</v>
      </c>
      <c r="I31" s="42" t="s">
        <v>471</v>
      </c>
      <c r="J31" s="42" t="s">
        <v>470</v>
      </c>
      <c r="K31" s="2"/>
      <c r="L31" s="1" t="s">
        <v>538</v>
      </c>
      <c r="M31" s="1"/>
      <c r="N31" s="1">
        <v>2016</v>
      </c>
      <c r="O31" s="1">
        <v>2003</v>
      </c>
      <c r="P31" s="1">
        <v>2003</v>
      </c>
      <c r="Q31" s="1">
        <v>9</v>
      </c>
      <c r="R31" s="1">
        <f t="shared" si="3"/>
        <v>0</v>
      </c>
      <c r="S31" s="3">
        <f t="shared" si="4"/>
        <v>13</v>
      </c>
      <c r="T31" s="1">
        <v>3</v>
      </c>
      <c r="U31" s="11">
        <f t="shared" si="5"/>
        <v>12</v>
      </c>
      <c r="V31" s="11">
        <v>2</v>
      </c>
      <c r="W31" s="11">
        <v>3</v>
      </c>
      <c r="X31" s="11"/>
      <c r="Y31" s="11">
        <f t="shared" si="6"/>
        <v>6</v>
      </c>
      <c r="Z31" s="11" t="s">
        <v>522</v>
      </c>
      <c r="AA31" s="11">
        <f>U31+10</f>
        <v>22</v>
      </c>
      <c r="AB31" s="11" t="s">
        <v>40</v>
      </c>
      <c r="AC31" s="11" t="s">
        <v>40</v>
      </c>
      <c r="AD31" s="28" t="s">
        <v>539</v>
      </c>
      <c r="AE31" s="1" t="s">
        <v>235</v>
      </c>
      <c r="AF31" s="1" t="s">
        <v>358</v>
      </c>
      <c r="AG31" s="18">
        <v>7</v>
      </c>
      <c r="AH31" s="1">
        <v>1</v>
      </c>
      <c r="AI31" s="15" t="s">
        <v>350</v>
      </c>
      <c r="AJ31" s="3" t="s">
        <v>376</v>
      </c>
      <c r="AK31" s="16" t="s">
        <v>40</v>
      </c>
      <c r="AL31" s="19"/>
    </row>
    <row r="32" spans="1:38" ht="15.75" x14ac:dyDescent="0.25">
      <c r="A32" s="1" t="s">
        <v>83</v>
      </c>
      <c r="B32" s="1">
        <v>3</v>
      </c>
      <c r="C32" s="1" t="s">
        <v>449</v>
      </c>
      <c r="D32" s="1" t="s">
        <v>46</v>
      </c>
      <c r="E32" s="20">
        <v>198474</v>
      </c>
      <c r="F32" s="1" t="s">
        <v>39</v>
      </c>
      <c r="G32" s="2">
        <v>42641</v>
      </c>
      <c r="H32" s="41">
        <v>37767</v>
      </c>
      <c r="I32" s="42" t="s">
        <v>471</v>
      </c>
      <c r="J32" s="42" t="s">
        <v>470</v>
      </c>
      <c r="K32" s="2" t="s">
        <v>246</v>
      </c>
      <c r="L32" s="1" t="s">
        <v>538</v>
      </c>
      <c r="M32" s="1" t="s">
        <v>540</v>
      </c>
      <c r="N32" s="1">
        <v>2016</v>
      </c>
      <c r="O32" s="1">
        <v>2003</v>
      </c>
      <c r="P32" s="1">
        <v>2016</v>
      </c>
      <c r="Q32" s="1">
        <v>9</v>
      </c>
      <c r="R32" s="1">
        <f t="shared" si="3"/>
        <v>13</v>
      </c>
      <c r="S32" s="3">
        <f t="shared" si="4"/>
        <v>0</v>
      </c>
      <c r="T32" s="1">
        <v>3</v>
      </c>
      <c r="U32" s="11">
        <f t="shared" si="5"/>
        <v>25</v>
      </c>
      <c r="V32" s="11">
        <v>3</v>
      </c>
      <c r="W32" s="11">
        <v>3</v>
      </c>
      <c r="X32" s="11"/>
      <c r="Y32" s="11">
        <f t="shared" si="6"/>
        <v>19</v>
      </c>
      <c r="Z32" s="11" t="s">
        <v>509</v>
      </c>
      <c r="AA32" s="11">
        <f>U32+20</f>
        <v>45</v>
      </c>
      <c r="AB32" s="12">
        <f t="shared" si="1"/>
        <v>65</v>
      </c>
      <c r="AC32" s="12">
        <v>45</v>
      </c>
      <c r="AD32" s="28" t="s">
        <v>541</v>
      </c>
      <c r="AE32" s="1" t="s">
        <v>235</v>
      </c>
      <c r="AF32" s="1" t="s">
        <v>360</v>
      </c>
      <c r="AG32" s="18">
        <v>7</v>
      </c>
      <c r="AH32" s="1">
        <v>1</v>
      </c>
      <c r="AI32" s="15" t="s">
        <v>342</v>
      </c>
      <c r="AJ32" s="1"/>
      <c r="AK32" s="16" t="s">
        <v>40</v>
      </c>
      <c r="AL32" s="19"/>
    </row>
    <row r="33" spans="1:38" ht="15.75" x14ac:dyDescent="0.25">
      <c r="A33" s="8" t="s">
        <v>87</v>
      </c>
      <c r="B33" s="8">
        <v>3</v>
      </c>
      <c r="C33" s="8" t="s">
        <v>447</v>
      </c>
      <c r="D33" s="8" t="s">
        <v>5</v>
      </c>
      <c r="E33" s="18">
        <v>102484</v>
      </c>
      <c r="F33" s="8" t="s">
        <v>89</v>
      </c>
      <c r="G33" s="9">
        <v>40466</v>
      </c>
      <c r="H33" s="47">
        <v>37767</v>
      </c>
      <c r="I33" s="48" t="s">
        <v>486</v>
      </c>
      <c r="J33" s="48" t="s">
        <v>487</v>
      </c>
      <c r="K33" s="9" t="s">
        <v>254</v>
      </c>
      <c r="L33" s="8"/>
      <c r="M33" s="8"/>
      <c r="N33" s="8">
        <v>2010</v>
      </c>
      <c r="O33" s="8">
        <v>2003</v>
      </c>
      <c r="P33" s="8">
        <v>2010</v>
      </c>
      <c r="Q33" s="8">
        <v>10</v>
      </c>
      <c r="R33" s="8">
        <f t="shared" si="3"/>
        <v>7</v>
      </c>
      <c r="S33" s="51">
        <f t="shared" si="4"/>
        <v>0</v>
      </c>
      <c r="T33" s="8">
        <v>0</v>
      </c>
      <c r="U33" s="8">
        <f t="shared" si="5"/>
        <v>17</v>
      </c>
      <c r="V33" s="8">
        <v>2</v>
      </c>
      <c r="W33" s="8">
        <v>6</v>
      </c>
      <c r="X33" s="8"/>
      <c r="Y33" s="8">
        <f t="shared" si="6"/>
        <v>13</v>
      </c>
      <c r="Z33" s="8">
        <v>65</v>
      </c>
      <c r="AA33" s="8">
        <v>65</v>
      </c>
      <c r="AB33" s="51">
        <f t="shared" ref="AB33" si="7">65-S33</f>
        <v>65</v>
      </c>
      <c r="AC33" s="51">
        <v>65</v>
      </c>
      <c r="AD33" s="49" t="s">
        <v>543</v>
      </c>
      <c r="AE33" s="8" t="s">
        <v>235</v>
      </c>
      <c r="AF33" s="8" t="s">
        <v>358</v>
      </c>
      <c r="AG33" s="20">
        <v>8</v>
      </c>
      <c r="AH33" s="8">
        <v>1</v>
      </c>
      <c r="AI33" s="10" t="s">
        <v>335</v>
      </c>
      <c r="AJ33" s="8"/>
      <c r="AK33" s="20" t="s">
        <v>40</v>
      </c>
      <c r="AL33" s="50"/>
    </row>
    <row r="34" spans="1:38" hidden="1" x14ac:dyDescent="0.25">
      <c r="A34" s="1" t="s">
        <v>83</v>
      </c>
      <c r="B34" s="1"/>
      <c r="C34" s="1" t="s">
        <v>4</v>
      </c>
      <c r="D34" s="1" t="s">
        <v>46</v>
      </c>
      <c r="E34" s="18">
        <v>45927</v>
      </c>
      <c r="F34" s="1" t="s">
        <v>85</v>
      </c>
      <c r="G34" s="2">
        <v>38243</v>
      </c>
      <c r="H34" s="6">
        <v>2003</v>
      </c>
      <c r="I34" s="2" t="s">
        <v>4</v>
      </c>
      <c r="J34" s="2"/>
      <c r="K34" s="2" t="s">
        <v>244</v>
      </c>
      <c r="L34" s="1" t="s">
        <v>402</v>
      </c>
      <c r="M34" s="1"/>
      <c r="N34" s="1"/>
      <c r="O34" s="1"/>
      <c r="P34" s="1"/>
      <c r="Q34" s="1"/>
      <c r="R34" s="1"/>
      <c r="S34" s="1"/>
      <c r="T34" s="1"/>
      <c r="U34" s="11">
        <v>26</v>
      </c>
      <c r="V34" s="11">
        <v>2</v>
      </c>
      <c r="W34" s="11"/>
      <c r="X34" s="11"/>
      <c r="Y34" s="11"/>
      <c r="Z34" s="11"/>
      <c r="AA34" s="11"/>
      <c r="AB34" s="11"/>
      <c r="AC34" s="11"/>
      <c r="AD34" s="28" t="s">
        <v>408</v>
      </c>
      <c r="AE34" s="1" t="s">
        <v>253</v>
      </c>
      <c r="AF34" s="1"/>
      <c r="AG34" s="18"/>
      <c r="AH34" s="1">
        <v>0</v>
      </c>
      <c r="AI34" s="15" t="s">
        <v>256</v>
      </c>
      <c r="AJ34" s="1" t="s">
        <v>377</v>
      </c>
      <c r="AK34" s="16" t="s">
        <v>40</v>
      </c>
      <c r="AL34" s="19"/>
    </row>
    <row r="35" spans="1:38" ht="15.75" x14ac:dyDescent="0.25">
      <c r="A35" s="8" t="s">
        <v>87</v>
      </c>
      <c r="B35" s="8">
        <v>3</v>
      </c>
      <c r="C35" s="8" t="s">
        <v>438</v>
      </c>
      <c r="D35" s="8" t="s">
        <v>5</v>
      </c>
      <c r="E35" s="18">
        <v>33888</v>
      </c>
      <c r="F35" s="8" t="s">
        <v>88</v>
      </c>
      <c r="G35" s="9">
        <v>37767</v>
      </c>
      <c r="H35" s="47">
        <v>37767</v>
      </c>
      <c r="I35" s="48" t="s">
        <v>4</v>
      </c>
      <c r="J35" s="48" t="s">
        <v>484</v>
      </c>
      <c r="K35" s="9"/>
      <c r="L35" s="8"/>
      <c r="M35" s="8"/>
      <c r="N35" s="8">
        <v>2010</v>
      </c>
      <c r="O35" s="8">
        <v>2003</v>
      </c>
      <c r="P35" s="8">
        <v>2003</v>
      </c>
      <c r="Q35" s="8">
        <v>30</v>
      </c>
      <c r="R35" s="8">
        <f>P35-O35</f>
        <v>0</v>
      </c>
      <c r="S35" s="51">
        <f>N35-P35</f>
        <v>7</v>
      </c>
      <c r="T35" s="8">
        <v>0</v>
      </c>
      <c r="U35" s="8">
        <f>Q35+R35+T35</f>
        <v>30</v>
      </c>
      <c r="V35" s="8">
        <v>1</v>
      </c>
      <c r="W35" s="8">
        <v>10</v>
      </c>
      <c r="X35" s="8"/>
      <c r="Y35" s="8">
        <f>W35+R35+T35</f>
        <v>10</v>
      </c>
      <c r="Z35" s="8">
        <v>65</v>
      </c>
      <c r="AA35" s="8">
        <v>65</v>
      </c>
      <c r="AB35" s="51">
        <f t="shared" ref="AB35:AB38" si="8">65-S35</f>
        <v>58</v>
      </c>
      <c r="AC35" s="51">
        <v>58</v>
      </c>
      <c r="AD35" s="49" t="s">
        <v>544</v>
      </c>
      <c r="AE35" s="8" t="s">
        <v>235</v>
      </c>
      <c r="AF35" s="8" t="s">
        <v>358</v>
      </c>
      <c r="AG35" s="20">
        <v>8</v>
      </c>
      <c r="AH35" s="8">
        <v>1</v>
      </c>
      <c r="AI35" s="10" t="s">
        <v>351</v>
      </c>
      <c r="AJ35" s="8"/>
      <c r="AK35" s="20" t="s">
        <v>40</v>
      </c>
      <c r="AL35" s="50"/>
    </row>
    <row r="36" spans="1:38" ht="15.75" x14ac:dyDescent="0.25">
      <c r="A36" s="1" t="s">
        <v>90</v>
      </c>
      <c r="B36" s="1">
        <v>3</v>
      </c>
      <c r="C36" s="1" t="s">
        <v>438</v>
      </c>
      <c r="D36" s="1" t="s">
        <v>46</v>
      </c>
      <c r="E36" s="18">
        <v>33898</v>
      </c>
      <c r="F36" s="1" t="s">
        <v>91</v>
      </c>
      <c r="G36" s="2">
        <v>37767</v>
      </c>
      <c r="H36" s="41">
        <v>37767</v>
      </c>
      <c r="I36" s="42" t="s">
        <v>468</v>
      </c>
      <c r="J36" s="42" t="s">
        <v>470</v>
      </c>
      <c r="K36" s="2"/>
      <c r="L36" s="1"/>
      <c r="M36" s="1"/>
      <c r="N36" s="1">
        <v>2013</v>
      </c>
      <c r="O36" s="1">
        <v>2003</v>
      </c>
      <c r="P36" s="1">
        <v>2003</v>
      </c>
      <c r="Q36" s="1">
        <v>15</v>
      </c>
      <c r="R36" s="1">
        <f>P36-O36</f>
        <v>0</v>
      </c>
      <c r="S36" s="3">
        <f>N36-P36</f>
        <v>10</v>
      </c>
      <c r="T36" s="1">
        <v>0</v>
      </c>
      <c r="U36" s="11">
        <f>Q36+R36+T36</f>
        <v>15</v>
      </c>
      <c r="V36" s="11">
        <v>2</v>
      </c>
      <c r="W36" s="11">
        <v>9</v>
      </c>
      <c r="X36" s="11"/>
      <c r="Y36" s="11">
        <f>W36+R36+T36</f>
        <v>9</v>
      </c>
      <c r="Z36" s="11">
        <v>65</v>
      </c>
      <c r="AA36" s="11">
        <v>65</v>
      </c>
      <c r="AB36" s="12">
        <f t="shared" si="8"/>
        <v>55</v>
      </c>
      <c r="AC36" s="12">
        <v>55</v>
      </c>
      <c r="AD36" s="28" t="s">
        <v>545</v>
      </c>
      <c r="AE36" s="1" t="s">
        <v>235</v>
      </c>
      <c r="AF36" s="1" t="s">
        <v>353</v>
      </c>
      <c r="AG36" s="18"/>
      <c r="AH36" s="1">
        <v>1</v>
      </c>
      <c r="AI36" s="15" t="s">
        <v>296</v>
      </c>
      <c r="AJ36" s="1"/>
      <c r="AK36" s="16" t="s">
        <v>40</v>
      </c>
      <c r="AL36" s="19"/>
    </row>
    <row r="37" spans="1:38" ht="15.75" x14ac:dyDescent="0.25">
      <c r="A37" s="1" t="s">
        <v>92</v>
      </c>
      <c r="B37" s="1">
        <v>3</v>
      </c>
      <c r="C37" s="1" t="s">
        <v>438</v>
      </c>
      <c r="D37" s="1" t="s">
        <v>46</v>
      </c>
      <c r="E37" s="18">
        <v>33893</v>
      </c>
      <c r="F37" s="1" t="s">
        <v>93</v>
      </c>
      <c r="G37" s="2">
        <v>37767</v>
      </c>
      <c r="H37" s="41">
        <v>37767</v>
      </c>
      <c r="I37" s="42" t="s">
        <v>468</v>
      </c>
      <c r="J37" s="42" t="s">
        <v>470</v>
      </c>
      <c r="K37" s="2"/>
      <c r="L37" s="1"/>
      <c r="M37" s="1"/>
      <c r="N37" s="1">
        <v>2010</v>
      </c>
      <c r="O37" s="1">
        <v>2003</v>
      </c>
      <c r="P37" s="1">
        <v>2003</v>
      </c>
      <c r="Q37" s="1">
        <v>15</v>
      </c>
      <c r="R37" s="1">
        <f>P37-O37</f>
        <v>0</v>
      </c>
      <c r="S37" s="3">
        <f>N37-P37</f>
        <v>7</v>
      </c>
      <c r="T37" s="1">
        <v>0</v>
      </c>
      <c r="U37" s="11">
        <f t="shared" ref="U37:U45" si="9">Q37+R37+T37</f>
        <v>15</v>
      </c>
      <c r="V37" s="11">
        <v>2</v>
      </c>
      <c r="W37" s="11">
        <v>9</v>
      </c>
      <c r="X37" s="11"/>
      <c r="Y37" s="11">
        <f>W37+R37+T37</f>
        <v>9</v>
      </c>
      <c r="Z37" s="11">
        <v>65</v>
      </c>
      <c r="AA37" s="11">
        <v>65</v>
      </c>
      <c r="AB37" s="12">
        <f t="shared" si="8"/>
        <v>58</v>
      </c>
      <c r="AC37" s="12">
        <v>58</v>
      </c>
      <c r="AD37" s="28" t="s">
        <v>545</v>
      </c>
      <c r="AE37" s="1" t="s">
        <v>235</v>
      </c>
      <c r="AF37" s="1" t="s">
        <v>353</v>
      </c>
      <c r="AG37" s="18"/>
      <c r="AH37" s="1">
        <v>1</v>
      </c>
      <c r="AI37" s="15" t="s">
        <v>297</v>
      </c>
      <c r="AJ37" s="1"/>
      <c r="AK37" s="21">
        <v>39792</v>
      </c>
      <c r="AL37" s="19">
        <f>AK37-G37</f>
        <v>2025</v>
      </c>
    </row>
    <row r="38" spans="1:38" ht="15.75" x14ac:dyDescent="0.25">
      <c r="A38" s="1" t="s">
        <v>94</v>
      </c>
      <c r="B38" s="1">
        <v>3</v>
      </c>
      <c r="C38" s="1" t="s">
        <v>438</v>
      </c>
      <c r="D38" s="1" t="s">
        <v>5</v>
      </c>
      <c r="E38" s="18" t="s">
        <v>371</v>
      </c>
      <c r="F38" s="1" t="s">
        <v>95</v>
      </c>
      <c r="G38" s="2">
        <v>38243</v>
      </c>
      <c r="H38" s="41">
        <v>37767</v>
      </c>
      <c r="I38" s="42" t="s">
        <v>4</v>
      </c>
      <c r="J38" s="42" t="s">
        <v>466</v>
      </c>
      <c r="K38" s="2"/>
      <c r="L38" s="1" t="s">
        <v>546</v>
      </c>
      <c r="M38" s="1"/>
      <c r="N38" s="1">
        <v>2021</v>
      </c>
      <c r="O38" s="1">
        <v>2003</v>
      </c>
      <c r="P38" s="1">
        <v>2004</v>
      </c>
      <c r="Q38" s="1">
        <v>10</v>
      </c>
      <c r="R38" s="1">
        <f>P38-O38</f>
        <v>1</v>
      </c>
      <c r="S38" s="3">
        <f>N38-P38</f>
        <v>17</v>
      </c>
      <c r="T38" s="1">
        <v>11</v>
      </c>
      <c r="U38" s="11">
        <f t="shared" si="9"/>
        <v>22</v>
      </c>
      <c r="V38" s="11">
        <v>2</v>
      </c>
      <c r="W38" s="11">
        <v>9</v>
      </c>
      <c r="X38" s="11">
        <v>-11</v>
      </c>
      <c r="Y38" s="11">
        <f>W38+R38+T38+X38</f>
        <v>10</v>
      </c>
      <c r="Z38" s="11">
        <v>65</v>
      </c>
      <c r="AA38" s="11">
        <v>65</v>
      </c>
      <c r="AB38" s="12">
        <f t="shared" si="8"/>
        <v>48</v>
      </c>
      <c r="AC38" s="12">
        <v>48</v>
      </c>
      <c r="AD38" s="28" t="s">
        <v>548</v>
      </c>
      <c r="AE38" s="1" t="s">
        <v>235</v>
      </c>
      <c r="AF38" s="1" t="s">
        <v>353</v>
      </c>
      <c r="AG38" s="18"/>
      <c r="AH38" s="1">
        <v>1</v>
      </c>
      <c r="AI38" s="15" t="s">
        <v>392</v>
      </c>
      <c r="AJ38" s="1" t="s">
        <v>379</v>
      </c>
      <c r="AK38" s="21">
        <v>40523</v>
      </c>
      <c r="AL38" s="19">
        <f>AK38-G38</f>
        <v>2280</v>
      </c>
    </row>
    <row r="39" spans="1:38" ht="15.75" x14ac:dyDescent="0.25">
      <c r="A39" s="1" t="s">
        <v>98</v>
      </c>
      <c r="B39" s="1">
        <v>3</v>
      </c>
      <c r="C39" s="1" t="s">
        <v>441</v>
      </c>
      <c r="D39" s="1" t="s">
        <v>46</v>
      </c>
      <c r="E39" s="18">
        <v>45931</v>
      </c>
      <c r="F39" s="1" t="s">
        <v>100</v>
      </c>
      <c r="G39" s="2">
        <v>38243</v>
      </c>
      <c r="H39" s="41">
        <v>37767</v>
      </c>
      <c r="I39" s="42" t="s">
        <v>62</v>
      </c>
      <c r="J39" s="42" t="s">
        <v>469</v>
      </c>
      <c r="K39" s="2" t="s">
        <v>244</v>
      </c>
      <c r="L39" s="1" t="s">
        <v>552</v>
      </c>
      <c r="M39" s="1"/>
      <c r="N39" s="1">
        <v>2004</v>
      </c>
      <c r="O39" s="1">
        <v>2003</v>
      </c>
      <c r="P39" s="1">
        <v>2004</v>
      </c>
      <c r="Q39" s="1">
        <v>3</v>
      </c>
      <c r="R39" s="1">
        <f>P39-O39</f>
        <v>1</v>
      </c>
      <c r="S39" s="3">
        <f>N39-P39</f>
        <v>0</v>
      </c>
      <c r="T39" s="1">
        <v>5</v>
      </c>
      <c r="U39" s="11">
        <f t="shared" si="9"/>
        <v>9</v>
      </c>
      <c r="V39" s="11">
        <v>3</v>
      </c>
      <c r="W39" s="11">
        <v>1</v>
      </c>
      <c r="X39" s="11"/>
      <c r="Y39" s="11">
        <f>W39+R39+T39+X39</f>
        <v>7</v>
      </c>
      <c r="Z39" s="11" t="s">
        <v>532</v>
      </c>
      <c r="AA39" s="11">
        <f>U39+5</f>
        <v>14</v>
      </c>
      <c r="AB39" s="11" t="s">
        <v>40</v>
      </c>
      <c r="AC39" s="11" t="s">
        <v>40</v>
      </c>
      <c r="AD39" s="28" t="s">
        <v>549</v>
      </c>
      <c r="AE39" s="1" t="s">
        <v>235</v>
      </c>
      <c r="AF39" s="1"/>
      <c r="AG39" s="18"/>
      <c r="AH39" s="1">
        <v>1</v>
      </c>
      <c r="AI39" s="15" t="s">
        <v>301</v>
      </c>
      <c r="AJ39" s="1"/>
      <c r="AK39" s="16" t="s">
        <v>40</v>
      </c>
      <c r="AL39" s="19"/>
    </row>
    <row r="40" spans="1:38" hidden="1" x14ac:dyDescent="0.25">
      <c r="A40" s="1" t="s">
        <v>96</v>
      </c>
      <c r="B40" s="1"/>
      <c r="C40" s="1" t="s">
        <v>4</v>
      </c>
      <c r="D40" s="1" t="s">
        <v>5</v>
      </c>
      <c r="E40" s="18">
        <v>159988</v>
      </c>
      <c r="F40" s="1" t="s">
        <v>97</v>
      </c>
      <c r="G40" s="2">
        <v>42319</v>
      </c>
      <c r="H40" s="6">
        <v>2003</v>
      </c>
      <c r="I40" s="2" t="s">
        <v>4</v>
      </c>
      <c r="J40" s="2"/>
      <c r="K40" s="2"/>
      <c r="L40" s="1"/>
      <c r="M40" s="1"/>
      <c r="N40" s="1"/>
      <c r="O40" s="1"/>
      <c r="P40" s="1"/>
      <c r="Q40" s="1"/>
      <c r="R40" s="1"/>
      <c r="S40" s="1"/>
      <c r="T40" s="1"/>
      <c r="U40" s="11">
        <v>22</v>
      </c>
      <c r="V40" s="11">
        <v>2</v>
      </c>
      <c r="W40" s="11"/>
      <c r="X40" s="11"/>
      <c r="Y40" s="11"/>
      <c r="Z40" s="11"/>
      <c r="AA40" s="11"/>
      <c r="AB40" s="11"/>
      <c r="AC40" s="11"/>
      <c r="AD40" s="28" t="s">
        <v>410</v>
      </c>
      <c r="AE40" s="1" t="s">
        <v>253</v>
      </c>
      <c r="AF40" s="1"/>
      <c r="AG40" s="18"/>
      <c r="AH40" s="1">
        <v>0</v>
      </c>
      <c r="AI40" s="15" t="s">
        <v>299</v>
      </c>
      <c r="AJ40" s="1"/>
      <c r="AK40" s="16" t="s">
        <v>40</v>
      </c>
      <c r="AL40" s="19"/>
    </row>
    <row r="41" spans="1:38" ht="15.75" x14ac:dyDescent="0.25">
      <c r="A41" s="1" t="s">
        <v>101</v>
      </c>
      <c r="B41" s="1">
        <v>1</v>
      </c>
      <c r="C41" s="1" t="s">
        <v>438</v>
      </c>
      <c r="D41" s="1" t="s">
        <v>46</v>
      </c>
      <c r="E41" s="18">
        <v>75660</v>
      </c>
      <c r="F41" s="1" t="s">
        <v>102</v>
      </c>
      <c r="G41" s="2">
        <v>39645</v>
      </c>
      <c r="H41" s="41">
        <v>36196</v>
      </c>
      <c r="I41" s="42" t="s">
        <v>550</v>
      </c>
      <c r="J41" s="42" t="s">
        <v>551</v>
      </c>
      <c r="K41" s="2"/>
      <c r="L41" s="1"/>
      <c r="M41" s="1"/>
      <c r="N41" s="1">
        <v>2011</v>
      </c>
      <c r="O41" s="1">
        <v>1999</v>
      </c>
      <c r="P41" s="1">
        <v>2008</v>
      </c>
      <c r="Q41" s="1">
        <v>9</v>
      </c>
      <c r="R41" s="1">
        <f>P41-O41</f>
        <v>9</v>
      </c>
      <c r="S41" s="3">
        <f>N41-P41</f>
        <v>3</v>
      </c>
      <c r="T41" s="1">
        <v>0</v>
      </c>
      <c r="U41" s="11">
        <f t="shared" si="9"/>
        <v>18</v>
      </c>
      <c r="V41" s="11">
        <v>4</v>
      </c>
      <c r="W41" s="11">
        <v>3</v>
      </c>
      <c r="X41" s="11"/>
      <c r="Y41" s="11">
        <f>W41+R41+T41+X41</f>
        <v>12</v>
      </c>
      <c r="Z41" s="11" t="s">
        <v>513</v>
      </c>
      <c r="AA41" s="11">
        <f>U41+15</f>
        <v>33</v>
      </c>
      <c r="AB41" s="12">
        <f t="shared" ref="AB41" si="10">65-S41</f>
        <v>62</v>
      </c>
      <c r="AC41" s="12">
        <v>33</v>
      </c>
      <c r="AD41" s="28" t="s">
        <v>592</v>
      </c>
      <c r="AE41" s="1" t="s">
        <v>235</v>
      </c>
      <c r="AF41" s="1" t="s">
        <v>353</v>
      </c>
      <c r="AG41" s="18"/>
      <c r="AH41" s="1">
        <v>1</v>
      </c>
      <c r="AI41" s="15" t="s">
        <v>261</v>
      </c>
      <c r="AJ41" s="1"/>
      <c r="AK41" s="21">
        <v>39645</v>
      </c>
      <c r="AL41" s="19">
        <f>AK41-G41</f>
        <v>0</v>
      </c>
    </row>
    <row r="42" spans="1:38" hidden="1" x14ac:dyDescent="0.25">
      <c r="A42" s="1" t="s">
        <v>98</v>
      </c>
      <c r="B42" s="1"/>
      <c r="C42" s="1" t="s">
        <v>62</v>
      </c>
      <c r="D42" s="1" t="s">
        <v>46</v>
      </c>
      <c r="E42" s="18">
        <v>33904</v>
      </c>
      <c r="F42" s="1" t="s">
        <v>99</v>
      </c>
      <c r="G42" s="2">
        <v>37767</v>
      </c>
      <c r="H42" s="6">
        <v>2003</v>
      </c>
      <c r="I42" s="2" t="s">
        <v>62</v>
      </c>
      <c r="J42" s="2"/>
      <c r="K42" s="2"/>
      <c r="L42" s="1" t="s">
        <v>402</v>
      </c>
      <c r="M42" s="1"/>
      <c r="N42" s="1"/>
      <c r="O42" s="1"/>
      <c r="P42" s="1"/>
      <c r="Q42" s="1"/>
      <c r="R42" s="1"/>
      <c r="S42" s="1"/>
      <c r="T42" s="1"/>
      <c r="U42" s="11">
        <v>9</v>
      </c>
      <c r="V42" s="11">
        <v>4</v>
      </c>
      <c r="W42" s="11"/>
      <c r="X42" s="11"/>
      <c r="Y42" s="11"/>
      <c r="Z42" s="11"/>
      <c r="AA42" s="11"/>
      <c r="AB42" s="11"/>
      <c r="AC42" s="11"/>
      <c r="AD42" s="28" t="s">
        <v>411</v>
      </c>
      <c r="AE42" s="1" t="s">
        <v>253</v>
      </c>
      <c r="AF42" s="1"/>
      <c r="AG42" s="18"/>
      <c r="AH42" s="1">
        <v>0</v>
      </c>
      <c r="AI42" s="15" t="s">
        <v>300</v>
      </c>
      <c r="AJ42" s="1"/>
      <c r="AK42" s="16" t="s">
        <v>40</v>
      </c>
      <c r="AL42" s="19"/>
    </row>
    <row r="43" spans="1:38" ht="15.75" x14ac:dyDescent="0.25">
      <c r="A43" s="1" t="s">
        <v>104</v>
      </c>
      <c r="B43" s="1">
        <v>1</v>
      </c>
      <c r="C43" s="1" t="s">
        <v>439</v>
      </c>
      <c r="D43" s="1" t="s">
        <v>46</v>
      </c>
      <c r="E43" s="18">
        <v>132660</v>
      </c>
      <c r="F43" s="1" t="s">
        <v>105</v>
      </c>
      <c r="G43" s="2">
        <v>40780</v>
      </c>
      <c r="H43" s="41">
        <v>35951</v>
      </c>
      <c r="I43" s="42" t="s">
        <v>553</v>
      </c>
      <c r="J43" s="42" t="s">
        <v>466</v>
      </c>
      <c r="K43" s="2"/>
      <c r="L43" s="1"/>
      <c r="M43" s="1"/>
      <c r="N43" s="1">
        <v>2021</v>
      </c>
      <c r="O43" s="1">
        <v>1998</v>
      </c>
      <c r="P43" s="1">
        <v>2011</v>
      </c>
      <c r="Q43" s="1">
        <v>9</v>
      </c>
      <c r="R43" s="1">
        <f>P43-O43</f>
        <v>13</v>
      </c>
      <c r="S43" s="3">
        <f>N43-P43</f>
        <v>10</v>
      </c>
      <c r="T43" s="1">
        <v>5</v>
      </c>
      <c r="U43" s="11">
        <f t="shared" si="9"/>
        <v>27</v>
      </c>
      <c r="V43" s="11">
        <v>4</v>
      </c>
      <c r="W43" s="11">
        <v>3</v>
      </c>
      <c r="X43" s="11"/>
      <c r="Y43" s="11">
        <f>W43+R43+T43+X43</f>
        <v>21</v>
      </c>
      <c r="Z43" s="11" t="s">
        <v>513</v>
      </c>
      <c r="AA43" s="11">
        <f>U43+15</f>
        <v>42</v>
      </c>
      <c r="AB43" s="12">
        <f t="shared" ref="AB43" si="11">65-S43</f>
        <v>55</v>
      </c>
      <c r="AC43" s="12">
        <v>42</v>
      </c>
      <c r="AD43" s="28" t="s">
        <v>593</v>
      </c>
      <c r="AE43" s="1" t="s">
        <v>235</v>
      </c>
      <c r="AF43" s="1"/>
      <c r="AG43" s="18"/>
      <c r="AH43" s="1">
        <v>1</v>
      </c>
      <c r="AI43" s="15" t="s">
        <v>302</v>
      </c>
      <c r="AJ43" s="1"/>
      <c r="AK43" s="16" t="s">
        <v>40</v>
      </c>
      <c r="AL43" s="19"/>
    </row>
    <row r="44" spans="1:38" hidden="1" x14ac:dyDescent="0.25">
      <c r="A44" s="1" t="s">
        <v>101</v>
      </c>
      <c r="B44" s="1"/>
      <c r="C44" s="1" t="s">
        <v>4</v>
      </c>
      <c r="D44" s="1" t="s">
        <v>46</v>
      </c>
      <c r="E44" s="18">
        <v>91283</v>
      </c>
      <c r="F44" s="1" t="s">
        <v>103</v>
      </c>
      <c r="G44" s="2">
        <v>40165</v>
      </c>
      <c r="H44" s="6">
        <v>2003</v>
      </c>
      <c r="I44" s="2" t="s">
        <v>4</v>
      </c>
      <c r="J44" s="2"/>
      <c r="K44" s="2" t="s">
        <v>244</v>
      </c>
      <c r="L44" s="1" t="s">
        <v>402</v>
      </c>
      <c r="M44" s="1"/>
      <c r="N44" s="1"/>
      <c r="O44" s="1"/>
      <c r="P44" s="1"/>
      <c r="Q44" s="1"/>
      <c r="R44" s="1"/>
      <c r="S44" s="1"/>
      <c r="T44" s="1"/>
      <c r="U44" s="11">
        <v>26</v>
      </c>
      <c r="V44" s="11">
        <v>2</v>
      </c>
      <c r="W44" s="11"/>
      <c r="X44" s="11"/>
      <c r="Y44" s="11"/>
      <c r="Z44" s="11"/>
      <c r="AA44" s="11"/>
      <c r="AB44" s="11"/>
      <c r="AC44" s="11"/>
      <c r="AD44" s="28" t="s">
        <v>412</v>
      </c>
      <c r="AE44" s="1" t="s">
        <v>253</v>
      </c>
      <c r="AF44" s="1"/>
      <c r="AG44" s="18"/>
      <c r="AH44" s="1">
        <v>0</v>
      </c>
      <c r="AI44" s="15" t="s">
        <v>262</v>
      </c>
      <c r="AJ44" s="1"/>
      <c r="AK44" s="21">
        <v>39645</v>
      </c>
      <c r="AL44" s="19">
        <f>AK44-G44</f>
        <v>-520</v>
      </c>
    </row>
    <row r="45" spans="1:38" ht="15.75" x14ac:dyDescent="0.25">
      <c r="A45" s="8" t="s">
        <v>108</v>
      </c>
      <c r="B45" s="8">
        <v>3</v>
      </c>
      <c r="C45" s="8" t="s">
        <v>436</v>
      </c>
      <c r="D45" s="8" t="s">
        <v>5</v>
      </c>
      <c r="E45" s="18" t="s">
        <v>370</v>
      </c>
      <c r="F45" s="8" t="s">
        <v>110</v>
      </c>
      <c r="G45" s="9">
        <v>43056</v>
      </c>
      <c r="H45" s="47">
        <v>38266</v>
      </c>
      <c r="I45" s="9" t="s">
        <v>4</v>
      </c>
      <c r="J45" s="48" t="s">
        <v>488</v>
      </c>
      <c r="K45" s="9" t="s">
        <v>248</v>
      </c>
      <c r="L45" s="8"/>
      <c r="M45" s="8"/>
      <c r="N45" s="8">
        <v>2021</v>
      </c>
      <c r="O45" s="8">
        <v>2004</v>
      </c>
      <c r="P45" s="8">
        <v>2017</v>
      </c>
      <c r="Q45" s="8">
        <v>10</v>
      </c>
      <c r="R45" s="8">
        <f>P45-O45</f>
        <v>13</v>
      </c>
      <c r="S45" s="51">
        <f>N45-P45</f>
        <v>4</v>
      </c>
      <c r="T45" s="8">
        <v>0</v>
      </c>
      <c r="U45" s="8">
        <f t="shared" si="9"/>
        <v>23</v>
      </c>
      <c r="V45" s="8">
        <v>2</v>
      </c>
      <c r="W45" s="8">
        <v>6</v>
      </c>
      <c r="X45" s="8"/>
      <c r="Y45" s="8">
        <f>W45+R45+T45+X45</f>
        <v>19</v>
      </c>
      <c r="Z45" s="8">
        <v>65</v>
      </c>
      <c r="AA45" s="8">
        <v>65</v>
      </c>
      <c r="AB45" s="51">
        <f t="shared" ref="AB45" si="12">65-S45</f>
        <v>61</v>
      </c>
      <c r="AC45" s="51">
        <v>61</v>
      </c>
      <c r="AD45" s="49" t="s">
        <v>555</v>
      </c>
      <c r="AE45" s="8" t="s">
        <v>235</v>
      </c>
      <c r="AF45" s="8" t="s">
        <v>358</v>
      </c>
      <c r="AG45" s="20">
        <v>9</v>
      </c>
      <c r="AH45" s="8">
        <v>1</v>
      </c>
      <c r="AI45" s="10" t="s">
        <v>342</v>
      </c>
      <c r="AJ45" s="8" t="s">
        <v>379</v>
      </c>
      <c r="AK45" s="20" t="s">
        <v>40</v>
      </c>
      <c r="AL45" s="50"/>
    </row>
    <row r="46" spans="1:38" hidden="1" x14ac:dyDescent="0.25">
      <c r="A46" s="1" t="s">
        <v>106</v>
      </c>
      <c r="B46" s="1"/>
      <c r="C46" s="1" t="s">
        <v>4</v>
      </c>
      <c r="D46" s="1" t="s">
        <v>46</v>
      </c>
      <c r="E46" s="18">
        <v>91083</v>
      </c>
      <c r="F46" s="1" t="s">
        <v>107</v>
      </c>
      <c r="G46" s="2">
        <v>40166</v>
      </c>
      <c r="H46" s="6">
        <v>1999</v>
      </c>
      <c r="I46" s="2" t="s">
        <v>393</v>
      </c>
      <c r="J46" s="2"/>
      <c r="K46" s="2"/>
      <c r="L46" s="1" t="s">
        <v>402</v>
      </c>
      <c r="M46" s="1"/>
      <c r="N46" s="1"/>
      <c r="O46" s="1"/>
      <c r="P46" s="1"/>
      <c r="Q46" s="1"/>
      <c r="R46" s="1"/>
      <c r="S46" s="1"/>
      <c r="T46" s="1"/>
      <c r="U46" s="11">
        <v>25</v>
      </c>
      <c r="V46" s="11">
        <v>3</v>
      </c>
      <c r="W46" s="11"/>
      <c r="X46" s="11"/>
      <c r="Y46" s="11"/>
      <c r="Z46" s="11"/>
      <c r="AA46" s="11"/>
      <c r="AB46" s="11"/>
      <c r="AC46" s="11"/>
      <c r="AD46" s="28" t="s">
        <v>413</v>
      </c>
      <c r="AE46" s="1" t="s">
        <v>253</v>
      </c>
      <c r="AF46" s="1"/>
      <c r="AG46" s="18"/>
      <c r="AH46" s="1">
        <v>1</v>
      </c>
      <c r="AI46" s="15" t="s">
        <v>361</v>
      </c>
      <c r="AJ46" s="1"/>
      <c r="AK46" s="16" t="s">
        <v>40</v>
      </c>
      <c r="AL46" s="19"/>
    </row>
    <row r="47" spans="1:38" ht="15.75" x14ac:dyDescent="0.25">
      <c r="A47" s="8" t="s">
        <v>108</v>
      </c>
      <c r="B47" s="8">
        <v>3</v>
      </c>
      <c r="C47" s="8" t="s">
        <v>438</v>
      </c>
      <c r="D47" s="8" t="s">
        <v>5</v>
      </c>
      <c r="E47" s="18">
        <v>45921</v>
      </c>
      <c r="F47" s="8" t="s">
        <v>109</v>
      </c>
      <c r="G47" s="9">
        <v>38266</v>
      </c>
      <c r="H47" s="47">
        <v>38266</v>
      </c>
      <c r="I47" s="48" t="s">
        <v>4</v>
      </c>
      <c r="J47" s="48" t="s">
        <v>488</v>
      </c>
      <c r="K47" s="9"/>
      <c r="L47" s="8"/>
      <c r="M47" s="8"/>
      <c r="N47" s="8">
        <v>2021</v>
      </c>
      <c r="O47" s="8">
        <v>2004</v>
      </c>
      <c r="P47" s="8">
        <v>2004</v>
      </c>
      <c r="Q47" s="8">
        <v>30</v>
      </c>
      <c r="R47" s="8">
        <f>P47-O47</f>
        <v>0</v>
      </c>
      <c r="S47" s="51">
        <f>N47-P47</f>
        <v>17</v>
      </c>
      <c r="T47" s="8">
        <v>0</v>
      </c>
      <c r="U47" s="8">
        <v>30</v>
      </c>
      <c r="V47" s="8">
        <v>1</v>
      </c>
      <c r="W47" s="8">
        <v>10</v>
      </c>
      <c r="X47" s="8"/>
      <c r="Y47" s="8">
        <v>10</v>
      </c>
      <c r="Z47" s="8">
        <v>65</v>
      </c>
      <c r="AA47" s="8">
        <v>65</v>
      </c>
      <c r="AB47" s="51">
        <f t="shared" ref="AB47:AB66" si="13">65-S47</f>
        <v>48</v>
      </c>
      <c r="AC47" s="51">
        <v>48</v>
      </c>
      <c r="AD47" s="49" t="s">
        <v>554</v>
      </c>
      <c r="AE47" s="8" t="s">
        <v>235</v>
      </c>
      <c r="AF47" s="8" t="s">
        <v>358</v>
      </c>
      <c r="AG47" s="20">
        <v>9</v>
      </c>
      <c r="AH47" s="8">
        <v>1</v>
      </c>
      <c r="AI47" s="10" t="s">
        <v>352</v>
      </c>
      <c r="AJ47" s="8"/>
      <c r="AK47" s="20" t="s">
        <v>40</v>
      </c>
      <c r="AL47" s="50"/>
    </row>
    <row r="48" spans="1:38" ht="15.75" x14ac:dyDescent="0.25">
      <c r="A48" s="1" t="s">
        <v>111</v>
      </c>
      <c r="B48" s="1">
        <v>3</v>
      </c>
      <c r="C48" s="1" t="s">
        <v>434</v>
      </c>
      <c r="D48" s="1" t="s">
        <v>5</v>
      </c>
      <c r="E48" s="18">
        <v>27455</v>
      </c>
      <c r="F48" s="1" t="s">
        <v>112</v>
      </c>
      <c r="G48" s="2">
        <v>37377</v>
      </c>
      <c r="H48" s="41">
        <v>37377</v>
      </c>
      <c r="I48" s="42" t="s">
        <v>489</v>
      </c>
      <c r="J48" s="42" t="s">
        <v>490</v>
      </c>
      <c r="K48" s="2"/>
      <c r="L48" s="1" t="s">
        <v>560</v>
      </c>
      <c r="M48" s="1"/>
      <c r="N48" s="1">
        <v>2021</v>
      </c>
      <c r="O48" s="1">
        <v>2002</v>
      </c>
      <c r="P48" s="1">
        <v>2002</v>
      </c>
      <c r="Q48" s="1">
        <v>10</v>
      </c>
      <c r="R48" s="1">
        <f>P48-O48</f>
        <v>0</v>
      </c>
      <c r="S48" s="3">
        <f>N48-P48</f>
        <v>19</v>
      </c>
      <c r="T48" s="1">
        <v>0</v>
      </c>
      <c r="U48" s="11">
        <f t="shared" ref="U48:U49" si="14">Q48+R48+T48</f>
        <v>10</v>
      </c>
      <c r="V48" s="11">
        <v>2</v>
      </c>
      <c r="W48" s="11">
        <v>6</v>
      </c>
      <c r="X48" s="11"/>
      <c r="Y48" s="11">
        <f>W48+R48+T48+X48</f>
        <v>6</v>
      </c>
      <c r="Z48" s="11">
        <v>65</v>
      </c>
      <c r="AA48" s="11">
        <v>65</v>
      </c>
      <c r="AB48" s="12">
        <f t="shared" si="13"/>
        <v>46</v>
      </c>
      <c r="AC48" s="12">
        <v>46</v>
      </c>
      <c r="AD48" s="28" t="s">
        <v>556</v>
      </c>
      <c r="AE48" s="1" t="s">
        <v>235</v>
      </c>
      <c r="AF48" s="1"/>
      <c r="AG48" s="18"/>
      <c r="AH48" s="1">
        <v>1</v>
      </c>
      <c r="AI48" s="15" t="s">
        <v>303</v>
      </c>
      <c r="AJ48" s="1"/>
      <c r="AK48" s="21">
        <v>42652</v>
      </c>
      <c r="AL48" s="19">
        <f>AK48-G48</f>
        <v>5275</v>
      </c>
    </row>
    <row r="49" spans="1:39" ht="15.75" x14ac:dyDescent="0.25">
      <c r="A49" s="1" t="s">
        <v>114</v>
      </c>
      <c r="B49" s="1">
        <v>2</v>
      </c>
      <c r="C49" s="1" t="s">
        <v>436</v>
      </c>
      <c r="D49" s="1" t="s">
        <v>46</v>
      </c>
      <c r="E49" s="18">
        <v>49050</v>
      </c>
      <c r="F49" s="1" t="s">
        <v>115</v>
      </c>
      <c r="G49" s="2">
        <v>38571</v>
      </c>
      <c r="H49" s="41">
        <v>38329</v>
      </c>
      <c r="I49" s="42" t="s">
        <v>71</v>
      </c>
      <c r="J49" s="42" t="s">
        <v>462</v>
      </c>
      <c r="K49" s="2"/>
      <c r="L49" s="1"/>
      <c r="M49" s="1"/>
      <c r="N49" s="1">
        <v>2016</v>
      </c>
      <c r="O49" s="1">
        <v>2004</v>
      </c>
      <c r="P49" s="1">
        <v>2005</v>
      </c>
      <c r="Q49" s="1">
        <v>9</v>
      </c>
      <c r="R49" s="1">
        <f>P49-O49</f>
        <v>1</v>
      </c>
      <c r="S49" s="3">
        <f>N49-P49</f>
        <v>11</v>
      </c>
      <c r="T49" s="1">
        <v>0</v>
      </c>
      <c r="U49" s="11">
        <f t="shared" si="14"/>
        <v>10</v>
      </c>
      <c r="V49" s="11">
        <v>3</v>
      </c>
      <c r="W49" s="11">
        <v>3</v>
      </c>
      <c r="X49" s="11"/>
      <c r="Y49" s="11">
        <f>W49+R49+T49+X49</f>
        <v>4</v>
      </c>
      <c r="Z49" s="11" t="s">
        <v>532</v>
      </c>
      <c r="AA49" s="11">
        <f>U49+5</f>
        <v>15</v>
      </c>
      <c r="AB49" s="12" t="s">
        <v>40</v>
      </c>
      <c r="AC49" s="12" t="s">
        <v>40</v>
      </c>
      <c r="AD49" s="28" t="s">
        <v>415</v>
      </c>
      <c r="AE49" s="1" t="s">
        <v>235</v>
      </c>
      <c r="AF49" s="1" t="s">
        <v>353</v>
      </c>
      <c r="AG49" s="18"/>
      <c r="AH49" s="1">
        <v>1</v>
      </c>
      <c r="AI49" s="15" t="s">
        <v>304</v>
      </c>
      <c r="AJ49" s="1"/>
      <c r="AK49" s="21">
        <v>42161</v>
      </c>
      <c r="AL49" s="19">
        <f>AK49-G49</f>
        <v>3590</v>
      </c>
    </row>
    <row r="50" spans="1:39" hidden="1" x14ac:dyDescent="0.25">
      <c r="A50" s="1" t="s">
        <v>111</v>
      </c>
      <c r="B50" s="1"/>
      <c r="C50" s="1" t="s">
        <v>4</v>
      </c>
      <c r="D50" s="1" t="s">
        <v>5</v>
      </c>
      <c r="E50" s="18">
        <v>33890</v>
      </c>
      <c r="F50" s="1" t="s">
        <v>113</v>
      </c>
      <c r="G50" s="2">
        <v>37767</v>
      </c>
      <c r="H50" s="6">
        <v>2002</v>
      </c>
      <c r="I50" s="2" t="s">
        <v>394</v>
      </c>
      <c r="J50" s="2"/>
      <c r="K50" s="2" t="s">
        <v>244</v>
      </c>
      <c r="L50" s="1"/>
      <c r="M50" s="1"/>
      <c r="N50" s="1"/>
      <c r="O50" s="1"/>
      <c r="P50" s="1"/>
      <c r="Q50" s="1"/>
      <c r="R50" s="1"/>
      <c r="S50" s="1"/>
      <c r="T50" s="1"/>
      <c r="U50" s="11">
        <v>10</v>
      </c>
      <c r="V50" s="11">
        <v>2</v>
      </c>
      <c r="W50" s="11"/>
      <c r="X50" s="11"/>
      <c r="Y50" s="11"/>
      <c r="Z50" s="11"/>
      <c r="AA50" s="11"/>
      <c r="AB50" s="11"/>
      <c r="AC50" s="11"/>
      <c r="AD50" s="28" t="s">
        <v>414</v>
      </c>
      <c r="AE50" s="1" t="s">
        <v>253</v>
      </c>
      <c r="AF50" s="1"/>
      <c r="AG50" s="18"/>
      <c r="AH50" s="1">
        <v>0</v>
      </c>
      <c r="AI50" s="15" t="s">
        <v>262</v>
      </c>
      <c r="AJ50" s="1"/>
      <c r="AK50" s="21">
        <v>42652</v>
      </c>
      <c r="AL50" s="19">
        <f>AK50-G50</f>
        <v>4885</v>
      </c>
    </row>
    <row r="51" spans="1:39" ht="15.75" x14ac:dyDescent="0.25">
      <c r="A51" s="1" t="s">
        <v>116</v>
      </c>
      <c r="B51" s="1">
        <v>2</v>
      </c>
      <c r="C51" s="1" t="s">
        <v>438</v>
      </c>
      <c r="D51" s="1" t="s">
        <v>46</v>
      </c>
      <c r="E51" s="18">
        <v>45925</v>
      </c>
      <c r="F51" s="1" t="s">
        <v>117</v>
      </c>
      <c r="G51" s="2">
        <v>38329</v>
      </c>
      <c r="H51" s="41">
        <v>31687</v>
      </c>
      <c r="I51" s="42" t="s">
        <v>467</v>
      </c>
      <c r="J51" s="42" t="s">
        <v>459</v>
      </c>
      <c r="K51" s="2"/>
      <c r="L51" s="1"/>
      <c r="M51" s="1"/>
      <c r="N51" s="1">
        <v>2019</v>
      </c>
      <c r="O51" s="1">
        <v>1986</v>
      </c>
      <c r="P51" s="1">
        <v>2004</v>
      </c>
      <c r="Q51" s="1">
        <v>9</v>
      </c>
      <c r="R51" s="1">
        <f t="shared" ref="R51:R66" si="15">P51-O51</f>
        <v>18</v>
      </c>
      <c r="S51" s="3">
        <f t="shared" ref="S51:S66" si="16">N51-P51</f>
        <v>15</v>
      </c>
      <c r="T51" s="1">
        <v>0</v>
      </c>
      <c r="U51" s="11">
        <f t="shared" ref="U51:U86" si="17">Q51+R51+T51</f>
        <v>27</v>
      </c>
      <c r="V51" s="11">
        <v>4</v>
      </c>
      <c r="W51" s="11">
        <v>3</v>
      </c>
      <c r="X51" s="11"/>
      <c r="Y51" s="11">
        <f t="shared" ref="Y51:Y66" si="18">W51+R51+T51+X51</f>
        <v>21</v>
      </c>
      <c r="Z51" s="11" t="s">
        <v>513</v>
      </c>
      <c r="AA51" s="11">
        <f>U51+15</f>
        <v>42</v>
      </c>
      <c r="AB51" s="12">
        <f t="shared" si="13"/>
        <v>50</v>
      </c>
      <c r="AC51" s="12">
        <v>42</v>
      </c>
      <c r="AD51" s="28" t="s">
        <v>558</v>
      </c>
      <c r="AE51" s="1" t="s">
        <v>235</v>
      </c>
      <c r="AF51" s="1"/>
      <c r="AG51" s="18"/>
      <c r="AH51" s="1">
        <v>0</v>
      </c>
      <c r="AI51" s="15" t="s">
        <v>305</v>
      </c>
      <c r="AJ51" s="1"/>
      <c r="AK51" s="16" t="s">
        <v>40</v>
      </c>
      <c r="AL51" s="19"/>
    </row>
    <row r="52" spans="1:39" ht="15.75" x14ac:dyDescent="0.25">
      <c r="A52" s="1" t="s">
        <v>116</v>
      </c>
      <c r="B52" s="1">
        <v>2</v>
      </c>
      <c r="C52" s="1" t="s">
        <v>439</v>
      </c>
      <c r="D52" s="1" t="s">
        <v>46</v>
      </c>
      <c r="E52" s="18">
        <v>61425</v>
      </c>
      <c r="F52" s="1" t="s">
        <v>118</v>
      </c>
      <c r="G52" s="2">
        <v>39037</v>
      </c>
      <c r="H52" s="41">
        <v>31687</v>
      </c>
      <c r="I52" s="42" t="s">
        <v>467</v>
      </c>
      <c r="J52" s="42" t="s">
        <v>459</v>
      </c>
      <c r="K52" s="2" t="s">
        <v>240</v>
      </c>
      <c r="L52" s="1"/>
      <c r="M52" s="1"/>
      <c r="N52" s="1">
        <v>2019</v>
      </c>
      <c r="O52" s="1">
        <v>1986</v>
      </c>
      <c r="P52" s="1">
        <v>2006</v>
      </c>
      <c r="Q52" s="1">
        <v>9</v>
      </c>
      <c r="R52" s="1">
        <f t="shared" si="15"/>
        <v>20</v>
      </c>
      <c r="S52" s="3">
        <f t="shared" si="16"/>
        <v>13</v>
      </c>
      <c r="T52" s="1">
        <v>0</v>
      </c>
      <c r="U52" s="11">
        <f t="shared" si="17"/>
        <v>29</v>
      </c>
      <c r="V52" s="11">
        <v>4</v>
      </c>
      <c r="W52" s="11">
        <v>3</v>
      </c>
      <c r="X52" s="11"/>
      <c r="Y52" s="11">
        <f t="shared" si="18"/>
        <v>23</v>
      </c>
      <c r="Z52" s="11" t="s">
        <v>513</v>
      </c>
      <c r="AA52" s="11">
        <f>U52+15</f>
        <v>44</v>
      </c>
      <c r="AB52" s="12">
        <f t="shared" si="13"/>
        <v>52</v>
      </c>
      <c r="AC52" s="12">
        <v>44</v>
      </c>
      <c r="AD52" s="28" t="s">
        <v>557</v>
      </c>
      <c r="AE52" s="1" t="s">
        <v>235</v>
      </c>
      <c r="AF52" s="1"/>
      <c r="AG52" s="18"/>
      <c r="AH52" s="1">
        <v>1</v>
      </c>
      <c r="AI52" s="15" t="s">
        <v>306</v>
      </c>
      <c r="AJ52" s="1"/>
      <c r="AK52" s="16" t="s">
        <v>40</v>
      </c>
      <c r="AL52" s="19"/>
    </row>
    <row r="53" spans="1:39" ht="15.75" x14ac:dyDescent="0.25">
      <c r="A53" s="1" t="s">
        <v>15</v>
      </c>
      <c r="B53" s="1">
        <v>3</v>
      </c>
      <c r="C53" s="1" t="s">
        <v>502</v>
      </c>
      <c r="D53" s="1" t="s">
        <v>5</v>
      </c>
      <c r="E53" s="18">
        <v>160208</v>
      </c>
      <c r="F53" s="1" t="s">
        <v>16</v>
      </c>
      <c r="G53" s="2">
        <v>42315</v>
      </c>
      <c r="H53" s="41">
        <v>38324</v>
      </c>
      <c r="I53" s="43" t="s">
        <v>4</v>
      </c>
      <c r="J53" s="42" t="s">
        <v>462</v>
      </c>
      <c r="K53" s="2"/>
      <c r="L53" s="1"/>
      <c r="M53" s="1" t="s">
        <v>540</v>
      </c>
      <c r="N53" s="1">
        <v>2015</v>
      </c>
      <c r="O53" s="1">
        <v>2004</v>
      </c>
      <c r="P53" s="1">
        <v>2015</v>
      </c>
      <c r="Q53" s="1">
        <v>10</v>
      </c>
      <c r="R53" s="1">
        <f t="shared" si="15"/>
        <v>11</v>
      </c>
      <c r="S53" s="3">
        <f t="shared" si="16"/>
        <v>0</v>
      </c>
      <c r="T53" s="1">
        <v>0</v>
      </c>
      <c r="U53" s="11">
        <f t="shared" si="17"/>
        <v>21</v>
      </c>
      <c r="V53" s="11">
        <v>5</v>
      </c>
      <c r="W53" s="11">
        <v>6</v>
      </c>
      <c r="X53" s="11"/>
      <c r="Y53" s="11">
        <f t="shared" si="18"/>
        <v>17</v>
      </c>
      <c r="Z53" s="11" t="s">
        <v>522</v>
      </c>
      <c r="AA53" s="11">
        <f>U53+10</f>
        <v>31</v>
      </c>
      <c r="AB53" s="12">
        <f t="shared" si="13"/>
        <v>65</v>
      </c>
      <c r="AC53" s="12">
        <v>31</v>
      </c>
      <c r="AD53" s="28" t="s">
        <v>559</v>
      </c>
      <c r="AE53" s="1" t="s">
        <v>235</v>
      </c>
      <c r="AF53" s="1" t="s">
        <v>86</v>
      </c>
      <c r="AG53" s="18"/>
      <c r="AH53" s="1">
        <v>1</v>
      </c>
      <c r="AI53" s="15" t="s">
        <v>307</v>
      </c>
      <c r="AJ53" s="1"/>
      <c r="AK53" s="16" t="s">
        <v>40</v>
      </c>
      <c r="AL53" s="19"/>
    </row>
    <row r="54" spans="1:39" ht="15.75" x14ac:dyDescent="0.25">
      <c r="A54" s="1" t="s">
        <v>44</v>
      </c>
      <c r="B54" s="1">
        <v>3</v>
      </c>
      <c r="C54" s="1" t="s">
        <v>502</v>
      </c>
      <c r="D54" s="1" t="s">
        <v>5</v>
      </c>
      <c r="E54" s="18">
        <v>123188</v>
      </c>
      <c r="F54" s="1" t="s">
        <v>356</v>
      </c>
      <c r="G54" s="2">
        <v>40509</v>
      </c>
      <c r="H54" s="41">
        <v>38324</v>
      </c>
      <c r="I54" s="42" t="s">
        <v>491</v>
      </c>
      <c r="J54" s="42" t="s">
        <v>492</v>
      </c>
      <c r="K54" s="2"/>
      <c r="L54" s="1" t="s">
        <v>561</v>
      </c>
      <c r="M54" s="1">
        <v>24</v>
      </c>
      <c r="N54" s="1">
        <v>2010</v>
      </c>
      <c r="O54" s="1">
        <v>2004</v>
      </c>
      <c r="P54" s="1">
        <v>2010</v>
      </c>
      <c r="Q54" s="1">
        <v>10</v>
      </c>
      <c r="R54" s="1">
        <f t="shared" si="15"/>
        <v>6</v>
      </c>
      <c r="S54" s="3">
        <f t="shared" si="16"/>
        <v>0</v>
      </c>
      <c r="T54" s="1">
        <v>8</v>
      </c>
      <c r="U54" s="11">
        <f t="shared" si="17"/>
        <v>24</v>
      </c>
      <c r="V54" s="11">
        <v>5</v>
      </c>
      <c r="W54" s="11">
        <v>6</v>
      </c>
      <c r="X54" s="11"/>
      <c r="Y54" s="11">
        <f t="shared" si="18"/>
        <v>20</v>
      </c>
      <c r="Z54" s="11" t="s">
        <v>522</v>
      </c>
      <c r="AA54" s="11">
        <f>U54+10</f>
        <v>34</v>
      </c>
      <c r="AB54" s="12">
        <f t="shared" si="13"/>
        <v>65</v>
      </c>
      <c r="AC54" s="12">
        <v>34</v>
      </c>
      <c r="AD54" s="28" t="s">
        <v>583</v>
      </c>
      <c r="AE54" s="1" t="s">
        <v>235</v>
      </c>
      <c r="AF54" s="1" t="s">
        <v>86</v>
      </c>
      <c r="AG54" s="18"/>
      <c r="AH54" s="1">
        <v>1</v>
      </c>
      <c r="AI54" s="15" t="s">
        <v>295</v>
      </c>
      <c r="AJ54" s="1"/>
      <c r="AK54" s="16" t="s">
        <v>40</v>
      </c>
      <c r="AL54" s="19"/>
    </row>
    <row r="55" spans="1:39" ht="15.75" x14ac:dyDescent="0.25">
      <c r="A55" s="1" t="s">
        <v>119</v>
      </c>
      <c r="B55" s="1">
        <v>3</v>
      </c>
      <c r="C55" s="1" t="s">
        <v>438</v>
      </c>
      <c r="D55" s="1" t="s">
        <v>46</v>
      </c>
      <c r="E55" s="18">
        <v>102485</v>
      </c>
      <c r="F55" s="1" t="s">
        <v>120</v>
      </c>
      <c r="G55" s="2">
        <v>40466</v>
      </c>
      <c r="H55" s="41">
        <v>38324</v>
      </c>
      <c r="I55" s="43" t="s">
        <v>4</v>
      </c>
      <c r="J55" s="42" t="s">
        <v>459</v>
      </c>
      <c r="K55" s="2"/>
      <c r="L55" s="1"/>
      <c r="M55" s="1"/>
      <c r="N55" s="1">
        <v>2010</v>
      </c>
      <c r="O55" s="1">
        <v>2004</v>
      </c>
      <c r="P55" s="1">
        <v>2010</v>
      </c>
      <c r="Q55" s="1">
        <v>15</v>
      </c>
      <c r="R55" s="1">
        <f t="shared" si="15"/>
        <v>6</v>
      </c>
      <c r="S55" s="3">
        <f t="shared" si="16"/>
        <v>0</v>
      </c>
      <c r="T55" s="1">
        <v>0</v>
      </c>
      <c r="U55" s="11">
        <f t="shared" si="17"/>
        <v>21</v>
      </c>
      <c r="V55" s="11">
        <v>2</v>
      </c>
      <c r="W55" s="11">
        <v>9</v>
      </c>
      <c r="X55" s="11"/>
      <c r="Y55" s="11">
        <f t="shared" si="18"/>
        <v>15</v>
      </c>
      <c r="Z55" s="11">
        <v>65</v>
      </c>
      <c r="AA55" s="11">
        <v>65</v>
      </c>
      <c r="AB55" s="12">
        <f t="shared" si="13"/>
        <v>65</v>
      </c>
      <c r="AC55" s="12">
        <v>65</v>
      </c>
      <c r="AD55" s="28" t="s">
        <v>584</v>
      </c>
      <c r="AE55" s="1" t="s">
        <v>235</v>
      </c>
      <c r="AF55" s="1" t="s">
        <v>353</v>
      </c>
      <c r="AG55" s="18"/>
      <c r="AH55" s="1">
        <v>1</v>
      </c>
      <c r="AI55" s="15" t="s">
        <v>308</v>
      </c>
      <c r="AJ55" s="1"/>
      <c r="AK55" s="16" t="s">
        <v>40</v>
      </c>
      <c r="AL55" s="19"/>
    </row>
    <row r="56" spans="1:39" ht="15.75" x14ac:dyDescent="0.25">
      <c r="A56" s="1" t="s">
        <v>121</v>
      </c>
      <c r="B56" s="1">
        <v>1</v>
      </c>
      <c r="C56" s="1" t="s">
        <v>439</v>
      </c>
      <c r="D56" s="1" t="s">
        <v>46</v>
      </c>
      <c r="E56" s="18">
        <v>175874</v>
      </c>
      <c r="F56" s="1" t="s">
        <v>122</v>
      </c>
      <c r="G56" s="2">
        <v>42662</v>
      </c>
      <c r="H56" s="41">
        <v>38401</v>
      </c>
      <c r="I56" s="2" t="s">
        <v>465</v>
      </c>
      <c r="J56" s="42" t="s">
        <v>466</v>
      </c>
      <c r="K56" s="2"/>
      <c r="L56" s="1"/>
      <c r="M56" s="1"/>
      <c r="N56" s="1">
        <v>2021</v>
      </c>
      <c r="O56" s="1">
        <v>2005</v>
      </c>
      <c r="P56" s="1">
        <v>2016</v>
      </c>
      <c r="Q56" s="1">
        <v>3</v>
      </c>
      <c r="R56" s="1">
        <f t="shared" si="15"/>
        <v>11</v>
      </c>
      <c r="S56" s="3">
        <f t="shared" si="16"/>
        <v>5</v>
      </c>
      <c r="T56" s="1">
        <v>5</v>
      </c>
      <c r="U56" s="11">
        <f t="shared" si="17"/>
        <v>19</v>
      </c>
      <c r="V56" s="11">
        <v>4</v>
      </c>
      <c r="W56" s="11">
        <v>1</v>
      </c>
      <c r="X56" s="11"/>
      <c r="Y56" s="11">
        <f t="shared" si="18"/>
        <v>17</v>
      </c>
      <c r="Z56" s="11" t="s">
        <v>513</v>
      </c>
      <c r="AA56" s="11">
        <f>U56+15</f>
        <v>34</v>
      </c>
      <c r="AB56" s="12">
        <f t="shared" si="13"/>
        <v>60</v>
      </c>
      <c r="AC56" s="12">
        <v>34</v>
      </c>
      <c r="AD56" s="28" t="s">
        <v>601</v>
      </c>
      <c r="AE56" s="1" t="s">
        <v>235</v>
      </c>
      <c r="AF56" s="1" t="s">
        <v>353</v>
      </c>
      <c r="AG56" s="18"/>
      <c r="AH56" s="1">
        <v>1</v>
      </c>
      <c r="AI56" s="15" t="s">
        <v>309</v>
      </c>
      <c r="AJ56" s="1"/>
      <c r="AK56" s="21">
        <v>39645</v>
      </c>
      <c r="AL56" s="19">
        <f>AK56-G56</f>
        <v>-3017</v>
      </c>
    </row>
    <row r="57" spans="1:39" ht="15.75" x14ac:dyDescent="0.25">
      <c r="A57" s="1" t="s">
        <v>17</v>
      </c>
      <c r="B57" s="1">
        <v>1</v>
      </c>
      <c r="C57" s="1" t="s">
        <v>438</v>
      </c>
      <c r="D57" s="1" t="s">
        <v>5</v>
      </c>
      <c r="E57" s="18">
        <v>98736</v>
      </c>
      <c r="F57" s="1" t="s">
        <v>18</v>
      </c>
      <c r="G57" s="2">
        <v>40401</v>
      </c>
      <c r="H57" s="41">
        <v>38007</v>
      </c>
      <c r="I57" s="42" t="s">
        <v>493</v>
      </c>
      <c r="J57" s="42" t="s">
        <v>459</v>
      </c>
      <c r="K57" s="2"/>
      <c r="L57" s="3" t="s">
        <v>600</v>
      </c>
      <c r="M57" s="3"/>
      <c r="N57" s="3">
        <v>2021</v>
      </c>
      <c r="O57" s="3">
        <v>2004</v>
      </c>
      <c r="P57" s="3">
        <v>2010</v>
      </c>
      <c r="Q57" s="3">
        <v>6</v>
      </c>
      <c r="R57" s="3">
        <f t="shared" si="15"/>
        <v>6</v>
      </c>
      <c r="S57" s="3">
        <f t="shared" si="16"/>
        <v>11</v>
      </c>
      <c r="T57" s="3">
        <v>3</v>
      </c>
      <c r="U57" s="12">
        <f t="shared" si="17"/>
        <v>15</v>
      </c>
      <c r="V57" s="12">
        <v>3</v>
      </c>
      <c r="W57" s="12">
        <v>3</v>
      </c>
      <c r="X57" s="12"/>
      <c r="Y57" s="12">
        <f t="shared" si="18"/>
        <v>12</v>
      </c>
      <c r="Z57" s="12" t="s">
        <v>509</v>
      </c>
      <c r="AA57" s="12">
        <f>U57+20</f>
        <v>35</v>
      </c>
      <c r="AB57" s="12">
        <f t="shared" si="13"/>
        <v>54</v>
      </c>
      <c r="AC57" s="12">
        <v>35</v>
      </c>
      <c r="AD57" s="29" t="s">
        <v>602</v>
      </c>
      <c r="AE57" s="3" t="s">
        <v>235</v>
      </c>
      <c r="AF57" s="3"/>
      <c r="AG57" s="18"/>
      <c r="AH57" s="3">
        <v>1</v>
      </c>
      <c r="AI57" s="13" t="s">
        <v>310</v>
      </c>
      <c r="AJ57" s="3"/>
      <c r="AK57" s="16" t="s">
        <v>40</v>
      </c>
      <c r="AL57" s="19"/>
    </row>
    <row r="58" spans="1:39" ht="15.75" x14ac:dyDescent="0.25">
      <c r="A58" s="1" t="s">
        <v>123</v>
      </c>
      <c r="B58" s="1">
        <v>5</v>
      </c>
      <c r="C58" s="1" t="s">
        <v>438</v>
      </c>
      <c r="D58" s="1" t="s">
        <v>46</v>
      </c>
      <c r="E58" s="18">
        <v>98734</v>
      </c>
      <c r="F58" s="1" t="s">
        <v>124</v>
      </c>
      <c r="G58" s="2">
        <v>40401</v>
      </c>
      <c r="H58" s="41">
        <v>37486</v>
      </c>
      <c r="I58" s="2" t="s">
        <v>553</v>
      </c>
      <c r="J58" s="2" t="s">
        <v>462</v>
      </c>
      <c r="K58" s="2"/>
      <c r="L58" s="1"/>
      <c r="M58" s="1"/>
      <c r="N58" s="1">
        <v>2020</v>
      </c>
      <c r="O58" s="1">
        <v>2002</v>
      </c>
      <c r="P58" s="1">
        <v>2010</v>
      </c>
      <c r="Q58" s="1">
        <v>9</v>
      </c>
      <c r="R58" s="1">
        <f t="shared" si="15"/>
        <v>8</v>
      </c>
      <c r="S58" s="3">
        <f t="shared" si="16"/>
        <v>10</v>
      </c>
      <c r="T58" s="1">
        <v>5</v>
      </c>
      <c r="U58" s="11">
        <f t="shared" si="17"/>
        <v>22</v>
      </c>
      <c r="V58" s="11">
        <v>4</v>
      </c>
      <c r="W58" s="11">
        <v>3</v>
      </c>
      <c r="X58" s="11"/>
      <c r="Y58" s="11">
        <f t="shared" si="18"/>
        <v>16</v>
      </c>
      <c r="Z58" s="11" t="s">
        <v>513</v>
      </c>
      <c r="AA58" s="11">
        <f>U58+15</f>
        <v>37</v>
      </c>
      <c r="AB58" s="12">
        <f t="shared" si="13"/>
        <v>55</v>
      </c>
      <c r="AC58" s="12">
        <v>38</v>
      </c>
      <c r="AD58" s="29" t="s">
        <v>722</v>
      </c>
      <c r="AE58" s="1" t="s">
        <v>235</v>
      </c>
      <c r="AF58" s="1" t="s">
        <v>353</v>
      </c>
      <c r="AG58" s="18"/>
      <c r="AH58" s="1">
        <v>1</v>
      </c>
      <c r="AI58" s="15" t="s">
        <v>311</v>
      </c>
      <c r="AJ58" s="1"/>
      <c r="AK58" s="21">
        <v>40523</v>
      </c>
      <c r="AL58" s="19">
        <f>AK58-G58</f>
        <v>122</v>
      </c>
    </row>
    <row r="59" spans="1:39" ht="15.75" x14ac:dyDescent="0.25">
      <c r="A59" s="1" t="s">
        <v>125</v>
      </c>
      <c r="B59" s="1">
        <v>1</v>
      </c>
      <c r="C59" s="1" t="s">
        <v>448</v>
      </c>
      <c r="D59" s="1" t="s">
        <v>46</v>
      </c>
      <c r="E59" s="18">
        <v>102500</v>
      </c>
      <c r="F59" s="1" t="s">
        <v>126</v>
      </c>
      <c r="G59" s="2">
        <v>40473</v>
      </c>
      <c r="H59" s="41">
        <v>36950</v>
      </c>
      <c r="I59" s="2" t="s">
        <v>157</v>
      </c>
      <c r="J59" s="2" t="s">
        <v>461</v>
      </c>
      <c r="K59" s="2"/>
      <c r="L59" s="1" t="s">
        <v>562</v>
      </c>
      <c r="M59" s="1"/>
      <c r="N59" s="1">
        <v>2021</v>
      </c>
      <c r="O59" s="1">
        <v>2001</v>
      </c>
      <c r="P59" s="1">
        <v>2010</v>
      </c>
      <c r="Q59" s="1">
        <v>3</v>
      </c>
      <c r="R59" s="1">
        <f t="shared" si="15"/>
        <v>9</v>
      </c>
      <c r="S59" s="3">
        <f t="shared" si="16"/>
        <v>11</v>
      </c>
      <c r="T59" s="1">
        <v>0</v>
      </c>
      <c r="U59" s="11">
        <f t="shared" si="17"/>
        <v>12</v>
      </c>
      <c r="V59" s="11">
        <v>4</v>
      </c>
      <c r="W59" s="11">
        <v>1</v>
      </c>
      <c r="X59" s="11"/>
      <c r="Y59" s="11">
        <f t="shared" si="18"/>
        <v>10</v>
      </c>
      <c r="Z59" s="11" t="s">
        <v>521</v>
      </c>
      <c r="AA59" s="11">
        <f>U59+3</f>
        <v>15</v>
      </c>
      <c r="AB59" s="11" t="s">
        <v>40</v>
      </c>
      <c r="AC59" s="11" t="s">
        <v>40</v>
      </c>
      <c r="AD59" s="28" t="s">
        <v>603</v>
      </c>
      <c r="AE59" s="1" t="s">
        <v>235</v>
      </c>
      <c r="AF59" s="1" t="s">
        <v>353</v>
      </c>
      <c r="AG59" s="18"/>
      <c r="AH59" s="1">
        <v>1</v>
      </c>
      <c r="AI59" s="15" t="s">
        <v>395</v>
      </c>
      <c r="AJ59" s="1"/>
      <c r="AK59" s="16" t="s">
        <v>382</v>
      </c>
      <c r="AL59" s="22" t="s">
        <v>384</v>
      </c>
      <c r="AM59" s="17"/>
    </row>
    <row r="60" spans="1:39" ht="15.75" x14ac:dyDescent="0.25">
      <c r="A60" s="1" t="s">
        <v>127</v>
      </c>
      <c r="B60" s="1">
        <v>2</v>
      </c>
      <c r="C60" s="1" t="s">
        <v>438</v>
      </c>
      <c r="D60" s="1" t="s">
        <v>46</v>
      </c>
      <c r="E60" s="18">
        <v>98746</v>
      </c>
      <c r="F60" s="1" t="s">
        <v>128</v>
      </c>
      <c r="G60" s="2">
        <v>40404</v>
      </c>
      <c r="H60" s="41">
        <v>31646</v>
      </c>
      <c r="I60" s="2" t="s">
        <v>458</v>
      </c>
      <c r="J60" s="2" t="s">
        <v>462</v>
      </c>
      <c r="K60" s="2"/>
      <c r="L60" s="1" t="s">
        <v>563</v>
      </c>
      <c r="M60" s="1"/>
      <c r="N60" s="1">
        <v>2010</v>
      </c>
      <c r="O60" s="1">
        <v>1986</v>
      </c>
      <c r="P60" s="1">
        <v>2010</v>
      </c>
      <c r="Q60" s="1">
        <v>3</v>
      </c>
      <c r="R60" s="1">
        <f t="shared" si="15"/>
        <v>24</v>
      </c>
      <c r="S60" s="3">
        <f t="shared" si="16"/>
        <v>0</v>
      </c>
      <c r="T60" s="1">
        <v>5</v>
      </c>
      <c r="U60" s="11">
        <f t="shared" si="17"/>
        <v>32</v>
      </c>
      <c r="V60" s="11">
        <v>4</v>
      </c>
      <c r="W60" s="11">
        <v>1</v>
      </c>
      <c r="X60" s="11"/>
      <c r="Y60" s="11">
        <f t="shared" si="18"/>
        <v>30</v>
      </c>
      <c r="Z60" s="11" t="s">
        <v>513</v>
      </c>
      <c r="AA60" s="11">
        <f>U60+15</f>
        <v>47</v>
      </c>
      <c r="AB60" s="12">
        <f t="shared" si="13"/>
        <v>65</v>
      </c>
      <c r="AC60" s="12">
        <v>47</v>
      </c>
      <c r="AD60" s="28" t="s">
        <v>604</v>
      </c>
      <c r="AE60" s="1" t="s">
        <v>235</v>
      </c>
      <c r="AF60" s="1"/>
      <c r="AG60" s="18"/>
      <c r="AH60" s="1">
        <v>1</v>
      </c>
      <c r="AI60" s="15" t="s">
        <v>312</v>
      </c>
      <c r="AJ60" s="1"/>
      <c r="AK60" s="21" t="s">
        <v>40</v>
      </c>
      <c r="AL60" s="19"/>
    </row>
    <row r="61" spans="1:39" ht="15.75" x14ac:dyDescent="0.25">
      <c r="A61" s="1" t="s">
        <v>129</v>
      </c>
      <c r="B61" s="1">
        <v>1</v>
      </c>
      <c r="C61" s="1" t="s">
        <v>434</v>
      </c>
      <c r="D61" s="1" t="s">
        <v>5</v>
      </c>
      <c r="E61" s="18">
        <v>23321</v>
      </c>
      <c r="F61" s="1" t="s">
        <v>130</v>
      </c>
      <c r="G61" s="2">
        <v>36950</v>
      </c>
      <c r="H61" s="41">
        <v>36209</v>
      </c>
      <c r="I61" s="42" t="s">
        <v>493</v>
      </c>
      <c r="J61" s="42" t="s">
        <v>462</v>
      </c>
      <c r="K61" s="2"/>
      <c r="L61" s="1" t="s">
        <v>564</v>
      </c>
      <c r="M61" s="1"/>
      <c r="N61" s="1">
        <v>2021</v>
      </c>
      <c r="O61" s="1">
        <v>1999</v>
      </c>
      <c r="P61" s="1">
        <v>2001</v>
      </c>
      <c r="Q61" s="1">
        <v>6</v>
      </c>
      <c r="R61" s="1">
        <f t="shared" si="15"/>
        <v>2</v>
      </c>
      <c r="S61" s="3">
        <f t="shared" si="16"/>
        <v>20</v>
      </c>
      <c r="T61" s="1">
        <v>3</v>
      </c>
      <c r="U61" s="11">
        <f t="shared" si="17"/>
        <v>11</v>
      </c>
      <c r="V61" s="11">
        <v>3</v>
      </c>
      <c r="W61" s="11">
        <v>3</v>
      </c>
      <c r="X61" s="11"/>
      <c r="Y61" s="11">
        <f t="shared" si="18"/>
        <v>8</v>
      </c>
      <c r="Z61" s="11" t="s">
        <v>509</v>
      </c>
      <c r="AA61" s="11">
        <f>U61+20</f>
        <v>31</v>
      </c>
      <c r="AB61" s="12">
        <f t="shared" si="13"/>
        <v>45</v>
      </c>
      <c r="AC61" s="12">
        <v>31</v>
      </c>
      <c r="AD61" s="28" t="s">
        <v>605</v>
      </c>
      <c r="AE61" s="1" t="s">
        <v>235</v>
      </c>
      <c r="AF61" s="1" t="s">
        <v>353</v>
      </c>
      <c r="AG61" s="18"/>
      <c r="AH61" s="1">
        <v>1</v>
      </c>
      <c r="AI61" s="15" t="s">
        <v>313</v>
      </c>
      <c r="AJ61" s="1"/>
      <c r="AK61" s="16" t="s">
        <v>381</v>
      </c>
      <c r="AL61" s="23" t="s">
        <v>385</v>
      </c>
      <c r="AM61" s="17"/>
    </row>
    <row r="62" spans="1:39" ht="15.75" x14ac:dyDescent="0.25">
      <c r="A62" s="59" t="s">
        <v>131</v>
      </c>
      <c r="B62" s="59">
        <v>1</v>
      </c>
      <c r="C62" s="59" t="s">
        <v>434</v>
      </c>
      <c r="D62" s="59" t="s">
        <v>46</v>
      </c>
      <c r="E62" s="60">
        <v>23316</v>
      </c>
      <c r="F62" s="59" t="s">
        <v>132</v>
      </c>
      <c r="G62" s="61">
        <v>36950</v>
      </c>
      <c r="H62" s="62">
        <v>36950</v>
      </c>
      <c r="I62" s="61" t="s">
        <v>463</v>
      </c>
      <c r="J62" s="61" t="s">
        <v>464</v>
      </c>
      <c r="K62" s="61"/>
      <c r="L62" s="59" t="s">
        <v>565</v>
      </c>
      <c r="M62" s="59"/>
      <c r="N62" s="59">
        <v>2021</v>
      </c>
      <c r="O62" s="59">
        <v>2001</v>
      </c>
      <c r="P62" s="59">
        <v>2001</v>
      </c>
      <c r="Q62" s="59">
        <v>3</v>
      </c>
      <c r="R62" s="59">
        <f t="shared" si="15"/>
        <v>0</v>
      </c>
      <c r="S62" s="63">
        <f t="shared" si="16"/>
        <v>20</v>
      </c>
      <c r="T62" s="59">
        <v>35</v>
      </c>
      <c r="U62" s="59">
        <f t="shared" si="17"/>
        <v>38</v>
      </c>
      <c r="V62" s="59">
        <v>1</v>
      </c>
      <c r="W62" s="59">
        <v>1</v>
      </c>
      <c r="X62" s="59">
        <v>-30</v>
      </c>
      <c r="Y62" s="59">
        <f t="shared" si="18"/>
        <v>6</v>
      </c>
      <c r="Z62" s="59">
        <v>65</v>
      </c>
      <c r="AA62" s="59">
        <v>65</v>
      </c>
      <c r="AB62" s="63">
        <f t="shared" si="13"/>
        <v>45</v>
      </c>
      <c r="AC62" s="63">
        <v>45</v>
      </c>
      <c r="AD62" s="64" t="s">
        <v>727</v>
      </c>
      <c r="AE62" s="59" t="s">
        <v>235</v>
      </c>
      <c r="AF62" s="59" t="s">
        <v>358</v>
      </c>
      <c r="AG62" s="60">
        <v>10</v>
      </c>
      <c r="AH62" s="59">
        <v>1</v>
      </c>
      <c r="AI62" s="65" t="s">
        <v>314</v>
      </c>
      <c r="AJ62" s="59"/>
      <c r="AK62" s="66" t="s">
        <v>40</v>
      </c>
      <c r="AL62" s="67"/>
    </row>
    <row r="63" spans="1:39" ht="15.75" x14ac:dyDescent="0.25">
      <c r="A63" s="59" t="s">
        <v>131</v>
      </c>
      <c r="B63" s="59">
        <v>1</v>
      </c>
      <c r="C63" s="59" t="s">
        <v>438</v>
      </c>
      <c r="D63" s="59" t="s">
        <v>46</v>
      </c>
      <c r="E63" s="60">
        <v>91286</v>
      </c>
      <c r="F63" s="59" t="s">
        <v>133</v>
      </c>
      <c r="G63" s="61">
        <v>40165</v>
      </c>
      <c r="H63" s="62">
        <v>36950</v>
      </c>
      <c r="I63" s="61" t="s">
        <v>463</v>
      </c>
      <c r="J63" s="61" t="s">
        <v>464</v>
      </c>
      <c r="K63" s="61" t="s">
        <v>239</v>
      </c>
      <c r="L63" s="59" t="s">
        <v>565</v>
      </c>
      <c r="M63" s="59"/>
      <c r="N63" s="59">
        <v>2021</v>
      </c>
      <c r="O63" s="59">
        <v>2001</v>
      </c>
      <c r="P63" s="59">
        <v>2009</v>
      </c>
      <c r="Q63" s="59">
        <v>3</v>
      </c>
      <c r="R63" s="59">
        <f t="shared" si="15"/>
        <v>8</v>
      </c>
      <c r="S63" s="63">
        <f t="shared" si="16"/>
        <v>12</v>
      </c>
      <c r="T63" s="59">
        <v>35</v>
      </c>
      <c r="U63" s="59">
        <f t="shared" si="17"/>
        <v>46</v>
      </c>
      <c r="V63" s="59">
        <v>2</v>
      </c>
      <c r="W63" s="59">
        <v>1</v>
      </c>
      <c r="X63" s="59">
        <v>-30</v>
      </c>
      <c r="Y63" s="59">
        <f t="shared" si="18"/>
        <v>14</v>
      </c>
      <c r="Z63" s="59">
        <v>65</v>
      </c>
      <c r="AA63" s="59">
        <v>65</v>
      </c>
      <c r="AB63" s="63">
        <f t="shared" si="13"/>
        <v>53</v>
      </c>
      <c r="AC63" s="63">
        <v>53</v>
      </c>
      <c r="AD63" s="64" t="s">
        <v>606</v>
      </c>
      <c r="AE63" s="59" t="s">
        <v>235</v>
      </c>
      <c r="AF63" s="59" t="s">
        <v>358</v>
      </c>
      <c r="AG63" s="60">
        <v>10</v>
      </c>
      <c r="AH63" s="59">
        <v>1</v>
      </c>
      <c r="AI63" s="65" t="s">
        <v>315</v>
      </c>
      <c r="AJ63" s="59"/>
      <c r="AK63" s="66" t="s">
        <v>40</v>
      </c>
      <c r="AL63" s="67"/>
    </row>
    <row r="64" spans="1:39" ht="15.75" x14ac:dyDescent="0.25">
      <c r="A64" s="1" t="s">
        <v>134</v>
      </c>
      <c r="B64" s="1">
        <v>2</v>
      </c>
      <c r="C64" s="1" t="s">
        <v>439</v>
      </c>
      <c r="D64" s="1" t="s">
        <v>46</v>
      </c>
      <c r="E64" s="18">
        <v>132641</v>
      </c>
      <c r="F64" s="1" t="s">
        <v>135</v>
      </c>
      <c r="G64" s="2">
        <v>40775</v>
      </c>
      <c r="H64" s="41">
        <v>38414</v>
      </c>
      <c r="I64" s="2" t="s">
        <v>4</v>
      </c>
      <c r="J64" s="2" t="s">
        <v>454</v>
      </c>
      <c r="K64" s="2"/>
      <c r="L64" s="1"/>
      <c r="M64" s="1"/>
      <c r="N64" s="1">
        <v>2011</v>
      </c>
      <c r="O64" s="1">
        <v>2005</v>
      </c>
      <c r="P64" s="1">
        <v>2011</v>
      </c>
      <c r="Q64" s="1">
        <v>15</v>
      </c>
      <c r="R64" s="1">
        <f t="shared" si="15"/>
        <v>6</v>
      </c>
      <c r="S64" s="3">
        <f t="shared" si="16"/>
        <v>0</v>
      </c>
      <c r="T64" s="1">
        <v>0</v>
      </c>
      <c r="U64" s="11">
        <f t="shared" si="17"/>
        <v>21</v>
      </c>
      <c r="V64" s="11">
        <v>3</v>
      </c>
      <c r="W64" s="11">
        <v>9</v>
      </c>
      <c r="X64" s="11"/>
      <c r="Y64" s="11">
        <f t="shared" si="18"/>
        <v>15</v>
      </c>
      <c r="Z64" s="11" t="s">
        <v>509</v>
      </c>
      <c r="AA64" s="11">
        <f>U64+20</f>
        <v>41</v>
      </c>
      <c r="AB64" s="12">
        <f t="shared" si="13"/>
        <v>65</v>
      </c>
      <c r="AC64" s="12">
        <v>41</v>
      </c>
      <c r="AD64" s="28" t="s">
        <v>607</v>
      </c>
      <c r="AE64" s="1" t="s">
        <v>235</v>
      </c>
      <c r="AF64" s="1"/>
      <c r="AG64" s="18"/>
      <c r="AH64" s="1">
        <v>1</v>
      </c>
      <c r="AI64" s="15" t="s">
        <v>316</v>
      </c>
      <c r="AJ64" s="1"/>
      <c r="AK64" s="21" t="s">
        <v>40</v>
      </c>
      <c r="AL64" s="19"/>
    </row>
    <row r="65" spans="1:38" ht="15.75" x14ac:dyDescent="0.25">
      <c r="A65" s="1" t="s">
        <v>136</v>
      </c>
      <c r="B65" s="1">
        <v>1</v>
      </c>
      <c r="C65" s="1" t="s">
        <v>441</v>
      </c>
      <c r="D65" s="1" t="s">
        <v>5</v>
      </c>
      <c r="E65" s="18">
        <v>75676</v>
      </c>
      <c r="F65" s="1" t="s">
        <v>137</v>
      </c>
      <c r="G65" s="2">
        <v>39655</v>
      </c>
      <c r="H65" s="41">
        <v>38414</v>
      </c>
      <c r="I65" s="42" t="s">
        <v>73</v>
      </c>
      <c r="J65" s="42" t="s">
        <v>454</v>
      </c>
      <c r="K65" s="2"/>
      <c r="L65" s="1" t="s">
        <v>608</v>
      </c>
      <c r="M65" s="1"/>
      <c r="N65" s="1">
        <v>2021</v>
      </c>
      <c r="O65" s="1">
        <v>2005</v>
      </c>
      <c r="P65" s="1">
        <v>2008</v>
      </c>
      <c r="Q65" s="1">
        <v>6</v>
      </c>
      <c r="R65" s="1">
        <f t="shared" si="15"/>
        <v>3</v>
      </c>
      <c r="S65" s="3">
        <f t="shared" si="16"/>
        <v>13</v>
      </c>
      <c r="T65" s="1">
        <v>0</v>
      </c>
      <c r="U65" s="11">
        <f t="shared" si="17"/>
        <v>9</v>
      </c>
      <c r="V65" s="11">
        <v>4</v>
      </c>
      <c r="W65" s="11">
        <v>3</v>
      </c>
      <c r="X65" s="11"/>
      <c r="Y65" s="11">
        <f t="shared" si="18"/>
        <v>6</v>
      </c>
      <c r="Z65" s="11" t="s">
        <v>521</v>
      </c>
      <c r="AA65" s="11">
        <f>U65+3</f>
        <v>12</v>
      </c>
      <c r="AB65" s="11" t="s">
        <v>40</v>
      </c>
      <c r="AC65" s="11" t="s">
        <v>40</v>
      </c>
      <c r="AD65" s="28" t="s">
        <v>609</v>
      </c>
      <c r="AE65" s="1" t="s">
        <v>235</v>
      </c>
      <c r="AF65" s="1"/>
      <c r="AG65" s="18"/>
      <c r="AH65" s="1">
        <v>1</v>
      </c>
      <c r="AI65" s="15" t="s">
        <v>317</v>
      </c>
      <c r="AJ65" s="1"/>
      <c r="AK65" s="21" t="s">
        <v>40</v>
      </c>
      <c r="AL65" s="19"/>
    </row>
    <row r="66" spans="1:38" ht="15.75" x14ac:dyDescent="0.25">
      <c r="A66" s="1" t="s">
        <v>139</v>
      </c>
      <c r="B66" s="1">
        <v>1</v>
      </c>
      <c r="C66" s="1" t="s">
        <v>443</v>
      </c>
      <c r="D66" s="1" t="s">
        <v>5</v>
      </c>
      <c r="E66" s="18">
        <v>175877</v>
      </c>
      <c r="F66" s="1" t="s">
        <v>140</v>
      </c>
      <c r="G66" s="2">
        <v>42666</v>
      </c>
      <c r="H66" s="41">
        <v>36209</v>
      </c>
      <c r="I66" s="42" t="s">
        <v>610</v>
      </c>
      <c r="J66" s="42" t="s">
        <v>611</v>
      </c>
      <c r="K66" s="2" t="s">
        <v>249</v>
      </c>
      <c r="L66" s="1" t="s">
        <v>566</v>
      </c>
      <c r="M66" s="1"/>
      <c r="N66" s="1">
        <v>2022</v>
      </c>
      <c r="O66" s="1">
        <v>1999</v>
      </c>
      <c r="P66" s="1">
        <v>2016</v>
      </c>
      <c r="Q66" s="1">
        <v>10</v>
      </c>
      <c r="R66" s="1">
        <f t="shared" si="15"/>
        <v>17</v>
      </c>
      <c r="S66" s="3">
        <f t="shared" si="16"/>
        <v>6</v>
      </c>
      <c r="T66" s="1">
        <v>5</v>
      </c>
      <c r="U66" s="11">
        <f t="shared" si="17"/>
        <v>32</v>
      </c>
      <c r="V66" s="11">
        <v>4</v>
      </c>
      <c r="W66" s="11">
        <v>6</v>
      </c>
      <c r="X66" s="11"/>
      <c r="Y66" s="11">
        <f t="shared" si="18"/>
        <v>28</v>
      </c>
      <c r="Z66" s="11" t="s">
        <v>509</v>
      </c>
      <c r="AA66" s="11">
        <f>U66+20</f>
        <v>52</v>
      </c>
      <c r="AB66" s="12">
        <f t="shared" si="13"/>
        <v>59</v>
      </c>
      <c r="AC66" s="12">
        <v>52</v>
      </c>
      <c r="AD66" s="28" t="s">
        <v>612</v>
      </c>
      <c r="AE66" s="1" t="s">
        <v>235</v>
      </c>
      <c r="AF66" s="1" t="s">
        <v>353</v>
      </c>
      <c r="AG66" s="18"/>
      <c r="AH66" s="1">
        <v>1</v>
      </c>
      <c r="AI66" s="15" t="s">
        <v>318</v>
      </c>
      <c r="AJ66" s="1"/>
      <c r="AK66" s="21">
        <v>41920</v>
      </c>
      <c r="AL66" s="19">
        <f>AK66-G66</f>
        <v>-746</v>
      </c>
    </row>
    <row r="67" spans="1:38" hidden="1" x14ac:dyDescent="0.25">
      <c r="A67" s="1" t="s">
        <v>136</v>
      </c>
      <c r="B67" s="1"/>
      <c r="C67" s="1" t="s">
        <v>71</v>
      </c>
      <c r="D67" s="1" t="s">
        <v>5</v>
      </c>
      <c r="E67" s="18">
        <v>92255</v>
      </c>
      <c r="F67" s="1" t="s">
        <v>138</v>
      </c>
      <c r="G67" s="2">
        <v>40102</v>
      </c>
      <c r="H67" s="6">
        <v>2005</v>
      </c>
      <c r="I67" s="2" t="s">
        <v>393</v>
      </c>
      <c r="J67" s="2"/>
      <c r="K67" s="2" t="s">
        <v>244</v>
      </c>
      <c r="L67" s="1"/>
      <c r="M67" s="1"/>
      <c r="N67" s="1"/>
      <c r="O67" s="1"/>
      <c r="P67" s="1"/>
      <c r="Q67" s="1"/>
      <c r="R67" s="1"/>
      <c r="S67" s="1"/>
      <c r="T67" s="1"/>
      <c r="U67" s="11">
        <v>10</v>
      </c>
      <c r="V67" s="11">
        <v>4</v>
      </c>
      <c r="W67" s="11"/>
      <c r="X67" s="11"/>
      <c r="Y67" s="11"/>
      <c r="Z67" s="11"/>
      <c r="AA67" s="11"/>
      <c r="AB67" s="11"/>
      <c r="AC67" s="11"/>
      <c r="AD67" s="28" t="s">
        <v>416</v>
      </c>
      <c r="AE67" s="1" t="s">
        <v>253</v>
      </c>
      <c r="AF67" s="1"/>
      <c r="AG67" s="18"/>
      <c r="AH67" s="1">
        <v>0</v>
      </c>
      <c r="AI67" s="15" t="s">
        <v>266</v>
      </c>
      <c r="AJ67" s="1"/>
      <c r="AK67" s="21" t="s">
        <v>40</v>
      </c>
      <c r="AL67" s="19"/>
    </row>
    <row r="68" spans="1:38" ht="15.75" x14ac:dyDescent="0.25">
      <c r="A68" s="1" t="s">
        <v>141</v>
      </c>
      <c r="B68" s="1">
        <v>1</v>
      </c>
      <c r="C68" s="1" t="s">
        <v>438</v>
      </c>
      <c r="D68" s="1" t="s">
        <v>46</v>
      </c>
      <c r="E68" s="18">
        <v>71016</v>
      </c>
      <c r="F68" s="1" t="s">
        <v>142</v>
      </c>
      <c r="G68" s="2">
        <v>39309</v>
      </c>
      <c r="H68" s="41">
        <v>38414</v>
      </c>
      <c r="I68" s="2" t="s">
        <v>457</v>
      </c>
      <c r="J68" s="2" t="s">
        <v>454</v>
      </c>
      <c r="K68" s="2"/>
      <c r="L68" s="1"/>
      <c r="M68" s="1"/>
      <c r="N68" s="1">
        <v>2021</v>
      </c>
      <c r="O68" s="1">
        <v>2005</v>
      </c>
      <c r="P68" s="1">
        <v>2007</v>
      </c>
      <c r="Q68" s="1">
        <v>9</v>
      </c>
      <c r="R68" s="1">
        <f>P68-O68</f>
        <v>2</v>
      </c>
      <c r="S68" s="3">
        <f>N68-P68</f>
        <v>14</v>
      </c>
      <c r="T68" s="1">
        <v>0</v>
      </c>
      <c r="U68" s="11">
        <f t="shared" si="17"/>
        <v>11</v>
      </c>
      <c r="V68" s="11">
        <v>3</v>
      </c>
      <c r="W68" s="11">
        <v>3</v>
      </c>
      <c r="X68" s="11"/>
      <c r="Y68" s="11">
        <f>W68+R68+T68+X68</f>
        <v>5</v>
      </c>
      <c r="Z68" s="11" t="s">
        <v>532</v>
      </c>
      <c r="AA68" s="11">
        <f>U68+5</f>
        <v>16</v>
      </c>
      <c r="AB68" s="11" t="s">
        <v>40</v>
      </c>
      <c r="AC68" s="11" t="s">
        <v>40</v>
      </c>
      <c r="AD68" s="28" t="s">
        <v>613</v>
      </c>
      <c r="AE68" s="1" t="s">
        <v>235</v>
      </c>
      <c r="AF68" s="1" t="s">
        <v>353</v>
      </c>
      <c r="AG68" s="18"/>
      <c r="AH68" s="1">
        <v>1</v>
      </c>
      <c r="AI68" s="15" t="s">
        <v>319</v>
      </c>
      <c r="AJ68" s="1"/>
      <c r="AK68" s="21">
        <v>42651</v>
      </c>
      <c r="AL68" s="19">
        <f>AK68-G68</f>
        <v>3342</v>
      </c>
    </row>
    <row r="69" spans="1:38" ht="15.75" x14ac:dyDescent="0.25">
      <c r="A69" s="1" t="s">
        <v>143</v>
      </c>
      <c r="B69" s="1">
        <v>2</v>
      </c>
      <c r="C69" s="1" t="s">
        <v>436</v>
      </c>
      <c r="D69" s="1" t="s">
        <v>5</v>
      </c>
      <c r="E69" s="18">
        <v>49051</v>
      </c>
      <c r="F69" s="1" t="s">
        <v>144</v>
      </c>
      <c r="G69" s="2">
        <v>38571</v>
      </c>
      <c r="H69" s="41">
        <v>38571</v>
      </c>
      <c r="I69" s="42" t="s">
        <v>4</v>
      </c>
      <c r="J69" s="42" t="s">
        <v>494</v>
      </c>
      <c r="K69" s="2"/>
      <c r="L69" s="1" t="s">
        <v>567</v>
      </c>
      <c r="M69" s="1"/>
      <c r="N69" s="1">
        <v>2019</v>
      </c>
      <c r="O69" s="1">
        <v>2005</v>
      </c>
      <c r="P69" s="1">
        <v>2005</v>
      </c>
      <c r="Q69" s="1">
        <v>10</v>
      </c>
      <c r="R69" s="1">
        <f>P69-O69</f>
        <v>0</v>
      </c>
      <c r="S69" s="3">
        <f>N69-P69</f>
        <v>14</v>
      </c>
      <c r="T69" s="1">
        <v>27</v>
      </c>
      <c r="U69" s="11">
        <f t="shared" si="17"/>
        <v>37</v>
      </c>
      <c r="V69" s="11">
        <v>4</v>
      </c>
      <c r="W69" s="11">
        <v>6</v>
      </c>
      <c r="X69" s="11"/>
      <c r="Y69" s="11">
        <f>W69+R69+T69+X69</f>
        <v>33</v>
      </c>
      <c r="Z69" s="11" t="s">
        <v>513</v>
      </c>
      <c r="AA69" s="11">
        <f>U69+15</f>
        <v>52</v>
      </c>
      <c r="AB69" s="12">
        <f t="shared" ref="AB69:AB74" si="19">65-S69</f>
        <v>51</v>
      </c>
      <c r="AC69" s="12">
        <v>51</v>
      </c>
      <c r="AD69" s="28" t="s">
        <v>614</v>
      </c>
      <c r="AE69" s="1" t="s">
        <v>235</v>
      </c>
      <c r="AF69" s="1"/>
      <c r="AG69" s="18"/>
      <c r="AH69" s="1">
        <v>1</v>
      </c>
      <c r="AI69" s="15" t="s">
        <v>320</v>
      </c>
      <c r="AJ69" s="1"/>
      <c r="AK69" s="21" t="s">
        <v>40</v>
      </c>
      <c r="AL69" s="19"/>
    </row>
    <row r="70" spans="1:38" ht="15.75" x14ac:dyDescent="0.25">
      <c r="A70" s="1" t="s">
        <v>147</v>
      </c>
      <c r="B70" s="1">
        <v>2</v>
      </c>
      <c r="C70" s="1" t="s">
        <v>438</v>
      </c>
      <c r="D70" s="1" t="s">
        <v>46</v>
      </c>
      <c r="E70" s="18">
        <v>186434</v>
      </c>
      <c r="F70" s="1" t="s">
        <v>148</v>
      </c>
      <c r="G70" s="2">
        <v>43016</v>
      </c>
      <c r="H70" s="41">
        <v>38571</v>
      </c>
      <c r="I70" s="2" t="s">
        <v>38</v>
      </c>
      <c r="J70" s="2" t="s">
        <v>456</v>
      </c>
      <c r="K70" s="2"/>
      <c r="L70" s="1"/>
      <c r="M70" s="1"/>
      <c r="N70" s="1">
        <v>2017</v>
      </c>
      <c r="O70" s="1">
        <v>2005</v>
      </c>
      <c r="P70" s="1">
        <v>2017</v>
      </c>
      <c r="Q70" s="1">
        <v>15</v>
      </c>
      <c r="R70" s="1">
        <f>P70-O70</f>
        <v>12</v>
      </c>
      <c r="S70" s="3">
        <f>N70-P70</f>
        <v>0</v>
      </c>
      <c r="T70" s="1">
        <v>0</v>
      </c>
      <c r="U70" s="11">
        <f t="shared" si="17"/>
        <v>27</v>
      </c>
      <c r="V70" s="11">
        <v>3</v>
      </c>
      <c r="W70" s="11">
        <v>9</v>
      </c>
      <c r="X70" s="11"/>
      <c r="Y70" s="11">
        <f>W70+R70+T70+X70</f>
        <v>21</v>
      </c>
      <c r="Z70" s="11" t="s">
        <v>509</v>
      </c>
      <c r="AA70" s="11">
        <f>U70+20</f>
        <v>47</v>
      </c>
      <c r="AB70" s="12">
        <f t="shared" si="19"/>
        <v>65</v>
      </c>
      <c r="AC70" s="12">
        <v>47</v>
      </c>
      <c r="AD70" s="28" t="s">
        <v>615</v>
      </c>
      <c r="AE70" s="1" t="s">
        <v>368</v>
      </c>
      <c r="AF70" s="1"/>
      <c r="AG70" s="18"/>
      <c r="AH70" s="1">
        <v>0</v>
      </c>
      <c r="AI70" s="15" t="s">
        <v>322</v>
      </c>
      <c r="AJ70" s="1"/>
      <c r="AK70" s="21" t="s">
        <v>40</v>
      </c>
      <c r="AL70" s="19"/>
    </row>
    <row r="71" spans="1:38" hidden="1" x14ac:dyDescent="0.25">
      <c r="A71" s="1" t="s">
        <v>145</v>
      </c>
      <c r="B71" s="1"/>
      <c r="C71" s="1" t="s">
        <v>4</v>
      </c>
      <c r="D71" s="1" t="s">
        <v>5</v>
      </c>
      <c r="E71" s="18">
        <v>186447</v>
      </c>
      <c r="F71" s="1" t="s">
        <v>146</v>
      </c>
      <c r="G71" s="2">
        <v>43020</v>
      </c>
      <c r="H71" s="6">
        <v>2005</v>
      </c>
      <c r="I71" s="2" t="s">
        <v>4</v>
      </c>
      <c r="J71" s="2"/>
      <c r="K71" s="2"/>
      <c r="L71" s="1"/>
      <c r="M71" s="1"/>
      <c r="N71" s="1"/>
      <c r="O71" s="1"/>
      <c r="P71" s="1"/>
      <c r="Q71" s="1"/>
      <c r="R71" s="1"/>
      <c r="S71" s="1"/>
      <c r="T71" s="1"/>
      <c r="U71" s="11">
        <v>22</v>
      </c>
      <c r="V71" s="11">
        <v>2</v>
      </c>
      <c r="W71" s="11"/>
      <c r="X71" s="11"/>
      <c r="Y71" s="11"/>
      <c r="Z71" s="11"/>
      <c r="AA71" s="11"/>
      <c r="AB71" s="11"/>
      <c r="AC71" s="11"/>
      <c r="AD71" s="28" t="s">
        <v>417</v>
      </c>
      <c r="AE71" s="1" t="s">
        <v>253</v>
      </c>
      <c r="AF71" s="1"/>
      <c r="AG71" s="18"/>
      <c r="AH71" s="1">
        <v>0</v>
      </c>
      <c r="AI71" s="15" t="s">
        <v>321</v>
      </c>
      <c r="AJ71" s="1"/>
      <c r="AK71" s="21" t="s">
        <v>40</v>
      </c>
      <c r="AL71" s="19"/>
    </row>
    <row r="72" spans="1:38" ht="15.75" x14ac:dyDescent="0.25">
      <c r="A72" s="1" t="s">
        <v>19</v>
      </c>
      <c r="B72" s="1">
        <v>2</v>
      </c>
      <c r="C72" s="1" t="s">
        <v>438</v>
      </c>
      <c r="D72" s="1" t="s">
        <v>5</v>
      </c>
      <c r="E72" s="18">
        <v>132632</v>
      </c>
      <c r="F72" s="1" t="s">
        <v>20</v>
      </c>
      <c r="G72" s="2">
        <v>40775</v>
      </c>
      <c r="H72" s="41">
        <v>31966</v>
      </c>
      <c r="I72" s="42" t="s">
        <v>4</v>
      </c>
      <c r="J72" s="42" t="s">
        <v>462</v>
      </c>
      <c r="K72" s="2"/>
      <c r="L72" s="3" t="s">
        <v>568</v>
      </c>
      <c r="M72" s="3"/>
      <c r="N72" s="3">
        <v>2017</v>
      </c>
      <c r="O72" s="3">
        <v>1987</v>
      </c>
      <c r="P72" s="3">
        <v>2011</v>
      </c>
      <c r="Q72" s="3">
        <v>10</v>
      </c>
      <c r="R72" s="1">
        <f>P72-O72</f>
        <v>24</v>
      </c>
      <c r="S72" s="3">
        <f>N72-P72</f>
        <v>6</v>
      </c>
      <c r="T72" s="3">
        <v>0</v>
      </c>
      <c r="U72" s="11">
        <f t="shared" si="17"/>
        <v>34</v>
      </c>
      <c r="V72" s="12">
        <v>3</v>
      </c>
      <c r="W72" s="12">
        <v>6</v>
      </c>
      <c r="X72" s="12"/>
      <c r="Y72" s="11">
        <f>W72+R72+T72+X72</f>
        <v>30</v>
      </c>
      <c r="Z72" s="12" t="s">
        <v>509</v>
      </c>
      <c r="AA72" s="12">
        <f>U72+20</f>
        <v>54</v>
      </c>
      <c r="AB72" s="12">
        <f t="shared" si="19"/>
        <v>59</v>
      </c>
      <c r="AC72" s="12">
        <v>54</v>
      </c>
      <c r="AD72" s="29" t="s">
        <v>616</v>
      </c>
      <c r="AE72" s="3" t="s">
        <v>235</v>
      </c>
      <c r="AF72" s="3"/>
      <c r="AG72" s="18"/>
      <c r="AH72" s="3">
        <v>1</v>
      </c>
      <c r="AI72" s="13" t="s">
        <v>264</v>
      </c>
      <c r="AJ72" s="3"/>
      <c r="AK72" s="21" t="s">
        <v>40</v>
      </c>
      <c r="AL72" s="19"/>
    </row>
    <row r="73" spans="1:38" ht="15.75" x14ac:dyDescent="0.25">
      <c r="A73" s="1" t="s">
        <v>149</v>
      </c>
      <c r="B73" s="1">
        <v>2</v>
      </c>
      <c r="C73" s="1" t="s">
        <v>438</v>
      </c>
      <c r="D73" s="1" t="s">
        <v>5</v>
      </c>
      <c r="E73" s="18">
        <v>132634</v>
      </c>
      <c r="F73" s="1" t="s">
        <v>150</v>
      </c>
      <c r="G73" s="2">
        <v>40775</v>
      </c>
      <c r="H73" s="41">
        <v>38647</v>
      </c>
      <c r="I73" s="42" t="s">
        <v>465</v>
      </c>
      <c r="J73" s="42" t="s">
        <v>462</v>
      </c>
      <c r="K73" s="2"/>
      <c r="L73" s="1"/>
      <c r="M73" s="1"/>
      <c r="N73" s="1">
        <v>2018</v>
      </c>
      <c r="O73" s="1">
        <v>2005</v>
      </c>
      <c r="P73" s="1">
        <v>2011</v>
      </c>
      <c r="Q73" s="1">
        <v>3</v>
      </c>
      <c r="R73" s="1">
        <f>P73-O73</f>
        <v>6</v>
      </c>
      <c r="S73" s="3">
        <f>N73-P73</f>
        <v>7</v>
      </c>
      <c r="T73" s="1">
        <v>3</v>
      </c>
      <c r="U73" s="11">
        <f t="shared" si="17"/>
        <v>12</v>
      </c>
      <c r="V73" s="11">
        <v>4</v>
      </c>
      <c r="W73" s="11">
        <v>1</v>
      </c>
      <c r="X73" s="11"/>
      <c r="Y73" s="11">
        <f>W73+R73+T73+X73</f>
        <v>10</v>
      </c>
      <c r="Z73" s="11" t="s">
        <v>521</v>
      </c>
      <c r="AA73" s="11">
        <f>U73+3</f>
        <v>15</v>
      </c>
      <c r="AB73" s="12">
        <f t="shared" si="19"/>
        <v>58</v>
      </c>
      <c r="AC73" s="12">
        <v>15</v>
      </c>
      <c r="AD73" s="28" t="s">
        <v>617</v>
      </c>
      <c r="AE73" s="1" t="s">
        <v>235</v>
      </c>
      <c r="AF73" s="1"/>
      <c r="AG73" s="18"/>
      <c r="AH73" s="1">
        <v>1</v>
      </c>
      <c r="AI73" s="15" t="s">
        <v>323</v>
      </c>
      <c r="AJ73" s="1"/>
      <c r="AK73" s="21" t="s">
        <v>40</v>
      </c>
      <c r="AL73" s="19"/>
    </row>
    <row r="74" spans="1:38" ht="15.75" x14ac:dyDescent="0.25">
      <c r="A74" s="1" t="s">
        <v>151</v>
      </c>
      <c r="B74" s="1">
        <v>4</v>
      </c>
      <c r="C74" s="1" t="s">
        <v>439</v>
      </c>
      <c r="D74" s="1" t="s">
        <v>46</v>
      </c>
      <c r="E74" s="18">
        <v>183541</v>
      </c>
      <c r="F74" s="1" t="s">
        <v>152</v>
      </c>
      <c r="G74" s="2">
        <v>42803</v>
      </c>
      <c r="H74" s="41">
        <v>36534</v>
      </c>
      <c r="I74" s="42" t="s">
        <v>618</v>
      </c>
      <c r="J74" s="2" t="s">
        <v>551</v>
      </c>
      <c r="K74" s="2"/>
      <c r="L74" s="1"/>
      <c r="M74" s="1"/>
      <c r="N74" s="1">
        <v>2020</v>
      </c>
      <c r="O74" s="1">
        <v>2000</v>
      </c>
      <c r="P74" s="1">
        <v>2017</v>
      </c>
      <c r="Q74" s="1">
        <v>15</v>
      </c>
      <c r="R74" s="1">
        <f>P74-O74</f>
        <v>17</v>
      </c>
      <c r="S74" s="3">
        <f>N74-P74</f>
        <v>3</v>
      </c>
      <c r="T74" s="1">
        <v>0</v>
      </c>
      <c r="U74" s="11">
        <f t="shared" si="17"/>
        <v>32</v>
      </c>
      <c r="V74" s="11">
        <v>4</v>
      </c>
      <c r="W74" s="11">
        <v>9</v>
      </c>
      <c r="X74" s="11"/>
      <c r="Y74" s="11">
        <f>W74+R74+T74+X74</f>
        <v>26</v>
      </c>
      <c r="Z74" s="11" t="s">
        <v>513</v>
      </c>
      <c r="AA74" s="11">
        <f>U74+15</f>
        <v>47</v>
      </c>
      <c r="AB74" s="12">
        <f t="shared" si="19"/>
        <v>62</v>
      </c>
      <c r="AC74" s="12">
        <v>47</v>
      </c>
      <c r="AD74" s="28" t="s">
        <v>619</v>
      </c>
      <c r="AE74" s="1" t="s">
        <v>235</v>
      </c>
      <c r="AF74" s="1" t="s">
        <v>353</v>
      </c>
      <c r="AG74" s="18"/>
      <c r="AH74" s="1">
        <v>1</v>
      </c>
      <c r="AI74" s="15" t="s">
        <v>324</v>
      </c>
      <c r="AJ74" s="1"/>
      <c r="AK74" s="21">
        <v>42803</v>
      </c>
      <c r="AL74" s="19">
        <f>AK74-G74</f>
        <v>0</v>
      </c>
    </row>
    <row r="75" spans="1:38" ht="15.75" x14ac:dyDescent="0.25">
      <c r="A75" s="1" t="s">
        <v>156</v>
      </c>
      <c r="B75" s="1">
        <v>1</v>
      </c>
      <c r="C75" s="1" t="s">
        <v>436</v>
      </c>
      <c r="D75" s="1" t="s">
        <v>46</v>
      </c>
      <c r="E75" s="18">
        <v>92256</v>
      </c>
      <c r="F75" s="1" t="s">
        <v>158</v>
      </c>
      <c r="G75" s="2">
        <v>40102</v>
      </c>
      <c r="H75" s="41">
        <v>38414</v>
      </c>
      <c r="I75" s="2" t="s">
        <v>399</v>
      </c>
      <c r="J75" s="2" t="s">
        <v>454</v>
      </c>
      <c r="K75" s="2"/>
      <c r="L75" s="1" t="s">
        <v>569</v>
      </c>
      <c r="M75" s="1"/>
      <c r="N75" s="1">
        <v>2010</v>
      </c>
      <c r="O75" s="1">
        <v>2005</v>
      </c>
      <c r="P75" s="1">
        <v>2009</v>
      </c>
      <c r="Q75" s="1">
        <v>1</v>
      </c>
      <c r="R75" s="1">
        <f>P75-O75</f>
        <v>4</v>
      </c>
      <c r="S75" s="3">
        <f>N75-P75</f>
        <v>1</v>
      </c>
      <c r="T75" s="1">
        <v>0</v>
      </c>
      <c r="U75" s="25">
        <f t="shared" si="17"/>
        <v>5</v>
      </c>
      <c r="V75" s="11">
        <v>5</v>
      </c>
      <c r="W75" s="11">
        <v>1</v>
      </c>
      <c r="X75" s="11"/>
      <c r="Y75" s="11">
        <f>W75+R75+T75+X75</f>
        <v>5</v>
      </c>
      <c r="Z75" s="11" t="s">
        <v>620</v>
      </c>
      <c r="AA75" s="11">
        <f>U75+2</f>
        <v>7</v>
      </c>
      <c r="AB75" s="11" t="s">
        <v>40</v>
      </c>
      <c r="AC75" s="11" t="s">
        <v>40</v>
      </c>
      <c r="AD75" s="28" t="s">
        <v>724</v>
      </c>
      <c r="AE75" s="1" t="s">
        <v>235</v>
      </c>
      <c r="AF75" s="1"/>
      <c r="AG75" s="18"/>
      <c r="AH75" s="1">
        <v>1</v>
      </c>
      <c r="AI75" s="15" t="s">
        <v>365</v>
      </c>
      <c r="AJ75" s="1"/>
      <c r="AK75" s="21" t="s">
        <v>40</v>
      </c>
      <c r="AL75" s="19"/>
    </row>
    <row r="76" spans="1:38" hidden="1" x14ac:dyDescent="0.25">
      <c r="A76" s="1" t="s">
        <v>154</v>
      </c>
      <c r="B76" s="1"/>
      <c r="C76" s="1" t="s">
        <v>4</v>
      </c>
      <c r="D76" s="1" t="s">
        <v>5</v>
      </c>
      <c r="E76" s="20"/>
      <c r="F76" s="1" t="s">
        <v>155</v>
      </c>
      <c r="G76" s="2">
        <v>43539</v>
      </c>
      <c r="H76" s="6">
        <v>2003</v>
      </c>
      <c r="I76" s="2" t="s">
        <v>4</v>
      </c>
      <c r="J76" s="2"/>
      <c r="K76" s="2"/>
      <c r="L76" s="1"/>
      <c r="M76" s="1"/>
      <c r="N76" s="1"/>
      <c r="O76" s="1"/>
      <c r="P76" s="1"/>
      <c r="Q76" s="1"/>
      <c r="R76" s="1"/>
      <c r="S76" s="1"/>
      <c r="T76" s="1"/>
      <c r="U76" s="11">
        <v>26</v>
      </c>
      <c r="V76" s="11">
        <v>3</v>
      </c>
      <c r="W76" s="11"/>
      <c r="X76" s="11"/>
      <c r="Y76" s="11"/>
      <c r="Z76" s="11"/>
      <c r="AA76" s="11"/>
      <c r="AB76" s="11"/>
      <c r="AC76" s="11"/>
      <c r="AD76" s="28" t="s">
        <v>418</v>
      </c>
      <c r="AE76" s="1" t="s">
        <v>253</v>
      </c>
      <c r="AF76" s="1"/>
      <c r="AG76" s="18"/>
      <c r="AH76" s="1">
        <v>0</v>
      </c>
      <c r="AI76" s="15" t="s">
        <v>325</v>
      </c>
      <c r="AJ76" s="1"/>
      <c r="AK76" s="21" t="s">
        <v>40</v>
      </c>
      <c r="AL76" s="19"/>
    </row>
    <row r="77" spans="1:38" ht="15.75" x14ac:dyDescent="0.25">
      <c r="A77" s="1" t="s">
        <v>159</v>
      </c>
      <c r="B77" s="1">
        <v>1</v>
      </c>
      <c r="C77" s="1" t="s">
        <v>441</v>
      </c>
      <c r="D77" s="1" t="s">
        <v>5</v>
      </c>
      <c r="E77" s="18">
        <v>75678</v>
      </c>
      <c r="F77" s="1" t="s">
        <v>160</v>
      </c>
      <c r="G77" s="2">
        <v>39655</v>
      </c>
      <c r="H77" s="41">
        <v>38414</v>
      </c>
      <c r="I77" s="42" t="s">
        <v>467</v>
      </c>
      <c r="J77" s="42" t="s">
        <v>462</v>
      </c>
      <c r="K77" s="2"/>
      <c r="L77" s="1" t="s">
        <v>570</v>
      </c>
      <c r="M77" s="1"/>
      <c r="N77" s="1">
        <v>2011</v>
      </c>
      <c r="O77" s="1">
        <v>2005</v>
      </c>
      <c r="P77" s="1">
        <v>2008</v>
      </c>
      <c r="Q77" s="1">
        <v>6</v>
      </c>
      <c r="R77" s="1">
        <f>P77-O77</f>
        <v>3</v>
      </c>
      <c r="S77" s="3">
        <f>N77-P77</f>
        <v>3</v>
      </c>
      <c r="T77" s="1">
        <v>0</v>
      </c>
      <c r="U77" s="25">
        <f t="shared" si="17"/>
        <v>9</v>
      </c>
      <c r="V77" s="11">
        <v>3</v>
      </c>
      <c r="W77" s="11">
        <v>3</v>
      </c>
      <c r="X77" s="11"/>
      <c r="Y77" s="11">
        <f>W77+R77+T77+X77</f>
        <v>6</v>
      </c>
      <c r="Z77" s="11" t="s">
        <v>532</v>
      </c>
      <c r="AA77" s="11">
        <f>U77+5</f>
        <v>14</v>
      </c>
      <c r="AB77" s="11" t="s">
        <v>40</v>
      </c>
      <c r="AC77" s="11" t="s">
        <v>40</v>
      </c>
      <c r="AD77" s="28" t="s">
        <v>621</v>
      </c>
      <c r="AE77" s="1" t="s">
        <v>235</v>
      </c>
      <c r="AF77" s="1"/>
      <c r="AG77" s="18"/>
      <c r="AH77" s="1">
        <v>1</v>
      </c>
      <c r="AI77" s="15" t="s">
        <v>326</v>
      </c>
      <c r="AJ77" s="1"/>
      <c r="AK77" s="21" t="s">
        <v>40</v>
      </c>
      <c r="AL77" s="19"/>
    </row>
    <row r="78" spans="1:38" ht="15.75" x14ac:dyDescent="0.25">
      <c r="A78" s="1" t="s">
        <v>162</v>
      </c>
      <c r="B78" s="1">
        <v>3</v>
      </c>
      <c r="C78" s="1" t="s">
        <v>437</v>
      </c>
      <c r="D78" s="1" t="s">
        <v>46</v>
      </c>
      <c r="E78" s="18">
        <v>102483</v>
      </c>
      <c r="F78" s="1" t="s">
        <v>163</v>
      </c>
      <c r="G78" s="2">
        <v>40466</v>
      </c>
      <c r="H78" s="41">
        <v>39562</v>
      </c>
      <c r="I78" s="2" t="s">
        <v>62</v>
      </c>
      <c r="J78" s="2" t="s">
        <v>454</v>
      </c>
      <c r="K78" s="2"/>
      <c r="L78" s="1"/>
      <c r="M78" s="1"/>
      <c r="N78" s="1">
        <v>2021</v>
      </c>
      <c r="O78" s="1">
        <v>2008</v>
      </c>
      <c r="P78" s="1">
        <v>2010</v>
      </c>
      <c r="Q78" s="1">
        <v>3</v>
      </c>
      <c r="R78" s="1">
        <f>P78-O78</f>
        <v>2</v>
      </c>
      <c r="S78" s="3">
        <f>N78-P78</f>
        <v>11</v>
      </c>
      <c r="T78" s="1">
        <v>0</v>
      </c>
      <c r="U78" s="11">
        <f t="shared" si="17"/>
        <v>5</v>
      </c>
      <c r="V78" s="11">
        <v>5</v>
      </c>
      <c r="W78" s="11">
        <v>1</v>
      </c>
      <c r="X78" s="11"/>
      <c r="Y78" s="11">
        <f>W78+R78+T78+X78</f>
        <v>3</v>
      </c>
      <c r="Z78" s="11" t="s">
        <v>622</v>
      </c>
      <c r="AA78" s="11">
        <f>U78+2</f>
        <v>7</v>
      </c>
      <c r="AB78" s="11" t="s">
        <v>40</v>
      </c>
      <c r="AC78" s="11" t="s">
        <v>40</v>
      </c>
      <c r="AD78" s="28" t="s">
        <v>623</v>
      </c>
      <c r="AE78" s="1" t="s">
        <v>235</v>
      </c>
      <c r="AF78" s="1" t="s">
        <v>358</v>
      </c>
      <c r="AG78" s="18">
        <v>11</v>
      </c>
      <c r="AH78" s="1">
        <v>1</v>
      </c>
      <c r="AI78" s="15" t="s">
        <v>327</v>
      </c>
      <c r="AJ78" s="1"/>
      <c r="AK78" s="21" t="s">
        <v>40</v>
      </c>
      <c r="AL78" s="19"/>
    </row>
    <row r="79" spans="1:38" hidden="1" x14ac:dyDescent="0.25">
      <c r="A79" s="1" t="s">
        <v>159</v>
      </c>
      <c r="B79" s="1"/>
      <c r="C79" s="1" t="s">
        <v>71</v>
      </c>
      <c r="D79" s="1" t="s">
        <v>5</v>
      </c>
      <c r="E79" s="18">
        <v>98733</v>
      </c>
      <c r="F79" s="1" t="s">
        <v>161</v>
      </c>
      <c r="G79" s="2">
        <v>40387</v>
      </c>
      <c r="H79" s="6">
        <v>2005</v>
      </c>
      <c r="I79" s="2" t="s">
        <v>393</v>
      </c>
      <c r="J79" s="2"/>
      <c r="K79" s="2" t="s">
        <v>240</v>
      </c>
      <c r="L79" s="1"/>
      <c r="M79" s="1"/>
      <c r="N79" s="1"/>
      <c r="O79" s="1"/>
      <c r="P79" s="1"/>
      <c r="Q79" s="1"/>
      <c r="R79" s="1"/>
      <c r="S79" s="1"/>
      <c r="T79" s="1"/>
      <c r="U79" s="11">
        <v>9</v>
      </c>
      <c r="V79" s="11">
        <v>5</v>
      </c>
      <c r="W79" s="11"/>
      <c r="X79" s="11"/>
      <c r="Y79" s="11"/>
      <c r="Z79" s="11"/>
      <c r="AA79" s="11"/>
      <c r="AB79" s="11"/>
      <c r="AC79" s="11"/>
      <c r="AD79" s="28" t="s">
        <v>419</v>
      </c>
      <c r="AE79" s="1" t="s">
        <v>253</v>
      </c>
      <c r="AF79" s="1"/>
      <c r="AG79" s="18"/>
      <c r="AH79" s="1">
        <v>0</v>
      </c>
      <c r="AI79" s="15" t="s">
        <v>265</v>
      </c>
      <c r="AJ79" s="1"/>
      <c r="AK79" s="21" t="s">
        <v>40</v>
      </c>
      <c r="AL79" s="19"/>
    </row>
    <row r="80" spans="1:38" ht="15.75" x14ac:dyDescent="0.25">
      <c r="A80" s="1" t="s">
        <v>162</v>
      </c>
      <c r="B80" s="1">
        <v>3</v>
      </c>
      <c r="C80" s="1" t="s">
        <v>438</v>
      </c>
      <c r="D80" s="1" t="s">
        <v>46</v>
      </c>
      <c r="E80" s="18">
        <v>196956</v>
      </c>
      <c r="F80" s="1" t="s">
        <v>164</v>
      </c>
      <c r="G80" s="2">
        <v>43421</v>
      </c>
      <c r="H80" s="41">
        <v>39562</v>
      </c>
      <c r="I80" s="2" t="s">
        <v>62</v>
      </c>
      <c r="J80" s="2" t="s">
        <v>454</v>
      </c>
      <c r="K80" s="2" t="s">
        <v>239</v>
      </c>
      <c r="L80" s="1"/>
      <c r="M80" s="1"/>
      <c r="N80" s="1">
        <v>2021</v>
      </c>
      <c r="O80" s="1">
        <v>2008</v>
      </c>
      <c r="P80" s="1">
        <v>2018</v>
      </c>
      <c r="Q80" s="1">
        <v>3</v>
      </c>
      <c r="R80" s="1">
        <f>P80-O80</f>
        <v>10</v>
      </c>
      <c r="S80" s="3">
        <f>N80-P80</f>
        <v>3</v>
      </c>
      <c r="T80" s="1">
        <v>0</v>
      </c>
      <c r="U80" s="11">
        <f t="shared" si="17"/>
        <v>13</v>
      </c>
      <c r="V80" s="11">
        <v>5</v>
      </c>
      <c r="W80" s="11">
        <v>1</v>
      </c>
      <c r="X80" s="11"/>
      <c r="Y80" s="11">
        <f>W80+R80+T80+X80</f>
        <v>11</v>
      </c>
      <c r="Z80" s="11" t="s">
        <v>521</v>
      </c>
      <c r="AA80" s="11">
        <f>U80+3</f>
        <v>16</v>
      </c>
      <c r="AB80" s="11" t="s">
        <v>40</v>
      </c>
      <c r="AC80" s="11" t="s">
        <v>40</v>
      </c>
      <c r="AD80" s="28" t="s">
        <v>624</v>
      </c>
      <c r="AE80" s="1" t="s">
        <v>235</v>
      </c>
      <c r="AF80" s="1" t="s">
        <v>358</v>
      </c>
      <c r="AG80" s="18">
        <v>11</v>
      </c>
      <c r="AH80" s="1">
        <v>1</v>
      </c>
      <c r="AI80" s="15" t="s">
        <v>328</v>
      </c>
      <c r="AJ80" s="1"/>
      <c r="AK80" s="21" t="s">
        <v>40</v>
      </c>
      <c r="AL80" s="19"/>
    </row>
    <row r="81" spans="1:38" ht="15.75" x14ac:dyDescent="0.25">
      <c r="A81" s="1" t="s">
        <v>165</v>
      </c>
      <c r="B81" s="1">
        <v>1</v>
      </c>
      <c r="C81" s="1" t="s">
        <v>438</v>
      </c>
      <c r="D81" s="1" t="s">
        <v>5</v>
      </c>
      <c r="E81" s="18">
        <v>98737</v>
      </c>
      <c r="F81" s="1" t="s">
        <v>166</v>
      </c>
      <c r="G81" s="2">
        <v>40401</v>
      </c>
      <c r="H81" s="41">
        <v>38007</v>
      </c>
      <c r="I81" s="42" t="s">
        <v>465</v>
      </c>
      <c r="J81" s="42" t="s">
        <v>454</v>
      </c>
      <c r="K81" s="2"/>
      <c r="L81" s="1" t="s">
        <v>571</v>
      </c>
      <c r="M81" s="1"/>
      <c r="N81" s="1">
        <v>2021</v>
      </c>
      <c r="O81" s="1">
        <v>2004</v>
      </c>
      <c r="P81" s="1">
        <v>2010</v>
      </c>
      <c r="Q81" s="1">
        <v>3</v>
      </c>
      <c r="R81" s="1">
        <f>P81-O81</f>
        <v>6</v>
      </c>
      <c r="S81" s="3">
        <f>N81-P81</f>
        <v>11</v>
      </c>
      <c r="T81" s="1">
        <v>3</v>
      </c>
      <c r="U81" s="11">
        <f t="shared" si="17"/>
        <v>12</v>
      </c>
      <c r="V81" s="11">
        <v>5</v>
      </c>
      <c r="W81" s="11">
        <v>1</v>
      </c>
      <c r="X81" s="11"/>
      <c r="Y81" s="11">
        <f>W81+R81+T81+X81</f>
        <v>10</v>
      </c>
      <c r="Z81" s="11" t="s">
        <v>522</v>
      </c>
      <c r="AA81" s="11">
        <f>U81+10</f>
        <v>22</v>
      </c>
      <c r="AB81" s="12">
        <f t="shared" ref="AB81:AB85" si="20">65-S81</f>
        <v>54</v>
      </c>
      <c r="AC81" s="12">
        <v>22</v>
      </c>
      <c r="AD81" s="28" t="s">
        <v>625</v>
      </c>
      <c r="AE81" s="1" t="s">
        <v>235</v>
      </c>
      <c r="AF81" s="1"/>
      <c r="AG81" s="18"/>
      <c r="AH81" s="1">
        <v>1</v>
      </c>
      <c r="AI81" s="15" t="s">
        <v>329</v>
      </c>
      <c r="AJ81" s="1"/>
      <c r="AK81" s="21" t="s">
        <v>40</v>
      </c>
      <c r="AL81" s="19"/>
    </row>
    <row r="82" spans="1:38" ht="15.75" x14ac:dyDescent="0.25">
      <c r="A82" s="1" t="s">
        <v>167</v>
      </c>
      <c r="B82" s="1">
        <v>1</v>
      </c>
      <c r="C82" s="1" t="s">
        <v>437</v>
      </c>
      <c r="D82" s="1" t="s">
        <v>5</v>
      </c>
      <c r="E82" s="18">
        <v>75677</v>
      </c>
      <c r="F82" s="1" t="s">
        <v>168</v>
      </c>
      <c r="G82" s="2">
        <v>39655</v>
      </c>
      <c r="H82" s="41">
        <v>39394</v>
      </c>
      <c r="I82" s="42" t="s">
        <v>62</v>
      </c>
      <c r="J82" s="42" t="s">
        <v>455</v>
      </c>
      <c r="K82" s="2"/>
      <c r="L82" s="1" t="s">
        <v>572</v>
      </c>
      <c r="M82" s="1"/>
      <c r="N82" s="1">
        <v>2015</v>
      </c>
      <c r="O82" s="1">
        <v>2007</v>
      </c>
      <c r="P82" s="1">
        <v>2008</v>
      </c>
      <c r="Q82" s="1">
        <v>3</v>
      </c>
      <c r="R82" s="1">
        <f>P82-O82</f>
        <v>1</v>
      </c>
      <c r="S82" s="3">
        <f>N82-P82</f>
        <v>7</v>
      </c>
      <c r="T82" s="1">
        <v>0</v>
      </c>
      <c r="U82" s="11">
        <f t="shared" si="17"/>
        <v>4</v>
      </c>
      <c r="V82" s="11">
        <v>5</v>
      </c>
      <c r="W82" s="11">
        <v>1</v>
      </c>
      <c r="X82" s="11"/>
      <c r="Y82" s="11">
        <f>W82+R82+T82+X82</f>
        <v>2</v>
      </c>
      <c r="Z82" s="11" t="s">
        <v>620</v>
      </c>
      <c r="AA82" s="11">
        <f>U82+2</f>
        <v>6</v>
      </c>
      <c r="AB82" s="11" t="s">
        <v>40</v>
      </c>
      <c r="AC82" s="11" t="s">
        <v>40</v>
      </c>
      <c r="AD82" s="28" t="s">
        <v>626</v>
      </c>
      <c r="AE82" s="1" t="s">
        <v>235</v>
      </c>
      <c r="AF82" s="1"/>
      <c r="AG82" s="18"/>
      <c r="AH82" s="1">
        <v>1</v>
      </c>
      <c r="AI82" s="15" t="s">
        <v>263</v>
      </c>
      <c r="AJ82" s="1"/>
      <c r="AK82" s="21" t="s">
        <v>40</v>
      </c>
      <c r="AL82" s="19"/>
    </row>
    <row r="83" spans="1:38" ht="15.75" x14ac:dyDescent="0.25">
      <c r="A83" s="1" t="s">
        <v>21</v>
      </c>
      <c r="B83" s="1">
        <v>1</v>
      </c>
      <c r="C83" s="1" t="s">
        <v>436</v>
      </c>
      <c r="D83" s="1" t="s">
        <v>5</v>
      </c>
      <c r="E83" s="18">
        <v>92243</v>
      </c>
      <c r="F83" s="1" t="s">
        <v>171</v>
      </c>
      <c r="G83" s="2">
        <v>40091</v>
      </c>
      <c r="H83" s="41">
        <v>36384</v>
      </c>
      <c r="I83" s="42" t="s">
        <v>495</v>
      </c>
      <c r="J83" s="42" t="s">
        <v>462</v>
      </c>
      <c r="K83" s="2" t="s">
        <v>251</v>
      </c>
      <c r="L83" s="3"/>
      <c r="M83" s="3"/>
      <c r="N83" s="3">
        <v>2013</v>
      </c>
      <c r="O83" s="3">
        <v>1999</v>
      </c>
      <c r="P83" s="3">
        <v>2009</v>
      </c>
      <c r="Q83" s="3">
        <v>6</v>
      </c>
      <c r="R83" s="3">
        <f>P83-O83</f>
        <v>10</v>
      </c>
      <c r="S83" s="3">
        <f>N83-P83</f>
        <v>4</v>
      </c>
      <c r="T83" s="3">
        <v>3</v>
      </c>
      <c r="U83" s="12">
        <f t="shared" si="17"/>
        <v>19</v>
      </c>
      <c r="V83" s="12">
        <v>4</v>
      </c>
      <c r="W83" s="12">
        <v>3</v>
      </c>
      <c r="X83" s="12"/>
      <c r="Y83" s="12">
        <f>W83+R83+T83+X83</f>
        <v>16</v>
      </c>
      <c r="Z83" s="12" t="s">
        <v>513</v>
      </c>
      <c r="AA83" s="12">
        <f>U83+15</f>
        <v>34</v>
      </c>
      <c r="AB83" s="12">
        <f t="shared" si="20"/>
        <v>61</v>
      </c>
      <c r="AC83" s="12">
        <v>34</v>
      </c>
      <c r="AD83" s="29" t="s">
        <v>627</v>
      </c>
      <c r="AE83" s="3" t="s">
        <v>235</v>
      </c>
      <c r="AF83" s="3" t="s">
        <v>358</v>
      </c>
      <c r="AG83" s="18">
        <v>12</v>
      </c>
      <c r="AH83" s="3">
        <v>1</v>
      </c>
      <c r="AI83" s="13" t="s">
        <v>315</v>
      </c>
      <c r="AJ83" s="3" t="s">
        <v>380</v>
      </c>
      <c r="AK83" s="21" t="s">
        <v>40</v>
      </c>
      <c r="AL83" s="19"/>
    </row>
    <row r="84" spans="1:38" hidden="1" x14ac:dyDescent="0.25">
      <c r="A84" s="1" t="s">
        <v>167</v>
      </c>
      <c r="B84" s="1"/>
      <c r="C84" s="1" t="s">
        <v>71</v>
      </c>
      <c r="D84" s="1" t="s">
        <v>5</v>
      </c>
      <c r="E84" s="18">
        <v>92244</v>
      </c>
      <c r="F84" s="1" t="s">
        <v>169</v>
      </c>
      <c r="G84" s="2">
        <v>40091</v>
      </c>
      <c r="H84" s="6">
        <v>2007</v>
      </c>
      <c r="I84" s="2" t="s">
        <v>62</v>
      </c>
      <c r="J84" s="2"/>
      <c r="K84" s="2" t="s">
        <v>244</v>
      </c>
      <c r="L84" s="1"/>
      <c r="M84" s="1"/>
      <c r="N84" s="1"/>
      <c r="O84" s="1"/>
      <c r="P84" s="1"/>
      <c r="Q84" s="1"/>
      <c r="R84" s="1"/>
      <c r="S84" s="1"/>
      <c r="T84" s="1"/>
      <c r="U84" s="11">
        <v>6</v>
      </c>
      <c r="V84" s="11">
        <v>5</v>
      </c>
      <c r="W84" s="11"/>
      <c r="X84" s="11"/>
      <c r="Y84" s="11"/>
      <c r="Z84" s="11"/>
      <c r="AA84" s="11"/>
      <c r="AB84" s="11"/>
      <c r="AC84" s="11"/>
      <c r="AD84" s="28" t="s">
        <v>421</v>
      </c>
      <c r="AE84" s="1" t="s">
        <v>253</v>
      </c>
      <c r="AF84" s="1"/>
      <c r="AG84" s="18"/>
      <c r="AH84" s="1">
        <v>0</v>
      </c>
      <c r="AI84" s="15" t="s">
        <v>266</v>
      </c>
      <c r="AJ84" s="1"/>
      <c r="AK84" s="21" t="s">
        <v>40</v>
      </c>
      <c r="AL84" s="19"/>
    </row>
    <row r="85" spans="1:38" ht="15.75" x14ac:dyDescent="0.25">
      <c r="A85" s="1" t="s">
        <v>21</v>
      </c>
      <c r="B85" s="1">
        <v>1</v>
      </c>
      <c r="C85" s="1" t="s">
        <v>434</v>
      </c>
      <c r="D85" s="1" t="s">
        <v>5</v>
      </c>
      <c r="E85" s="18">
        <v>23318</v>
      </c>
      <c r="F85" s="1" t="s">
        <v>170</v>
      </c>
      <c r="G85" s="2">
        <v>36950</v>
      </c>
      <c r="H85" s="41">
        <v>36384</v>
      </c>
      <c r="I85" s="42" t="s">
        <v>495</v>
      </c>
      <c r="J85" s="42" t="s">
        <v>462</v>
      </c>
      <c r="K85" s="2"/>
      <c r="L85" s="3"/>
      <c r="M85" s="3"/>
      <c r="N85" s="3">
        <v>2013</v>
      </c>
      <c r="O85" s="3">
        <v>1999</v>
      </c>
      <c r="P85" s="3">
        <v>2001</v>
      </c>
      <c r="Q85" s="3">
        <v>6</v>
      </c>
      <c r="R85" s="3">
        <f>P85-O85</f>
        <v>2</v>
      </c>
      <c r="S85" s="3">
        <f>N85-P85</f>
        <v>12</v>
      </c>
      <c r="T85" s="3">
        <v>3</v>
      </c>
      <c r="U85" s="12">
        <f t="shared" si="17"/>
        <v>11</v>
      </c>
      <c r="V85" s="12">
        <v>3</v>
      </c>
      <c r="W85" s="12">
        <v>3</v>
      </c>
      <c r="X85" s="12"/>
      <c r="Y85" s="12">
        <f>W85+R85+T85+X85</f>
        <v>8</v>
      </c>
      <c r="Z85" s="12" t="s">
        <v>509</v>
      </c>
      <c r="AA85" s="12">
        <f>U85+20</f>
        <v>31</v>
      </c>
      <c r="AB85" s="12">
        <f t="shared" si="20"/>
        <v>53</v>
      </c>
      <c r="AC85" s="12">
        <v>31</v>
      </c>
      <c r="AD85" s="29" t="s">
        <v>628</v>
      </c>
      <c r="AE85" s="3" t="s">
        <v>235</v>
      </c>
      <c r="AF85" s="3" t="s">
        <v>358</v>
      </c>
      <c r="AG85" s="18">
        <v>12</v>
      </c>
      <c r="AH85" s="3">
        <v>1</v>
      </c>
      <c r="AI85" s="13" t="s">
        <v>330</v>
      </c>
      <c r="AJ85" s="3"/>
      <c r="AK85" s="21" t="s">
        <v>40</v>
      </c>
      <c r="AL85" s="19"/>
    </row>
    <row r="86" spans="1:38" ht="15.75" x14ac:dyDescent="0.25">
      <c r="A86" s="1" t="s">
        <v>172</v>
      </c>
      <c r="B86" s="1">
        <v>1</v>
      </c>
      <c r="C86" s="1" t="s">
        <v>441</v>
      </c>
      <c r="D86" s="1" t="s">
        <v>46</v>
      </c>
      <c r="E86" s="18">
        <v>91285</v>
      </c>
      <c r="F86" s="1" t="s">
        <v>173</v>
      </c>
      <c r="G86" s="2">
        <v>40165</v>
      </c>
      <c r="H86" s="41">
        <v>39333</v>
      </c>
      <c r="I86" s="2" t="s">
        <v>62</v>
      </c>
      <c r="J86" s="2" t="s">
        <v>454</v>
      </c>
      <c r="K86" s="2"/>
      <c r="L86" s="1" t="s">
        <v>573</v>
      </c>
      <c r="M86" s="1"/>
      <c r="N86" s="1">
        <v>2022</v>
      </c>
      <c r="O86" s="1">
        <v>2007</v>
      </c>
      <c r="P86" s="1">
        <v>2009</v>
      </c>
      <c r="Q86" s="1">
        <v>3</v>
      </c>
      <c r="R86" s="1">
        <f>P86-O86</f>
        <v>2</v>
      </c>
      <c r="S86" s="3">
        <f>N86-P86</f>
        <v>13</v>
      </c>
      <c r="T86" s="1">
        <v>0</v>
      </c>
      <c r="U86" s="11">
        <f t="shared" si="17"/>
        <v>5</v>
      </c>
      <c r="V86" s="11">
        <v>5</v>
      </c>
      <c r="W86" s="11">
        <v>1</v>
      </c>
      <c r="X86" s="11"/>
      <c r="Y86" s="11">
        <f>W86+R86+T86+X86</f>
        <v>3</v>
      </c>
      <c r="Z86" s="11" t="s">
        <v>622</v>
      </c>
      <c r="AA86" s="11">
        <f>U86+2</f>
        <v>7</v>
      </c>
      <c r="AB86" s="11" t="s">
        <v>40</v>
      </c>
      <c r="AC86" s="11" t="s">
        <v>40</v>
      </c>
      <c r="AD86" s="28" t="s">
        <v>629</v>
      </c>
      <c r="AE86" s="1" t="s">
        <v>235</v>
      </c>
      <c r="AF86" s="1" t="s">
        <v>358</v>
      </c>
      <c r="AG86" s="18">
        <v>13</v>
      </c>
      <c r="AH86" s="1">
        <v>1</v>
      </c>
      <c r="AI86" s="15" t="s">
        <v>263</v>
      </c>
      <c r="AJ86" s="1"/>
      <c r="AK86" s="21" t="s">
        <v>40</v>
      </c>
      <c r="AL86" s="19"/>
    </row>
    <row r="87" spans="1:38" hidden="1" x14ac:dyDescent="0.25">
      <c r="A87" s="1" t="s">
        <v>21</v>
      </c>
      <c r="B87" s="1"/>
      <c r="C87" s="1" t="s">
        <v>4</v>
      </c>
      <c r="D87" s="1" t="s">
        <v>5</v>
      </c>
      <c r="E87" s="18">
        <v>75664</v>
      </c>
      <c r="F87" s="1" t="s">
        <v>22</v>
      </c>
      <c r="G87" s="2">
        <v>39645</v>
      </c>
      <c r="H87" s="6">
        <v>1999</v>
      </c>
      <c r="I87" s="2" t="s">
        <v>4</v>
      </c>
      <c r="J87" s="2"/>
      <c r="K87" s="2" t="s">
        <v>247</v>
      </c>
      <c r="L87" s="3"/>
      <c r="M87" s="3"/>
      <c r="N87" s="3"/>
      <c r="O87" s="3"/>
      <c r="P87" s="3"/>
      <c r="Q87" s="3"/>
      <c r="R87" s="3"/>
      <c r="S87" s="3"/>
      <c r="T87" s="3"/>
      <c r="U87" s="12">
        <v>19</v>
      </c>
      <c r="V87" s="12">
        <v>2</v>
      </c>
      <c r="W87" s="12"/>
      <c r="X87" s="12"/>
      <c r="Y87" s="12"/>
      <c r="Z87" s="12"/>
      <c r="AA87" s="12"/>
      <c r="AB87" s="12"/>
      <c r="AC87" s="12"/>
      <c r="AD87" s="29" t="s">
        <v>422</v>
      </c>
      <c r="AE87" s="3" t="s">
        <v>253</v>
      </c>
      <c r="AF87" s="3"/>
      <c r="AG87" s="18"/>
      <c r="AH87" s="3">
        <v>0</v>
      </c>
      <c r="AI87" s="13" t="s">
        <v>258</v>
      </c>
      <c r="AJ87" s="1" t="s">
        <v>378</v>
      </c>
      <c r="AK87" s="21" t="s">
        <v>40</v>
      </c>
      <c r="AL87" s="19"/>
    </row>
    <row r="88" spans="1:38" hidden="1" x14ac:dyDescent="0.25">
      <c r="A88" s="1" t="s">
        <v>23</v>
      </c>
      <c r="B88" s="1"/>
      <c r="C88" s="1" t="s">
        <v>4</v>
      </c>
      <c r="D88" s="1" t="s">
        <v>5</v>
      </c>
      <c r="E88" s="18">
        <v>132661</v>
      </c>
      <c r="F88" s="1" t="s">
        <v>24</v>
      </c>
      <c r="G88" s="2">
        <v>40780</v>
      </c>
      <c r="H88" s="6">
        <v>2008</v>
      </c>
      <c r="I88" s="2" t="s">
        <v>4</v>
      </c>
      <c r="J88" s="2"/>
      <c r="K88" s="2"/>
      <c r="L88" s="3"/>
      <c r="M88" s="3"/>
      <c r="N88" s="3"/>
      <c r="O88" s="3"/>
      <c r="P88" s="3"/>
      <c r="Q88" s="3"/>
      <c r="R88" s="3"/>
      <c r="S88" s="3"/>
      <c r="T88" s="3"/>
      <c r="U88" s="12">
        <v>13</v>
      </c>
      <c r="V88" s="12">
        <v>1</v>
      </c>
      <c r="W88" s="12"/>
      <c r="X88" s="12"/>
      <c r="Y88" s="12"/>
      <c r="Z88" s="12"/>
      <c r="AA88" s="12"/>
      <c r="AB88" s="12"/>
      <c r="AC88" s="12"/>
      <c r="AD88" s="29" t="s">
        <v>423</v>
      </c>
      <c r="AE88" s="3" t="s">
        <v>253</v>
      </c>
      <c r="AF88" s="3"/>
      <c r="AG88" s="18"/>
      <c r="AH88" s="3">
        <v>0</v>
      </c>
      <c r="AI88" s="13" t="s">
        <v>331</v>
      </c>
      <c r="AJ88" s="3"/>
      <c r="AK88" s="21" t="s">
        <v>40</v>
      </c>
      <c r="AL88" s="19"/>
    </row>
    <row r="89" spans="1:38" ht="15.75" x14ac:dyDescent="0.25">
      <c r="A89" s="1" t="s">
        <v>172</v>
      </c>
      <c r="B89" s="1">
        <v>1</v>
      </c>
      <c r="C89" s="1" t="s">
        <v>437</v>
      </c>
      <c r="D89" s="1" t="s">
        <v>46</v>
      </c>
      <c r="E89" s="18">
        <v>175876</v>
      </c>
      <c r="F89" s="1" t="s">
        <v>174</v>
      </c>
      <c r="G89" s="2">
        <v>42663</v>
      </c>
      <c r="H89" s="41">
        <v>39333</v>
      </c>
      <c r="I89" s="2" t="s">
        <v>62</v>
      </c>
      <c r="J89" s="2" t="s">
        <v>454</v>
      </c>
      <c r="K89" s="2" t="s">
        <v>247</v>
      </c>
      <c r="L89" s="1" t="s">
        <v>573</v>
      </c>
      <c r="M89" s="1"/>
      <c r="N89" s="1">
        <v>2022</v>
      </c>
      <c r="O89" s="1">
        <v>2007</v>
      </c>
      <c r="P89" s="1">
        <v>2016</v>
      </c>
      <c r="Q89" s="1">
        <v>3</v>
      </c>
      <c r="R89" s="1">
        <f>P89-O89</f>
        <v>9</v>
      </c>
      <c r="S89" s="3">
        <f>N89-P89</f>
        <v>6</v>
      </c>
      <c r="T89" s="1">
        <v>0</v>
      </c>
      <c r="U89" s="11">
        <f t="shared" ref="U89:U91" si="21">Q89+R89+T89</f>
        <v>12</v>
      </c>
      <c r="V89" s="11">
        <v>5</v>
      </c>
      <c r="W89" s="11">
        <v>1</v>
      </c>
      <c r="X89" s="11"/>
      <c r="Y89" s="11">
        <f>W89+R89+T89+X89</f>
        <v>10</v>
      </c>
      <c r="Z89" s="11" t="s">
        <v>521</v>
      </c>
      <c r="AA89" s="11">
        <f>U89+3</f>
        <v>15</v>
      </c>
      <c r="AB89" s="11" t="s">
        <v>40</v>
      </c>
      <c r="AC89" s="11" t="s">
        <v>40</v>
      </c>
      <c r="AD89" s="28" t="s">
        <v>721</v>
      </c>
      <c r="AE89" s="1" t="s">
        <v>235</v>
      </c>
      <c r="AF89" s="1" t="s">
        <v>358</v>
      </c>
      <c r="AG89" s="18">
        <v>13</v>
      </c>
      <c r="AH89" s="1">
        <v>1</v>
      </c>
      <c r="AI89" s="15" t="s">
        <v>267</v>
      </c>
      <c r="AJ89" s="1"/>
      <c r="AK89" s="21" t="s">
        <v>40</v>
      </c>
      <c r="AL89" s="19"/>
    </row>
    <row r="90" spans="1:38" ht="15.75" x14ac:dyDescent="0.25">
      <c r="A90" s="1" t="s">
        <v>175</v>
      </c>
      <c r="B90" s="1">
        <v>2</v>
      </c>
      <c r="C90" s="1" t="s">
        <v>436</v>
      </c>
      <c r="D90" s="1" t="s">
        <v>5</v>
      </c>
      <c r="E90" s="18">
        <v>49054</v>
      </c>
      <c r="F90" s="1" t="s">
        <v>176</v>
      </c>
      <c r="G90" s="2">
        <v>38571</v>
      </c>
      <c r="H90" s="41">
        <v>38571</v>
      </c>
      <c r="I90" s="42" t="s">
        <v>73</v>
      </c>
      <c r="J90" s="42" t="s">
        <v>455</v>
      </c>
      <c r="K90" s="2"/>
      <c r="L90" s="1"/>
      <c r="M90" s="1"/>
      <c r="N90" s="1">
        <v>2015</v>
      </c>
      <c r="O90" s="1">
        <v>2005</v>
      </c>
      <c r="P90" s="1">
        <v>2005</v>
      </c>
      <c r="Q90" s="1">
        <v>6</v>
      </c>
      <c r="R90" s="1">
        <f>P90-O90</f>
        <v>0</v>
      </c>
      <c r="S90" s="3">
        <f>N90-P90</f>
        <v>10</v>
      </c>
      <c r="T90" s="1">
        <v>0</v>
      </c>
      <c r="U90" s="11">
        <f t="shared" si="21"/>
        <v>6</v>
      </c>
      <c r="V90" s="11">
        <v>2</v>
      </c>
      <c r="W90" s="11">
        <v>3</v>
      </c>
      <c r="X90" s="11"/>
      <c r="Y90" s="11">
        <f>W90+R90+T90+X90</f>
        <v>3</v>
      </c>
      <c r="Z90" s="11" t="s">
        <v>522</v>
      </c>
      <c r="AA90" s="11">
        <f>U90+10</f>
        <v>16</v>
      </c>
      <c r="AB90" s="11" t="s">
        <v>40</v>
      </c>
      <c r="AC90" s="11" t="s">
        <v>40</v>
      </c>
      <c r="AD90" s="28" t="s">
        <v>630</v>
      </c>
      <c r="AE90" s="1" t="s">
        <v>235</v>
      </c>
      <c r="AF90" s="1"/>
      <c r="AG90" s="18"/>
      <c r="AH90" s="1">
        <v>1</v>
      </c>
      <c r="AI90" s="15" t="s">
        <v>263</v>
      </c>
      <c r="AJ90" s="1"/>
      <c r="AK90" s="21" t="s">
        <v>40</v>
      </c>
      <c r="AL90" s="19"/>
    </row>
    <row r="91" spans="1:38" ht="15.75" x14ac:dyDescent="0.25">
      <c r="A91" s="1" t="s">
        <v>178</v>
      </c>
      <c r="B91" s="1">
        <v>4</v>
      </c>
      <c r="C91" s="1" t="s">
        <v>441</v>
      </c>
      <c r="D91" s="1" t="s">
        <v>5</v>
      </c>
      <c r="E91" s="18">
        <v>91082</v>
      </c>
      <c r="F91" s="1" t="s">
        <v>179</v>
      </c>
      <c r="G91" s="2">
        <v>40166</v>
      </c>
      <c r="H91" s="41">
        <v>39848</v>
      </c>
      <c r="I91" s="2" t="s">
        <v>396</v>
      </c>
      <c r="J91" s="2" t="s">
        <v>455</v>
      </c>
      <c r="K91" s="2"/>
      <c r="L91" s="1"/>
      <c r="M91" s="1"/>
      <c r="N91" s="1">
        <v>2020</v>
      </c>
      <c r="O91" s="1">
        <v>2009</v>
      </c>
      <c r="P91" s="1">
        <v>2009</v>
      </c>
      <c r="Q91" s="1">
        <v>6</v>
      </c>
      <c r="R91" s="1">
        <f>P91-O91</f>
        <v>0</v>
      </c>
      <c r="S91" s="3">
        <f>N91-P91</f>
        <v>11</v>
      </c>
      <c r="T91" s="1">
        <v>1</v>
      </c>
      <c r="U91" s="11">
        <f t="shared" si="21"/>
        <v>7</v>
      </c>
      <c r="V91" s="11">
        <v>3</v>
      </c>
      <c r="W91" s="11">
        <v>3</v>
      </c>
      <c r="X91" s="11"/>
      <c r="Y91" s="11">
        <f>W91+R91+T91+X91</f>
        <v>4</v>
      </c>
      <c r="Z91" s="11" t="s">
        <v>532</v>
      </c>
      <c r="AA91" s="11">
        <f>U91+5</f>
        <v>12</v>
      </c>
      <c r="AB91" s="11" t="s">
        <v>40</v>
      </c>
      <c r="AC91" s="11" t="s">
        <v>40</v>
      </c>
      <c r="AD91" s="28" t="s">
        <v>631</v>
      </c>
      <c r="AE91" s="1" t="s">
        <v>235</v>
      </c>
      <c r="AF91" s="1" t="s">
        <v>353</v>
      </c>
      <c r="AG91" s="18"/>
      <c r="AH91" s="1">
        <v>1</v>
      </c>
      <c r="AI91" s="15" t="s">
        <v>263</v>
      </c>
      <c r="AJ91" s="1"/>
      <c r="AK91" s="21">
        <v>43807</v>
      </c>
      <c r="AL91" s="19">
        <f>AK91-G91</f>
        <v>3641</v>
      </c>
    </row>
    <row r="92" spans="1:38" hidden="1" x14ac:dyDescent="0.25">
      <c r="A92" s="1" t="s">
        <v>175</v>
      </c>
      <c r="B92" s="1"/>
      <c r="C92" s="1" t="s">
        <v>4</v>
      </c>
      <c r="D92" s="1" t="s">
        <v>5</v>
      </c>
      <c r="E92" s="18">
        <v>132637</v>
      </c>
      <c r="F92" s="1" t="s">
        <v>177</v>
      </c>
      <c r="G92" s="2">
        <v>40775</v>
      </c>
      <c r="H92" s="6">
        <v>2005</v>
      </c>
      <c r="I92" s="2" t="s">
        <v>393</v>
      </c>
      <c r="J92" s="2"/>
      <c r="K92" s="2" t="s">
        <v>249</v>
      </c>
      <c r="L92" s="1"/>
      <c r="M92" s="1"/>
      <c r="N92" s="1"/>
      <c r="O92" s="1"/>
      <c r="P92" s="1"/>
      <c r="Q92" s="1"/>
      <c r="R92" s="1"/>
      <c r="S92" s="1"/>
      <c r="T92" s="1"/>
      <c r="U92" s="11">
        <v>12</v>
      </c>
      <c r="V92" s="11">
        <v>4</v>
      </c>
      <c r="W92" s="11"/>
      <c r="X92" s="11"/>
      <c r="Y92" s="11"/>
      <c r="Z92" s="11"/>
      <c r="AA92" s="11"/>
      <c r="AB92" s="11"/>
      <c r="AC92" s="11"/>
      <c r="AD92" s="28" t="s">
        <v>420</v>
      </c>
      <c r="AE92" s="1" t="s">
        <v>253</v>
      </c>
      <c r="AF92" s="1"/>
      <c r="AG92" s="18"/>
      <c r="AH92" s="1">
        <v>0</v>
      </c>
      <c r="AI92" s="15" t="s">
        <v>268</v>
      </c>
      <c r="AJ92" s="1"/>
      <c r="AK92" s="21" t="s">
        <v>40</v>
      </c>
      <c r="AL92" s="19"/>
    </row>
    <row r="93" spans="1:38" hidden="1" x14ac:dyDescent="0.25">
      <c r="A93" s="1" t="s">
        <v>25</v>
      </c>
      <c r="B93" s="1"/>
      <c r="C93" s="1" t="s">
        <v>4</v>
      </c>
      <c r="D93" s="1" t="s">
        <v>5</v>
      </c>
      <c r="E93" s="18">
        <v>132633</v>
      </c>
      <c r="F93" s="1" t="s">
        <v>26</v>
      </c>
      <c r="G93" s="2">
        <v>40775</v>
      </c>
      <c r="H93" s="6">
        <v>2005</v>
      </c>
      <c r="I93" s="2" t="s">
        <v>393</v>
      </c>
      <c r="J93" s="2"/>
      <c r="K93" s="2" t="s">
        <v>249</v>
      </c>
      <c r="L93" s="3"/>
      <c r="M93" s="3"/>
      <c r="N93" s="3"/>
      <c r="O93" s="3"/>
      <c r="P93" s="3"/>
      <c r="Q93" s="3"/>
      <c r="R93" s="3"/>
      <c r="S93" s="3"/>
      <c r="T93" s="3"/>
      <c r="U93" s="12">
        <v>12</v>
      </c>
      <c r="V93" s="12">
        <v>4</v>
      </c>
      <c r="W93" s="12"/>
      <c r="X93" s="12"/>
      <c r="Y93" s="12"/>
      <c r="Z93" s="12"/>
      <c r="AA93" s="12"/>
      <c r="AB93" s="12"/>
      <c r="AC93" s="12"/>
      <c r="AD93" s="29" t="s">
        <v>420</v>
      </c>
      <c r="AE93" s="3" t="s">
        <v>253</v>
      </c>
      <c r="AF93" s="3"/>
      <c r="AG93" s="18"/>
      <c r="AH93" s="3">
        <v>0</v>
      </c>
      <c r="AI93" s="13" t="s">
        <v>268</v>
      </c>
      <c r="AJ93" s="3"/>
      <c r="AK93" s="21" t="s">
        <v>40</v>
      </c>
      <c r="AL93" s="19"/>
    </row>
    <row r="94" spans="1:38" ht="15.75" x14ac:dyDescent="0.25">
      <c r="A94" s="1" t="s">
        <v>180</v>
      </c>
      <c r="B94" s="1">
        <v>4</v>
      </c>
      <c r="C94" s="1" t="s">
        <v>444</v>
      </c>
      <c r="D94" s="1" t="s">
        <v>46</v>
      </c>
      <c r="E94" s="18">
        <v>91284</v>
      </c>
      <c r="F94" s="1" t="s">
        <v>181</v>
      </c>
      <c r="G94" s="2">
        <v>40165</v>
      </c>
      <c r="H94" s="41">
        <v>39848</v>
      </c>
      <c r="I94" s="2" t="s">
        <v>62</v>
      </c>
      <c r="J94" s="2" t="s">
        <v>454</v>
      </c>
      <c r="K94" s="2"/>
      <c r="L94" s="1"/>
      <c r="M94" s="1"/>
      <c r="N94" s="1">
        <v>2009</v>
      </c>
      <c r="O94" s="1">
        <v>2009</v>
      </c>
      <c r="P94" s="1">
        <v>2009</v>
      </c>
      <c r="Q94" s="1">
        <v>3</v>
      </c>
      <c r="R94" s="1">
        <f>P94-O94</f>
        <v>0</v>
      </c>
      <c r="S94" s="3">
        <f>N94-P94</f>
        <v>0</v>
      </c>
      <c r="T94" s="1">
        <v>0</v>
      </c>
      <c r="U94" s="11">
        <f>Q94+R94+T94</f>
        <v>3</v>
      </c>
      <c r="V94" s="11">
        <v>4</v>
      </c>
      <c r="W94" s="11">
        <v>1</v>
      </c>
      <c r="X94" s="11">
        <v>1</v>
      </c>
      <c r="Y94" s="11">
        <f>W94+R94+T94+X94</f>
        <v>2</v>
      </c>
      <c r="Z94" s="11" t="s">
        <v>622</v>
      </c>
      <c r="AA94" s="11">
        <f>U94+2</f>
        <v>5</v>
      </c>
      <c r="AB94" s="11" t="s">
        <v>40</v>
      </c>
      <c r="AC94" s="11" t="s">
        <v>40</v>
      </c>
      <c r="AD94" s="28" t="s">
        <v>632</v>
      </c>
      <c r="AE94" s="1" t="s">
        <v>235</v>
      </c>
      <c r="AF94" s="1"/>
      <c r="AG94" s="18"/>
      <c r="AH94" s="1">
        <v>1</v>
      </c>
      <c r="AI94" s="15" t="s">
        <v>263</v>
      </c>
      <c r="AJ94" s="1"/>
      <c r="AK94" s="21" t="s">
        <v>40</v>
      </c>
      <c r="AL94" s="19"/>
    </row>
    <row r="95" spans="1:38" ht="15.75" x14ac:dyDescent="0.25">
      <c r="A95" s="1" t="s">
        <v>183</v>
      </c>
      <c r="B95" s="1">
        <v>5</v>
      </c>
      <c r="C95" s="1" t="s">
        <v>441</v>
      </c>
      <c r="D95" s="1" t="s">
        <v>5</v>
      </c>
      <c r="E95" s="18">
        <v>190863</v>
      </c>
      <c r="F95" s="1" t="s">
        <v>184</v>
      </c>
      <c r="G95" s="2">
        <v>43051</v>
      </c>
      <c r="H95" s="41">
        <v>40099</v>
      </c>
      <c r="I95" s="2" t="s">
        <v>62</v>
      </c>
      <c r="J95" s="2" t="s">
        <v>485</v>
      </c>
      <c r="K95" s="2"/>
      <c r="L95" s="1"/>
      <c r="M95" s="1"/>
      <c r="N95" s="1">
        <v>2021</v>
      </c>
      <c r="O95" s="1">
        <v>2009</v>
      </c>
      <c r="P95" s="1">
        <v>2017</v>
      </c>
      <c r="Q95" s="1">
        <v>3</v>
      </c>
      <c r="R95" s="1">
        <f>P95-O95</f>
        <v>8</v>
      </c>
      <c r="S95" s="3">
        <f>N95-P95</f>
        <v>4</v>
      </c>
      <c r="T95" s="1">
        <v>0</v>
      </c>
      <c r="U95" s="11">
        <f>Q95+R95+T95</f>
        <v>11</v>
      </c>
      <c r="V95" s="11">
        <v>5</v>
      </c>
      <c r="W95" s="11">
        <v>1</v>
      </c>
      <c r="X95" s="11"/>
      <c r="Y95" s="11">
        <f>W95+R95+T95+X95</f>
        <v>9</v>
      </c>
      <c r="Z95" s="11" t="s">
        <v>532</v>
      </c>
      <c r="AA95" s="11">
        <f>U95+5</f>
        <v>16</v>
      </c>
      <c r="AB95" s="11" t="s">
        <v>40</v>
      </c>
      <c r="AC95" s="11" t="s">
        <v>40</v>
      </c>
      <c r="AD95" s="28" t="s">
        <v>633</v>
      </c>
      <c r="AE95" s="1" t="s">
        <v>235</v>
      </c>
      <c r="AF95" s="1"/>
      <c r="AG95" s="18"/>
      <c r="AH95" s="1">
        <v>1</v>
      </c>
      <c r="AI95" s="15" t="s">
        <v>269</v>
      </c>
      <c r="AJ95" s="1"/>
      <c r="AK95" s="21" t="s">
        <v>40</v>
      </c>
      <c r="AL95" s="19"/>
    </row>
    <row r="96" spans="1:38" hidden="1" x14ac:dyDescent="0.25">
      <c r="A96" s="1" t="s">
        <v>180</v>
      </c>
      <c r="B96" s="1"/>
      <c r="C96" s="1" t="s">
        <v>62</v>
      </c>
      <c r="D96" s="1" t="s">
        <v>46</v>
      </c>
      <c r="E96" s="18">
        <v>91080</v>
      </c>
      <c r="F96" s="1" t="s">
        <v>182</v>
      </c>
      <c r="G96" s="2">
        <v>40166</v>
      </c>
      <c r="H96" s="6">
        <v>2009</v>
      </c>
      <c r="I96" s="2" t="s">
        <v>62</v>
      </c>
      <c r="J96" s="2"/>
      <c r="K96" s="2" t="s">
        <v>252</v>
      </c>
      <c r="L96" s="1" t="s">
        <v>402</v>
      </c>
      <c r="M96" s="1"/>
      <c r="N96" s="1"/>
      <c r="O96" s="1"/>
      <c r="P96" s="1"/>
      <c r="Q96" s="1"/>
      <c r="R96" s="1"/>
      <c r="S96" s="1"/>
      <c r="T96" s="1"/>
      <c r="U96" s="11">
        <v>5</v>
      </c>
      <c r="V96" s="11">
        <v>3</v>
      </c>
      <c r="W96" s="11"/>
      <c r="X96" s="11"/>
      <c r="Y96" s="11"/>
      <c r="Z96" s="11"/>
      <c r="AA96" s="11"/>
      <c r="AB96" s="11"/>
      <c r="AC96" s="11"/>
      <c r="AD96" s="28" t="s">
        <v>424</v>
      </c>
      <c r="AE96" s="1" t="s">
        <v>253</v>
      </c>
      <c r="AF96" s="1"/>
      <c r="AG96" s="18"/>
      <c r="AH96" s="1">
        <v>0</v>
      </c>
      <c r="AI96" s="15" t="s">
        <v>266</v>
      </c>
      <c r="AJ96" s="1"/>
      <c r="AK96" s="21" t="s">
        <v>40</v>
      </c>
      <c r="AL96" s="19"/>
    </row>
    <row r="97" spans="1:38" ht="15.75" x14ac:dyDescent="0.25">
      <c r="A97" s="1" t="s">
        <v>187</v>
      </c>
      <c r="B97" s="1">
        <v>1</v>
      </c>
      <c r="C97" s="1" t="s">
        <v>441</v>
      </c>
      <c r="D97" s="1" t="s">
        <v>5</v>
      </c>
      <c r="E97" s="18">
        <v>183544</v>
      </c>
      <c r="F97" s="1" t="s">
        <v>188</v>
      </c>
      <c r="G97" s="2">
        <v>42804</v>
      </c>
      <c r="H97" s="41">
        <v>40102</v>
      </c>
      <c r="I97" s="2" t="s">
        <v>62</v>
      </c>
      <c r="J97" s="2" t="s">
        <v>485</v>
      </c>
      <c r="K97" s="2"/>
      <c r="L97" s="1" t="s">
        <v>574</v>
      </c>
      <c r="M97" s="1"/>
      <c r="N97" s="1">
        <v>2021</v>
      </c>
      <c r="O97" s="1">
        <v>2009</v>
      </c>
      <c r="P97" s="1">
        <v>2017</v>
      </c>
      <c r="Q97" s="1">
        <v>3</v>
      </c>
      <c r="R97" s="1">
        <f>P97-O97</f>
        <v>8</v>
      </c>
      <c r="S97" s="3">
        <f>N97-P97</f>
        <v>4</v>
      </c>
      <c r="T97" s="1">
        <v>0</v>
      </c>
      <c r="U97" s="11">
        <f>Q97+R97+T97</f>
        <v>11</v>
      </c>
      <c r="V97" s="11">
        <v>5</v>
      </c>
      <c r="W97" s="11">
        <v>1</v>
      </c>
      <c r="X97" s="11"/>
      <c r="Y97" s="11">
        <f>W97+R97+T97+X97</f>
        <v>9</v>
      </c>
      <c r="Z97" s="11" t="s">
        <v>532</v>
      </c>
      <c r="AA97" s="11">
        <f>U97+5</f>
        <v>16</v>
      </c>
      <c r="AB97" s="11" t="s">
        <v>40</v>
      </c>
      <c r="AC97" s="11" t="s">
        <v>40</v>
      </c>
      <c r="AD97" s="28" t="s">
        <v>633</v>
      </c>
      <c r="AE97" s="1" t="s">
        <v>235</v>
      </c>
      <c r="AF97" s="1" t="s">
        <v>353</v>
      </c>
      <c r="AG97" s="18"/>
      <c r="AH97" s="1">
        <v>1</v>
      </c>
      <c r="AI97" s="15" t="s">
        <v>270</v>
      </c>
      <c r="AJ97" s="1"/>
      <c r="AK97" s="21">
        <v>42804</v>
      </c>
      <c r="AL97" s="19">
        <f>AK97-G97</f>
        <v>0</v>
      </c>
    </row>
    <row r="98" spans="1:38" hidden="1" x14ac:dyDescent="0.25">
      <c r="A98" s="1" t="s">
        <v>185</v>
      </c>
      <c r="B98" s="1"/>
      <c r="C98" s="1" t="s">
        <v>73</v>
      </c>
      <c r="D98" s="1" t="s">
        <v>5</v>
      </c>
      <c r="E98" s="18">
        <v>92254</v>
      </c>
      <c r="F98" s="1" t="s">
        <v>186</v>
      </c>
      <c r="G98" s="2">
        <v>40099</v>
      </c>
      <c r="H98" s="6">
        <v>2009</v>
      </c>
      <c r="I98" s="2" t="s">
        <v>393</v>
      </c>
      <c r="J98" s="2"/>
      <c r="K98" s="2"/>
      <c r="L98" s="1"/>
      <c r="M98" s="1"/>
      <c r="N98" s="1"/>
      <c r="O98" s="1"/>
      <c r="P98" s="1"/>
      <c r="Q98" s="1"/>
      <c r="R98" s="1"/>
      <c r="S98" s="1"/>
      <c r="T98" s="1"/>
      <c r="U98" s="11">
        <v>6</v>
      </c>
      <c r="V98" s="11">
        <v>3</v>
      </c>
      <c r="W98" s="11"/>
      <c r="X98" s="11"/>
      <c r="Y98" s="11"/>
      <c r="Z98" s="11"/>
      <c r="AA98" s="11"/>
      <c r="AB98" s="11"/>
      <c r="AC98" s="11"/>
      <c r="AD98" s="28" t="s">
        <v>425</v>
      </c>
      <c r="AE98" s="1" t="s">
        <v>253</v>
      </c>
      <c r="AF98" s="1"/>
      <c r="AG98" s="18"/>
      <c r="AH98" s="1">
        <v>0</v>
      </c>
      <c r="AI98" s="15" t="s">
        <v>332</v>
      </c>
      <c r="AJ98" s="1"/>
      <c r="AK98" s="21" t="s">
        <v>40</v>
      </c>
      <c r="AL98" s="19"/>
    </row>
    <row r="99" spans="1:38" ht="15.75" x14ac:dyDescent="0.25">
      <c r="A99" s="1" t="s">
        <v>189</v>
      </c>
      <c r="B99" s="1">
        <v>5</v>
      </c>
      <c r="C99" s="1" t="s">
        <v>443</v>
      </c>
      <c r="D99" s="1" t="s">
        <v>5</v>
      </c>
      <c r="E99" s="18">
        <v>91276</v>
      </c>
      <c r="F99" s="1" t="s">
        <v>190</v>
      </c>
      <c r="G99" s="2">
        <v>40157</v>
      </c>
      <c r="H99" s="41">
        <v>40157</v>
      </c>
      <c r="I99" s="42" t="s">
        <v>4</v>
      </c>
      <c r="J99" s="42" t="s">
        <v>496</v>
      </c>
      <c r="K99" s="2"/>
      <c r="L99" s="1"/>
      <c r="M99" s="1"/>
      <c r="N99" s="1">
        <v>2018</v>
      </c>
      <c r="O99" s="1">
        <v>2009</v>
      </c>
      <c r="P99" s="1">
        <v>2009</v>
      </c>
      <c r="Q99" s="1">
        <v>10</v>
      </c>
      <c r="R99" s="1">
        <f t="shared" ref="R99:R108" si="22">P99-O99</f>
        <v>0</v>
      </c>
      <c r="S99" s="3">
        <f t="shared" ref="S99:S108" si="23">N99-P99</f>
        <v>9</v>
      </c>
      <c r="T99" s="1">
        <v>0</v>
      </c>
      <c r="U99" s="11">
        <f t="shared" ref="U99:U108" si="24">Q99+R99+T99</f>
        <v>10</v>
      </c>
      <c r="V99" s="11">
        <v>2</v>
      </c>
      <c r="W99" s="11">
        <v>6</v>
      </c>
      <c r="X99" s="11"/>
      <c r="Y99" s="11">
        <f t="shared" ref="Y99:Y108" si="25">W99+R99+T99+X99</f>
        <v>6</v>
      </c>
      <c r="Z99" s="11">
        <v>65</v>
      </c>
      <c r="AA99" s="11">
        <v>65</v>
      </c>
      <c r="AB99" s="12">
        <f t="shared" ref="AB99" si="26">65-S99</f>
        <v>56</v>
      </c>
      <c r="AC99" s="12">
        <v>56</v>
      </c>
      <c r="AD99" s="28" t="s">
        <v>634</v>
      </c>
      <c r="AE99" s="1" t="s">
        <v>235</v>
      </c>
      <c r="AF99" s="1" t="s">
        <v>353</v>
      </c>
      <c r="AG99" s="18"/>
      <c r="AH99" s="1">
        <v>1</v>
      </c>
      <c r="AI99" s="15" t="s">
        <v>362</v>
      </c>
      <c r="AJ99" s="1"/>
      <c r="AK99" s="21">
        <v>42652</v>
      </c>
      <c r="AL99" s="19">
        <f>AK99-G99</f>
        <v>2495</v>
      </c>
    </row>
    <row r="100" spans="1:38" ht="15.75" x14ac:dyDescent="0.25">
      <c r="A100" s="1" t="s">
        <v>191</v>
      </c>
      <c r="B100" s="1">
        <v>5</v>
      </c>
      <c r="C100" s="1" t="s">
        <v>437</v>
      </c>
      <c r="D100" s="1" t="s">
        <v>5</v>
      </c>
      <c r="E100" s="18">
        <v>91277</v>
      </c>
      <c r="F100" s="1" t="s">
        <v>192</v>
      </c>
      <c r="G100" s="2">
        <v>40157</v>
      </c>
      <c r="H100" s="41">
        <v>40157</v>
      </c>
      <c r="I100" s="2" t="s">
        <v>62</v>
      </c>
      <c r="J100" s="42" t="s">
        <v>497</v>
      </c>
      <c r="K100" s="42"/>
      <c r="L100" s="1" t="s">
        <v>575</v>
      </c>
      <c r="M100" s="1"/>
      <c r="N100" s="1">
        <v>2017</v>
      </c>
      <c r="O100" s="1">
        <v>2009</v>
      </c>
      <c r="P100" s="1">
        <v>2009</v>
      </c>
      <c r="Q100" s="1">
        <v>3</v>
      </c>
      <c r="R100" s="1">
        <f t="shared" si="22"/>
        <v>0</v>
      </c>
      <c r="S100" s="3">
        <f t="shared" si="23"/>
        <v>8</v>
      </c>
      <c r="T100" s="1">
        <v>0</v>
      </c>
      <c r="U100" s="11">
        <f t="shared" si="24"/>
        <v>3</v>
      </c>
      <c r="V100" s="11">
        <v>3</v>
      </c>
      <c r="W100" s="11">
        <v>1</v>
      </c>
      <c r="X100" s="11">
        <v>1</v>
      </c>
      <c r="Y100" s="11">
        <f t="shared" si="25"/>
        <v>2</v>
      </c>
      <c r="Z100" s="11" t="s">
        <v>521</v>
      </c>
      <c r="AA100" s="11">
        <f t="shared" ref="AA100:AA105" si="27">U100+3</f>
        <v>6</v>
      </c>
      <c r="AB100" s="11" t="s">
        <v>40</v>
      </c>
      <c r="AC100" s="11" t="s">
        <v>40</v>
      </c>
      <c r="AD100" s="28" t="s">
        <v>636</v>
      </c>
      <c r="AE100" s="1" t="s">
        <v>235</v>
      </c>
      <c r="AF100" s="1"/>
      <c r="AG100" s="18"/>
      <c r="AH100" s="1">
        <v>1</v>
      </c>
      <c r="AI100" s="15" t="s">
        <v>263</v>
      </c>
      <c r="AJ100" s="1"/>
      <c r="AK100" s="21">
        <v>42652</v>
      </c>
      <c r="AL100" s="19">
        <f>AK100-G100</f>
        <v>2495</v>
      </c>
    </row>
    <row r="101" spans="1:38" ht="15.75" x14ac:dyDescent="0.25">
      <c r="A101" s="1" t="s">
        <v>191</v>
      </c>
      <c r="B101" s="1">
        <v>5</v>
      </c>
      <c r="C101" s="1" t="s">
        <v>450</v>
      </c>
      <c r="D101" s="1" t="s">
        <v>5</v>
      </c>
      <c r="E101" s="18">
        <v>175868</v>
      </c>
      <c r="F101" s="1" t="s">
        <v>193</v>
      </c>
      <c r="G101" s="2">
        <v>42652</v>
      </c>
      <c r="H101" s="41">
        <v>40157</v>
      </c>
      <c r="I101" s="2" t="s">
        <v>62</v>
      </c>
      <c r="J101" s="42" t="s">
        <v>497</v>
      </c>
      <c r="K101" s="42"/>
      <c r="L101" s="1" t="s">
        <v>575</v>
      </c>
      <c r="M101" s="1"/>
      <c r="N101" s="1">
        <v>2017</v>
      </c>
      <c r="O101" s="1">
        <v>2009</v>
      </c>
      <c r="P101" s="1">
        <v>2016</v>
      </c>
      <c r="Q101" s="1">
        <v>3</v>
      </c>
      <c r="R101" s="1">
        <f t="shared" si="22"/>
        <v>7</v>
      </c>
      <c r="S101" s="3">
        <f t="shared" si="23"/>
        <v>1</v>
      </c>
      <c r="T101" s="1">
        <v>0</v>
      </c>
      <c r="U101" s="11">
        <f t="shared" si="24"/>
        <v>10</v>
      </c>
      <c r="V101" s="11">
        <v>4</v>
      </c>
      <c r="W101" s="11">
        <v>1</v>
      </c>
      <c r="X101" s="11">
        <v>1</v>
      </c>
      <c r="Y101" s="11">
        <f t="shared" si="25"/>
        <v>9</v>
      </c>
      <c r="Z101" s="11" t="s">
        <v>521</v>
      </c>
      <c r="AA101" s="11">
        <f t="shared" si="27"/>
        <v>13</v>
      </c>
      <c r="AB101" s="11" t="s">
        <v>40</v>
      </c>
      <c r="AC101" s="11" t="s">
        <v>40</v>
      </c>
      <c r="AD101" s="28" t="s">
        <v>635</v>
      </c>
      <c r="AE101" s="1" t="s">
        <v>368</v>
      </c>
      <c r="AF101" s="1"/>
      <c r="AG101" s="18"/>
      <c r="AH101" s="1">
        <v>0</v>
      </c>
      <c r="AI101" s="15" t="s">
        <v>267</v>
      </c>
      <c r="AJ101" s="1"/>
      <c r="AK101" s="21">
        <v>42652</v>
      </c>
      <c r="AL101" s="19">
        <f>AK101-G101</f>
        <v>0</v>
      </c>
    </row>
    <row r="102" spans="1:38" ht="15.75" x14ac:dyDescent="0.25">
      <c r="A102" s="1" t="s">
        <v>194</v>
      </c>
      <c r="B102" s="1">
        <v>5</v>
      </c>
      <c r="C102" s="1" t="s">
        <v>437</v>
      </c>
      <c r="D102" s="1" t="s">
        <v>46</v>
      </c>
      <c r="E102" s="18">
        <v>91275</v>
      </c>
      <c r="F102" s="1" t="s">
        <v>195</v>
      </c>
      <c r="G102" s="2">
        <v>40157</v>
      </c>
      <c r="H102" s="41">
        <v>40157</v>
      </c>
      <c r="I102" s="2" t="s">
        <v>62</v>
      </c>
      <c r="J102" s="2" t="s">
        <v>454</v>
      </c>
      <c r="K102" s="2"/>
      <c r="L102" s="1"/>
      <c r="M102" s="1"/>
      <c r="N102" s="1">
        <v>2021</v>
      </c>
      <c r="O102" s="1">
        <v>2009</v>
      </c>
      <c r="P102" s="1">
        <v>2009</v>
      </c>
      <c r="Q102" s="1">
        <v>3</v>
      </c>
      <c r="R102" s="1">
        <f t="shared" si="22"/>
        <v>0</v>
      </c>
      <c r="S102" s="3">
        <f t="shared" si="23"/>
        <v>12</v>
      </c>
      <c r="T102" s="1">
        <v>0</v>
      </c>
      <c r="U102" s="11">
        <f t="shared" si="24"/>
        <v>3</v>
      </c>
      <c r="V102" s="11">
        <v>3</v>
      </c>
      <c r="W102" s="11">
        <v>1</v>
      </c>
      <c r="X102" s="11">
        <v>1</v>
      </c>
      <c r="Y102" s="11">
        <f t="shared" si="25"/>
        <v>2</v>
      </c>
      <c r="Z102" s="11" t="s">
        <v>521</v>
      </c>
      <c r="AA102" s="11">
        <f t="shared" si="27"/>
        <v>6</v>
      </c>
      <c r="AB102" s="11" t="s">
        <v>40</v>
      </c>
      <c r="AC102" s="11" t="s">
        <v>40</v>
      </c>
      <c r="AD102" s="28" t="s">
        <v>636</v>
      </c>
      <c r="AE102" s="1" t="s">
        <v>235</v>
      </c>
      <c r="AF102" s="1"/>
      <c r="AG102" s="18"/>
      <c r="AH102" s="1">
        <v>1</v>
      </c>
      <c r="AI102" s="15" t="s">
        <v>263</v>
      </c>
      <c r="AJ102" s="1"/>
      <c r="AK102" s="16" t="s">
        <v>40</v>
      </c>
      <c r="AL102" s="19"/>
    </row>
    <row r="103" spans="1:38" ht="15.75" x14ac:dyDescent="0.25">
      <c r="A103" s="1" t="s">
        <v>196</v>
      </c>
      <c r="B103" s="1">
        <v>4</v>
      </c>
      <c r="C103" s="1" t="s">
        <v>445</v>
      </c>
      <c r="D103" s="1" t="s">
        <v>5</v>
      </c>
      <c r="E103" s="18">
        <v>91086</v>
      </c>
      <c r="F103" s="1" t="s">
        <v>197</v>
      </c>
      <c r="G103" s="2">
        <v>40166</v>
      </c>
      <c r="H103" s="41">
        <v>40166</v>
      </c>
      <c r="I103" s="2" t="s">
        <v>499</v>
      </c>
      <c r="J103" s="42" t="s">
        <v>498</v>
      </c>
      <c r="K103" s="2"/>
      <c r="L103" s="1"/>
      <c r="M103" s="1"/>
      <c r="N103" s="1">
        <v>2009</v>
      </c>
      <c r="O103" s="1">
        <v>2009</v>
      </c>
      <c r="P103" s="1">
        <v>2009</v>
      </c>
      <c r="Q103" s="1">
        <v>3</v>
      </c>
      <c r="R103" s="1">
        <f t="shared" si="22"/>
        <v>0</v>
      </c>
      <c r="S103" s="3">
        <f t="shared" si="23"/>
        <v>0</v>
      </c>
      <c r="T103" s="1">
        <v>0</v>
      </c>
      <c r="U103" s="11">
        <f t="shared" si="24"/>
        <v>3</v>
      </c>
      <c r="V103" s="11">
        <v>3</v>
      </c>
      <c r="W103" s="11">
        <v>1</v>
      </c>
      <c r="X103" s="11">
        <v>1</v>
      </c>
      <c r="Y103" s="11">
        <f t="shared" si="25"/>
        <v>2</v>
      </c>
      <c r="Z103" s="11" t="s">
        <v>521</v>
      </c>
      <c r="AA103" s="11">
        <f t="shared" si="27"/>
        <v>6</v>
      </c>
      <c r="AB103" s="11" t="s">
        <v>40</v>
      </c>
      <c r="AC103" s="11" t="s">
        <v>40</v>
      </c>
      <c r="AD103" s="28" t="s">
        <v>637</v>
      </c>
      <c r="AE103" s="1" t="s">
        <v>235</v>
      </c>
      <c r="AF103" s="1"/>
      <c r="AG103" s="18"/>
      <c r="AH103" s="1">
        <v>1</v>
      </c>
      <c r="AI103" s="15" t="s">
        <v>271</v>
      </c>
      <c r="AJ103" s="1"/>
      <c r="AK103" s="16" t="s">
        <v>40</v>
      </c>
      <c r="AL103" s="19"/>
    </row>
    <row r="104" spans="1:38" ht="15.75" x14ac:dyDescent="0.25">
      <c r="A104" s="1" t="s">
        <v>198</v>
      </c>
      <c r="B104" s="1">
        <v>4</v>
      </c>
      <c r="C104" s="1" t="s">
        <v>451</v>
      </c>
      <c r="D104" s="1" t="s">
        <v>46</v>
      </c>
      <c r="E104" s="20">
        <v>198374</v>
      </c>
      <c r="F104" s="1" t="s">
        <v>199</v>
      </c>
      <c r="G104" s="2">
        <v>43539</v>
      </c>
      <c r="H104" s="41">
        <v>40166</v>
      </c>
      <c r="I104" s="2" t="s">
        <v>62</v>
      </c>
      <c r="J104" s="2" t="s">
        <v>455</v>
      </c>
      <c r="K104" s="2"/>
      <c r="L104" s="1"/>
      <c r="M104" s="1"/>
      <c r="N104" s="1">
        <v>2020</v>
      </c>
      <c r="O104" s="1">
        <v>2009</v>
      </c>
      <c r="P104" s="1">
        <v>2019</v>
      </c>
      <c r="Q104" s="1">
        <v>3</v>
      </c>
      <c r="R104" s="1">
        <f t="shared" si="22"/>
        <v>10</v>
      </c>
      <c r="S104" s="3">
        <f t="shared" si="23"/>
        <v>1</v>
      </c>
      <c r="T104" s="1">
        <v>0</v>
      </c>
      <c r="U104" s="11">
        <f t="shared" si="24"/>
        <v>13</v>
      </c>
      <c r="V104" s="11">
        <v>4</v>
      </c>
      <c r="W104" s="11">
        <v>1</v>
      </c>
      <c r="X104" s="11"/>
      <c r="Y104" s="11">
        <f t="shared" si="25"/>
        <v>11</v>
      </c>
      <c r="Z104" s="11" t="s">
        <v>521</v>
      </c>
      <c r="AA104" s="11">
        <f t="shared" si="27"/>
        <v>16</v>
      </c>
      <c r="AB104" s="11" t="s">
        <v>40</v>
      </c>
      <c r="AC104" s="11" t="s">
        <v>40</v>
      </c>
      <c r="AD104" s="28" t="s">
        <v>638</v>
      </c>
      <c r="AE104" s="1" t="s">
        <v>368</v>
      </c>
      <c r="AF104" s="1"/>
      <c r="AG104" s="18"/>
      <c r="AH104" s="1">
        <v>0</v>
      </c>
      <c r="AI104" s="15" t="s">
        <v>333</v>
      </c>
      <c r="AJ104" s="1"/>
      <c r="AK104" s="21">
        <v>42803</v>
      </c>
      <c r="AL104" s="19">
        <f>AK104-G104</f>
        <v>-736</v>
      </c>
    </row>
    <row r="105" spans="1:38" ht="15.75" x14ac:dyDescent="0.25">
      <c r="A105" s="26" t="s">
        <v>388</v>
      </c>
      <c r="B105" s="26">
        <v>4</v>
      </c>
      <c r="C105" s="1" t="s">
        <v>437</v>
      </c>
      <c r="D105" s="1" t="s">
        <v>46</v>
      </c>
      <c r="E105" s="18">
        <v>18954</v>
      </c>
      <c r="F105" s="1" t="s">
        <v>63</v>
      </c>
      <c r="G105" s="2">
        <v>36881</v>
      </c>
      <c r="H105" s="41">
        <v>36869</v>
      </c>
      <c r="I105" s="2" t="s">
        <v>62</v>
      </c>
      <c r="J105" s="2" t="s">
        <v>454</v>
      </c>
      <c r="K105" s="2"/>
      <c r="L105" s="1"/>
      <c r="M105" s="1"/>
      <c r="N105" s="1">
        <v>2020</v>
      </c>
      <c r="O105" s="1">
        <v>2000</v>
      </c>
      <c r="P105" s="1">
        <v>2000</v>
      </c>
      <c r="Q105" s="1">
        <v>3</v>
      </c>
      <c r="R105" s="1">
        <f t="shared" si="22"/>
        <v>0</v>
      </c>
      <c r="S105" s="3">
        <f t="shared" si="23"/>
        <v>20</v>
      </c>
      <c r="T105" s="1">
        <v>0</v>
      </c>
      <c r="U105" s="11">
        <f t="shared" si="24"/>
        <v>3</v>
      </c>
      <c r="V105" s="11">
        <v>3</v>
      </c>
      <c r="W105" s="11">
        <v>1</v>
      </c>
      <c r="X105" s="11">
        <v>1</v>
      </c>
      <c r="Y105" s="11">
        <f t="shared" si="25"/>
        <v>2</v>
      </c>
      <c r="Z105" s="11" t="s">
        <v>521</v>
      </c>
      <c r="AA105" s="11">
        <f t="shared" si="27"/>
        <v>6</v>
      </c>
      <c r="AB105" s="11" t="s">
        <v>40</v>
      </c>
      <c r="AC105" s="11" t="s">
        <v>40</v>
      </c>
      <c r="AD105" s="28" t="s">
        <v>639</v>
      </c>
      <c r="AE105" s="1" t="s">
        <v>235</v>
      </c>
      <c r="AF105" s="1"/>
      <c r="AG105" s="18"/>
      <c r="AH105" s="1">
        <v>1</v>
      </c>
      <c r="AI105" s="15" t="s">
        <v>298</v>
      </c>
      <c r="AJ105" s="1"/>
      <c r="AK105" s="16" t="s">
        <v>40</v>
      </c>
      <c r="AL105" s="19"/>
    </row>
    <row r="106" spans="1:38" ht="15.75" x14ac:dyDescent="0.25">
      <c r="A106" s="1" t="s">
        <v>200</v>
      </c>
      <c r="B106" s="1">
        <v>2</v>
      </c>
      <c r="C106" s="1" t="s">
        <v>438</v>
      </c>
      <c r="D106" s="1" t="s">
        <v>5</v>
      </c>
      <c r="E106" s="18">
        <v>132639</v>
      </c>
      <c r="F106" s="1" t="s">
        <v>202</v>
      </c>
      <c r="G106" s="2">
        <v>40775</v>
      </c>
      <c r="H106" s="41">
        <v>37529</v>
      </c>
      <c r="I106" s="42" t="s">
        <v>4</v>
      </c>
      <c r="J106" s="42" t="s">
        <v>498</v>
      </c>
      <c r="K106" s="2" t="s">
        <v>238</v>
      </c>
      <c r="L106" s="1" t="s">
        <v>576</v>
      </c>
      <c r="M106" s="1"/>
      <c r="N106" s="1">
        <v>2011</v>
      </c>
      <c r="O106" s="1">
        <v>2002</v>
      </c>
      <c r="P106" s="1">
        <v>2011</v>
      </c>
      <c r="Q106" s="1">
        <v>10</v>
      </c>
      <c r="R106" s="1">
        <f t="shared" si="22"/>
        <v>9</v>
      </c>
      <c r="S106" s="3">
        <f t="shared" si="23"/>
        <v>0</v>
      </c>
      <c r="T106" s="1">
        <v>10</v>
      </c>
      <c r="U106" s="11">
        <f t="shared" si="24"/>
        <v>29</v>
      </c>
      <c r="V106" s="11">
        <v>3</v>
      </c>
      <c r="W106" s="11">
        <v>6</v>
      </c>
      <c r="X106" s="11"/>
      <c r="Y106" s="11">
        <f t="shared" si="25"/>
        <v>25</v>
      </c>
      <c r="Z106" s="11" t="s">
        <v>509</v>
      </c>
      <c r="AA106" s="11">
        <f>U106+20</f>
        <v>49</v>
      </c>
      <c r="AB106" s="12">
        <f t="shared" ref="AB106:AB108" si="28">65-S106</f>
        <v>65</v>
      </c>
      <c r="AC106" s="12">
        <v>49</v>
      </c>
      <c r="AD106" s="28" t="s">
        <v>640</v>
      </c>
      <c r="AE106" s="1" t="s">
        <v>235</v>
      </c>
      <c r="AF106" s="1" t="s">
        <v>358</v>
      </c>
      <c r="AG106" s="18">
        <v>14</v>
      </c>
      <c r="AH106" s="1">
        <v>1</v>
      </c>
      <c r="AI106" s="15" t="s">
        <v>335</v>
      </c>
      <c r="AJ106" s="1"/>
      <c r="AK106" s="16" t="s">
        <v>40</v>
      </c>
      <c r="AL106" s="19"/>
    </row>
    <row r="107" spans="1:38" ht="15.75" x14ac:dyDescent="0.25">
      <c r="A107" s="1" t="s">
        <v>200</v>
      </c>
      <c r="B107" s="1">
        <v>2</v>
      </c>
      <c r="C107" s="1" t="s">
        <v>438</v>
      </c>
      <c r="D107" s="1" t="s">
        <v>5</v>
      </c>
      <c r="E107" s="18">
        <v>30072</v>
      </c>
      <c r="F107" s="1" t="s">
        <v>201</v>
      </c>
      <c r="G107" s="2">
        <v>37529</v>
      </c>
      <c r="H107" s="41">
        <v>37529</v>
      </c>
      <c r="I107" s="42" t="s">
        <v>4</v>
      </c>
      <c r="J107" s="42" t="s">
        <v>498</v>
      </c>
      <c r="K107" s="2"/>
      <c r="L107" s="1" t="s">
        <v>576</v>
      </c>
      <c r="M107" s="1"/>
      <c r="N107" s="1">
        <v>2011</v>
      </c>
      <c r="O107" s="1">
        <v>2002</v>
      </c>
      <c r="P107" s="1">
        <v>2002</v>
      </c>
      <c r="Q107" s="1">
        <v>10</v>
      </c>
      <c r="R107" s="1">
        <f t="shared" si="22"/>
        <v>0</v>
      </c>
      <c r="S107" s="3">
        <f t="shared" si="23"/>
        <v>9</v>
      </c>
      <c r="T107" s="1">
        <v>10</v>
      </c>
      <c r="U107" s="11">
        <f t="shared" si="24"/>
        <v>20</v>
      </c>
      <c r="V107" s="11">
        <v>2</v>
      </c>
      <c r="W107" s="11">
        <v>6</v>
      </c>
      <c r="X107" s="11"/>
      <c r="Y107" s="11">
        <f t="shared" si="25"/>
        <v>16</v>
      </c>
      <c r="Z107" s="11">
        <v>65</v>
      </c>
      <c r="AA107" s="11">
        <v>65</v>
      </c>
      <c r="AB107" s="12">
        <f t="shared" si="28"/>
        <v>56</v>
      </c>
      <c r="AC107" s="12">
        <v>56</v>
      </c>
      <c r="AD107" s="28" t="s">
        <v>641</v>
      </c>
      <c r="AE107" s="1" t="s">
        <v>235</v>
      </c>
      <c r="AF107" s="1" t="s">
        <v>358</v>
      </c>
      <c r="AG107" s="18">
        <v>14</v>
      </c>
      <c r="AH107" s="1">
        <v>1</v>
      </c>
      <c r="AI107" s="15" t="s">
        <v>334</v>
      </c>
      <c r="AJ107" s="1"/>
      <c r="AK107" s="16" t="s">
        <v>40</v>
      </c>
      <c r="AL107" s="19"/>
    </row>
    <row r="108" spans="1:38" ht="15.75" x14ac:dyDescent="0.25">
      <c r="A108" s="1" t="s">
        <v>27</v>
      </c>
      <c r="B108" s="1">
        <v>2</v>
      </c>
      <c r="C108" s="1" t="s">
        <v>438</v>
      </c>
      <c r="D108" s="1" t="s">
        <v>5</v>
      </c>
      <c r="E108" s="18">
        <v>132631</v>
      </c>
      <c r="F108" s="1" t="s">
        <v>28</v>
      </c>
      <c r="G108" s="2">
        <v>40775</v>
      </c>
      <c r="H108" s="41">
        <v>38807</v>
      </c>
      <c r="I108" s="2" t="s">
        <v>4</v>
      </c>
      <c r="J108" s="2" t="s">
        <v>455</v>
      </c>
      <c r="K108" s="2"/>
      <c r="L108" s="3" t="s">
        <v>577</v>
      </c>
      <c r="M108" s="3"/>
      <c r="N108" s="3">
        <v>2018</v>
      </c>
      <c r="O108" s="3">
        <v>2006</v>
      </c>
      <c r="P108" s="3">
        <v>2011</v>
      </c>
      <c r="Q108" s="3">
        <v>10</v>
      </c>
      <c r="R108" s="3">
        <f t="shared" si="22"/>
        <v>5</v>
      </c>
      <c r="S108" s="3">
        <f t="shared" si="23"/>
        <v>7</v>
      </c>
      <c r="T108" s="3">
        <v>29</v>
      </c>
      <c r="U108" s="12">
        <f t="shared" si="24"/>
        <v>44</v>
      </c>
      <c r="V108" s="12">
        <v>4</v>
      </c>
      <c r="W108" s="12">
        <v>6</v>
      </c>
      <c r="X108" s="12"/>
      <c r="Y108" s="12">
        <f t="shared" si="25"/>
        <v>40</v>
      </c>
      <c r="Z108" s="12" t="s">
        <v>513</v>
      </c>
      <c r="AA108" s="12">
        <f>U108+15</f>
        <v>59</v>
      </c>
      <c r="AB108" s="12">
        <f t="shared" si="28"/>
        <v>58</v>
      </c>
      <c r="AC108" s="12">
        <v>58</v>
      </c>
      <c r="AD108" s="29" t="s">
        <v>642</v>
      </c>
      <c r="AE108" s="3" t="s">
        <v>235</v>
      </c>
      <c r="AF108" s="3"/>
      <c r="AG108" s="18"/>
      <c r="AH108" s="3">
        <v>1</v>
      </c>
      <c r="AI108" s="13" t="s">
        <v>397</v>
      </c>
      <c r="AJ108" s="3"/>
      <c r="AK108" s="16" t="s">
        <v>40</v>
      </c>
      <c r="AL108" s="19"/>
    </row>
    <row r="109" spans="1:38" hidden="1" x14ac:dyDescent="0.25">
      <c r="A109" s="1" t="s">
        <v>29</v>
      </c>
      <c r="B109" s="1"/>
      <c r="C109" s="1" t="s">
        <v>4</v>
      </c>
      <c r="D109" s="1" t="s">
        <v>5</v>
      </c>
      <c r="E109" s="18">
        <v>132640</v>
      </c>
      <c r="F109" s="1" t="s">
        <v>30</v>
      </c>
      <c r="G109" s="2">
        <v>40775</v>
      </c>
      <c r="H109" s="6">
        <v>2010</v>
      </c>
      <c r="I109" s="2" t="s">
        <v>4</v>
      </c>
      <c r="J109" s="2"/>
      <c r="K109" s="2"/>
      <c r="L109" s="3"/>
      <c r="M109" s="3"/>
      <c r="N109" s="3"/>
      <c r="O109" s="3"/>
      <c r="P109" s="3"/>
      <c r="Q109" s="3"/>
      <c r="R109" s="3"/>
      <c r="S109" s="3"/>
      <c r="T109" s="3"/>
      <c r="U109" s="12">
        <v>11</v>
      </c>
      <c r="V109" s="12">
        <v>1</v>
      </c>
      <c r="W109" s="12"/>
      <c r="X109" s="12"/>
      <c r="Y109" s="12"/>
      <c r="Z109" s="12"/>
      <c r="AA109" s="12"/>
      <c r="AB109" s="12"/>
      <c r="AC109" s="12"/>
      <c r="AD109" s="29" t="s">
        <v>426</v>
      </c>
      <c r="AE109" s="3" t="s">
        <v>253</v>
      </c>
      <c r="AF109" s="3"/>
      <c r="AG109" s="18"/>
      <c r="AH109" s="3">
        <v>0</v>
      </c>
      <c r="AI109" s="13" t="s">
        <v>336</v>
      </c>
      <c r="AJ109" s="3"/>
      <c r="AK109" s="16" t="s">
        <v>40</v>
      </c>
      <c r="AL109" s="19"/>
    </row>
    <row r="110" spans="1:38" ht="15.75" x14ac:dyDescent="0.25">
      <c r="A110" s="1" t="s">
        <v>203</v>
      </c>
      <c r="B110" s="1">
        <v>2</v>
      </c>
      <c r="C110" s="1" t="s">
        <v>441</v>
      </c>
      <c r="D110" s="1" t="s">
        <v>46</v>
      </c>
      <c r="E110" s="18">
        <v>98745</v>
      </c>
      <c r="F110" s="1" t="s">
        <v>204</v>
      </c>
      <c r="G110" s="2">
        <v>40404</v>
      </c>
      <c r="H110" s="41">
        <v>38807</v>
      </c>
      <c r="I110" s="2" t="s">
        <v>62</v>
      </c>
      <c r="J110" s="2" t="s">
        <v>454</v>
      </c>
      <c r="K110" s="2"/>
      <c r="L110" s="1" t="s">
        <v>578</v>
      </c>
      <c r="M110" s="1"/>
      <c r="N110" s="1">
        <v>2016</v>
      </c>
      <c r="O110" s="1">
        <v>2006</v>
      </c>
      <c r="P110" s="1">
        <v>2010</v>
      </c>
      <c r="Q110" s="1">
        <v>3</v>
      </c>
      <c r="R110" s="3">
        <f>P110-O110</f>
        <v>4</v>
      </c>
      <c r="S110" s="3">
        <f>N110-P110</f>
        <v>6</v>
      </c>
      <c r="T110" s="1">
        <v>0</v>
      </c>
      <c r="U110" s="12">
        <f>Q110+R110+T110</f>
        <v>7</v>
      </c>
      <c r="V110" s="11">
        <v>4</v>
      </c>
      <c r="W110" s="11">
        <v>1</v>
      </c>
      <c r="X110" s="11"/>
      <c r="Y110" s="12">
        <f>W110+R110+T110+X110</f>
        <v>5</v>
      </c>
      <c r="Z110" s="11" t="s">
        <v>622</v>
      </c>
      <c r="AA110" s="12">
        <f>U110+2</f>
        <v>9</v>
      </c>
      <c r="AB110" s="11" t="s">
        <v>40</v>
      </c>
      <c r="AC110" s="11" t="s">
        <v>40</v>
      </c>
      <c r="AD110" s="28" t="s">
        <v>643</v>
      </c>
      <c r="AE110" s="1" t="s">
        <v>235</v>
      </c>
      <c r="AF110" s="1"/>
      <c r="AG110" s="18"/>
      <c r="AH110" s="1">
        <v>1</v>
      </c>
      <c r="AI110" s="15" t="s">
        <v>272</v>
      </c>
      <c r="AJ110" s="1"/>
      <c r="AK110" s="16" t="s">
        <v>40</v>
      </c>
      <c r="AL110" s="19"/>
    </row>
    <row r="111" spans="1:38" hidden="1" x14ac:dyDescent="0.25">
      <c r="A111" s="1" t="s">
        <v>205</v>
      </c>
      <c r="B111" s="1"/>
      <c r="C111" s="1" t="s">
        <v>4</v>
      </c>
      <c r="D111" s="1" t="s">
        <v>46</v>
      </c>
      <c r="E111" s="18">
        <v>132636</v>
      </c>
      <c r="F111" s="1" t="s">
        <v>206</v>
      </c>
      <c r="G111" s="2">
        <v>40775</v>
      </c>
      <c r="H111" s="6">
        <v>2010</v>
      </c>
      <c r="I111" s="2" t="s">
        <v>38</v>
      </c>
      <c r="J111" s="2"/>
      <c r="K111" s="2"/>
      <c r="L111" s="1" t="s">
        <v>402</v>
      </c>
      <c r="M111" s="1"/>
      <c r="N111" s="1"/>
      <c r="O111" s="1"/>
      <c r="P111" s="1"/>
      <c r="Q111" s="1"/>
      <c r="R111" s="1"/>
      <c r="S111" s="1"/>
      <c r="T111" s="1"/>
      <c r="U111" s="11">
        <v>25</v>
      </c>
      <c r="V111" s="11">
        <v>2</v>
      </c>
      <c r="W111" s="11"/>
      <c r="X111" s="11"/>
      <c r="Y111" s="11"/>
      <c r="Z111" s="11"/>
      <c r="AA111" s="11"/>
      <c r="AB111" s="11"/>
      <c r="AC111" s="11"/>
      <c r="AD111" s="28" t="s">
        <v>427</v>
      </c>
      <c r="AE111" s="1" t="s">
        <v>253</v>
      </c>
      <c r="AF111" s="1"/>
      <c r="AG111" s="18"/>
      <c r="AH111" s="1">
        <v>0</v>
      </c>
      <c r="AI111" s="15" t="s">
        <v>273</v>
      </c>
      <c r="AJ111" s="1"/>
      <c r="AK111" s="16" t="s">
        <v>40</v>
      </c>
      <c r="AL111" s="19"/>
    </row>
    <row r="112" spans="1:38" hidden="1" x14ac:dyDescent="0.25">
      <c r="A112" s="1" t="s">
        <v>207</v>
      </c>
      <c r="B112" s="1"/>
      <c r="C112" s="1" t="s">
        <v>4</v>
      </c>
      <c r="D112" s="1" t="s">
        <v>5</v>
      </c>
      <c r="E112" s="18">
        <v>159619</v>
      </c>
      <c r="F112" s="1" t="s">
        <v>208</v>
      </c>
      <c r="G112" s="2">
        <v>42161</v>
      </c>
      <c r="H112" s="6">
        <v>2010</v>
      </c>
      <c r="I112" s="2" t="s">
        <v>4</v>
      </c>
      <c r="J112" s="2"/>
      <c r="K112" s="2"/>
      <c r="L112" s="1"/>
      <c r="M112" s="1"/>
      <c r="N112" s="1"/>
      <c r="O112" s="1"/>
      <c r="P112" s="1"/>
      <c r="Q112" s="1"/>
      <c r="R112" s="1"/>
      <c r="S112" s="1"/>
      <c r="T112" s="1"/>
      <c r="U112" s="11">
        <v>15</v>
      </c>
      <c r="V112" s="11">
        <v>2</v>
      </c>
      <c r="W112" s="11"/>
      <c r="X112" s="11"/>
      <c r="Y112" s="11"/>
      <c r="Z112" s="11"/>
      <c r="AA112" s="11"/>
      <c r="AB112" s="11"/>
      <c r="AC112" s="11"/>
      <c r="AD112" s="28" t="s">
        <v>428</v>
      </c>
      <c r="AE112" s="1" t="s">
        <v>253</v>
      </c>
      <c r="AF112" s="1"/>
      <c r="AG112" s="18"/>
      <c r="AH112" s="1">
        <v>0</v>
      </c>
      <c r="AI112" s="15" t="s">
        <v>363</v>
      </c>
      <c r="AJ112" s="1"/>
      <c r="AK112" s="16" t="s">
        <v>40</v>
      </c>
      <c r="AL112" s="19"/>
    </row>
    <row r="113" spans="1:38" ht="15.75" x14ac:dyDescent="0.25">
      <c r="A113" s="1" t="s">
        <v>31</v>
      </c>
      <c r="B113" s="1">
        <v>2</v>
      </c>
      <c r="C113" s="1" t="s">
        <v>436</v>
      </c>
      <c r="D113" s="1" t="s">
        <v>5</v>
      </c>
      <c r="E113" s="18">
        <v>49046</v>
      </c>
      <c r="F113" s="1" t="s">
        <v>209</v>
      </c>
      <c r="G113" s="2">
        <v>38571</v>
      </c>
      <c r="H113" s="41">
        <v>38571</v>
      </c>
      <c r="I113" s="2" t="s">
        <v>393</v>
      </c>
      <c r="J113" s="2" t="s">
        <v>494</v>
      </c>
      <c r="K113" s="2"/>
      <c r="L113" s="1"/>
      <c r="M113" s="1"/>
      <c r="N113" s="1">
        <v>2015</v>
      </c>
      <c r="O113" s="1">
        <v>2005</v>
      </c>
      <c r="P113" s="1">
        <v>2005</v>
      </c>
      <c r="Q113" s="1">
        <v>6</v>
      </c>
      <c r="R113" s="3">
        <f>P113-O113</f>
        <v>0</v>
      </c>
      <c r="S113" s="3">
        <f>N113-P113</f>
        <v>10</v>
      </c>
      <c r="T113" s="1">
        <v>0</v>
      </c>
      <c r="U113" s="12">
        <f>Q113+R113+T113</f>
        <v>6</v>
      </c>
      <c r="V113" s="11">
        <v>2</v>
      </c>
      <c r="W113" s="11">
        <v>3</v>
      </c>
      <c r="X113" s="11"/>
      <c r="Y113" s="12">
        <f>W113+R113+T113+X113</f>
        <v>3</v>
      </c>
      <c r="Z113" s="11" t="s">
        <v>522</v>
      </c>
      <c r="AA113" s="12">
        <f>U113+10</f>
        <v>16</v>
      </c>
      <c r="AB113" s="11" t="s">
        <v>40</v>
      </c>
      <c r="AC113" s="11" t="s">
        <v>40</v>
      </c>
      <c r="AD113" s="28" t="s">
        <v>644</v>
      </c>
      <c r="AE113" s="1" t="s">
        <v>235</v>
      </c>
      <c r="AF113" s="1"/>
      <c r="AG113" s="18"/>
      <c r="AH113" s="1">
        <v>1</v>
      </c>
      <c r="AI113" s="15" t="s">
        <v>274</v>
      </c>
      <c r="AJ113" s="1"/>
      <c r="AK113" s="16" t="s">
        <v>40</v>
      </c>
      <c r="AL113" s="19"/>
    </row>
    <row r="114" spans="1:38" hidden="1" x14ac:dyDescent="0.25">
      <c r="A114" s="1" t="s">
        <v>31</v>
      </c>
      <c r="B114" s="1"/>
      <c r="C114" s="1" t="s">
        <v>4</v>
      </c>
      <c r="D114" s="1" t="s">
        <v>5</v>
      </c>
      <c r="E114" s="18">
        <v>98742</v>
      </c>
      <c r="F114" s="1" t="s">
        <v>32</v>
      </c>
      <c r="G114" s="2">
        <v>40404</v>
      </c>
      <c r="H114" s="6">
        <v>2005</v>
      </c>
      <c r="I114" s="2" t="s">
        <v>393</v>
      </c>
      <c r="J114" s="2"/>
      <c r="K114" s="2" t="s">
        <v>250</v>
      </c>
      <c r="L114" s="3"/>
      <c r="M114" s="3"/>
      <c r="N114" s="3"/>
      <c r="O114" s="3"/>
      <c r="P114" s="3"/>
      <c r="Q114" s="3"/>
      <c r="R114" s="3"/>
      <c r="S114" s="3"/>
      <c r="T114" s="3"/>
      <c r="U114" s="12">
        <v>11</v>
      </c>
      <c r="V114" s="12">
        <v>4</v>
      </c>
      <c r="W114" s="12"/>
      <c r="X114" s="12"/>
      <c r="Y114" s="12"/>
      <c r="Z114" s="12"/>
      <c r="AA114" s="12"/>
      <c r="AB114" s="12"/>
      <c r="AC114" s="12"/>
      <c r="AD114" s="29" t="s">
        <v>429</v>
      </c>
      <c r="AE114" s="3" t="s">
        <v>253</v>
      </c>
      <c r="AF114" s="3"/>
      <c r="AG114" s="18"/>
      <c r="AH114" s="3">
        <v>0</v>
      </c>
      <c r="AI114" s="13" t="s">
        <v>275</v>
      </c>
      <c r="AJ114" s="3"/>
      <c r="AK114" s="16" t="s">
        <v>40</v>
      </c>
      <c r="AL114" s="19"/>
    </row>
    <row r="115" spans="1:38" ht="15.75" x14ac:dyDescent="0.25">
      <c r="A115" s="1" t="s">
        <v>210</v>
      </c>
      <c r="B115" s="1">
        <v>2</v>
      </c>
      <c r="C115" s="1" t="s">
        <v>441</v>
      </c>
      <c r="D115" s="1" t="s">
        <v>46</v>
      </c>
      <c r="E115" s="18">
        <v>98744</v>
      </c>
      <c r="F115" s="1" t="s">
        <v>211</v>
      </c>
      <c r="G115" s="2">
        <v>40404</v>
      </c>
      <c r="H115" s="41">
        <v>40404</v>
      </c>
      <c r="I115" s="2" t="s">
        <v>71</v>
      </c>
      <c r="J115" s="2" t="s">
        <v>726</v>
      </c>
      <c r="K115" s="2"/>
      <c r="L115" s="1" t="s">
        <v>579</v>
      </c>
      <c r="M115" s="1"/>
      <c r="N115" s="1">
        <v>2011</v>
      </c>
      <c r="O115" s="1">
        <v>2010</v>
      </c>
      <c r="P115" s="1">
        <v>2010</v>
      </c>
      <c r="Q115" s="1">
        <v>9</v>
      </c>
      <c r="R115" s="3">
        <f>P115-O115</f>
        <v>0</v>
      </c>
      <c r="S115" s="3">
        <f>N115-P115</f>
        <v>1</v>
      </c>
      <c r="T115" s="1">
        <v>0</v>
      </c>
      <c r="U115" s="12">
        <f>Q115+R115+T115</f>
        <v>9</v>
      </c>
      <c r="V115" s="11">
        <v>2</v>
      </c>
      <c r="W115" s="11">
        <v>3</v>
      </c>
      <c r="X115" s="11"/>
      <c r="Y115" s="12">
        <f>W115+R115+T115+X115</f>
        <v>3</v>
      </c>
      <c r="Z115" s="11" t="s">
        <v>522</v>
      </c>
      <c r="AA115" s="12">
        <f>U115+10</f>
        <v>19</v>
      </c>
      <c r="AB115" s="11" t="s">
        <v>40</v>
      </c>
      <c r="AC115" s="11" t="s">
        <v>40</v>
      </c>
      <c r="AD115" s="28" t="s">
        <v>645</v>
      </c>
      <c r="AE115" s="1" t="s">
        <v>235</v>
      </c>
      <c r="AF115" s="1"/>
      <c r="AG115" s="18"/>
      <c r="AH115" s="1">
        <v>1</v>
      </c>
      <c r="AI115" s="15" t="s">
        <v>276</v>
      </c>
      <c r="AJ115" s="1"/>
      <c r="AK115" s="16" t="s">
        <v>40</v>
      </c>
      <c r="AL115" s="19"/>
    </row>
    <row r="116" spans="1:38" hidden="1" x14ac:dyDescent="0.25">
      <c r="A116" s="1" t="s">
        <v>33</v>
      </c>
      <c r="B116" s="1"/>
      <c r="C116" s="1" t="s">
        <v>4</v>
      </c>
      <c r="D116" s="1" t="s">
        <v>5</v>
      </c>
      <c r="E116" s="20"/>
      <c r="F116" s="1" t="s">
        <v>34</v>
      </c>
      <c r="G116" s="2">
        <v>40404</v>
      </c>
      <c r="H116" s="6">
        <v>2010</v>
      </c>
      <c r="I116" s="2" t="s">
        <v>4</v>
      </c>
      <c r="J116" s="2"/>
      <c r="K116" s="2"/>
      <c r="L116" s="3"/>
      <c r="M116" s="3"/>
      <c r="N116" s="3"/>
      <c r="O116" s="3"/>
      <c r="P116" s="3"/>
      <c r="Q116" s="3"/>
      <c r="R116" s="3"/>
      <c r="S116" s="3"/>
      <c r="T116" s="3"/>
      <c r="U116" s="12">
        <v>10</v>
      </c>
      <c r="V116" s="12">
        <v>1</v>
      </c>
      <c r="W116" s="12"/>
      <c r="X116" s="12"/>
      <c r="Y116" s="12"/>
      <c r="Z116" s="12"/>
      <c r="AA116" s="12"/>
      <c r="AB116" s="12"/>
      <c r="AC116" s="12"/>
      <c r="AD116" s="29" t="s">
        <v>430</v>
      </c>
      <c r="AE116" s="3" t="s">
        <v>253</v>
      </c>
      <c r="AF116" s="3"/>
      <c r="AG116" s="18"/>
      <c r="AH116" s="3">
        <v>0</v>
      </c>
      <c r="AI116" s="13" t="s">
        <v>337</v>
      </c>
      <c r="AJ116" s="3"/>
      <c r="AK116" s="16" t="s">
        <v>40</v>
      </c>
      <c r="AL116" s="19"/>
    </row>
    <row r="117" spans="1:38" x14ac:dyDescent="0.25">
      <c r="A117" s="1" t="s">
        <v>35</v>
      </c>
      <c r="B117" s="1">
        <v>2</v>
      </c>
      <c r="C117" s="1" t="s">
        <v>438</v>
      </c>
      <c r="D117" s="1" t="s">
        <v>5</v>
      </c>
      <c r="E117" s="18">
        <v>132642</v>
      </c>
      <c r="F117" s="1" t="s">
        <v>36</v>
      </c>
      <c r="G117" s="2">
        <v>40775</v>
      </c>
      <c r="H117" s="6">
        <v>2010</v>
      </c>
      <c r="I117" s="2" t="s">
        <v>4</v>
      </c>
      <c r="J117" s="2"/>
      <c r="K117" s="2"/>
      <c r="L117" s="3" t="s">
        <v>580</v>
      </c>
      <c r="M117" s="3"/>
      <c r="N117" s="3">
        <v>2020</v>
      </c>
      <c r="O117" s="3">
        <v>2010</v>
      </c>
      <c r="P117" s="3">
        <v>2011</v>
      </c>
      <c r="Q117" s="3">
        <v>10</v>
      </c>
      <c r="R117" s="3">
        <f>P117-O117</f>
        <v>1</v>
      </c>
      <c r="S117" s="3">
        <f>N117-P117</f>
        <v>9</v>
      </c>
      <c r="T117" s="3">
        <v>0</v>
      </c>
      <c r="U117" s="12">
        <f>Q117+R117+T117</f>
        <v>11</v>
      </c>
      <c r="V117" s="12">
        <v>2</v>
      </c>
      <c r="W117" s="12">
        <v>6</v>
      </c>
      <c r="X117" s="12"/>
      <c r="Y117" s="12">
        <f>W117+R117+T117+X117</f>
        <v>7</v>
      </c>
      <c r="Z117" s="12">
        <v>65</v>
      </c>
      <c r="AA117" s="12">
        <v>65</v>
      </c>
      <c r="AB117" s="12">
        <f t="shared" ref="AB117:AB119" si="29">65-S117</f>
        <v>56</v>
      </c>
      <c r="AC117" s="12">
        <v>56</v>
      </c>
      <c r="AD117" s="29" t="s">
        <v>646</v>
      </c>
      <c r="AE117" s="3" t="s">
        <v>235</v>
      </c>
      <c r="AF117" s="3" t="s">
        <v>353</v>
      </c>
      <c r="AG117" s="18"/>
      <c r="AH117" s="3">
        <v>1</v>
      </c>
      <c r="AI117" s="13" t="s">
        <v>398</v>
      </c>
      <c r="AJ117" s="3"/>
      <c r="AK117" s="21">
        <v>42161</v>
      </c>
      <c r="AL117" s="19">
        <f>AK117-G117</f>
        <v>1386</v>
      </c>
    </row>
    <row r="118" spans="1:38" hidden="1" x14ac:dyDescent="0.25">
      <c r="A118" s="1" t="s">
        <v>212</v>
      </c>
      <c r="B118" s="1"/>
      <c r="C118" s="1" t="s">
        <v>4</v>
      </c>
      <c r="D118" s="1" t="s">
        <v>5</v>
      </c>
      <c r="E118" s="18">
        <v>186449</v>
      </c>
      <c r="F118" s="1" t="s">
        <v>213</v>
      </c>
      <c r="G118" s="2">
        <v>43020</v>
      </c>
      <c r="H118" s="6">
        <v>2006</v>
      </c>
      <c r="I118" s="2" t="s">
        <v>62</v>
      </c>
      <c r="J118" s="2"/>
      <c r="K118" s="2"/>
      <c r="L118" s="1"/>
      <c r="M118" s="1"/>
      <c r="N118" s="1"/>
      <c r="O118" s="1"/>
      <c r="P118" s="1"/>
      <c r="Q118" s="1"/>
      <c r="R118" s="1"/>
      <c r="S118" s="1"/>
      <c r="T118" s="1"/>
      <c r="U118" s="11">
        <v>14</v>
      </c>
      <c r="V118" s="11">
        <v>4</v>
      </c>
      <c r="W118" s="11"/>
      <c r="X118" s="11"/>
      <c r="Y118" s="11"/>
      <c r="Z118" s="11"/>
      <c r="AA118" s="11"/>
      <c r="AB118" s="11"/>
      <c r="AC118" s="11"/>
      <c r="AD118" s="28" t="s">
        <v>431</v>
      </c>
      <c r="AE118" s="1" t="s">
        <v>253</v>
      </c>
      <c r="AF118" s="1"/>
      <c r="AG118" s="18"/>
      <c r="AH118" s="1">
        <v>0</v>
      </c>
      <c r="AI118" s="15" t="s">
        <v>338</v>
      </c>
      <c r="AJ118" s="1"/>
      <c r="AK118" s="16" t="s">
        <v>40</v>
      </c>
      <c r="AL118" s="19"/>
    </row>
    <row r="119" spans="1:38" ht="15.75" x14ac:dyDescent="0.25">
      <c r="A119" s="1" t="s">
        <v>214</v>
      </c>
      <c r="B119" s="1">
        <v>5</v>
      </c>
      <c r="C119" s="1" t="s">
        <v>438</v>
      </c>
      <c r="D119" s="1" t="s">
        <v>46</v>
      </c>
      <c r="E119" s="18">
        <v>186433</v>
      </c>
      <c r="F119" s="1" t="s">
        <v>215</v>
      </c>
      <c r="G119" s="2">
        <v>43016</v>
      </c>
      <c r="H119" s="41">
        <v>36248</v>
      </c>
      <c r="I119" s="2" t="s">
        <v>647</v>
      </c>
      <c r="J119" s="2" t="s">
        <v>462</v>
      </c>
      <c r="K119" s="2"/>
      <c r="L119" s="1"/>
      <c r="M119" s="1"/>
      <c r="N119" s="1">
        <v>2021</v>
      </c>
      <c r="O119" s="1">
        <v>1999</v>
      </c>
      <c r="P119" s="1">
        <v>2017</v>
      </c>
      <c r="Q119" s="1">
        <v>3</v>
      </c>
      <c r="R119" s="3">
        <f t="shared" ref="R119:R126" si="30">P119-O119</f>
        <v>18</v>
      </c>
      <c r="S119" s="3">
        <f t="shared" ref="S119:S126" si="31">N119-P119</f>
        <v>4</v>
      </c>
      <c r="T119" s="1">
        <v>0</v>
      </c>
      <c r="U119" s="12">
        <f t="shared" ref="U119:U126" si="32">Q119+R119+T119</f>
        <v>21</v>
      </c>
      <c r="V119" s="11">
        <v>5</v>
      </c>
      <c r="W119" s="11">
        <v>1</v>
      </c>
      <c r="X119" s="11"/>
      <c r="Y119" s="12">
        <f t="shared" ref="Y119:Y126" si="33">W119+R119+T119+X119</f>
        <v>19</v>
      </c>
      <c r="Z119" s="11" t="s">
        <v>522</v>
      </c>
      <c r="AA119" s="12">
        <f>U119+10</f>
        <v>31</v>
      </c>
      <c r="AB119" s="12">
        <f t="shared" si="29"/>
        <v>61</v>
      </c>
      <c r="AC119" s="12">
        <v>31</v>
      </c>
      <c r="AD119" s="28" t="s">
        <v>648</v>
      </c>
      <c r="AE119" s="1" t="s">
        <v>235</v>
      </c>
      <c r="AF119" s="1" t="s">
        <v>353</v>
      </c>
      <c r="AG119" s="18"/>
      <c r="AH119" s="1">
        <v>1</v>
      </c>
      <c r="AI119" s="15" t="s">
        <v>339</v>
      </c>
      <c r="AJ119" s="1"/>
      <c r="AK119" s="16" t="s">
        <v>40</v>
      </c>
      <c r="AL119" s="19"/>
    </row>
    <row r="120" spans="1:38" ht="18" customHeight="1" x14ac:dyDescent="0.25">
      <c r="A120" s="1" t="s">
        <v>216</v>
      </c>
      <c r="B120" s="1">
        <v>5</v>
      </c>
      <c r="C120" s="1" t="s">
        <v>437</v>
      </c>
      <c r="D120" s="1" t="s">
        <v>5</v>
      </c>
      <c r="E120" s="18">
        <v>175867</v>
      </c>
      <c r="F120" s="1" t="s">
        <v>217</v>
      </c>
      <c r="G120" s="2">
        <v>42652</v>
      </c>
      <c r="H120" s="41">
        <v>39701</v>
      </c>
      <c r="I120" s="2" t="s">
        <v>400</v>
      </c>
      <c r="J120" s="2" t="s">
        <v>455</v>
      </c>
      <c r="K120" s="2"/>
      <c r="L120" s="1"/>
      <c r="M120" s="1"/>
      <c r="N120" s="1">
        <v>2021</v>
      </c>
      <c r="O120" s="1">
        <v>2008</v>
      </c>
      <c r="P120" s="1">
        <v>2016</v>
      </c>
      <c r="Q120" s="1">
        <v>3</v>
      </c>
      <c r="R120" s="1">
        <f t="shared" si="30"/>
        <v>8</v>
      </c>
      <c r="S120" s="3">
        <f t="shared" si="31"/>
        <v>5</v>
      </c>
      <c r="T120" s="1">
        <v>-2</v>
      </c>
      <c r="U120" s="12">
        <f t="shared" si="32"/>
        <v>9</v>
      </c>
      <c r="V120" s="11">
        <v>4</v>
      </c>
      <c r="W120" s="11">
        <v>1</v>
      </c>
      <c r="X120" s="11"/>
      <c r="Y120" s="11">
        <f t="shared" si="33"/>
        <v>7</v>
      </c>
      <c r="Z120" s="11" t="s">
        <v>521</v>
      </c>
      <c r="AA120" s="12">
        <f>U120+3</f>
        <v>12</v>
      </c>
      <c r="AB120" s="11" t="s">
        <v>40</v>
      </c>
      <c r="AC120" s="11" t="s">
        <v>40</v>
      </c>
      <c r="AD120" s="28" t="s">
        <v>649</v>
      </c>
      <c r="AE120" s="1" t="s">
        <v>235</v>
      </c>
      <c r="AF120" s="1"/>
      <c r="AG120" s="18"/>
      <c r="AH120" s="1">
        <v>1</v>
      </c>
      <c r="AI120" s="15" t="s">
        <v>340</v>
      </c>
      <c r="AJ120" s="1"/>
      <c r="AK120" s="16" t="s">
        <v>40</v>
      </c>
      <c r="AL120" s="19"/>
    </row>
    <row r="121" spans="1:38" ht="15.75" x14ac:dyDescent="0.25">
      <c r="A121" s="1" t="s">
        <v>218</v>
      </c>
      <c r="B121" s="1" t="s">
        <v>409</v>
      </c>
      <c r="C121" s="1" t="s">
        <v>437</v>
      </c>
      <c r="D121" s="1" t="s">
        <v>46</v>
      </c>
      <c r="E121" s="18">
        <v>186450</v>
      </c>
      <c r="F121" s="1" t="s">
        <v>219</v>
      </c>
      <c r="G121" s="2">
        <v>43020</v>
      </c>
      <c r="H121" s="41">
        <v>42631</v>
      </c>
      <c r="I121" s="2" t="s">
        <v>62</v>
      </c>
      <c r="J121" s="2" t="s">
        <v>454</v>
      </c>
      <c r="K121" s="2"/>
      <c r="L121" s="1"/>
      <c r="M121" s="1"/>
      <c r="N121" s="1">
        <v>2017</v>
      </c>
      <c r="O121" s="1">
        <v>2016</v>
      </c>
      <c r="P121" s="1">
        <v>2017</v>
      </c>
      <c r="Q121" s="1">
        <v>3</v>
      </c>
      <c r="R121" s="1">
        <f t="shared" si="30"/>
        <v>1</v>
      </c>
      <c r="S121" s="3">
        <f t="shared" si="31"/>
        <v>0</v>
      </c>
      <c r="T121" s="1">
        <v>0</v>
      </c>
      <c r="U121" s="11">
        <f t="shared" si="32"/>
        <v>4</v>
      </c>
      <c r="V121" s="11">
        <v>3</v>
      </c>
      <c r="W121" s="11">
        <v>1</v>
      </c>
      <c r="X121" s="11"/>
      <c r="Y121" s="11">
        <f t="shared" si="33"/>
        <v>2</v>
      </c>
      <c r="Z121" s="11" t="s">
        <v>521</v>
      </c>
      <c r="AA121" s="11">
        <f>U121+3</f>
        <v>7</v>
      </c>
      <c r="AB121" s="11" t="s">
        <v>40</v>
      </c>
      <c r="AC121" s="11" t="s">
        <v>40</v>
      </c>
      <c r="AD121" s="28" t="s">
        <v>650</v>
      </c>
      <c r="AE121" s="1" t="s">
        <v>235</v>
      </c>
      <c r="AF121" s="1"/>
      <c r="AG121" s="18"/>
      <c r="AH121" s="1">
        <v>1</v>
      </c>
      <c r="AI121" s="15" t="s">
        <v>278</v>
      </c>
      <c r="AJ121" s="1"/>
      <c r="AK121" s="16" t="s">
        <v>40</v>
      </c>
      <c r="AL121" s="19"/>
    </row>
    <row r="122" spans="1:38" ht="15.75" x14ac:dyDescent="0.25">
      <c r="A122" s="1" t="s">
        <v>220</v>
      </c>
      <c r="B122" s="1">
        <v>4</v>
      </c>
      <c r="C122" s="1" t="s">
        <v>437</v>
      </c>
      <c r="D122" s="1" t="s">
        <v>5</v>
      </c>
      <c r="E122" s="18">
        <v>190867</v>
      </c>
      <c r="F122" s="1" t="s">
        <v>221</v>
      </c>
      <c r="G122" s="2">
        <v>43163</v>
      </c>
      <c r="H122" s="41">
        <v>41880</v>
      </c>
      <c r="I122" s="2" t="s">
        <v>62</v>
      </c>
      <c r="J122" s="2" t="s">
        <v>454</v>
      </c>
      <c r="K122" s="2"/>
      <c r="L122" s="1" t="s">
        <v>581</v>
      </c>
      <c r="M122" s="1"/>
      <c r="N122" s="1">
        <v>2019</v>
      </c>
      <c r="O122" s="1">
        <v>2014</v>
      </c>
      <c r="P122" s="1">
        <v>2018</v>
      </c>
      <c r="Q122" s="1">
        <v>3</v>
      </c>
      <c r="R122" s="1">
        <f t="shared" si="30"/>
        <v>4</v>
      </c>
      <c r="S122" s="3">
        <f t="shared" si="31"/>
        <v>1</v>
      </c>
      <c r="T122" s="1">
        <v>0</v>
      </c>
      <c r="U122" s="11">
        <f t="shared" si="32"/>
        <v>7</v>
      </c>
      <c r="V122" s="11">
        <v>4</v>
      </c>
      <c r="W122" s="11">
        <v>1</v>
      </c>
      <c r="X122" s="11"/>
      <c r="Y122" s="11">
        <f t="shared" si="33"/>
        <v>5</v>
      </c>
      <c r="Z122" s="11" t="s">
        <v>521</v>
      </c>
      <c r="AA122" s="11">
        <f>U122+3</f>
        <v>10</v>
      </c>
      <c r="AB122" s="11" t="s">
        <v>40</v>
      </c>
      <c r="AC122" s="11" t="s">
        <v>40</v>
      </c>
      <c r="AD122" s="28" t="s">
        <v>651</v>
      </c>
      <c r="AE122" s="1" t="s">
        <v>235</v>
      </c>
      <c r="AF122" s="1"/>
      <c r="AG122" s="18"/>
      <c r="AH122" s="1">
        <v>1</v>
      </c>
      <c r="AI122" s="15" t="s">
        <v>277</v>
      </c>
      <c r="AJ122" s="1"/>
      <c r="AK122" s="16" t="s">
        <v>40</v>
      </c>
      <c r="AL122" s="19"/>
    </row>
    <row r="123" spans="1:38" ht="15.75" x14ac:dyDescent="0.25">
      <c r="A123" s="1" t="s">
        <v>37</v>
      </c>
      <c r="B123" s="1" t="s">
        <v>503</v>
      </c>
      <c r="C123" s="1" t="s">
        <v>502</v>
      </c>
      <c r="D123" s="1" t="s">
        <v>5</v>
      </c>
      <c r="E123" s="18">
        <v>178364</v>
      </c>
      <c r="F123" s="1" t="s">
        <v>355</v>
      </c>
      <c r="G123" s="2">
        <v>42694</v>
      </c>
      <c r="H123" s="6">
        <v>2016</v>
      </c>
      <c r="I123" s="42" t="s">
        <v>501</v>
      </c>
      <c r="J123" s="42" t="s">
        <v>500</v>
      </c>
      <c r="K123" s="45"/>
      <c r="L123" s="1"/>
      <c r="M123" s="1"/>
      <c r="N123" s="1">
        <v>2016</v>
      </c>
      <c r="O123" s="1">
        <v>2016</v>
      </c>
      <c r="P123" s="1">
        <v>2016</v>
      </c>
      <c r="Q123" s="1">
        <v>30</v>
      </c>
      <c r="R123" s="1">
        <f t="shared" si="30"/>
        <v>0</v>
      </c>
      <c r="S123" s="3">
        <f t="shared" si="31"/>
        <v>0</v>
      </c>
      <c r="T123" s="1">
        <v>0</v>
      </c>
      <c r="U123" s="11">
        <f t="shared" si="32"/>
        <v>30</v>
      </c>
      <c r="V123" s="11">
        <v>1</v>
      </c>
      <c r="W123" s="11">
        <v>10</v>
      </c>
      <c r="X123" s="11"/>
      <c r="Y123" s="11">
        <f t="shared" si="33"/>
        <v>10</v>
      </c>
      <c r="Z123" s="11">
        <v>65</v>
      </c>
      <c r="AA123" s="11">
        <v>65</v>
      </c>
      <c r="AB123" s="12">
        <f t="shared" ref="AB123" si="34">65-S123</f>
        <v>65</v>
      </c>
      <c r="AC123" s="12">
        <v>65</v>
      </c>
      <c r="AD123" s="28" t="s">
        <v>652</v>
      </c>
      <c r="AE123" s="1" t="s">
        <v>235</v>
      </c>
      <c r="AF123" s="1" t="s">
        <v>86</v>
      </c>
      <c r="AG123" s="18"/>
      <c r="AH123" s="1">
        <v>1</v>
      </c>
      <c r="AI123" s="15" t="s">
        <v>357</v>
      </c>
      <c r="AJ123" s="1"/>
      <c r="AK123" s="16" t="s">
        <v>40</v>
      </c>
      <c r="AL123" s="19"/>
    </row>
    <row r="124" spans="1:38" ht="15.75" x14ac:dyDescent="0.25">
      <c r="A124" s="1" t="s">
        <v>222</v>
      </c>
      <c r="B124" s="1">
        <v>4</v>
      </c>
      <c r="C124" s="1" t="s">
        <v>437</v>
      </c>
      <c r="D124" s="1" t="s">
        <v>46</v>
      </c>
      <c r="E124" s="18">
        <v>183543</v>
      </c>
      <c r="F124" s="1" t="s">
        <v>223</v>
      </c>
      <c r="G124" s="2">
        <v>42803</v>
      </c>
      <c r="H124" s="41">
        <v>41880</v>
      </c>
      <c r="I124" s="2" t="s">
        <v>399</v>
      </c>
      <c r="J124" s="2" t="s">
        <v>453</v>
      </c>
      <c r="K124" s="2"/>
      <c r="L124" s="1" t="s">
        <v>582</v>
      </c>
      <c r="M124" s="1"/>
      <c r="N124" s="1">
        <v>2021</v>
      </c>
      <c r="O124" s="1">
        <v>2014</v>
      </c>
      <c r="P124" s="1">
        <v>2017</v>
      </c>
      <c r="Q124" s="1">
        <v>1</v>
      </c>
      <c r="R124" s="1">
        <f t="shared" si="30"/>
        <v>3</v>
      </c>
      <c r="S124" s="3">
        <f t="shared" si="31"/>
        <v>4</v>
      </c>
      <c r="T124" s="1">
        <v>0</v>
      </c>
      <c r="U124" s="11">
        <f t="shared" si="32"/>
        <v>4</v>
      </c>
      <c r="V124" s="11">
        <v>5</v>
      </c>
      <c r="W124" s="11">
        <v>1</v>
      </c>
      <c r="X124" s="11">
        <v>-1</v>
      </c>
      <c r="Y124" s="11">
        <f t="shared" si="33"/>
        <v>3</v>
      </c>
      <c r="Z124" s="11" t="s">
        <v>622</v>
      </c>
      <c r="AA124" s="11">
        <f>U124+2</f>
        <v>6</v>
      </c>
      <c r="AB124" s="11" t="s">
        <v>40</v>
      </c>
      <c r="AC124" s="11" t="s">
        <v>40</v>
      </c>
      <c r="AD124" s="28" t="s">
        <v>653</v>
      </c>
      <c r="AE124" s="1" t="s">
        <v>235</v>
      </c>
      <c r="AF124" s="1"/>
      <c r="AG124" s="18"/>
      <c r="AH124" s="1">
        <v>1</v>
      </c>
      <c r="AI124" s="15" t="s">
        <v>269</v>
      </c>
      <c r="AJ124" s="1"/>
      <c r="AK124" s="16" t="s">
        <v>40</v>
      </c>
      <c r="AL124" s="19"/>
    </row>
    <row r="125" spans="1:38" ht="15.75" x14ac:dyDescent="0.25">
      <c r="A125" s="1" t="s">
        <v>224</v>
      </c>
      <c r="B125" s="1">
        <v>5</v>
      </c>
      <c r="C125" s="1" t="s">
        <v>725</v>
      </c>
      <c r="D125" s="1" t="s">
        <v>46</v>
      </c>
      <c r="E125" s="18">
        <v>186431</v>
      </c>
      <c r="F125" s="1" t="s">
        <v>225</v>
      </c>
      <c r="G125" s="2">
        <v>43016</v>
      </c>
      <c r="H125" s="41">
        <v>42005</v>
      </c>
      <c r="I125" s="2" t="s">
        <v>62</v>
      </c>
      <c r="J125" s="2" t="s">
        <v>455</v>
      </c>
      <c r="K125" s="2"/>
      <c r="L125" s="1"/>
      <c r="M125" s="1"/>
      <c r="N125" s="1">
        <v>2017</v>
      </c>
      <c r="O125" s="1">
        <v>2015</v>
      </c>
      <c r="P125" s="1">
        <v>2017</v>
      </c>
      <c r="Q125" s="1">
        <v>3</v>
      </c>
      <c r="R125" s="1">
        <f t="shared" si="30"/>
        <v>2</v>
      </c>
      <c r="S125" s="3">
        <f t="shared" si="31"/>
        <v>0</v>
      </c>
      <c r="T125" s="1">
        <v>5</v>
      </c>
      <c r="U125" s="11">
        <f t="shared" si="32"/>
        <v>10</v>
      </c>
      <c r="V125" s="11">
        <v>2</v>
      </c>
      <c r="W125" s="11">
        <v>1</v>
      </c>
      <c r="X125" s="11">
        <v>-3</v>
      </c>
      <c r="Y125" s="11">
        <f t="shared" si="33"/>
        <v>5</v>
      </c>
      <c r="Z125" s="11" t="s">
        <v>522</v>
      </c>
      <c r="AA125" s="11">
        <f>U125+10</f>
        <v>20</v>
      </c>
      <c r="AB125" s="11" t="s">
        <v>40</v>
      </c>
      <c r="AC125" s="11" t="s">
        <v>40</v>
      </c>
      <c r="AD125" s="28" t="s">
        <v>654</v>
      </c>
      <c r="AE125" s="1" t="s">
        <v>235</v>
      </c>
      <c r="AF125" s="1"/>
      <c r="AG125" s="18"/>
      <c r="AH125" s="1">
        <v>1</v>
      </c>
      <c r="AI125" s="15" t="s">
        <v>279</v>
      </c>
      <c r="AJ125" s="1"/>
      <c r="AK125" s="16" t="s">
        <v>40</v>
      </c>
      <c r="AL125" s="19"/>
    </row>
    <row r="126" spans="1:38" ht="15.75" x14ac:dyDescent="0.25">
      <c r="A126" s="1" t="s">
        <v>226</v>
      </c>
      <c r="B126" s="1">
        <v>5</v>
      </c>
      <c r="C126" s="1" t="s">
        <v>441</v>
      </c>
      <c r="D126" s="1" t="s">
        <v>46</v>
      </c>
      <c r="E126" s="18">
        <v>190864</v>
      </c>
      <c r="F126" s="1" t="s">
        <v>227</v>
      </c>
      <c r="G126" s="2">
        <v>43051</v>
      </c>
      <c r="H126" s="41">
        <v>40466</v>
      </c>
      <c r="I126" s="2" t="s">
        <v>62</v>
      </c>
      <c r="J126" s="2" t="s">
        <v>455</v>
      </c>
      <c r="K126" s="2"/>
      <c r="L126" s="1"/>
      <c r="M126" s="1"/>
      <c r="N126" s="1">
        <v>2021</v>
      </c>
      <c r="O126" s="1">
        <v>2010</v>
      </c>
      <c r="P126" s="1">
        <v>2017</v>
      </c>
      <c r="Q126" s="1">
        <v>3</v>
      </c>
      <c r="R126" s="1">
        <f t="shared" si="30"/>
        <v>7</v>
      </c>
      <c r="S126" s="3">
        <f t="shared" si="31"/>
        <v>4</v>
      </c>
      <c r="T126" s="1">
        <v>0</v>
      </c>
      <c r="U126" s="11">
        <f t="shared" si="32"/>
        <v>10</v>
      </c>
      <c r="V126" s="11">
        <v>5</v>
      </c>
      <c r="W126" s="11">
        <v>1</v>
      </c>
      <c r="X126" s="11"/>
      <c r="Y126" s="11">
        <f t="shared" si="33"/>
        <v>8</v>
      </c>
      <c r="Z126" s="11" t="s">
        <v>521</v>
      </c>
      <c r="AA126" s="11">
        <f>U126+3</f>
        <v>13</v>
      </c>
      <c r="AB126" s="11" t="s">
        <v>40</v>
      </c>
      <c r="AC126" s="11" t="s">
        <v>40</v>
      </c>
      <c r="AD126" s="28" t="s">
        <v>655</v>
      </c>
      <c r="AE126" s="1" t="s">
        <v>235</v>
      </c>
      <c r="AF126" s="1"/>
      <c r="AG126" s="18"/>
      <c r="AH126" s="1">
        <v>1</v>
      </c>
      <c r="AI126" s="15" t="s">
        <v>341</v>
      </c>
      <c r="AJ126" s="1"/>
      <c r="AK126" s="16" t="s">
        <v>40</v>
      </c>
      <c r="AL126" s="19"/>
    </row>
    <row r="127" spans="1:38" hidden="1" x14ac:dyDescent="0.25">
      <c r="A127" s="1" t="s">
        <v>228</v>
      </c>
      <c r="B127" s="1"/>
      <c r="C127" s="1" t="s">
        <v>62</v>
      </c>
      <c r="D127" s="1" t="s">
        <v>153</v>
      </c>
      <c r="E127" s="18">
        <v>196952</v>
      </c>
      <c r="F127" s="1" t="s">
        <v>229</v>
      </c>
      <c r="G127" s="2">
        <v>43412</v>
      </c>
      <c r="H127" s="6">
        <v>2018</v>
      </c>
      <c r="I127" s="2" t="s">
        <v>62</v>
      </c>
      <c r="J127" s="2"/>
      <c r="K127" s="2"/>
      <c r="L127" s="1"/>
      <c r="M127" s="1"/>
      <c r="N127" s="1"/>
      <c r="O127" s="1"/>
      <c r="P127" s="1"/>
      <c r="Q127" s="1"/>
      <c r="R127" s="1"/>
      <c r="S127" s="1"/>
      <c r="T127" s="1"/>
      <c r="U127" s="11">
        <v>3</v>
      </c>
      <c r="V127" s="11">
        <v>3</v>
      </c>
      <c r="W127" s="11"/>
      <c r="X127" s="11"/>
      <c r="Y127" s="11"/>
      <c r="Z127" s="11"/>
      <c r="AA127" s="11"/>
      <c r="AB127" s="11"/>
      <c r="AC127" s="11"/>
      <c r="AD127" s="28" t="s">
        <v>432</v>
      </c>
      <c r="AE127" s="1" t="s">
        <v>253</v>
      </c>
      <c r="AF127" s="1"/>
      <c r="AG127" s="18"/>
      <c r="AH127" s="1">
        <v>0</v>
      </c>
      <c r="AI127" s="15" t="s">
        <v>282</v>
      </c>
      <c r="AJ127" s="1"/>
      <c r="AK127" s="16" t="s">
        <v>40</v>
      </c>
      <c r="AL127" s="19"/>
    </row>
    <row r="128" spans="1:38" hidden="1" x14ac:dyDescent="0.25">
      <c r="A128" s="1" t="s">
        <v>230</v>
      </c>
      <c r="B128" s="1"/>
      <c r="C128" s="1" t="s">
        <v>62</v>
      </c>
      <c r="D128" s="1" t="s">
        <v>153</v>
      </c>
      <c r="E128" s="18">
        <v>196951</v>
      </c>
      <c r="F128" s="1" t="s">
        <v>231</v>
      </c>
      <c r="G128" s="2">
        <v>43412</v>
      </c>
      <c r="H128" s="6">
        <v>2018</v>
      </c>
      <c r="I128" s="2" t="s">
        <v>62</v>
      </c>
      <c r="J128" s="2"/>
      <c r="K128" s="2"/>
      <c r="L128" s="1"/>
      <c r="M128" s="1"/>
      <c r="N128" s="1"/>
      <c r="O128" s="1"/>
      <c r="P128" s="1"/>
      <c r="Q128" s="1"/>
      <c r="R128" s="1"/>
      <c r="S128" s="1"/>
      <c r="T128" s="1"/>
      <c r="U128" s="11">
        <v>3</v>
      </c>
      <c r="V128" s="11">
        <v>3</v>
      </c>
      <c r="W128" s="11"/>
      <c r="X128" s="11"/>
      <c r="Y128" s="11"/>
      <c r="Z128" s="11"/>
      <c r="AA128" s="11"/>
      <c r="AB128" s="11"/>
      <c r="AC128" s="11"/>
      <c r="AD128" s="28" t="s">
        <v>432</v>
      </c>
      <c r="AE128" s="1" t="s">
        <v>253</v>
      </c>
      <c r="AF128" s="1"/>
      <c r="AG128" s="18"/>
      <c r="AH128" s="1">
        <v>0</v>
      </c>
      <c r="AI128" s="15" t="s">
        <v>282</v>
      </c>
      <c r="AJ128" s="1"/>
      <c r="AK128" s="16" t="s">
        <v>40</v>
      </c>
      <c r="AL128" s="19"/>
    </row>
  </sheetData>
  <autoFilter ref="A1:AM128" xr:uid="{00000000-0009-0000-0000-000000000000}">
    <filterColumn colId="30">
      <filters>
        <filter val="Include"/>
      </filters>
    </filterColumn>
    <sortState xmlns:xlrd2="http://schemas.microsoft.com/office/spreadsheetml/2017/richdata2" ref="A2:AM126">
      <sortCondition ref="A1:A128"/>
    </sortState>
  </autoFilter>
  <sortState xmlns:xlrd2="http://schemas.microsoft.com/office/spreadsheetml/2017/richdata2" ref="A2:AM126">
    <sortCondition ref="A2:A128"/>
    <sortCondition descending="1" ref="G2:G128"/>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workbookViewId="0">
      <selection activeCell="C17" sqref="C17"/>
    </sheetView>
  </sheetViews>
  <sheetFormatPr defaultRowHeight="15" x14ac:dyDescent="0.25"/>
  <cols>
    <col min="1" max="1" width="38.140625" customWidth="1"/>
    <col min="2" max="2" width="18" customWidth="1"/>
    <col min="3" max="3" width="116.28515625" customWidth="1"/>
    <col min="5" max="5" width="23.28515625" customWidth="1"/>
    <col min="6" max="6" width="251" bestFit="1" customWidth="1"/>
  </cols>
  <sheetData>
    <row r="1" spans="1:6" x14ac:dyDescent="0.25">
      <c r="A1" s="27" t="s">
        <v>657</v>
      </c>
      <c r="B1" s="27" t="s">
        <v>658</v>
      </c>
      <c r="C1" s="27" t="s">
        <v>660</v>
      </c>
      <c r="E1" s="27" t="s">
        <v>670</v>
      </c>
      <c r="F1" s="27" t="s">
        <v>41</v>
      </c>
    </row>
    <row r="2" spans="1:6" x14ac:dyDescent="0.25">
      <c r="A2" t="s">
        <v>659</v>
      </c>
      <c r="B2" t="s">
        <v>656</v>
      </c>
      <c r="C2" t="s">
        <v>661</v>
      </c>
      <c r="E2" t="s">
        <v>505</v>
      </c>
      <c r="F2" t="s">
        <v>699</v>
      </c>
    </row>
    <row r="3" spans="1:6" x14ac:dyDescent="0.25">
      <c r="A3" t="s">
        <v>662</v>
      </c>
      <c r="B3" t="s">
        <v>663</v>
      </c>
      <c r="C3" t="s">
        <v>664</v>
      </c>
      <c r="E3" t="s">
        <v>671</v>
      </c>
      <c r="F3" t="s">
        <v>672</v>
      </c>
    </row>
    <row r="4" spans="1:6" x14ac:dyDescent="0.25">
      <c r="A4" t="s">
        <v>666</v>
      </c>
      <c r="B4" t="s">
        <v>665</v>
      </c>
      <c r="C4" t="s">
        <v>667</v>
      </c>
      <c r="E4" t="s">
        <v>673</v>
      </c>
      <c r="F4" t="s">
        <v>674</v>
      </c>
    </row>
    <row r="5" spans="1:6" x14ac:dyDescent="0.25">
      <c r="A5" s="52" t="s">
        <v>668</v>
      </c>
      <c r="B5" s="52" t="s">
        <v>665</v>
      </c>
      <c r="C5" s="52" t="s">
        <v>669</v>
      </c>
      <c r="E5" s="4" t="s">
        <v>667</v>
      </c>
      <c r="F5" s="4" t="s">
        <v>700</v>
      </c>
    </row>
    <row r="6" spans="1:6" x14ac:dyDescent="0.25">
      <c r="E6" s="4" t="s">
        <v>675</v>
      </c>
      <c r="F6" s="4" t="s">
        <v>676</v>
      </c>
    </row>
    <row r="9" spans="1:6" x14ac:dyDescent="0.25">
      <c r="A9" s="27" t="s">
        <v>714</v>
      </c>
    </row>
    <row r="10" spans="1:6" x14ac:dyDescent="0.25">
      <c r="A10" t="s">
        <v>659</v>
      </c>
      <c r="B10" t="s">
        <v>656</v>
      </c>
      <c r="C10" s="57">
        <v>30</v>
      </c>
    </row>
    <row r="11" spans="1:6" x14ac:dyDescent="0.25">
      <c r="A11" t="s">
        <v>662</v>
      </c>
      <c r="B11" t="s">
        <v>663</v>
      </c>
      <c r="C11" s="57">
        <v>10</v>
      </c>
    </row>
    <row r="12" spans="1:6" x14ac:dyDescent="0.25">
      <c r="A12" s="4" t="s">
        <v>668</v>
      </c>
      <c r="B12" s="4" t="s">
        <v>665</v>
      </c>
      <c r="C12" s="57">
        <v>65</v>
      </c>
    </row>
  </sheetData>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A11" sqref="A11"/>
    </sheetView>
  </sheetViews>
  <sheetFormatPr defaultRowHeight="15" x14ac:dyDescent="0.25"/>
  <cols>
    <col min="1" max="1" width="41.7109375" customWidth="1"/>
    <col min="2" max="2" width="213.28515625" customWidth="1"/>
  </cols>
  <sheetData>
    <row r="1" spans="1:2" x14ac:dyDescent="0.25">
      <c r="A1" s="27" t="s">
        <v>677</v>
      </c>
      <c r="B1" s="27" t="s">
        <v>678</v>
      </c>
    </row>
    <row r="2" spans="1:2" x14ac:dyDescent="0.25">
      <c r="A2" t="s">
        <v>679</v>
      </c>
      <c r="B2" t="s">
        <v>680</v>
      </c>
    </row>
    <row r="3" spans="1:2" x14ac:dyDescent="0.25">
      <c r="A3" t="s">
        <v>681</v>
      </c>
      <c r="B3" t="s">
        <v>682</v>
      </c>
    </row>
    <row r="4" spans="1:2" x14ac:dyDescent="0.25">
      <c r="A4" t="s">
        <v>684</v>
      </c>
      <c r="B4" t="s">
        <v>683</v>
      </c>
    </row>
    <row r="5" spans="1:2" x14ac:dyDescent="0.25">
      <c r="A5" t="s">
        <v>685</v>
      </c>
      <c r="B5" t="s">
        <v>686</v>
      </c>
    </row>
    <row r="6" spans="1:2" x14ac:dyDescent="0.25">
      <c r="A6" t="s">
        <v>687</v>
      </c>
      <c r="B6" t="s">
        <v>688</v>
      </c>
    </row>
    <row r="7" spans="1:2" x14ac:dyDescent="0.25">
      <c r="A7" t="s">
        <v>689</v>
      </c>
      <c r="B7" t="s">
        <v>690</v>
      </c>
    </row>
    <row r="8" spans="1:2" x14ac:dyDescent="0.25">
      <c r="A8" t="s">
        <v>691</v>
      </c>
      <c r="B8" t="s">
        <v>692</v>
      </c>
    </row>
    <row r="11" spans="1:2" x14ac:dyDescent="0.25">
      <c r="A11"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workbookViewId="0">
      <selection activeCell="A8" sqref="A8"/>
    </sheetView>
  </sheetViews>
  <sheetFormatPr defaultRowHeight="15" x14ac:dyDescent="0.25"/>
  <cols>
    <col min="1" max="1" width="27.85546875" customWidth="1"/>
    <col min="2" max="2" width="213.28515625" customWidth="1"/>
  </cols>
  <sheetData>
    <row r="1" spans="1:2" x14ac:dyDescent="0.25">
      <c r="A1" s="54" t="s">
        <v>42</v>
      </c>
      <c r="B1" s="27" t="s">
        <v>698</v>
      </c>
    </row>
    <row r="2" spans="1:2" ht="15.75" x14ac:dyDescent="0.25">
      <c r="A2" s="7">
        <v>1</v>
      </c>
      <c r="B2" s="53" t="s">
        <v>693</v>
      </c>
    </row>
    <row r="3" spans="1:2" ht="15.75" x14ac:dyDescent="0.25">
      <c r="A3" s="7">
        <v>2</v>
      </c>
      <c r="B3" s="53" t="s">
        <v>694</v>
      </c>
    </row>
    <row r="4" spans="1:2" ht="15.75" x14ac:dyDescent="0.25">
      <c r="A4" s="7">
        <v>3</v>
      </c>
      <c r="B4" s="53" t="s">
        <v>695</v>
      </c>
    </row>
    <row r="5" spans="1:2" ht="15.75" x14ac:dyDescent="0.25">
      <c r="A5" s="7">
        <v>4</v>
      </c>
      <c r="B5" s="53" t="s">
        <v>696</v>
      </c>
    </row>
    <row r="6" spans="1:2" ht="15.75" x14ac:dyDescent="0.25">
      <c r="A6" s="7">
        <v>5</v>
      </c>
      <c r="B6" s="53" t="s">
        <v>697</v>
      </c>
    </row>
    <row r="9" spans="1:2" x14ac:dyDescent="0.25">
      <c r="A9" s="27"/>
      <c r="B9" s="2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8"/>
  <sheetViews>
    <sheetView workbookViewId="0">
      <selection activeCell="E16" sqref="E16"/>
    </sheetView>
  </sheetViews>
  <sheetFormatPr defaultRowHeight="15" x14ac:dyDescent="0.25"/>
  <cols>
    <col min="2" max="2" width="20.140625" customWidth="1"/>
  </cols>
  <sheetData>
    <row r="1" spans="1:2" x14ac:dyDescent="0.25">
      <c r="A1" s="5" t="s">
        <v>701</v>
      </c>
      <c r="B1" s="55"/>
    </row>
    <row r="2" spans="1:2" x14ac:dyDescent="0.25">
      <c r="A2" s="54" t="s">
        <v>702</v>
      </c>
      <c r="B2" s="54" t="s">
        <v>712</v>
      </c>
    </row>
    <row r="3" spans="1:2" x14ac:dyDescent="0.25">
      <c r="A3" s="7" t="s">
        <v>703</v>
      </c>
      <c r="B3" s="7">
        <v>65</v>
      </c>
    </row>
    <row r="4" spans="1:2" x14ac:dyDescent="0.25">
      <c r="A4" s="7">
        <v>3</v>
      </c>
      <c r="B4" s="7" t="s">
        <v>704</v>
      </c>
    </row>
    <row r="5" spans="1:2" x14ac:dyDescent="0.25">
      <c r="A5" s="7">
        <v>4</v>
      </c>
      <c r="B5" s="7" t="s">
        <v>705</v>
      </c>
    </row>
    <row r="6" spans="1:2" x14ac:dyDescent="0.25">
      <c r="A6" s="7">
        <v>5</v>
      </c>
      <c r="B6" s="7" t="s">
        <v>706</v>
      </c>
    </row>
    <row r="8" spans="1:2" x14ac:dyDescent="0.25">
      <c r="A8" s="5" t="s">
        <v>707</v>
      </c>
      <c r="B8" s="55"/>
    </row>
    <row r="9" spans="1:2" x14ac:dyDescent="0.25">
      <c r="A9" s="54" t="s">
        <v>702</v>
      </c>
      <c r="B9" s="54" t="s">
        <v>712</v>
      </c>
    </row>
    <row r="10" spans="1:2" x14ac:dyDescent="0.25">
      <c r="A10" s="7" t="s">
        <v>703</v>
      </c>
      <c r="B10" s="56" t="s">
        <v>706</v>
      </c>
    </row>
    <row r="11" spans="1:2" x14ac:dyDescent="0.25">
      <c r="A11" s="7">
        <v>3</v>
      </c>
      <c r="B11" s="56" t="s">
        <v>709</v>
      </c>
    </row>
    <row r="12" spans="1:2" x14ac:dyDescent="0.25">
      <c r="A12" s="7" t="s">
        <v>708</v>
      </c>
      <c r="B12" s="56" t="s">
        <v>710</v>
      </c>
    </row>
    <row r="14" spans="1:2" x14ac:dyDescent="0.25">
      <c r="A14" s="5" t="s">
        <v>711</v>
      </c>
      <c r="B14" s="55"/>
    </row>
    <row r="15" spans="1:2" x14ac:dyDescent="0.25">
      <c r="A15" s="54" t="s">
        <v>702</v>
      </c>
      <c r="B15" s="54" t="s">
        <v>712</v>
      </c>
    </row>
    <row r="16" spans="1:2" x14ac:dyDescent="0.25">
      <c r="A16" s="7" t="s">
        <v>703</v>
      </c>
      <c r="B16" s="56" t="s">
        <v>709</v>
      </c>
    </row>
    <row r="17" spans="1:2" x14ac:dyDescent="0.25">
      <c r="A17" s="7">
        <v>3</v>
      </c>
      <c r="B17" s="56" t="s">
        <v>710</v>
      </c>
    </row>
    <row r="18" spans="1:2" x14ac:dyDescent="0.25">
      <c r="A18" s="7" t="s">
        <v>708</v>
      </c>
      <c r="B18" s="56" t="s">
        <v>713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Chosen samples ages updated</vt:lpstr>
      <vt:lpstr>equations_definitions</vt:lpstr>
      <vt:lpstr>age_values</vt:lpstr>
      <vt:lpstr>confidence_ratings</vt:lpstr>
      <vt:lpstr>max_age_rules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Visitor</dc:creator>
  <cp:lastModifiedBy>Michaela Kratofil</cp:lastModifiedBy>
  <dcterms:created xsi:type="dcterms:W3CDTF">2019-06-11T16:41:25Z</dcterms:created>
  <dcterms:modified xsi:type="dcterms:W3CDTF">2022-03-09T16:21:25Z</dcterms:modified>
</cp:coreProperties>
</file>