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Cascadia Research Collective\013_FKW_Epigenetic_Aging\Estimates\"/>
    </mc:Choice>
  </mc:AlternateContent>
  <xr:revisionPtr revIDLastSave="0" documentId="8_{8B5BEB2C-29BA-446F-B93D-F3D232B4D779}" xr6:coauthVersionLast="47" xr6:coauthVersionMax="47" xr10:uidLastSave="{00000000-0000-0000-0000-000000000000}"/>
  <bookViews>
    <workbookView xWindow="28680" yWindow="-120" windowWidth="29040" windowHeight="15720" xr2:uid="{00000000-000D-0000-FFFF-FFFF00000000}"/>
  </bookViews>
  <sheets>
    <sheet name="Chosen samples ages updated" sheetId="8" r:id="rId1"/>
    <sheet name="equations_definitions" sheetId="10" r:id="rId2"/>
    <sheet name="age_values" sheetId="9" r:id="rId3"/>
    <sheet name="confidence_ratings" sheetId="11" r:id="rId4"/>
    <sheet name="max_age_rules" sheetId="12" r:id="rId5"/>
  </sheets>
  <definedNames>
    <definedName name="_xlnm._FilterDatabase" localSheetId="0" hidden="1">'Chosen samples ages updated'!$A$1:$AM$128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6" i="8" l="1"/>
  <c r="Y126" i="8" s="1"/>
  <c r="R125" i="8"/>
  <c r="U125" i="8" s="1"/>
  <c r="AA125" i="8" s="1"/>
  <c r="R124" i="8"/>
  <c r="Y124" i="8" s="1"/>
  <c r="R123" i="8"/>
  <c r="Y123" i="8" s="1"/>
  <c r="R122" i="8"/>
  <c r="U122" i="8" s="1"/>
  <c r="AA122" i="8" s="1"/>
  <c r="R121" i="8"/>
  <c r="Y121" i="8" s="1"/>
  <c r="R120" i="8"/>
  <c r="U120" i="8" s="1"/>
  <c r="AA120" i="8" s="1"/>
  <c r="R119" i="8"/>
  <c r="Y119" i="8" s="1"/>
  <c r="R117" i="8"/>
  <c r="Y117" i="8" s="1"/>
  <c r="R115" i="8"/>
  <c r="Y115" i="8" s="1"/>
  <c r="R113" i="8"/>
  <c r="Y113" i="8" s="1"/>
  <c r="R110" i="8"/>
  <c r="U110" i="8" s="1"/>
  <c r="AA110" i="8" s="1"/>
  <c r="R108" i="8"/>
  <c r="Y108" i="8" s="1"/>
  <c r="R107" i="8"/>
  <c r="Y107" i="8" s="1"/>
  <c r="R106" i="8"/>
  <c r="U106" i="8" s="1"/>
  <c r="AA106" i="8" s="1"/>
  <c r="R105" i="8"/>
  <c r="U105" i="8" s="1"/>
  <c r="AA105" i="8" s="1"/>
  <c r="R104" i="8"/>
  <c r="U104" i="8" s="1"/>
  <c r="AA104" i="8" s="1"/>
  <c r="R103" i="8"/>
  <c r="U103" i="8" s="1"/>
  <c r="AA103" i="8" s="1"/>
  <c r="R102" i="8"/>
  <c r="Y102" i="8" s="1"/>
  <c r="R101" i="8"/>
  <c r="Y101" i="8" s="1"/>
  <c r="R100" i="8"/>
  <c r="Y100" i="8" s="1"/>
  <c r="R99" i="8"/>
  <c r="Y99" i="8" s="1"/>
  <c r="R97" i="8"/>
  <c r="U97" i="8" s="1"/>
  <c r="AA97" i="8" s="1"/>
  <c r="R95" i="8"/>
  <c r="Y95" i="8" s="1"/>
  <c r="R94" i="8"/>
  <c r="U94" i="8" s="1"/>
  <c r="AA94" i="8" s="1"/>
  <c r="R91" i="8"/>
  <c r="U91" i="8" s="1"/>
  <c r="AA91" i="8" s="1"/>
  <c r="R90" i="8"/>
  <c r="U90" i="8" s="1"/>
  <c r="AA90" i="8" s="1"/>
  <c r="R89" i="8"/>
  <c r="Y89" i="8" s="1"/>
  <c r="R86" i="8"/>
  <c r="Y86" i="8" s="1"/>
  <c r="R85" i="8"/>
  <c r="Y85" i="8" s="1"/>
  <c r="R83" i="8"/>
  <c r="Y83" i="8" s="1"/>
  <c r="R82" i="8"/>
  <c r="Y82" i="8" s="1"/>
  <c r="R81" i="8"/>
  <c r="U81" i="8" s="1"/>
  <c r="AA81" i="8" s="1"/>
  <c r="R80" i="8"/>
  <c r="U80" i="8" s="1"/>
  <c r="AA80" i="8" s="1"/>
  <c r="R78" i="8"/>
  <c r="U78" i="8" s="1"/>
  <c r="AA78" i="8" s="1"/>
  <c r="R77" i="8"/>
  <c r="U77" i="8" s="1"/>
  <c r="AA77" i="8" s="1"/>
  <c r="R75" i="8"/>
  <c r="U75" i="8" s="1"/>
  <c r="AA75" i="8" s="1"/>
  <c r="R74" i="8"/>
  <c r="Y74" i="8" s="1"/>
  <c r="R73" i="8"/>
  <c r="Y73" i="8" s="1"/>
  <c r="R72" i="8"/>
  <c r="U72" i="8" s="1"/>
  <c r="AA72" i="8" s="1"/>
  <c r="R70" i="8"/>
  <c r="U70" i="8" s="1"/>
  <c r="AA70" i="8" s="1"/>
  <c r="R69" i="8"/>
  <c r="U69" i="8" s="1"/>
  <c r="AA69" i="8" s="1"/>
  <c r="R68" i="8"/>
  <c r="U68" i="8" s="1"/>
  <c r="AA68" i="8" s="1"/>
  <c r="R66" i="8"/>
  <c r="Y66" i="8" s="1"/>
  <c r="R65" i="8"/>
  <c r="Y65" i="8" s="1"/>
  <c r="R64" i="8"/>
  <c r="Y64" i="8" s="1"/>
  <c r="R63" i="8"/>
  <c r="U63" i="8" s="1"/>
  <c r="AA63" i="8" s="1"/>
  <c r="R62" i="8"/>
  <c r="Y62" i="8" s="1"/>
  <c r="R61" i="8"/>
  <c r="U61" i="8" s="1"/>
  <c r="AA61" i="8" s="1"/>
  <c r="R60" i="8"/>
  <c r="U60" i="8" s="1"/>
  <c r="AA60" i="8" s="1"/>
  <c r="R59" i="8"/>
  <c r="Y59" i="8" s="1"/>
  <c r="R58" i="8"/>
  <c r="U58" i="8" s="1"/>
  <c r="AA58" i="8" s="1"/>
  <c r="R57" i="8"/>
  <c r="Y57" i="8" s="1"/>
  <c r="S56" i="8"/>
  <c r="AB56" i="8" s="1"/>
  <c r="S126" i="8"/>
  <c r="S125" i="8"/>
  <c r="S124" i="8"/>
  <c r="S123" i="8"/>
  <c r="AB123" i="8" s="1"/>
  <c r="S122" i="8"/>
  <c r="S121" i="8"/>
  <c r="S120" i="8"/>
  <c r="S119" i="8"/>
  <c r="AB119" i="8" s="1"/>
  <c r="S117" i="8"/>
  <c r="AB117" i="8" s="1"/>
  <c r="S115" i="8"/>
  <c r="S113" i="8"/>
  <c r="S110" i="8"/>
  <c r="S108" i="8"/>
  <c r="AB108" i="8" s="1"/>
  <c r="S107" i="8"/>
  <c r="AB107" i="8" s="1"/>
  <c r="S106" i="8"/>
  <c r="AB106" i="8" s="1"/>
  <c r="S105" i="8"/>
  <c r="S104" i="8"/>
  <c r="S103" i="8"/>
  <c r="S102" i="8"/>
  <c r="S101" i="8"/>
  <c r="S100" i="8"/>
  <c r="S99" i="8"/>
  <c r="AB99" i="8" s="1"/>
  <c r="S97" i="8"/>
  <c r="S95" i="8"/>
  <c r="S94" i="8"/>
  <c r="S91" i="8"/>
  <c r="S90" i="8"/>
  <c r="S89" i="8"/>
  <c r="S86" i="8"/>
  <c r="S85" i="8"/>
  <c r="AB85" i="8" s="1"/>
  <c r="S83" i="8"/>
  <c r="AB83" i="8" s="1"/>
  <c r="S82" i="8"/>
  <c r="S81" i="8"/>
  <c r="AB81" i="8" s="1"/>
  <c r="S80" i="8"/>
  <c r="S78" i="8"/>
  <c r="S77" i="8"/>
  <c r="S75" i="8"/>
  <c r="S74" i="8"/>
  <c r="AB74" i="8" s="1"/>
  <c r="S73" i="8"/>
  <c r="AB73" i="8" s="1"/>
  <c r="S72" i="8"/>
  <c r="AB72" i="8" s="1"/>
  <c r="S70" i="8"/>
  <c r="AB70" i="8" s="1"/>
  <c r="S69" i="8"/>
  <c r="AB69" i="8" s="1"/>
  <c r="S68" i="8"/>
  <c r="S66" i="8"/>
  <c r="AB66" i="8" s="1"/>
  <c r="S65" i="8"/>
  <c r="S64" i="8"/>
  <c r="AB64" i="8" s="1"/>
  <c r="S63" i="8"/>
  <c r="S62" i="8"/>
  <c r="S61" i="8"/>
  <c r="AB61" i="8" s="1"/>
  <c r="S60" i="8"/>
  <c r="AB60" i="8" s="1"/>
  <c r="S59" i="8"/>
  <c r="S58" i="8"/>
  <c r="AB58" i="8" s="1"/>
  <c r="S57" i="8"/>
  <c r="AB57" i="8" s="1"/>
  <c r="S55" i="8"/>
  <c r="AB55" i="8" s="1"/>
  <c r="S54" i="8"/>
  <c r="AB54" i="8" s="1"/>
  <c r="S53" i="8"/>
  <c r="AB53" i="8" s="1"/>
  <c r="S52" i="8"/>
  <c r="AB52" i="8" s="1"/>
  <c r="S51" i="8"/>
  <c r="AB51" i="8" s="1"/>
  <c r="S49" i="8"/>
  <c r="S48" i="8"/>
  <c r="AB48" i="8" s="1"/>
  <c r="S47" i="8"/>
  <c r="AB47" i="8" s="1"/>
  <c r="S45" i="8"/>
  <c r="AB45" i="8" s="1"/>
  <c r="S43" i="8"/>
  <c r="AB43" i="8" s="1"/>
  <c r="S41" i="8"/>
  <c r="AB41" i="8" s="1"/>
  <c r="S39" i="8"/>
  <c r="S38" i="8"/>
  <c r="AB38" i="8" s="1"/>
  <c r="S37" i="8"/>
  <c r="AB37" i="8" s="1"/>
  <c r="S36" i="8"/>
  <c r="AB36" i="8" s="1"/>
  <c r="S35" i="8"/>
  <c r="AB35" i="8" s="1"/>
  <c r="S33" i="8"/>
  <c r="AB33" i="8" s="1"/>
  <c r="S32" i="8"/>
  <c r="AB32" i="8" s="1"/>
  <c r="S31" i="8"/>
  <c r="S30" i="8"/>
  <c r="AB30" i="8" s="1"/>
  <c r="S29" i="8"/>
  <c r="S28" i="8"/>
  <c r="AB28" i="8" s="1"/>
  <c r="S27" i="8"/>
  <c r="AB27" i="8" s="1"/>
  <c r="S26" i="8"/>
  <c r="AB26" i="8" s="1"/>
  <c r="S25" i="8"/>
  <c r="S24" i="8"/>
  <c r="AB24" i="8" s="1"/>
  <c r="S23" i="8"/>
  <c r="AB23" i="8" s="1"/>
  <c r="S22" i="8"/>
  <c r="AB22" i="8" s="1"/>
  <c r="S21" i="8"/>
  <c r="AB21" i="8" s="1"/>
  <c r="S19" i="8"/>
  <c r="AB19" i="8" s="1"/>
  <c r="S18" i="8"/>
  <c r="AB18" i="8" s="1"/>
  <c r="S16" i="8"/>
  <c r="AB16" i="8" s="1"/>
  <c r="S15" i="8"/>
  <c r="AB15" i="8" s="1"/>
  <c r="S14" i="8"/>
  <c r="AB14" i="8" s="1"/>
  <c r="S13" i="8"/>
  <c r="AB13" i="8" s="1"/>
  <c r="S12" i="8"/>
  <c r="AB12" i="8" s="1"/>
  <c r="S10" i="8"/>
  <c r="AB10" i="8" s="1"/>
  <c r="S9" i="8"/>
  <c r="AB9" i="8" s="1"/>
  <c r="S8" i="8"/>
  <c r="AB8" i="8" s="1"/>
  <c r="S6" i="8"/>
  <c r="AB6" i="8" s="1"/>
  <c r="S4" i="8"/>
  <c r="AB4" i="8" s="1"/>
  <c r="S3" i="8"/>
  <c r="AB3" i="8" s="1"/>
  <c r="S2" i="8"/>
  <c r="AB2" i="8" s="1"/>
  <c r="R56" i="8"/>
  <c r="U56" i="8" s="1"/>
  <c r="AA56" i="8" s="1"/>
  <c r="R55" i="8"/>
  <c r="Y55" i="8" s="1"/>
  <c r="R54" i="8"/>
  <c r="Y54" i="8" s="1"/>
  <c r="R53" i="8"/>
  <c r="U53" i="8" s="1"/>
  <c r="AA53" i="8" s="1"/>
  <c r="R52" i="8"/>
  <c r="Y52" i="8" s="1"/>
  <c r="R51" i="8"/>
  <c r="U51" i="8" s="1"/>
  <c r="AA51" i="8" s="1"/>
  <c r="R49" i="8"/>
  <c r="U49" i="8" s="1"/>
  <c r="AA49" i="8" s="1"/>
  <c r="R48" i="8"/>
  <c r="U48" i="8" s="1"/>
  <c r="R47" i="8"/>
  <c r="R45" i="8"/>
  <c r="U45" i="8" s="1"/>
  <c r="AA45" i="8" s="1"/>
  <c r="R43" i="8"/>
  <c r="U43" i="8" s="1"/>
  <c r="AA43" i="8" s="1"/>
  <c r="R41" i="8"/>
  <c r="U41" i="8" s="1"/>
  <c r="AA41" i="8" s="1"/>
  <c r="R39" i="8"/>
  <c r="U39" i="8" s="1"/>
  <c r="AA39" i="8" s="1"/>
  <c r="R38" i="8"/>
  <c r="U38" i="8" s="1"/>
  <c r="R37" i="8"/>
  <c r="Y37" i="8" s="1"/>
  <c r="R36" i="8"/>
  <c r="U36" i="8" s="1"/>
  <c r="R35" i="8"/>
  <c r="U35" i="8" s="1"/>
  <c r="AA35" i="8" s="1"/>
  <c r="R33" i="8"/>
  <c r="U33" i="8" s="1"/>
  <c r="AA33" i="8" s="1"/>
  <c r="R32" i="8"/>
  <c r="Y32" i="8" s="1"/>
  <c r="R31" i="8"/>
  <c r="Y31" i="8" s="1"/>
  <c r="R30" i="8"/>
  <c r="U30" i="8" s="1"/>
  <c r="AA30" i="8" s="1"/>
  <c r="R29" i="8"/>
  <c r="U29" i="8" s="1"/>
  <c r="AA29" i="8" s="1"/>
  <c r="R28" i="8"/>
  <c r="U28" i="8" s="1"/>
  <c r="AA28" i="8" s="1"/>
  <c r="R27" i="8"/>
  <c r="Y27" i="8" s="1"/>
  <c r="R26" i="8"/>
  <c r="U26" i="8" s="1"/>
  <c r="R25" i="8"/>
  <c r="Y25" i="8" s="1"/>
  <c r="R24" i="8"/>
  <c r="U24" i="8" s="1"/>
  <c r="AA24" i="8" s="1"/>
  <c r="R23" i="8"/>
  <c r="Y23" i="8" s="1"/>
  <c r="R22" i="8"/>
  <c r="U22" i="8" s="1"/>
  <c r="AA22" i="8" s="1"/>
  <c r="R21" i="8"/>
  <c r="Y21" i="8" s="1"/>
  <c r="R19" i="8"/>
  <c r="Y19" i="8" s="1"/>
  <c r="R18" i="8"/>
  <c r="U18" i="8" s="1"/>
  <c r="AA18" i="8" s="1"/>
  <c r="R16" i="8"/>
  <c r="Y16" i="8" s="1"/>
  <c r="R15" i="8"/>
  <c r="Y15" i="8" s="1"/>
  <c r="R14" i="8"/>
  <c r="U14" i="8" s="1"/>
  <c r="AA14" i="8" s="1"/>
  <c r="R13" i="8"/>
  <c r="Y13" i="8" s="1"/>
  <c r="R12" i="8"/>
  <c r="Y12" i="8" s="1"/>
  <c r="R10" i="8"/>
  <c r="Y10" i="8" s="1"/>
  <c r="R9" i="8"/>
  <c r="Y9" i="8" s="1"/>
  <c r="R8" i="8"/>
  <c r="U8" i="8" s="1"/>
  <c r="AA8" i="8" s="1"/>
  <c r="R6" i="8"/>
  <c r="Y6" i="8" s="1"/>
  <c r="R4" i="8"/>
  <c r="Y4" i="8" s="1"/>
  <c r="R3" i="8"/>
  <c r="U3" i="8" s="1"/>
  <c r="R2" i="8"/>
  <c r="Y2" i="8" s="1"/>
  <c r="U62" i="8" l="1"/>
  <c r="AA62" i="8" s="1"/>
  <c r="Y69" i="8"/>
  <c r="U101" i="8"/>
  <c r="AA101" i="8" s="1"/>
  <c r="U121" i="8"/>
  <c r="AA121" i="8" s="1"/>
  <c r="Y70" i="8"/>
  <c r="Y58" i="8"/>
  <c r="U115" i="8"/>
  <c r="AA115" i="8" s="1"/>
  <c r="Y105" i="8"/>
  <c r="Y61" i="8"/>
  <c r="U74" i="8"/>
  <c r="AA74" i="8" s="1"/>
  <c r="Y103" i="8"/>
  <c r="Y110" i="8"/>
  <c r="U124" i="8"/>
  <c r="AA124" i="8" s="1"/>
  <c r="U95" i="8"/>
  <c r="AA95" i="8" s="1"/>
  <c r="U126" i="8"/>
  <c r="AA126" i="8" s="1"/>
  <c r="Y78" i="8"/>
  <c r="Y94" i="8"/>
  <c r="U86" i="8"/>
  <c r="AA86" i="8" s="1"/>
  <c r="U119" i="8"/>
  <c r="AA119" i="8" s="1"/>
  <c r="U82" i="8"/>
  <c r="AA82" i="8" s="1"/>
  <c r="Y122" i="8"/>
  <c r="Y77" i="8"/>
  <c r="U83" i="8"/>
  <c r="AA83" i="8" s="1"/>
  <c r="U99" i="8"/>
  <c r="U123" i="8"/>
  <c r="Y120" i="8"/>
  <c r="U102" i="8"/>
  <c r="AA102" i="8" s="1"/>
  <c r="Y97" i="8"/>
  <c r="Y106" i="8"/>
  <c r="U108" i="8"/>
  <c r="AA108" i="8" s="1"/>
  <c r="Y45" i="8"/>
  <c r="Y125" i="8"/>
  <c r="Y60" i="8"/>
  <c r="Y68" i="8"/>
  <c r="Y75" i="8"/>
  <c r="Y81" i="8"/>
  <c r="U113" i="8"/>
  <c r="AA113" i="8" s="1"/>
  <c r="U117" i="8"/>
  <c r="Y72" i="8"/>
  <c r="Y104" i="8"/>
  <c r="Y80" i="8"/>
  <c r="U100" i="8"/>
  <c r="AA100" i="8" s="1"/>
  <c r="U65" i="8"/>
  <c r="AA65" i="8" s="1"/>
  <c r="U107" i="8"/>
  <c r="Y63" i="8"/>
  <c r="Y90" i="8"/>
  <c r="U57" i="8"/>
  <c r="AA57" i="8" s="1"/>
  <c r="U64" i="8"/>
  <c r="AA64" i="8" s="1"/>
  <c r="U73" i="8"/>
  <c r="AA73" i="8" s="1"/>
  <c r="U85" i="8"/>
  <c r="AA85" i="8" s="1"/>
  <c r="U89" i="8"/>
  <c r="AA89" i="8" s="1"/>
  <c r="Y91" i="8"/>
  <c r="U59" i="8"/>
  <c r="AA59" i="8" s="1"/>
  <c r="U66" i="8"/>
  <c r="AA66" i="8" s="1"/>
  <c r="Y56" i="8"/>
  <c r="Y35" i="8"/>
  <c r="Y51" i="8"/>
  <c r="Y36" i="8"/>
  <c r="Y30" i="8"/>
  <c r="U55" i="8"/>
  <c r="Y43" i="8"/>
  <c r="Y41" i="8"/>
  <c r="U37" i="8"/>
  <c r="Y53" i="8"/>
  <c r="Y8" i="8"/>
  <c r="Y48" i="8"/>
  <c r="U21" i="8"/>
  <c r="U54" i="8"/>
  <c r="AA54" i="8" s="1"/>
  <c r="U6" i="8"/>
  <c r="Y38" i="8"/>
  <c r="Y18" i="8"/>
  <c r="Y24" i="8"/>
  <c r="Y29" i="8"/>
  <c r="U16" i="8"/>
  <c r="AA16" i="8" s="1"/>
  <c r="U10" i="8"/>
  <c r="AA10" i="8" s="1"/>
  <c r="Y22" i="8"/>
  <c r="Y26" i="8"/>
  <c r="Y39" i="8"/>
  <c r="Y49" i="8"/>
  <c r="U52" i="8"/>
  <c r="AA52" i="8" s="1"/>
  <c r="U32" i="8"/>
  <c r="AA32" i="8" s="1"/>
  <c r="Y28" i="8"/>
  <c r="U9" i="8"/>
  <c r="AA9" i="8" s="1"/>
  <c r="U15" i="8"/>
  <c r="AA15" i="8" s="1"/>
  <c r="U27" i="8"/>
  <c r="AA27" i="8" s="1"/>
  <c r="Y33" i="8"/>
  <c r="Y14" i="8"/>
  <c r="U12" i="8"/>
  <c r="AA12" i="8" s="1"/>
  <c r="U13" i="8"/>
  <c r="AA13" i="8" s="1"/>
  <c r="U23" i="8"/>
  <c r="AA23" i="8" s="1"/>
  <c r="U25" i="8"/>
  <c r="AA25" i="8" s="1"/>
  <c r="U19" i="8"/>
  <c r="AA19" i="8" s="1"/>
  <c r="U31" i="8"/>
  <c r="AA31" i="8" s="1"/>
  <c r="U2" i="8"/>
  <c r="AA2" i="8" s="1"/>
  <c r="Y3" i="8"/>
  <c r="U4" i="8"/>
  <c r="AA4" i="8" s="1"/>
  <c r="AL117" i="8"/>
  <c r="AL104" i="8"/>
  <c r="AL101" i="8"/>
  <c r="AL100" i="8"/>
  <c r="AL99" i="8"/>
  <c r="AL97" i="8"/>
  <c r="AL91" i="8"/>
  <c r="AL74" i="8"/>
  <c r="AL68" i="8"/>
  <c r="AL66" i="8"/>
  <c r="AL58" i="8"/>
  <c r="AL56" i="8"/>
  <c r="AL49" i="8"/>
  <c r="AL50" i="8"/>
  <c r="AL48" i="8"/>
  <c r="AL44" i="8"/>
  <c r="AL41" i="8"/>
  <c r="AL38" i="8"/>
  <c r="AL37" i="8"/>
  <c r="AL28" i="8"/>
  <c r="AL25" i="8"/>
  <c r="AL23" i="8"/>
  <c r="AL22" i="8"/>
  <c r="AL21" i="8"/>
  <c r="AL18" i="8"/>
  <c r="AL15" i="8"/>
  <c r="AL14" i="8"/>
  <c r="AL13" i="8"/>
  <c r="AL12" i="8"/>
  <c r="AL11" i="8"/>
  <c r="AL10" i="8"/>
</calcChain>
</file>

<file path=xl/sharedStrings.xml><?xml version="1.0" encoding="utf-8"?>
<sst xmlns="http://schemas.openxmlformats.org/spreadsheetml/2006/main" count="1635" uniqueCount="731">
  <si>
    <t>ID #</t>
  </si>
  <si>
    <t>Biopsy #</t>
  </si>
  <si>
    <t>Date of biopsy</t>
  </si>
  <si>
    <t>HIPc101</t>
  </si>
  <si>
    <t>Adult</t>
  </si>
  <si>
    <t>Female</t>
  </si>
  <si>
    <t>RWB2009Dec19.06</t>
  </si>
  <si>
    <t>HIPc106</t>
  </si>
  <si>
    <t>RWB2010Aug11.07</t>
  </si>
  <si>
    <t>RWB2008Jul16.03</t>
  </si>
  <si>
    <t>RWB2011Aug25.05</t>
  </si>
  <si>
    <t>HIPc117</t>
  </si>
  <si>
    <t>RWB2008Jul16.06</t>
  </si>
  <si>
    <t>HIPc120</t>
  </si>
  <si>
    <t>RWB2008Jul16.07</t>
  </si>
  <si>
    <t>HIPc198</t>
  </si>
  <si>
    <t>KW2015015</t>
  </si>
  <si>
    <t>HIPc203</t>
  </si>
  <si>
    <t>RWB2010Aug11.03</t>
  </si>
  <si>
    <t>HIPc230</t>
  </si>
  <si>
    <t>RWB2011Aug20.02</t>
  </si>
  <si>
    <t>HIPc313</t>
  </si>
  <si>
    <t>RWB2008Jul16.05</t>
  </si>
  <si>
    <t>HIPc316</t>
  </si>
  <si>
    <t>RWB2011Aug25.04</t>
  </si>
  <si>
    <t>HIPc339</t>
  </si>
  <si>
    <t>RWB2011Aug20.03</t>
  </si>
  <si>
    <t>HIPc382</t>
  </si>
  <si>
    <t>RWB2011Aug20.01</t>
  </si>
  <si>
    <t>HIPc383</t>
  </si>
  <si>
    <t>RWB2011Aug20.10</t>
  </si>
  <si>
    <t>HIPc391</t>
  </si>
  <si>
    <t>RWB2010Aug14.02</t>
  </si>
  <si>
    <t xml:space="preserve">HIPc396 </t>
  </si>
  <si>
    <t>RWB2010Aug1.04</t>
  </si>
  <si>
    <t>HIPc397</t>
  </si>
  <si>
    <t>RWB2011Aug20.12</t>
  </si>
  <si>
    <t>HIPc700</t>
  </si>
  <si>
    <t>Probable adult</t>
  </si>
  <si>
    <t>KW2016016</t>
  </si>
  <si>
    <t>NA</t>
  </si>
  <si>
    <t>Description</t>
  </si>
  <si>
    <t>Confidence rating</t>
  </si>
  <si>
    <t>RWB001205</t>
  </si>
  <si>
    <t>HIPc199</t>
  </si>
  <si>
    <t>HIPc015</t>
  </si>
  <si>
    <t>Male</t>
  </si>
  <si>
    <t>MAC20050807.31</t>
  </si>
  <si>
    <t>HIPc102</t>
  </si>
  <si>
    <t>RWB001206</t>
  </si>
  <si>
    <t>RWB2010AUG11.06</t>
  </si>
  <si>
    <t>HIPc103</t>
  </si>
  <si>
    <t>RWB001207</t>
  </si>
  <si>
    <t>HIPc105</t>
  </si>
  <si>
    <t>RWB2017MAR09.02, RWB2017MAR09.04</t>
  </si>
  <si>
    <t>RWB2019MAR15.04</t>
  </si>
  <si>
    <t>HIPc114</t>
  </si>
  <si>
    <t>RWB010206</t>
  </si>
  <si>
    <t>RWB2011AUG25.01</t>
  </si>
  <si>
    <t>HIPc115</t>
  </si>
  <si>
    <t>RWB2010AUG11.02</t>
  </si>
  <si>
    <t>RWB2011AUG25.02</t>
  </si>
  <si>
    <t>Juvenile</t>
  </si>
  <si>
    <t>RWB001216</t>
  </si>
  <si>
    <t>HIPc129</t>
  </si>
  <si>
    <t>HMMC040316.01</t>
  </si>
  <si>
    <t>RWB2016OCT19.02</t>
  </si>
  <si>
    <t>HIPc132</t>
  </si>
  <si>
    <t>RWB010204</t>
  </si>
  <si>
    <t>HIPc133</t>
  </si>
  <si>
    <t>RWB2010AUG11.05</t>
  </si>
  <si>
    <t>Subadult</t>
  </si>
  <si>
    <t>HIPc149</t>
  </si>
  <si>
    <t>Probable subadult</t>
  </si>
  <si>
    <t>MAC20050807.27</t>
  </si>
  <si>
    <t>HIPc151</t>
  </si>
  <si>
    <t>RWB300902.02</t>
  </si>
  <si>
    <t>OES171008.05s</t>
  </si>
  <si>
    <t>HIPc155</t>
  </si>
  <si>
    <t>RWB020501.05</t>
  </si>
  <si>
    <t>HIPc162</t>
  </si>
  <si>
    <t>RWB260503.A06</t>
  </si>
  <si>
    <t>KW2013018</t>
  </si>
  <si>
    <t>HIPc164</t>
  </si>
  <si>
    <t>RWB260503.A08</t>
  </si>
  <si>
    <t>RWB130904.02</t>
  </si>
  <si>
    <t>Stranding</t>
  </si>
  <si>
    <t>HIPc168</t>
  </si>
  <si>
    <t>RWB260503.W11</t>
  </si>
  <si>
    <t>RWB2010OCT15.02</t>
  </si>
  <si>
    <t>HIPc169</t>
  </si>
  <si>
    <t>RWB260503.W21</t>
  </si>
  <si>
    <t>HIPc172</t>
  </si>
  <si>
    <t>RWB260503.W16</t>
  </si>
  <si>
    <t>HIPc173</t>
  </si>
  <si>
    <t>RWB130904.03 and .05</t>
  </si>
  <si>
    <t>HIPc177</t>
  </si>
  <si>
    <t>RWB2015NOV11.01</t>
  </si>
  <si>
    <t>HIPc178</t>
  </si>
  <si>
    <t>RWB260503.A04</t>
  </si>
  <si>
    <t>RWB130904.06</t>
  </si>
  <si>
    <t>HIPc179</t>
  </si>
  <si>
    <t>RWB2008JUL16.01</t>
  </si>
  <si>
    <t>RWB2009Dec18.02</t>
  </si>
  <si>
    <t>HIPc181</t>
  </si>
  <si>
    <t>RWB2011AUG25.03</t>
  </si>
  <si>
    <t>HIPc184</t>
  </si>
  <si>
    <t>RWB2009Dec19.04</t>
  </si>
  <si>
    <t>HIPc190</t>
  </si>
  <si>
    <t>RWB061004.01</t>
  </si>
  <si>
    <t>LSK171117.01s, LSK171117.02s</t>
  </si>
  <si>
    <t>HIPc193</t>
  </si>
  <si>
    <t>RWB020501.07</t>
  </si>
  <si>
    <t>RWB260503.W13</t>
  </si>
  <si>
    <t>HIPc196</t>
  </si>
  <si>
    <t>MAC20050807.29</t>
  </si>
  <si>
    <t>HIPc197</t>
  </si>
  <si>
    <t>RWB081204.01</t>
  </si>
  <si>
    <t>RWB2006NOV16.01</t>
  </si>
  <si>
    <t>HIPc200</t>
  </si>
  <si>
    <t>RWB2010OCT15.03</t>
  </si>
  <si>
    <t>HIPc202</t>
  </si>
  <si>
    <t>RWB2016OCT19.01</t>
  </si>
  <si>
    <t>HIPc204</t>
  </si>
  <si>
    <t>RWB2010AUG11.01</t>
  </si>
  <si>
    <t>HIPc205</t>
  </si>
  <si>
    <t>RWB2010OCT22.01</t>
  </si>
  <si>
    <t>HIPc207</t>
  </si>
  <si>
    <t>RWB2010AUG14.07</t>
  </si>
  <si>
    <t>HIPc208</t>
  </si>
  <si>
    <t>RWB010208</t>
  </si>
  <si>
    <t>HIPc210</t>
  </si>
  <si>
    <t>RWB010203</t>
  </si>
  <si>
    <t>RWB2009Dec18.05</t>
  </si>
  <si>
    <t>HIPc211</t>
  </si>
  <si>
    <t>RWB2011AUG20.11</t>
  </si>
  <si>
    <t>HIPc214</t>
  </si>
  <si>
    <t>RWB2008JUL26.01</t>
  </si>
  <si>
    <t>EMO2009OCT16.01</t>
  </si>
  <si>
    <t>HIPc216</t>
  </si>
  <si>
    <t>RWB2016OCT23.01</t>
  </si>
  <si>
    <t>HIPc217</t>
  </si>
  <si>
    <t>RWB2007AUG15.02</t>
  </si>
  <si>
    <t>HIPc221</t>
  </si>
  <si>
    <t>MAC20050807.30</t>
  </si>
  <si>
    <t>HIPc222</t>
  </si>
  <si>
    <t>RWB2017OCT12.01</t>
  </si>
  <si>
    <t>HIPc223</t>
  </si>
  <si>
    <t>OES171008.04s</t>
  </si>
  <si>
    <t>HIPc233</t>
  </si>
  <si>
    <t>RWB2011AUG20.04</t>
  </si>
  <si>
    <t>HIPc262</t>
  </si>
  <si>
    <t>RWB2017MAR09.01</t>
  </si>
  <si>
    <t>Unknown</t>
  </si>
  <si>
    <t>HIPc270</t>
  </si>
  <si>
    <t>RWB2019MAR15.03</t>
  </si>
  <si>
    <t>HIPc281</t>
  </si>
  <si>
    <t>Probable juvenile</t>
  </si>
  <si>
    <t>EMO2009OCT16.02</t>
  </si>
  <si>
    <t>HIPc282</t>
  </si>
  <si>
    <t>RWB2008JUL26.03</t>
  </si>
  <si>
    <t>RWB2010JUL28.03</t>
  </si>
  <si>
    <t>HIPc301</t>
  </si>
  <si>
    <t>RWB2010OCT15.01</t>
  </si>
  <si>
    <t>RWB2018NOV17.03</t>
  </si>
  <si>
    <t>HIPc310</t>
  </si>
  <si>
    <t>RWB2010AUG11.04</t>
  </si>
  <si>
    <t>HIPc312</t>
  </si>
  <si>
    <t>RWB2008JUL26.02</t>
  </si>
  <si>
    <t>EMO2009OCT05.02</t>
  </si>
  <si>
    <t>RWB010205</t>
  </si>
  <si>
    <t>EMO2009OCT05.01</t>
  </si>
  <si>
    <t>HIPc320</t>
  </si>
  <si>
    <t>RWB2009Dec18.04</t>
  </si>
  <si>
    <t>RWB2016OCT20.02</t>
  </si>
  <si>
    <t>HIPc338</t>
  </si>
  <si>
    <t>MAC050807.33</t>
  </si>
  <si>
    <t>RWB2011AUG20.07</t>
  </si>
  <si>
    <t>HIPc351</t>
  </si>
  <si>
    <t>RWB2009Dec19.03</t>
  </si>
  <si>
    <t>HIPc352</t>
  </si>
  <si>
    <t>RWB2009Dec18.03</t>
  </si>
  <si>
    <t>RWB2009Dec19.01</t>
  </si>
  <si>
    <t>HIPc359</t>
  </si>
  <si>
    <t>RWB2017NOV12.02</t>
  </si>
  <si>
    <t>HIPc360</t>
  </si>
  <si>
    <t>EMO2009OCT13.01</t>
  </si>
  <si>
    <t>HIPc363</t>
  </si>
  <si>
    <t>RWB2017MAR10.01</t>
  </si>
  <si>
    <t>HIPc365</t>
  </si>
  <si>
    <t>RWB2009Dec10.03</t>
  </si>
  <si>
    <t>HIPc367</t>
  </si>
  <si>
    <t>RWB2009Dec10.04</t>
  </si>
  <si>
    <t>RWB2016OCT09.02</t>
  </si>
  <si>
    <t>HIPc369</t>
  </si>
  <si>
    <t>RWB2009Dec10.02</t>
  </si>
  <si>
    <t>HIPc375</t>
  </si>
  <si>
    <t>RWB2009Dec19.07</t>
  </si>
  <si>
    <t>HIPc376</t>
  </si>
  <si>
    <t>RWB2019MAR15.01</t>
  </si>
  <si>
    <t>HIPc379</t>
  </si>
  <si>
    <t>RWB300902.01</t>
  </si>
  <si>
    <t>RWB2011AUG20.09</t>
  </si>
  <si>
    <t>HIPc384</t>
  </si>
  <si>
    <t>RWB2010AUG14.06</t>
  </si>
  <si>
    <t>HIPc387</t>
  </si>
  <si>
    <t>RWB2011AUG20.06</t>
  </si>
  <si>
    <t>HIPc389</t>
  </si>
  <si>
    <t>RWB2015JUN06.02</t>
  </si>
  <si>
    <t>MAC050807.25</t>
  </si>
  <si>
    <t>HIPc392</t>
  </si>
  <si>
    <t>RWB2010AUG14.05</t>
  </si>
  <si>
    <t>HIPc506</t>
  </si>
  <si>
    <t>RWB2017OCT12.03</t>
  </si>
  <si>
    <t>HIPc508</t>
  </si>
  <si>
    <t>OES171008.03s</t>
  </si>
  <si>
    <t>HIPc578</t>
  </si>
  <si>
    <t>RWB2016OCT09.01</t>
  </si>
  <si>
    <t>HIPc692</t>
  </si>
  <si>
    <t>RWB2017OCT12.04</t>
  </si>
  <si>
    <t>HIPc699</t>
  </si>
  <si>
    <t>RWB2018MAR04.01</t>
  </si>
  <si>
    <t>HIPc704</t>
  </si>
  <si>
    <t>RWB2017MAR09.03</t>
  </si>
  <si>
    <t>HIPc714</t>
  </si>
  <si>
    <t>OES171008.01s</t>
  </si>
  <si>
    <t>HIPc726</t>
  </si>
  <si>
    <t>RWB2017NOV12.04</t>
  </si>
  <si>
    <t>HIPc806</t>
  </si>
  <si>
    <t>RWB2018NOV08.02</t>
  </si>
  <si>
    <t>HIPc807</t>
  </si>
  <si>
    <t>RWB2018NOV08.01</t>
  </si>
  <si>
    <t>HIPc116</t>
  </si>
  <si>
    <t>RWB001218</t>
  </si>
  <si>
    <t>RWB2008JUL16.04</t>
  </si>
  <si>
    <t>Include</t>
  </si>
  <si>
    <t>12 days</t>
  </si>
  <si>
    <t>Gap b/t biopsies</t>
  </si>
  <si>
    <t xml:space="preserve">9 yrs </t>
  </si>
  <si>
    <t>8 yrs</t>
  </si>
  <si>
    <t>2 yrs</t>
  </si>
  <si>
    <t>10 yrs</t>
  </si>
  <si>
    <t>3 yrs</t>
  </si>
  <si>
    <t>15 yrs</t>
  </si>
  <si>
    <t>1 yr</t>
  </si>
  <si>
    <t>10 yrs; 2 yrs</t>
  </si>
  <si>
    <t>13 yrs; 12 yrs</t>
  </si>
  <si>
    <t>7 yrs</t>
  </si>
  <si>
    <t xml:space="preserve">13 yrs </t>
  </si>
  <si>
    <t>6 yrs</t>
  </si>
  <si>
    <t>5 yrs</t>
  </si>
  <si>
    <t>8 yrs; 1 yr</t>
  </si>
  <si>
    <t>1 day</t>
  </si>
  <si>
    <t>2nd choice</t>
  </si>
  <si>
    <t>~7.4 yrs</t>
  </si>
  <si>
    <t>older; higher confidence in age range and estimate</t>
  </si>
  <si>
    <t>If can't use first biopsy for pair, use this one</t>
  </si>
  <si>
    <t>If can't use third biopsy, use this one (&gt;8yrs)</t>
  </si>
  <si>
    <t>If can't use third biopsy, can use this one but ~ 7yr gap from first</t>
  </si>
  <si>
    <t>Exclude</t>
  </si>
  <si>
    <t>confidence level, younger individual</t>
  </si>
  <si>
    <t>confidence level; mid-aged individual or could be older</t>
  </si>
  <si>
    <t>Second biopsy for this animal, only 1yr apart</t>
  </si>
  <si>
    <t>Confidence level, younger individual</t>
  </si>
  <si>
    <t>First seen as adult in 1987, so know is older individual. Although confidence in range and precisness not high</t>
  </si>
  <si>
    <t>Second biopsy for this animal, only 2yrs apart</t>
  </si>
  <si>
    <t>Second biopsy for this animal, only 1 yr apart</t>
  </si>
  <si>
    <t>Second biopsy for this animal, with ~7yr gap between biopsies</t>
  </si>
  <si>
    <t>Second biopsy for this animal, with ~6yr gap between biopsies</t>
  </si>
  <si>
    <t>Confidence level, sighting history</t>
  </si>
  <si>
    <t>Confidence level, ample sighting history</t>
  </si>
  <si>
    <t>Confidence level, younger individual, sighting history</t>
  </si>
  <si>
    <t>Younger individual, confidence level, sighting history</t>
  </si>
  <si>
    <t>Only seen twice total, once the year before biopsied. Could be younger adult or older adult with respect to POP levels</t>
  </si>
  <si>
    <t xml:space="preserve">Younger individual, confidence level </t>
  </si>
  <si>
    <t>Second biopsy for this animal, with ~5yr gap between biopsies. Sighting history/confidence level</t>
  </si>
  <si>
    <t>Younger indvidual, although little sightings history (only seen twice, first at time of biopsy)</t>
  </si>
  <si>
    <t>More confident in range than point estimate</t>
  </si>
  <si>
    <t>More confident in range than point estimate, only seen twice</t>
  </si>
  <si>
    <t>Confidence level, range may be more precise than point estimate</t>
  </si>
  <si>
    <t>confidence level, first seen as adult associated with younger individual in 2000</t>
  </si>
  <si>
    <t>First biopsy for this animal but 2yrs earlier. 2nd biopsy might be better given time span.</t>
  </si>
  <si>
    <t>Younger animal but sex unknown, point estimate may not be as precise</t>
  </si>
  <si>
    <t>Based on sighting history can feel confident with age range, or at least know is older (first seen as adult in 1995)</t>
  </si>
  <si>
    <t>Included code for sum (1 or 0)</t>
  </si>
  <si>
    <t>Based on sighting history, calf associations, feel confident that is within this age range or possible older.</t>
  </si>
  <si>
    <t>First biopsy for this animal but 3yrs earlier. 2nd biopsy might be better given time span.</t>
  </si>
  <si>
    <t>Range wider but likely more confident in range than point estimate, based on sighting history, calves, POPs, scarring.</t>
  </si>
  <si>
    <t>First biopsy for this animal, but 3yrs earlier. 2nd biopsy might be better provided additional sightings.</t>
  </si>
  <si>
    <t>Confidence level; could be older than this, but confident in age range based on sightings, calves, POPs</t>
  </si>
  <si>
    <t xml:space="preserve">Based on parentage (father of offspring first seen as calves/juvs around 2005, 2008) and </t>
  </si>
  <si>
    <t>Inclusion for epigenetic aging study (include, exclude, 2nd choice * = maybe?)</t>
  </si>
  <si>
    <t>Based on sightings history, relative size for sightings as 'probable adult', can likely be confident in this age/range</t>
  </si>
  <si>
    <t>First seen at time of biopsy, but based on size and limited scarring/markings, likely a younger adult.</t>
  </si>
  <si>
    <t>Second of paired biopsy &gt; 7yrs. Age estimated from necropsy, so are likely more precise.</t>
  </si>
  <si>
    <t xml:space="preserve">Aged from necropsy, so likely more precise. </t>
  </si>
  <si>
    <t>First seen at time of biopsy. Based on photos, likely younger adult. More confident in age range than point estimate.</t>
  </si>
  <si>
    <t>First seen at time of biopsy, no parentage information.</t>
  </si>
  <si>
    <t>Biopsy/ID with genetic info unclear, could be a particularly smaller adult.</t>
  </si>
  <si>
    <t>Has previous calf association, first seen as adult w/calf in 2003. Unsure if first calf or not (i.e., could be older)</t>
  </si>
  <si>
    <t xml:space="preserve">Younger individual, likely calf of HIPc158. Only seen twice. </t>
  </si>
  <si>
    <t>Younger individual, and more confident in age range/estimate. Offspring of HIPc158.</t>
  </si>
  <si>
    <t>higher confidence, could be older given POP levels, unless lower birth order.</t>
  </si>
  <si>
    <t>Offpsring of HIPc199, who would have been 16 at the time of this biopsy (see biopsy info for HIPc199). Photos also suggest younger adult.</t>
  </si>
  <si>
    <t>Seen as probable subadult 2004-2011. Possible for animal to be a bit older. More confident in age range than estimate.</t>
  </si>
  <si>
    <t xml:space="preserve">First seen as adult in 1986, so at least born 1980 or before. Possible is older than this. </t>
  </si>
  <si>
    <t xml:space="preserve">2nd biopsy for this animal, only 2yrs apart. </t>
  </si>
  <si>
    <t xml:space="preserve">Seen as probable adult 2004-2011. Stranded in 2015. High POP levels suggest younger adult/nulliparous female. </t>
  </si>
  <si>
    <t xml:space="preserve">First two sightings (2004, 2008) seen as probable subadult. </t>
  </si>
  <si>
    <t>First seen in 2005 as adult male based on overhanging jaw. Age estimate based on sighting history but could be older.</t>
  </si>
  <si>
    <t xml:space="preserve">Sighting history, seen as probable adult 2004-2010. </t>
  </si>
  <si>
    <t>Confidence based on sighting history, seen as probable subadult 2005 and 2007.</t>
  </si>
  <si>
    <t>Sighting history, seen as probable juvenile in 1986. Could be a bit older or younger, more confident in age range than estimate.</t>
  </si>
  <si>
    <t>No previous sightings history. Seen with neonate post-biopsy.</t>
  </si>
  <si>
    <t>First of paired biopsy &gt; 7yrs. Father of offspring HIPc207, who was first documented in 1986.</t>
  </si>
  <si>
    <t xml:space="preserve">Second of paired biopsy &gt; 7yrs. See info for first biopsy. </t>
  </si>
  <si>
    <t>Seen as probable adult (2005, 2006); Could be older provided POP levels, or just first born.</t>
  </si>
  <si>
    <t>Seen as probable subadult 2005-2007. Confidence based on sighting history and parentage info (offspring of mother HIPc212).</t>
  </si>
  <si>
    <t xml:space="preserve">Sighting history, see 2010 biopsy for more info on reasoning. </t>
  </si>
  <si>
    <t xml:space="preserve">First seen in 2005 as probable subadult, so likely younger adult. </t>
  </si>
  <si>
    <t xml:space="preserve">Mother of offspring HIPc207, who was first seen as juvenile in 1986. Could be older than age estimate. </t>
  </si>
  <si>
    <t xml:space="preserve">Looks older based on scarring/markings, not observed with calf until 2011. Is at least 22 yrs based on sighting history. </t>
  </si>
  <si>
    <t>Based on sighting history, at least around 28yrs old, but could be older. Not as confident in age estimates.</t>
  </si>
  <si>
    <t>Sighting history, first seen as probable juvenile in 2005</t>
  </si>
  <si>
    <t>Sighting history, seen as probable adult 2010-2012</t>
  </si>
  <si>
    <t>Based on sighting history, is at least 23 years old. Associated with new calf in 2019 (time of biopsy), but no previous calf association.</t>
  </si>
  <si>
    <t>Sighting history, younger individual</t>
  </si>
  <si>
    <t>First of paired biopsy &gt; 7yrs; sighting history, younger individual</t>
  </si>
  <si>
    <t>Second of paired biopsy &gt; 7yrs; sighting history, younger individual</t>
  </si>
  <si>
    <t>sighting history, association with mother, POP levels</t>
  </si>
  <si>
    <t>First of paired biopsy &gt; 7yrs; seen with calf, only seen once before (2000). Based on photos, looks like could be younger adult. Not too confident.</t>
  </si>
  <si>
    <t xml:space="preserve">First seen as adult in 2008. First associated with calf w/clean fin in Aug 2010. Could be first calf, although unclear. </t>
  </si>
  <si>
    <t xml:space="preserve">Seen multiple times but only in 2009 and 2010, so age estimate might not be very precise. </t>
  </si>
  <si>
    <t xml:space="preserve">Based on sighting history would be at least 26-28yrs old, but could be older. </t>
  </si>
  <si>
    <t>First of paired biopsy &gt; 7yrs; mother of offspring HIPc396, but unclear if first calf or not due to limited sighting history.</t>
  </si>
  <si>
    <t>Second of paired biopsy &gt; 7yrs; see info for first biopsy</t>
  </si>
  <si>
    <t>Based on sighting history and POP levels, likely younger adult (has not had calf yet)</t>
  </si>
  <si>
    <t xml:space="preserve">Confidence low based on sighting history (only seen twice, both as adult), but is offspring of mother HIPc379. </t>
  </si>
  <si>
    <t>First seen as juvenile in 2006, seen again as proabable subadult in 2011, and then adult in 2017</t>
  </si>
  <si>
    <t xml:space="preserve">First seen as adult male in 2011, so at least around 22yrs. But could be older. </t>
  </si>
  <si>
    <t>Younger individual, sighting history</t>
  </si>
  <si>
    <t xml:space="preserve">More confident in range than estimate, only seen once </t>
  </si>
  <si>
    <t xml:space="preserve">Second of paired biopsy &gt; 7yrs; see info for first biopsy. </t>
  </si>
  <si>
    <t>First of paired biopsy &gt; 7yrs; first seen at time of biopsy, so no previous sighting history. At least 10-12yrs?</t>
  </si>
  <si>
    <t xml:space="preserve">First of paired biopsy &gt; 7yrs; age and age range estimates reflect more on minimum age based on sighting history or lack thereof. </t>
  </si>
  <si>
    <t xml:space="preserve">First seen in 1988, but could be older than this estimate. </t>
  </si>
  <si>
    <t>confidence level, sighting history</t>
  </si>
  <si>
    <t>First of paired biopsy &gt; 7yrs; first seen as adult in 1990</t>
  </si>
  <si>
    <t xml:space="preserve">First of paired biopsy &gt; 7yrs; sighting history </t>
  </si>
  <si>
    <t>First of paired biopsy &gt; 7yrs; first seen at time of this biopsy. Could be older.</t>
  </si>
  <si>
    <t>First of paired biopsy &gt; 7yrs; first seen at time of this biopsy. Could be older. Offspring of mother HIPc164.</t>
  </si>
  <si>
    <t xml:space="preserve">First of paired biopsy &gt; 7yrs; sighting history, photos </t>
  </si>
  <si>
    <t xml:space="preserve">First of paired biopsy &gt; 7yrs; is listed as mom of HIPc570, but calf hasn't been seen since the one encounter in 2009. </t>
  </si>
  <si>
    <t>Tag</t>
  </si>
  <si>
    <t>Age from tooth sectioning</t>
  </si>
  <si>
    <t>KW2016020</t>
  </si>
  <si>
    <t>KW2010019</t>
  </si>
  <si>
    <t xml:space="preserve">Based on POP levels would likely be a younger adult female. 397 cm, Could compare with other stranded animals. </t>
  </si>
  <si>
    <t>Pair</t>
  </si>
  <si>
    <t>Tag, pair, stranding</t>
  </si>
  <si>
    <t>Pair/stranding</t>
  </si>
  <si>
    <t>Likely a younger adult at time of biopsy. Seen twice before (1999, 2004) as probable subadult. POP levels suggest is older unless first born</t>
  </si>
  <si>
    <t>No previous sightings history, first seen with calf</t>
  </si>
  <si>
    <t>Based on sighting history, at least around 20yrs old. Not sure of any previous calf associations (with calf HIPc502 in early encounters)</t>
  </si>
  <si>
    <t>Field assessment age class at time of biopsy</t>
  </si>
  <si>
    <t xml:space="preserve">First seen as probable juvenile based on markings </t>
  </si>
  <si>
    <t>Pair #</t>
  </si>
  <si>
    <t>Notes</t>
  </si>
  <si>
    <t>include</t>
  </si>
  <si>
    <t>LABID</t>
  </si>
  <si>
    <t>187738, 187739</t>
  </si>
  <si>
    <t>45928, 45930</t>
  </si>
  <si>
    <t>If this one doesn't work, replace with 18956</t>
  </si>
  <si>
    <t>Substitute this if 18943 doesn't work</t>
  </si>
  <si>
    <t>If this one doesn't work, replace with 75663</t>
  </si>
  <si>
    <t>Substitute this if 98739 doesn't work</t>
  </si>
  <si>
    <t>If this one doesn't work, replace with 45927</t>
  </si>
  <si>
    <t>Substitute this if 33908 doesn't work</t>
  </si>
  <si>
    <t>Substitute this if 92243 doesn't work</t>
  </si>
  <si>
    <t>Same animal biopsied twice during an encounter</t>
  </si>
  <si>
    <t>Collection notes say this a speck sample; if that's true, replace with 75664</t>
  </si>
  <si>
    <t>11/25/2013; 10/21/2013</t>
  </si>
  <si>
    <t>8/1/2008; 7/26/2008; 10/10/2016</t>
  </si>
  <si>
    <t>Time difference between tag sighting and biopsy relative to tag date</t>
  </si>
  <si>
    <t>-812; -818; 2180</t>
  </si>
  <si>
    <t>4653; 4618</t>
  </si>
  <si>
    <t>Sighting date used in tag site laser dot morphometrics study</t>
  </si>
  <si>
    <t>Likely mom of HIPc574 who was first seen as a calf in 2012 (or if HIPc497, first seen as calf in 2011)</t>
  </si>
  <si>
    <t>HIPc377</t>
  </si>
  <si>
    <t>12 yrs</t>
  </si>
  <si>
    <t>Adult (sub-A from tooth age est)</t>
  </si>
  <si>
    <t>First of paired biopsy &gt; 7yrs. Age was estimated from necropsy, so are likely more precise</t>
  </si>
  <si>
    <t>Low confidence on age range and estimate, mother or offspring of HIPc157</t>
  </si>
  <si>
    <t>Probable sub-adult</t>
  </si>
  <si>
    <t>Sub-adult?</t>
  </si>
  <si>
    <t>Sighting history, seen as probable juvenile 2001-2004, then subadult 2005-2007</t>
  </si>
  <si>
    <t xml:space="preserve">Sub-adult </t>
  </si>
  <si>
    <t xml:space="preserve">Confidence level; Genetic parentage info: mother of ID that was seen as adult (F) in 1987, would had to be sexually mature (10) when ID was born presumably around 1977. </t>
  </si>
  <si>
    <t>Offspring of mother HIPc220; sightings through 2019 do not mention any calf present</t>
  </si>
  <si>
    <t>Calf</t>
  </si>
  <si>
    <t>Calf/juvenile</t>
  </si>
  <si>
    <t>Reason for inclusion/exclusion 2019</t>
  </si>
  <si>
    <t>Yes</t>
  </si>
  <si>
    <t>Same as first biopsy, no sighting history prior</t>
  </si>
  <si>
    <t>Time since first seen, FA at biopsy used to inform earlier biopsy estimates</t>
  </si>
  <si>
    <t>Span of years since first seen, if true mother of offspring listed, then likely a bit older</t>
  </si>
  <si>
    <t>span of years since first seen</t>
  </si>
  <si>
    <t>Span of years since first seen, reasonable age to have had calf</t>
  </si>
  <si>
    <t>FA as adult male, but only seen 1 year prior to this biopsy</t>
  </si>
  <si>
    <t>2*</t>
  </si>
  <si>
    <t>Span of years increased, but first seen as adult female so could be older</t>
  </si>
  <si>
    <t>First seen as juvenile, then biopsied again 1 year later, both FA, but only seen twice total</t>
  </si>
  <si>
    <t>Limited history prior to biopsy, FA as adult at biopsy, second biopsy only 1 year after first</t>
  </si>
  <si>
    <t xml:space="preserve">Span of years since first seen, probable sub-adult for earlier records so likely younger adult </t>
  </si>
  <si>
    <t>FA as an adult, seen previous year as sub-adult or probable adult</t>
  </si>
  <si>
    <t>No FA and limited history prior to biopsy, but FA'd as adult in 2015. Most of sightings leading up to 2015 were probable sub-adult, so likely younger individual</t>
  </si>
  <si>
    <t>Seen as probable sub-adult before biopsy, sub-adult at biopsy and after for several years, likely younger individual</t>
  </si>
  <si>
    <t>Span of years seen, first seen as adult and no genetic parentage to suggest is older</t>
  </si>
  <si>
    <t>Span of years seen, but first seen as adult and no genetic parentage, some sightings with calf after first biopsy</t>
  </si>
  <si>
    <t>First seen as probable sub-adult, then FA for both biopsies sub-adult</t>
  </si>
  <si>
    <t>Span of years seen relative to age when first seen</t>
  </si>
  <si>
    <t>Span of years seen, age class when first seen</t>
  </si>
  <si>
    <t>Increased span since first seen, seen with calf but still limited history prior to biopsy</t>
  </si>
  <si>
    <t>Span of years prior to biopsy low, no info on calves, first seen as adult</t>
  </si>
  <si>
    <t>First seen early 2009 as juvenile, then biopsied twice at end of 2009. Never seen again</t>
  </si>
  <si>
    <t>Only seen in 2009-2010, first seen as prob subadult but no FA</t>
  </si>
  <si>
    <t>Only seen once prior to biopsied, adult female first seen</t>
  </si>
  <si>
    <t>Based on FA during sampling, only seen once before biopsy</t>
  </si>
  <si>
    <t>Span of years seen, limited sighting history</t>
  </si>
  <si>
    <t>Increased span since first seen, relative to age when first seen</t>
  </si>
  <si>
    <t>No sighting history prior to sample, first seen as adult female</t>
  </si>
  <si>
    <t>First seen as juvenile, then sub-adult before biopsy, span of years</t>
  </si>
  <si>
    <t>Only seen once, FA juvenile</t>
  </si>
  <si>
    <t>Age class assessment when first seen</t>
  </si>
  <si>
    <t>No FA</t>
  </si>
  <si>
    <t>Sex (G)</t>
  </si>
  <si>
    <t>No FA from PIFSC?</t>
  </si>
  <si>
    <t>Juvenile, no sex</t>
  </si>
  <si>
    <t>Adult, no sex</t>
  </si>
  <si>
    <t>Adult Male</t>
  </si>
  <si>
    <t>No FA from HMMC?</t>
  </si>
  <si>
    <t>Subadult, no sex</t>
  </si>
  <si>
    <t>Adult, Possible Male</t>
  </si>
  <si>
    <t>Adult Female</t>
  </si>
  <si>
    <t>Calf, no sex</t>
  </si>
  <si>
    <t>Juvenile, datasheet not digitized</t>
  </si>
  <si>
    <t>Adult, datasheet not digitized</t>
  </si>
  <si>
    <t>Adult (small), no sex</t>
  </si>
  <si>
    <t>Adult Female (from datasheet)</t>
  </si>
  <si>
    <t>FA?</t>
  </si>
  <si>
    <t>Subadult Male or Adult Female</t>
  </si>
  <si>
    <t>Adult Female size</t>
  </si>
  <si>
    <t>Date first seen</t>
  </si>
  <si>
    <t>M, RS, appears to be a YOY or jut a bit older</t>
  </si>
  <si>
    <t>M, RS</t>
  </si>
  <si>
    <t>M</t>
  </si>
  <si>
    <t>M (1 photo, full dorsal not visible but looks like adult male in 2010 sighting based on HS)</t>
  </si>
  <si>
    <t>Young Sub-adult?</t>
  </si>
  <si>
    <t>Older juvenile/young subadult</t>
  </si>
  <si>
    <t>M, RS, LES, G-sex</t>
  </si>
  <si>
    <t>Criteria for age class assessment when first seen (RS=relative size, M=markings, HS=head shape, LES=leading edge shape, Genetic Sex)</t>
  </si>
  <si>
    <t>M, RS, G-sex</t>
  </si>
  <si>
    <t>M, LES, G-sex</t>
  </si>
  <si>
    <t>Older Juvenile/Young subadult?</t>
  </si>
  <si>
    <t>RS, M, LES, G-sex</t>
  </si>
  <si>
    <t>Young subadult?</t>
  </si>
  <si>
    <t>Older subadult/Young adult?</t>
  </si>
  <si>
    <t>FA, RS</t>
  </si>
  <si>
    <t>(FA=adult), M, LES, G-sex</t>
  </si>
  <si>
    <t>SubAdult</t>
  </si>
  <si>
    <t>M, necropsy, tooth sectioning</t>
  </si>
  <si>
    <t>Older Juvenile/Young Subadult?</t>
  </si>
  <si>
    <t>Older Adult (at least 25yrs)</t>
  </si>
  <si>
    <t>Older SubAdult</t>
  </si>
  <si>
    <t>Young Adult?</t>
  </si>
  <si>
    <t>M, LES, G-sex (no FA)</t>
  </si>
  <si>
    <t>M, LES, G-sex, HIST (HS from 7/8/87)</t>
  </si>
  <si>
    <t>M, RS, calf</t>
  </si>
  <si>
    <t>Possible Subadult</t>
  </si>
  <si>
    <t>M, RS, LES</t>
  </si>
  <si>
    <t>Subadult/ Young Adult?</t>
  </si>
  <si>
    <t>M (1 photo, no FA)</t>
  </si>
  <si>
    <t>RS, M</t>
  </si>
  <si>
    <t>FA, M, LES, G-sex</t>
  </si>
  <si>
    <t>Young adult?</t>
  </si>
  <si>
    <t xml:space="preserve">(no FA), M, LES, G-sex </t>
  </si>
  <si>
    <t>Adult (18 years)</t>
  </si>
  <si>
    <t>M, HS, LES, G-sex, tooth sectioning</t>
  </si>
  <si>
    <t>Older subadult/Young Adult</t>
  </si>
  <si>
    <t>M, HIST</t>
  </si>
  <si>
    <t>Older Subadult/Young Adult?</t>
  </si>
  <si>
    <t>FA, M, Seen with calf</t>
  </si>
  <si>
    <t>FA, M, RS</t>
  </si>
  <si>
    <t>FA, M</t>
  </si>
  <si>
    <t>Juvenile (need FA from datasheet)</t>
  </si>
  <si>
    <t>(no FA), M</t>
  </si>
  <si>
    <t>Adult? - 397cm actual length, 1300lb est</t>
  </si>
  <si>
    <t>Adult from datasheet</t>
  </si>
  <si>
    <t>IC</t>
  </si>
  <si>
    <t>Social Cluster (1-5, IC = isolated cluster)</t>
  </si>
  <si>
    <t>Age_C,s1</t>
  </si>
  <si>
    <t>Aux (see notes for justification)</t>
  </si>
  <si>
    <t>Year first seen (Year_s1)</t>
  </si>
  <si>
    <t>Year biopsied (Year_b)</t>
  </si>
  <si>
    <t>best + 20</t>
  </si>
  <si>
    <t>Seen once prior to biopsy as possible sub-adult, indicating perhaps a younger adult at time of sampling? CR still low</t>
  </si>
  <si>
    <t>Parentage (G = genetics, P = photos)</t>
  </si>
  <si>
    <t>best + 15</t>
  </si>
  <si>
    <t>No sighting history prior to biopsy, no FA from biopsy, but photos indicate potentially a younger adult (15 years)</t>
  </si>
  <si>
    <t>Mother of HIPc574 (P)</t>
  </si>
  <si>
    <t>Span of years since first seen; but could be older - possible calf present when first seen; presumed offpsring from (P) first seen as calf in 2012</t>
  </si>
  <si>
    <t>Span of years since first seen; if (P) parentage true, then older, HIPc266 seen as probable subadult (F) in 2000; HIPc647 seen as calf in 2012</t>
  </si>
  <si>
    <t>Confidence rating and Aux notes 2022</t>
  </si>
  <si>
    <t>Mother of HIPc635 and HIPc896 (P)</t>
  </si>
  <si>
    <t>Span of years since first seen, no FA for for biopsy in 2001 but photos when first seen suggest potentially a younger adult</t>
  </si>
  <si>
    <t>best + 3</t>
  </si>
  <si>
    <t>best + 10</t>
  </si>
  <si>
    <t>Mother of offspring HIPc312 (G)</t>
  </si>
  <si>
    <t>No FA but photos when first seen indicate animal is older and physically mature male; limited sighting history</t>
  </si>
  <si>
    <t>FA consistent with photos when first seen indicating animal is older and physically mature male; increased years since first seen</t>
  </si>
  <si>
    <t>M,RS, LES, G-sex</t>
  </si>
  <si>
    <t>Span of years seen, first seen as older juvenile/probable sub-adult; used juvenile age for Age C,s1 and added years to Aux to account for within age class distinction when first seen</t>
  </si>
  <si>
    <t>best + 5</t>
  </si>
  <si>
    <t>Span of years since first seen, no FA until 14 years since first seen; photos when first seen indicate was younger individual (older sub-adult, perhaps sexually mature but not physically mature) so added years to Aux to account for within age class distinction</t>
  </si>
  <si>
    <t>Span of years since first seen, based on photos appears to be young adult or older sub-adult (perhaps sexually mature but not physically), father of offspring seen as juvenile in 2006 so plausible age to father offspring</t>
  </si>
  <si>
    <t>FA as adult and photos indicate likely older sub-adult/young adult (not physically mature male), but no prior sighting history</t>
  </si>
  <si>
    <t>Span of years seen increased, photos indicated likely older subadult/younger adult when first seen, no sex classification in field</t>
  </si>
  <si>
    <t>Mother of offspring of unknown ID (G); Mother of HIPc416 and HIPc842 (P)</t>
  </si>
  <si>
    <t>?</t>
  </si>
  <si>
    <t>FA as adult male (physically mature), but Aux based on back-calculation from age estimate from tooth sectioning, stranded animal (more precise). Age classification used for 15 year old adult male rather than physically mature adult male based on age tooth sectioning; max age using age class for best age (subadult)</t>
  </si>
  <si>
    <t>FA as adult (no sex) and photos classified as older subadult/younger adult (perhaps sexually mature but not physically) so used 15 year for Age C; no prior sighting history or other auxiliary info</t>
  </si>
  <si>
    <t>Mother OR offspring of HIPc157 (G); Mother of HIPc407 and HIPc718 (P)</t>
  </si>
  <si>
    <t>Separate minimum age Aux (if applicable, see notes for justification)</t>
  </si>
  <si>
    <t>Biopsied only 1 year after first seen, genetic parentage position (mother or offspring) not resolved, but if mother then would need to be at least 10 yrs older than HIPc157, who was seen as adult (female) in 2002 and known (G) to have had a calf before biopsied in 2003; given uncertainty in parentage position, minimum age set lower to sexually mature adult female age (10)</t>
  </si>
  <si>
    <t>Younger subadult</t>
  </si>
  <si>
    <t>LES, G-sex</t>
  </si>
  <si>
    <t>Older subadult</t>
  </si>
  <si>
    <t>Span of years since first seen increased, no genetic parentage info to date, could be older but no auxiliary info to better inform age est</t>
  </si>
  <si>
    <t>No FA when first seen, but photos indicate was younger subadult when first seen and high span of years since first seen lend higher confidence; FA'd as adult male indicating physical maturity and best age estimate here aligns with that (29 years)</t>
  </si>
  <si>
    <t>No FA when first seen, but photos indicate was younger subadult when first seen and high span of years since first seen lend higher confidence; FA'd as adult male in next 2 year biopsy indicating physical maturity and best age estimate here aligns with that (27 years)</t>
  </si>
  <si>
    <t>Probable adult when first seen, span of years, age from tooth sectioning not in catalog? Stranded, if this age tooth sectioning is correct then high confidence</t>
  </si>
  <si>
    <t>Offspring of father unknown (G)</t>
  </si>
  <si>
    <t>Mother of HIPc363, HIPc717 (P)</t>
  </si>
  <si>
    <t>Offspring of mother HIPc212 and father HIPc132 (G)</t>
  </si>
  <si>
    <t>Offspring of mother HIPc212 (G)</t>
  </si>
  <si>
    <t>Offspring of HIPc145 (P)</t>
  </si>
  <si>
    <t>Offspring of HIPc208 (P)</t>
  </si>
  <si>
    <t>Offspring of father HIPc132 (G)</t>
  </si>
  <si>
    <t>Mother of offspring HIPc396 (G)</t>
  </si>
  <si>
    <t>Offspring of father with unknown ID (G)</t>
  </si>
  <si>
    <t>Offspring of HIPc353 (P)</t>
  </si>
  <si>
    <t>Offspring of HIPc266 (P)</t>
  </si>
  <si>
    <t>6 year span between first seen and biopsy date, but limited auxiliary info to indicate within age class distinction. FA at biopsy did not include sex classification, so could be younger adult male</t>
  </si>
  <si>
    <t>Year last seen (Year_sl)</t>
  </si>
  <si>
    <t>Seen once prior to biopsy as possible sub-adult, indicating perhaps a younger adult at time of sampling? CR still low. (P) parentage of ID that was seen as subadult in 2016</t>
  </si>
  <si>
    <t>Time since first seen, FA at biopsy would be consistent with younger adult when first seen and biopsied 8 years earlier</t>
  </si>
  <si>
    <t>Span of years since first seen, first seen as probable sub-adult and through several years leading up to biopsy, then FA as adult at time of sampling; both offspring from (P) presumably born after sampling</t>
  </si>
  <si>
    <t>Span of years since first seen, photos from when first seen indicate was younger and FA at sampling indicates physically mature male</t>
  </si>
  <si>
    <t>Span of years since first seen; first seen as adult, and FA as adult but no other evidence to make within age class distinctions (older or younger)</t>
  </si>
  <si>
    <t>Age estimate from tooth sectioning, stranded animal (more precise); see notes for first biopsy sample</t>
  </si>
  <si>
    <t>Photos when first seen suggest was younger sub-adult, then 4 years later older subadult/younger adult; FA at sampling adult (no sex) which affirms not physically mature adult male but very likely sexually mature</t>
  </si>
  <si>
    <t>Span of years since first seen, first seen as older subadult from photos (used subadult age C and added years to Aux to account for within age class distinction), FA as adult male (physically mature) at sampling and best age estimate aligns with this (27 years)</t>
  </si>
  <si>
    <t>Age based on age/sex classification when first seen (Age_C,s1)</t>
  </si>
  <si>
    <t>Span of years between last seen and biopsy (Year_sl - Year_b)</t>
  </si>
  <si>
    <t>Span of years between biopsy and first seen (Year_b - Year_s1)</t>
  </si>
  <si>
    <t>Age based on one age/sex classification lower than that when first seen (Age_C-1,s1)</t>
  </si>
  <si>
    <t>Maximum age estimate rule based on best age confidence rating (Age_c_maxCR)</t>
  </si>
  <si>
    <t>Sampled first year seen/no prior history, mother of unk ID (G) so added years to Aux so that minimum age is 10 years/sexually mature; parentage from (P), offspring born after sampling</t>
  </si>
  <si>
    <t>Offspring of father HIPc163 (G); mom of HIPc913 (P)</t>
  </si>
  <si>
    <t>Span of years seen, first seen as younger individual (older juv/young adult) so added years to Aux to account for within age class distinction, and then assessed in field as adult male at time of biopsy, so calculated age estimate near the 25 year physically mature range</t>
  </si>
  <si>
    <t>First seen as older subadult/younger adult so added years  to Aux to account for within age class distinction; moderate span of years seen; genetic parentage but this ID in offspring position, parentage from photo-ID but offspring born after sampling</t>
  </si>
  <si>
    <t>First seen in 1986 as older juvenile/young subadult (added years to Aux to account for within age class distinction), FA'd as adult when sampled; span of years seen</t>
  </si>
  <si>
    <t>Limited sighting history prior to biopsy, first seen as older subadult/young adult; parentage inferred from (P) but presumed offspring were likely born several years after sampling</t>
  </si>
  <si>
    <t>FA'd as adult male at sampling, so best age calculation of 21 years aligns well, although low-moderate span of years seen prior to biopsy and no within age class distinction when first seen</t>
  </si>
  <si>
    <t>Possible adult</t>
  </si>
  <si>
    <t>LES but no calf present</t>
  </si>
  <si>
    <t>Limited history prior to biopsy; first seen 2 years before biopsy, likely younger adult. FA at sampling was adult (no sex classification), so likely sub-adult/young adult age</t>
  </si>
  <si>
    <t xml:space="preserve">No history prior to sampling, but genetic parentage indicates had to have been older (based on span of years seen for offspring), so years added to Aux to account for this </t>
  </si>
  <si>
    <t>Span of years since first seen; perhaps younger adult when first seen, and few years later underwater photos indicate adult male from head shape; no sex classification in FA at sampling</t>
  </si>
  <si>
    <t>Late Subadult/early adult</t>
  </si>
  <si>
    <t>First seen as younger adult (around 15 years); span of years longer, FA'd as adult male so physically mature at sampling, which aligns with calculated age estimates</t>
  </si>
  <si>
    <t xml:space="preserve">best + 2 </t>
  </si>
  <si>
    <t>First seen as young subadult, sampled a few years later and FA also a subadult so have higher confidence; might be a bit older given age of sibling (same mom from genetic parentage) if considering inter-calf intervals for mom</t>
  </si>
  <si>
    <t>best + 2</t>
  </si>
  <si>
    <t>First seen as juvenile, biopsied 3 years later and FA was also juvenile; high confidence since younger animal, span of years seen and affirming FA</t>
  </si>
  <si>
    <t xml:space="preserve">First seen as juvenile and FA'd as juvenile at first biopsy (above); span of years increased and FA'd as adult (no sex classification), so plausible that adult female-sized male aka sub-adult male/young adult male and best age is close to this </t>
  </si>
  <si>
    <t>First seen as older sub-adult/young adult (Aux years account for this), but no FA at sampling; moderate span of years seen also support CR</t>
  </si>
  <si>
    <t>Limited history prior to biopsy, but first seen as older subadult/young adult (Aux years account for this); but no FA at sampling; precision may be lower</t>
  </si>
  <si>
    <t>First seen as juvenile 2 years before sampling; FA'd as subadult at sampling but no sex classification, so although is male could be sub-adult female sized and thus an older juvenile male</t>
  </si>
  <si>
    <t xml:space="preserve">No history prior to sampling nor genetic parentage; no FA at sampling from PIFSC; age classification from photos based on markings only </t>
  </si>
  <si>
    <t>Seen once within same year prior to sampling, but FA affirms subadult age classification within same year; one year added to Aux since first classified as subadult in the beginning of the sampling year and then sampled at the end of the sampling year</t>
  </si>
  <si>
    <t>Seen once within same year prior to sampling; FA as calf at sampling, and first seen earlier in the year as juvenile from photos; given FA as calf (stronger evidence), did not add a year to Aux to account for span of ~1 year when first seen earlier in year to sample at end of year, as was done for HIPc351</t>
  </si>
  <si>
    <t>First seen as juvenile, then FA'd as subadult. Based on span of years seen and age at sexual maturity for females, calculated age is that of adult. Based on FA of subadult, can be confident that this individual was subadult or young adult at time of sampling; because of this, rule for maximum age estimate calculation was based on that for subadults and not adults to more accurately reflect plausible max age based on confidence</t>
  </si>
  <si>
    <t>Biopsied when first seen and classified as adult; seen with calf at sampling, but evidence for parentage in entire sighting history not compelling enough to presume was her offspring</t>
  </si>
  <si>
    <t>Biopsied when first seen and classified as juvenile, span of years increased so high confidence that this is subadult or young adult; maximum age rule based on confidence rating rule for subadults, since there is strong evidence for this animal being younger</t>
  </si>
  <si>
    <t>Biopsied when first seen and classified as juvenile; confidence lower since no history prior to sampling, no within age class distinction</t>
  </si>
  <si>
    <t>Biopsied when first seen and classified as juvenile; confidence lower since no history prior to sampling, no within age class distinction, no FA</t>
  </si>
  <si>
    <t>First seen as juvenile, then biopsied 10 years later and FA'd as adult female size, which is very similar to size of subadult males, so high confidence in age of this animal</t>
  </si>
  <si>
    <t>First seen as juvenile and biopsied ~ 20 days later and FA'd as juvenile; no within age class distinctions, but younger animal</t>
  </si>
  <si>
    <t xml:space="preserve">First seen as adult in 2002 (and sampled as adult), span of years increased to this sample; genetic parentage indicates is the mother of HIPc396 who was first seen as an adult in 2011, so this ID needs to be at least 10 yrs older. Offspring has very limited sighting history, so hard to know if older/younger adult; therefore, this ID could be older </t>
  </si>
  <si>
    <t xml:space="preserve">First seen as adult when sampled; genetic parentage indicates is the mother of HIPc396 who was first seen as an adult in 2011, so this ID needs to be at least 10 yrs older. Offspring has very limited sighting history, so hard to know if older/younger adult; therefore, this ID could be older </t>
  </si>
  <si>
    <t>Sampled when first seen as probable subadult, seen later as adult; no FA; confidence rating is 2 over one since photos indicate likely subadult/younger than adult</t>
  </si>
  <si>
    <t>Sampled when first seen as  subadult, seen later as adult; confidence rating is 2 over one since photo age classification agrees with FA</t>
  </si>
  <si>
    <t>Juvenile?</t>
  </si>
  <si>
    <t>High confidence due to span of years seen relative to age class when first seen (juvenile); FA of adult aligns with age estimate</t>
  </si>
  <si>
    <t>FA is juvenile, but this ID seen over span of 8 years and likely young juvenile when first seen, so at minimum 7 years old; perhaps smaller subadult female</t>
  </si>
  <si>
    <t>First seen as juvenile and biopsied one year later (FA juvenile); no within age class distinction, but confident that juvenile/younger animal</t>
  </si>
  <si>
    <t>First seen as juvenile, biopsied 4 years later and FA'd as juvenile; best age estimate around cusp of juvenile/subadult, so could be smaller/younger subadult female</t>
  </si>
  <si>
    <t>First seen at stranding when sampled; confidence rating is 1, so all age estimates follow rule for individuals with limited information</t>
  </si>
  <si>
    <t>First seen as calf and photo ID notes indicate that it looked like YOY or just a bit older, so combined with span of years seen at sampling and juvenile FA at sampling, have high confidence in age estimate</t>
  </si>
  <si>
    <t>First seen as juvenile, then biopsied two years later; FA was adult, but not CRC FA, so age range made wider to account for uncertainty</t>
  </si>
  <si>
    <t>First seen as juvenile; span of years seen at sampling relative to age class when first seen; FA as subadult, so combined with age calculations high confidence that this individual is a subadult</t>
  </si>
  <si>
    <t>Age_best</t>
  </si>
  <si>
    <t xml:space="preserve">Estimate </t>
  </si>
  <si>
    <t>Estimate variable</t>
  </si>
  <si>
    <t>Best age point estimate</t>
  </si>
  <si>
    <t>Equation</t>
  </si>
  <si>
    <t>Age_C,s1 + (Year_b - Year_s1) +/- Aux</t>
  </si>
  <si>
    <t>Minimum age point estimate</t>
  </si>
  <si>
    <t>Age_min</t>
  </si>
  <si>
    <t>Age_C-1,s1 + (Year_b - Year_s1) +/- Aux</t>
  </si>
  <si>
    <t>Age_max</t>
  </si>
  <si>
    <t>Maximum age point estimate, non-adults</t>
  </si>
  <si>
    <t>Age_CmaxCR</t>
  </si>
  <si>
    <t>Maximum age point estimate, adults</t>
  </si>
  <si>
    <t>IF Age_CmaxCR &lt; 65 - (Year_ls - Year_b), THEN Age_CmaxCR; IF 65 - (Year_ls - Year_b) &lt; Age_CmaxCR, THEN 65 - (Year_ls - Year_b)</t>
  </si>
  <si>
    <t xml:space="preserve">Term </t>
  </si>
  <si>
    <t>(Year_b - Year_s1)</t>
  </si>
  <si>
    <t>number of years between biopsied year (b) and year first seen (s1)</t>
  </si>
  <si>
    <t>Aux</t>
  </si>
  <si>
    <t>increase or decrease in age point estimate inconsideration of auxiliary information (see details on auxiliary information in methods document); justifications for Aux years are provided in notes/comments column</t>
  </si>
  <si>
    <t>(Year_ls - Year_b)</t>
  </si>
  <si>
    <t>number of years between when the year the ID was last seen (ls) and biopsied year (b)</t>
  </si>
  <si>
    <t>Age/sex classification</t>
  </si>
  <si>
    <t>Age value for Age_C (see equations sheet)</t>
  </si>
  <si>
    <t>Adult female</t>
  </si>
  <si>
    <t>10 years (i.e., age at sexual maturity)</t>
  </si>
  <si>
    <t>Adult male, physically mature</t>
  </si>
  <si>
    <t>25 years (indicated in field assessment (FA) or photos)</t>
  </si>
  <si>
    <t>15 years; from FA or photos</t>
  </si>
  <si>
    <t>Adult male, sexually mature/younger</t>
  </si>
  <si>
    <t>Sub-adult female</t>
  </si>
  <si>
    <t>6 years</t>
  </si>
  <si>
    <t>Sub-adult male</t>
  </si>
  <si>
    <t>9 years</t>
  </si>
  <si>
    <t>Juvenile (male and female)</t>
  </si>
  <si>
    <t>3 years</t>
  </si>
  <si>
    <t>Calf (male and female)</t>
  </si>
  <si>
    <t>0-3 (information from sightings and photographs (e.g., relative size) inform age point within 0-3)</t>
  </si>
  <si>
    <t>First seen when biopsied and FA was adult, no other auxiliary information</t>
  </si>
  <si>
    <t>Limited sighting history, but one level of auxiliary information available (e.g., physically mature male)</t>
  </si>
  <si>
    <t>Sighting history and/or auxiliary information provide reasonable evidence for age, although precision may be low</t>
  </si>
  <si>
    <t>Sighting history and auxiliary information provide strong evidence for age (e.g., long-term sighting history/span of years seen and/or genetic parentage information); younger individual so range of plausible ages is narrower</t>
  </si>
  <si>
    <t>Extensive sighting history and/or genetic parentage; age from tooth sectioning (stranded animals only); younger individual so range of plausible ages is narrower (especially when sighted several times)</t>
  </si>
  <si>
    <t>General criteria</t>
  </si>
  <si>
    <t>lower age point within the range for the individual's age/sex classification (C; adult, sub-adult, or juvenile) when first seen (s1 = sighting 1); see age values for C in 'age_values'. Therefore, (C-1) indicates one age classification lower (i.e., if C = adult, then C-1 = subadult)</t>
  </si>
  <si>
    <t>maximum age estimate for the individual based on age/sex classification and scaled by confidence rating, CR (i.e., how much information we have to be confident in the best age estimate); see confidence ratings for criteria</t>
  </si>
  <si>
    <t>Adults: IF Age_CmaxCR &lt; 65 - (Year_ls - Year_b), THEN Age_max = Age_CmaxCR; ELSE, Age_max = 65 - (Year_ls - Year_b)</t>
  </si>
  <si>
    <t>CR</t>
  </si>
  <si>
    <t>1 or 2</t>
  </si>
  <si>
    <t>Age_best + 20 years</t>
  </si>
  <si>
    <t>Age_best + 15 years</t>
  </si>
  <si>
    <t>Age_best + 10 years</t>
  </si>
  <si>
    <t>Sub-adults</t>
  </si>
  <si>
    <t>4 or 5</t>
  </si>
  <si>
    <t>Age_best + 5 years</t>
  </si>
  <si>
    <t>Age_best + 3 years</t>
  </si>
  <si>
    <t>Juveniles</t>
  </si>
  <si>
    <t>Age_max rule</t>
  </si>
  <si>
    <t>Age_best + 2 years</t>
  </si>
  <si>
    <t>For adults with limited information</t>
  </si>
  <si>
    <t>M, RS, calf?</t>
  </si>
  <si>
    <t>Best age point estimate at time of sampling, estimated in 2022</t>
  </si>
  <si>
    <t>Best age point estimate confidence rating (CR) (1=low, 5=high), estimated in 2022</t>
  </si>
  <si>
    <t>Minimum age point at time of sampling, estimated in 2022</t>
  </si>
  <si>
    <t>Maximum age point at time of sampling based on confidence rating rule, estimated in 2022</t>
  </si>
  <si>
    <t>Maximum age point at time of sampling considering span of years between last seen and biopsy (Year_sl - Year_b), ADULTS ONLY</t>
  </si>
  <si>
    <t>Although FA is juvenile, this ID has been observed over a span of 9 years at time of this sample, so can infer from FA that individual appeared young; confidence from span of years relative to age when first seen</t>
  </si>
  <si>
    <t>First seen as older subadult adult so added years  to Aux to account for within age class distinction; moderate span of years seen; span of years; FA at biopsy did not include sex classification, and best age calculated is near typical age of physically mature males, so could be a bit younger</t>
  </si>
  <si>
    <t>best +  20</t>
  </si>
  <si>
    <t xml:space="preserve">First seen as calf, span of years seen relative to young age so have high confidence; however, no FA at sampling </t>
  </si>
  <si>
    <t>PIFSC FA not considered</t>
  </si>
  <si>
    <t>M, RS, HS</t>
  </si>
  <si>
    <t>ADULT maximum age estimate: lowest of the two maximum age estimates (confidence rating OR last year seen)</t>
  </si>
  <si>
    <t>Father OR offspring HIPc207 (G; less resolved)</t>
  </si>
  <si>
    <t xml:space="preserve">Genetic parentage info not entirely resolved; could be offspring instead of father, and photo-ID evidence points to this being a younger individual. Therefore, parentage info was not used to estimate this as a much older and matured adult male and photo-ID evidence was weighted greater. Intermediate confidence from photos that this individual was an older juvenile/young subadult at first sampling </t>
  </si>
  <si>
    <t xml:space="preserve">Span of years increased since first biopsy; morphology suggest animal is young at sampling, and FA aligns with adult-sized female/sub-adult male (agrees with estimated age). See notes on first sample for reason why genetic parentage was not weighted as strongly in this case </t>
  </si>
  <si>
    <t>Mother of offspring HIPc207 BUT ordinality not resolved (G)</t>
  </si>
  <si>
    <t>Offspring of mother HIPc221 and father HIPc210 BUT ordinality not resolved (G)</t>
  </si>
  <si>
    <t>Father of HIPc384 but ordinality less resolved (G)</t>
  </si>
  <si>
    <t>Offspring of father HIPc015 but ordinality less resolved (G)</t>
  </si>
  <si>
    <t xml:space="preserve">First seen as juvenile (no within age class distinction), biopsied 4 years later and FA'd as subadult (no sex classification); although best age estimate is not at male subadult age, it is close so FA and best age estimate are reasonable. Genetic parentage info is not as confident (could be father not offspring), but photo-ID evidence supports ordinality of offspring </t>
  </si>
  <si>
    <t xml:space="preserve">Span of years since first seen, genetic parentage of offspring that was probably born ~ 2004 (1st seen as juvenile female in 2007), so this ID had to be sexually mature in 2004, but first seen as adult and no w/i class distinctions so could be older. Genetic parentage information not as strongly resolved, but photo-ID evidence by and large supports ordinality </t>
  </si>
  <si>
    <t>Father of offspring HIPc281, HIPc367 (G; less resolved, see notes)</t>
  </si>
  <si>
    <t xml:space="preserve">Sampled 2 years after first seen, no FA; first encounter photos indicate adult, then when sampled photos indicate individual is physically mature/older male (at least 25 years). Used this Aux information to support 25 year estimate when biopsied; sampled offspring (G) likely born after this ID was biopsied. (G) info not resolved for offspring HIPc367 and less resolved for HIPc281, but both of those individuals are juveniles so ordinality is likely fine. </t>
  </si>
  <si>
    <t>Offspring of mother HIPc157 (G; less resolved)</t>
  </si>
  <si>
    <t xml:space="preserve">FA as adult (no sex) and photos classified as sub-adult; FA could allude to adult-sized female or sub-adult sized male (ID here is male), so used sub-adult for Age C,s1 and added years to aux to balance adult FA. (G) ordinality less resolved (i.e., could be father not offspring), but photo-ID evidence suggest it's a younger animal, so ordinality may be sound. </t>
  </si>
  <si>
    <t xml:space="preserve">No age from tooth sectioning available, but span of years increased; no FA, photos when first seen classified as sub-adult; FA when first seen could allude to adult-sized female or sub-adult sized male (ID here is male), so used sub-adult for Age C,s1 and added years to aux to balance adult FA. (G) ordinality less resolved (i.e., could be father not offspring), but photo-ID evidence suggest it's a younger animal, so ordinality may be sound. </t>
  </si>
  <si>
    <t>Offspring of mother HIPc158 (G; less resolved)</t>
  </si>
  <si>
    <t xml:space="preserve">First seen as juvenile, then biopsied again 1 year later and FA subadult, both FA, aux years added to shift best estimate closer to FA age classification at time of sampling; only seen twice. (G) ordinality less resolved, but HIPc158 appears to be older and larger in photos so ordinality is sound. </t>
  </si>
  <si>
    <t>Offspring of mother HIPc199 and father unknown ID (G; less resolved mother); possible mom of HIPc577, HIPc916 (P)</t>
  </si>
  <si>
    <t>No FA and sample from first sighting, but next year when sampled was FA'd as an adult; photos indicate it was likely a younger adult, so confidence rating = 2, not 1; presumed offspring from (P) likely born several years after sampling. (G) ordinality less resovled, but from photos ordinality appears to be sound (i.e., presumed mother older and larger)</t>
  </si>
  <si>
    <t>Mom of HIPc193 (G; less resolved)</t>
  </si>
  <si>
    <t>Adult when first seen, span of years, age from tooth sectioning used as best estimate (added years to aux to meet estimate), Aux years also align with plausible age of offspring from (G). (G) ordinality less resolved, but photo ID evidence supports ordinality</t>
  </si>
  <si>
    <t>Offspring of mother HIPc212 (G; less resolved); Mom of HIPc641, HIPc917 (P)</t>
  </si>
  <si>
    <t xml:space="preserve">First seen as probable sub-adult, then FA 3 years later was also subadult. Confirming age class assessments for younger individual drive confidence rating, as span of years seen is lower; info on presumed parentage from (P) but presumed calves born several years after biopsy. (G) ordinality less resolved, but out of the less confident dyads it is the most confident (so no changes in age estimates from this uncertainty). </t>
  </si>
  <si>
    <t>Mother OR of offspring HIPc310 (G); Mother of HIPc808 (P)</t>
  </si>
  <si>
    <t>Span of years seen; first seen as possible adult and adult FA at sampling; genetic parentage not resolved but based on photos likely mother of offspring that was likely born around 1998, meaning this ID would need to be at least 10 years older (born 1988) - used this to add years to Aux so that minimum age reflected minimum age to have had offspring. Aux years added for this is small, so genetic parentage uncertainty not weighted heavily</t>
  </si>
  <si>
    <t>Offspring OR mother of HIPc216 (G); Possible mother of HIPc809 (P)</t>
  </si>
  <si>
    <t>First seen as older juvenile/young subadult, so confidence rating justified by young age when first seen combined with span of years between first seen and biopsied; FA adult. (G) ordinality not resolved, but photoID/sighting evidence as younger individual supports ordinality of HIPc216 being mother not offspring of this individual</t>
  </si>
  <si>
    <t>Offspring of mother HIPc120 (G; less resolved)</t>
  </si>
  <si>
    <t>First seen as juvenile one year before sampling, FA'd as juvenile so high confidence due to young age. (G) ordinality less resolved but age classification differences support current ordinality (this is offspring not parent)</t>
  </si>
  <si>
    <t>Offspring of mother HIPc382 (G; less resolved)</t>
  </si>
  <si>
    <t>Mother of offspring HIPc230 (G; less resolved)</t>
  </si>
  <si>
    <t xml:space="preserve">First seen as adult, biopsied a few years later; mother OR offspring of HIPc230 (G) who was estimated to be 34 years old in 2011 (high confidence). Due to uncertainty in ordinality in (G), and considering how early HIPc230 was seen, genetic parentage did not contribute to this individual's derived age estimate. </t>
  </si>
  <si>
    <t>Span of years since first seen drive confidence rating, as no within age class distinctions made when first seen and when biopsied so could be older than this; genetic parentage that this ID is mother OR offspring of HIPc382 (ordinality less resolved). because this ID was seen so much earlier than HIPc382, and uncertainty in ordinality for (G), genetic parentage info was not incorporated in derived age estimate</t>
  </si>
  <si>
    <t>Offspring OR mother of HIPc220, offspring of father HIPc160 (G)</t>
  </si>
  <si>
    <t>First seen as adult and biopsied one year later, FA'd as adult; no other auxiliary information to inform age estimates. (G) ordinality for mother/offspring relationship not resolved, and no info to change estimate based on this uncertainty</t>
  </si>
  <si>
    <t>First seen as probable juvenile, then FA'd as adult female at time of biopsy - genetic sex is male and so was adult-female sized which overlaps with size of sub-adult males and young adult males, so high confidence this is older subadult or younger adult; span of years seen. Max confidence rating rule for sub-adults used since there is high confidence that this is a younger individual</t>
  </si>
  <si>
    <t>First seen as younger individual (years added to Aux to account for within age class distinction), and FA'd as adult at sampling. Confidence higher because younger individual, moderate span of years seen. Subadult max age confidence rating rule applied because we have high confidence that this is a younger adult</t>
  </si>
  <si>
    <t>Sampled first year seen/no prior history; based on photos and age classifications forward in time, FA overruled and probable subadult used as age classification here . no parentage info, no within age class distinctions from photos. Lower confidence rating due to limited sighting history and differences in FA and photos</t>
  </si>
  <si>
    <t xml:space="preserve">best + 5 </t>
  </si>
  <si>
    <t>Probable younger adult</t>
  </si>
  <si>
    <t>Sampled when first seen as adult, no prior history, no genetic parentage info to date. Photos indicate could be a younger individual, but still uncertainty and could be older</t>
  </si>
  <si>
    <t xml:space="preserve">No FA, but photos when first seen indicate likely older juvenile/young subadult, added years to Aux to account for this within age class distinction; limited sighting history; used sub-adult classification for max age estimate since we know this is a younger individual </t>
  </si>
  <si>
    <t>younger subadult/older Juvenile</t>
  </si>
  <si>
    <t>leading edge shape (older Juvenile/younger subadult), G-sex, M = subadult or adult, could be stunted?</t>
  </si>
  <si>
    <t xml:space="preserve"> younger subadult/older Juvenile</t>
  </si>
  <si>
    <t xml:space="preserve">Span of years seen increased but still limited sighting history. First seen as probable sub-adult and FA for this biopsy was small/young adult, so more confidence that it's a younger individual but precision could be low (CR = 3). Maximum age estimate rule based on CR for sub-adults was applied instead of that for adults (best + 20), since we have information supporting it is a younger individual. </t>
  </si>
  <si>
    <t>(FA=adult), RS, M, LES, G-sex</t>
  </si>
  <si>
    <t>(FA=adult), RS,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</si>
</sst>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2"/>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9">
    <xf numFmtId="0" fontId="0" fillId="0" borderId="0" xfId="0"/>
    <xf numFmtId="0" fontId="0" fillId="0" borderId="1" xfId="0" applyFill="1" applyBorder="1" applyAlignment="1">
      <alignment horizontal="center"/>
    </xf>
    <xf numFmtId="15" fontId="0" fillId="0" borderId="1" xfId="0" applyNumberFormat="1" applyFill="1" applyBorder="1" applyAlignment="1">
      <alignment horizontal="center"/>
    </xf>
    <xf numFmtId="1" fontId="0" fillId="0" borderId="1" xfId="0" applyNumberFormat="1" applyFill="1" applyBorder="1" applyAlignment="1">
      <alignment horizontal="center"/>
    </xf>
    <xf numFmtId="0" fontId="0" fillId="0" borderId="0" xfId="0" applyFill="1"/>
    <xf numFmtId="0" fontId="1" fillId="0" borderId="2" xfId="0" applyFont="1" applyBorder="1"/>
    <xf numFmtId="0" fontId="0" fillId="0" borderId="1" xfId="0" applyNumberFormat="1" applyFill="1" applyBorder="1" applyAlignment="1">
      <alignment horizontal="center"/>
    </xf>
    <xf numFmtId="0" fontId="0" fillId="0" borderId="0" xfId="0" applyAlignment="1">
      <alignment horizontal="center"/>
    </xf>
    <xf numFmtId="0" fontId="0" fillId="3" borderId="1" xfId="0" applyFill="1" applyBorder="1" applyAlignment="1">
      <alignment horizontal="center"/>
    </xf>
    <xf numFmtId="1" fontId="0" fillId="3" borderId="1" xfId="0" applyNumberFormat="1" applyFill="1" applyBorder="1" applyAlignment="1">
      <alignment horizontal="center"/>
    </xf>
    <xf numFmtId="1" fontId="0" fillId="0" borderId="1" xfId="0" applyNumberFormat="1" applyFill="1" applyBorder="1" applyAlignment="1">
      <alignment horizontal="left"/>
    </xf>
    <xf numFmtId="0" fontId="1" fillId="0" borderId="1" xfId="0" applyFont="1" applyFill="1" applyBorder="1" applyAlignment="1">
      <alignment horizontal="center" vertical="center" wrapText="1"/>
    </xf>
    <xf numFmtId="0" fontId="0" fillId="0" borderId="1" xfId="0" applyFill="1" applyBorder="1" applyAlignment="1">
      <alignment horizontal="left"/>
    </xf>
    <xf numFmtId="0" fontId="0" fillId="0" borderId="1" xfId="0" applyBorder="1"/>
    <xf numFmtId="14" fontId="0" fillId="0" borderId="0" xfId="0" applyNumberFormat="1"/>
    <xf numFmtId="0" fontId="0" fillId="0" borderId="1" xfId="0" applyFill="1" applyBorder="1"/>
    <xf numFmtId="0" fontId="0" fillId="0" borderId="1" xfId="0" applyNumberFormat="1" applyBorder="1"/>
    <xf numFmtId="0" fontId="0" fillId="2" borderId="1" xfId="0" applyFill="1" applyBorder="1"/>
    <xf numFmtId="14" fontId="0" fillId="0" borderId="1" xfId="0" applyNumberFormat="1" applyBorder="1"/>
    <xf numFmtId="0" fontId="0" fillId="0" borderId="1" xfId="0" quotePrefix="1" applyNumberFormat="1" applyBorder="1"/>
    <xf numFmtId="15" fontId="0" fillId="0" borderId="1" xfId="0" applyNumberFormat="1" applyBorder="1"/>
    <xf numFmtId="0" fontId="1" fillId="3" borderId="1" xfId="0" applyFont="1" applyFill="1" applyBorder="1" applyAlignment="1">
      <alignment horizontal="center" vertical="center" wrapText="1"/>
    </xf>
    <xf numFmtId="0" fontId="0" fillId="3" borderId="1" xfId="0" applyFont="1" applyFill="1" applyBorder="1" applyAlignment="1">
      <alignment horizontal="center"/>
    </xf>
    <xf numFmtId="0" fontId="1" fillId="0" borderId="0" xfId="0" applyFont="1"/>
    <xf numFmtId="0" fontId="0" fillId="3" borderId="1" xfId="0" applyFill="1" applyBorder="1" applyAlignment="1"/>
    <xf numFmtId="1" fontId="0" fillId="3" borderId="1" xfId="0" applyNumberFormat="1" applyFill="1" applyBorder="1" applyAlignment="1"/>
    <xf numFmtId="0" fontId="3" fillId="0" borderId="1" xfId="0" applyFont="1" applyFill="1" applyBorder="1" applyAlignment="1">
      <alignment horizontal="center"/>
    </xf>
    <xf numFmtId="0" fontId="3" fillId="0" borderId="1" xfId="0" applyFont="1" applyFill="1" applyBorder="1"/>
    <xf numFmtId="15" fontId="3" fillId="0" borderId="1" xfId="0" applyNumberFormat="1" applyFont="1" applyFill="1" applyBorder="1" applyAlignment="1">
      <alignment horizontal="center"/>
    </xf>
    <xf numFmtId="0" fontId="3" fillId="0" borderId="1" xfId="0" applyNumberFormat="1" applyFont="1" applyFill="1" applyBorder="1" applyAlignment="1">
      <alignment horizontal="center"/>
    </xf>
    <xf numFmtId="0" fontId="3" fillId="3" borderId="1" xfId="0" applyFont="1" applyFill="1" applyBorder="1" applyAlignment="1">
      <alignment horizontal="center"/>
    </xf>
    <xf numFmtId="0" fontId="3" fillId="3" borderId="1" xfId="0" applyFont="1" applyFill="1" applyBorder="1" applyAlignment="1"/>
    <xf numFmtId="0" fontId="3" fillId="0" borderId="1" xfId="0" applyFont="1" applyFill="1" applyBorder="1" applyAlignment="1">
      <alignment horizontal="left"/>
    </xf>
    <xf numFmtId="1" fontId="3" fillId="0" borderId="1" xfId="0" applyNumberFormat="1" applyFont="1" applyFill="1" applyBorder="1" applyAlignment="1">
      <alignment horizontal="center"/>
    </xf>
    <xf numFmtId="0" fontId="3" fillId="0" borderId="1" xfId="0" applyNumberFormat="1" applyFont="1" applyBorder="1"/>
    <xf numFmtId="0" fontId="3" fillId="0" borderId="0" xfId="0" applyFont="1"/>
    <xf numFmtId="164" fontId="4" fillId="0" borderId="1" xfId="0" applyNumberFormat="1"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applyAlignment="1">
      <alignment horizontal="center"/>
    </xf>
    <xf numFmtId="0" fontId="0" fillId="0" borderId="0" xfId="0" applyBorder="1"/>
    <xf numFmtId="0" fontId="0" fillId="2" borderId="0" xfId="0" applyFill="1"/>
    <xf numFmtId="0" fontId="4" fillId="0" borderId="0" xfId="0" applyFont="1"/>
    <xf numFmtId="0" fontId="1" fillId="0" borderId="0" xfId="0" applyFont="1" applyAlignment="1">
      <alignment horizontal="center"/>
    </xf>
    <xf numFmtId="0" fontId="0" fillId="0" borderId="2" xfId="0" applyBorder="1"/>
    <xf numFmtId="0" fontId="0" fillId="0" borderId="0" xfId="0" applyFill="1" applyBorder="1" applyAlignment="1">
      <alignment horizontal="center"/>
    </xf>
    <xf numFmtId="0" fontId="0" fillId="0" borderId="0" xfId="0" applyAlignment="1">
      <alignment horizontal="left"/>
    </xf>
    <xf numFmtId="0" fontId="6" fillId="3" borderId="1" xfId="0" applyFont="1" applyFill="1" applyBorder="1" applyAlignment="1">
      <alignment horizontal="center"/>
    </xf>
    <xf numFmtId="14" fontId="0" fillId="0" borderId="1" xfId="0" applyNumberFormat="1" applyFill="1" applyBorder="1"/>
    <xf numFmtId="0" fontId="0" fillId="0" borderId="1" xfId="0" applyNumberFormat="1" applyFill="1" applyBorder="1"/>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128"/>
  <sheetViews>
    <sheetView tabSelected="1" zoomScale="90" zoomScaleNormal="90" workbookViewId="0">
      <pane xSplit="5" ySplit="1" topLeftCell="F19" activePane="bottomRight" state="frozen"/>
      <selection pane="topRight" activeCell="E1" sqref="E1"/>
      <selection pane="bottomLeft" activeCell="A2" sqref="A2"/>
      <selection pane="bottomRight" activeCell="H49" sqref="H49"/>
    </sheetView>
  </sheetViews>
  <sheetFormatPr defaultColWidth="11.42578125" defaultRowHeight="15" x14ac:dyDescent="0.25"/>
  <cols>
    <col min="1" max="1" width="9.28515625" bestFit="1" customWidth="1"/>
    <col min="2" max="2" width="15.28515625" bestFit="1" customWidth="1"/>
    <col min="3" max="3" width="30.5703125" bestFit="1" customWidth="1"/>
    <col min="4" max="4" width="12.140625" customWidth="1"/>
    <col min="5" max="5" width="15.5703125" bestFit="1" customWidth="1"/>
    <col min="6" max="6" width="37.85546875" bestFit="1" customWidth="1"/>
    <col min="7" max="7" width="11.42578125" customWidth="1"/>
    <col min="8" max="8" width="14" style="4" customWidth="1"/>
    <col min="9" max="9" width="38.85546875" style="4" customWidth="1"/>
    <col min="10" max="10" width="18.7109375" style="4" customWidth="1"/>
    <col min="11" max="11" width="11.7109375" bestFit="1" customWidth="1"/>
    <col min="12" max="12" width="13.85546875" customWidth="1"/>
    <col min="13" max="13" width="13.140625" customWidth="1"/>
    <col min="14" max="14" width="14.5703125" customWidth="1"/>
    <col min="15" max="15" width="18.5703125" bestFit="1" customWidth="1"/>
    <col min="16" max="16" width="18.5703125" customWidth="1"/>
    <col min="17" max="17" width="19" customWidth="1"/>
    <col min="18" max="18" width="16.7109375" customWidth="1"/>
    <col min="19" max="19" width="17.5703125" customWidth="1"/>
    <col min="20" max="20" width="15.7109375" customWidth="1"/>
    <col min="21" max="21" width="20.140625" style="4" customWidth="1"/>
    <col min="22" max="22" width="17.28515625" style="4" bestFit="1" customWidth="1"/>
    <col min="23" max="23" width="19.7109375" style="4" customWidth="1"/>
    <col min="24" max="26" width="17.28515625" style="4" customWidth="1"/>
    <col min="27" max="27" width="18.42578125" style="4" customWidth="1"/>
    <col min="28" max="28" width="22.7109375" style="4" customWidth="1"/>
    <col min="29" max="29" width="21.5703125" style="4" customWidth="1"/>
    <col min="30" max="30" width="197.7109375" style="4" customWidth="1"/>
    <col min="32" max="34" width="11.42578125" customWidth="1"/>
    <col min="35" max="35" width="17.28515625" customWidth="1"/>
    <col min="36" max="36" width="76.28515625" customWidth="1"/>
  </cols>
  <sheetData>
    <row r="1" spans="1:38" ht="135" x14ac:dyDescent="0.25">
      <c r="A1" s="11" t="s">
        <v>0</v>
      </c>
      <c r="B1" s="11" t="s">
        <v>499</v>
      </c>
      <c r="C1" s="11" t="s">
        <v>364</v>
      </c>
      <c r="D1" s="11" t="s">
        <v>435</v>
      </c>
      <c r="E1" s="15" t="s">
        <v>369</v>
      </c>
      <c r="F1" s="11" t="s">
        <v>1</v>
      </c>
      <c r="G1" s="11" t="s">
        <v>2</v>
      </c>
      <c r="H1" s="11" t="s">
        <v>452</v>
      </c>
      <c r="I1" s="11" t="s">
        <v>433</v>
      </c>
      <c r="J1" s="11" t="s">
        <v>460</v>
      </c>
      <c r="K1" s="11" t="s">
        <v>237</v>
      </c>
      <c r="L1" s="11" t="s">
        <v>506</v>
      </c>
      <c r="M1" s="11" t="s">
        <v>354</v>
      </c>
      <c r="N1" s="11" t="s">
        <v>553</v>
      </c>
      <c r="O1" s="11" t="s">
        <v>502</v>
      </c>
      <c r="P1" s="11" t="s">
        <v>503</v>
      </c>
      <c r="Q1" s="11" t="s">
        <v>562</v>
      </c>
      <c r="R1" s="11" t="s">
        <v>564</v>
      </c>
      <c r="S1" s="11" t="s">
        <v>563</v>
      </c>
      <c r="T1" s="11" t="s">
        <v>501</v>
      </c>
      <c r="U1" s="21" t="s">
        <v>672</v>
      </c>
      <c r="V1" s="21" t="s">
        <v>673</v>
      </c>
      <c r="W1" s="21" t="s">
        <v>565</v>
      </c>
      <c r="X1" s="21" t="s">
        <v>532</v>
      </c>
      <c r="Y1" s="21" t="s">
        <v>674</v>
      </c>
      <c r="Z1" s="21" t="s">
        <v>566</v>
      </c>
      <c r="AA1" s="21" t="s">
        <v>675</v>
      </c>
      <c r="AB1" s="21" t="s">
        <v>676</v>
      </c>
      <c r="AC1" s="21" t="s">
        <v>683</v>
      </c>
      <c r="AD1" s="21" t="s">
        <v>512</v>
      </c>
      <c r="AE1" s="11" t="s">
        <v>291</v>
      </c>
      <c r="AF1" s="11" t="s">
        <v>359</v>
      </c>
      <c r="AG1" s="15" t="s">
        <v>366</v>
      </c>
      <c r="AH1" s="11" t="s">
        <v>284</v>
      </c>
      <c r="AI1" s="11" t="s">
        <v>401</v>
      </c>
      <c r="AJ1" s="11" t="s">
        <v>367</v>
      </c>
      <c r="AK1" s="11" t="s">
        <v>386</v>
      </c>
      <c r="AL1" s="11" t="s">
        <v>383</v>
      </c>
    </row>
    <row r="2" spans="1:38" ht="15.75" x14ac:dyDescent="0.25">
      <c r="A2" s="1" t="s">
        <v>45</v>
      </c>
      <c r="B2" s="1">
        <v>2</v>
      </c>
      <c r="C2" s="1" t="s">
        <v>436</v>
      </c>
      <c r="D2" s="1" t="s">
        <v>46</v>
      </c>
      <c r="E2" s="15">
        <v>49052</v>
      </c>
      <c r="F2" s="1" t="s">
        <v>47</v>
      </c>
      <c r="G2" s="2">
        <v>38571</v>
      </c>
      <c r="H2" s="36">
        <v>31687</v>
      </c>
      <c r="I2" s="37" t="s">
        <v>466</v>
      </c>
      <c r="J2" s="37" t="s">
        <v>476</v>
      </c>
      <c r="K2" s="2"/>
      <c r="L2" s="1" t="s">
        <v>689</v>
      </c>
      <c r="M2" s="1"/>
      <c r="N2" s="1">
        <v>2015</v>
      </c>
      <c r="O2" s="1">
        <v>1986</v>
      </c>
      <c r="P2" s="1">
        <v>2005</v>
      </c>
      <c r="Q2" s="1">
        <v>15</v>
      </c>
      <c r="R2" s="1">
        <f>P2-O2</f>
        <v>19</v>
      </c>
      <c r="S2" s="1">
        <f>N2-P2</f>
        <v>10</v>
      </c>
      <c r="T2" s="1">
        <v>0</v>
      </c>
      <c r="U2" s="8">
        <f>Q2+R2+T2</f>
        <v>34</v>
      </c>
      <c r="V2" s="8">
        <v>4</v>
      </c>
      <c r="W2" s="8">
        <v>9</v>
      </c>
      <c r="X2" s="8"/>
      <c r="Y2" s="8">
        <f>W2+R2+T2</f>
        <v>28</v>
      </c>
      <c r="Z2" s="8" t="s">
        <v>507</v>
      </c>
      <c r="AA2" s="8">
        <f>U2+15</f>
        <v>49</v>
      </c>
      <c r="AB2" s="8">
        <f>65-S2</f>
        <v>55</v>
      </c>
      <c r="AC2" s="8">
        <v>49</v>
      </c>
      <c r="AD2" s="24" t="s">
        <v>524</v>
      </c>
      <c r="AE2" s="1" t="s">
        <v>235</v>
      </c>
      <c r="AF2" s="1"/>
      <c r="AG2" s="15"/>
      <c r="AH2" s="1">
        <v>1</v>
      </c>
      <c r="AI2" s="12" t="s">
        <v>255</v>
      </c>
      <c r="AJ2" s="39"/>
      <c r="AK2" s="3" t="s">
        <v>40</v>
      </c>
      <c r="AL2" s="16"/>
    </row>
    <row r="3" spans="1:38" ht="15.75" x14ac:dyDescent="0.25">
      <c r="A3" s="1" t="s">
        <v>3</v>
      </c>
      <c r="B3" s="1">
        <v>4</v>
      </c>
      <c r="C3" s="1" t="s">
        <v>434</v>
      </c>
      <c r="D3" s="1" t="s">
        <v>5</v>
      </c>
      <c r="E3" s="15">
        <v>18943</v>
      </c>
      <c r="F3" s="1" t="s">
        <v>43</v>
      </c>
      <c r="G3" s="2">
        <v>36869</v>
      </c>
      <c r="H3" s="36">
        <v>36481</v>
      </c>
      <c r="I3" s="2" t="s">
        <v>478</v>
      </c>
      <c r="J3" s="37" t="s">
        <v>462</v>
      </c>
      <c r="K3" s="2"/>
      <c r="L3" s="3"/>
      <c r="M3" s="3"/>
      <c r="N3" s="3">
        <v>2021</v>
      </c>
      <c r="O3" s="3">
        <v>1999</v>
      </c>
      <c r="P3" s="3">
        <v>2000</v>
      </c>
      <c r="Q3" s="3">
        <v>10</v>
      </c>
      <c r="R3" s="1">
        <f>P3-O3</f>
        <v>1</v>
      </c>
      <c r="S3" s="1">
        <f>N3-P3</f>
        <v>21</v>
      </c>
      <c r="T3" s="1">
        <v>0</v>
      </c>
      <c r="U3" s="8">
        <f>Q3+R3+T3</f>
        <v>11</v>
      </c>
      <c r="V3" s="9">
        <v>2</v>
      </c>
      <c r="W3" s="9">
        <v>6</v>
      </c>
      <c r="X3" s="9"/>
      <c r="Y3" s="8">
        <f>W3+R3+T3</f>
        <v>7</v>
      </c>
      <c r="Z3" s="9">
        <v>65</v>
      </c>
      <c r="AA3" s="9">
        <v>65</v>
      </c>
      <c r="AB3" s="8">
        <f t="shared" ref="AB3:AB4" si="0">65-S3</f>
        <v>44</v>
      </c>
      <c r="AC3" s="8">
        <v>44</v>
      </c>
      <c r="AD3" s="25" t="s">
        <v>505</v>
      </c>
      <c r="AE3" s="3" t="s">
        <v>235</v>
      </c>
      <c r="AF3" s="3" t="s">
        <v>358</v>
      </c>
      <c r="AG3" s="15">
        <v>1</v>
      </c>
      <c r="AH3" s="3">
        <v>1</v>
      </c>
      <c r="AI3" s="10" t="s">
        <v>343</v>
      </c>
      <c r="AJ3" s="3" t="s">
        <v>372</v>
      </c>
      <c r="AK3" s="3" t="s">
        <v>40</v>
      </c>
      <c r="AL3" s="16"/>
    </row>
    <row r="4" spans="1:38" ht="15.75" x14ac:dyDescent="0.25">
      <c r="A4" s="1" t="s">
        <v>3</v>
      </c>
      <c r="B4" s="1">
        <v>4</v>
      </c>
      <c r="C4" s="1" t="s">
        <v>446</v>
      </c>
      <c r="D4" s="1" t="s">
        <v>5</v>
      </c>
      <c r="E4" s="15">
        <v>91085</v>
      </c>
      <c r="F4" s="1" t="s">
        <v>6</v>
      </c>
      <c r="G4" s="2">
        <v>40166</v>
      </c>
      <c r="H4" s="36">
        <v>36481</v>
      </c>
      <c r="I4" s="2" t="s">
        <v>478</v>
      </c>
      <c r="J4" s="37" t="s">
        <v>462</v>
      </c>
      <c r="K4" s="2" t="s">
        <v>238</v>
      </c>
      <c r="L4" s="3"/>
      <c r="M4" s="3"/>
      <c r="N4" s="3">
        <v>2021</v>
      </c>
      <c r="O4" s="3">
        <v>1999</v>
      </c>
      <c r="P4" s="3">
        <v>2009</v>
      </c>
      <c r="Q4" s="3">
        <v>10</v>
      </c>
      <c r="R4" s="1">
        <f>P4-O4</f>
        <v>10</v>
      </c>
      <c r="S4" s="1">
        <f>N4-P4</f>
        <v>12</v>
      </c>
      <c r="T4" s="1">
        <v>0</v>
      </c>
      <c r="U4" s="8">
        <f>Q4+R4+T4</f>
        <v>20</v>
      </c>
      <c r="V4" s="9">
        <v>3</v>
      </c>
      <c r="W4" s="9">
        <v>6</v>
      </c>
      <c r="X4" s="9"/>
      <c r="Y4" s="8">
        <f>W4+R4+T4</f>
        <v>16</v>
      </c>
      <c r="Z4" s="9" t="s">
        <v>679</v>
      </c>
      <c r="AA4" s="9">
        <f>U4+20</f>
        <v>40</v>
      </c>
      <c r="AB4" s="8">
        <f t="shared" si="0"/>
        <v>53</v>
      </c>
      <c r="AC4" s="8">
        <v>40</v>
      </c>
      <c r="AD4" s="25" t="s">
        <v>554</v>
      </c>
      <c r="AE4" s="3" t="s">
        <v>235</v>
      </c>
      <c r="AF4" s="3" t="s">
        <v>358</v>
      </c>
      <c r="AG4" s="15">
        <v>1</v>
      </c>
      <c r="AH4" s="3">
        <v>1</v>
      </c>
      <c r="AI4" s="10" t="s">
        <v>342</v>
      </c>
      <c r="AJ4" s="3"/>
      <c r="AK4" s="3" t="s">
        <v>40</v>
      </c>
      <c r="AL4" s="16"/>
    </row>
    <row r="5" spans="1:38" hidden="1" x14ac:dyDescent="0.25">
      <c r="A5" s="1" t="s">
        <v>3</v>
      </c>
      <c r="B5" s="1"/>
      <c r="C5" s="1" t="s">
        <v>4</v>
      </c>
      <c r="D5" s="1" t="s">
        <v>5</v>
      </c>
      <c r="E5" s="15">
        <v>18956</v>
      </c>
      <c r="F5" s="1" t="s">
        <v>233</v>
      </c>
      <c r="G5" s="2">
        <v>36881</v>
      </c>
      <c r="H5" s="6">
        <v>2000</v>
      </c>
      <c r="I5" s="2" t="s">
        <v>4</v>
      </c>
      <c r="J5" s="2"/>
      <c r="K5" s="2" t="s">
        <v>236</v>
      </c>
      <c r="L5" s="1"/>
      <c r="M5" s="1"/>
      <c r="N5" s="1"/>
      <c r="O5" s="1"/>
      <c r="P5" s="1"/>
      <c r="Q5" s="1"/>
      <c r="R5" s="1"/>
      <c r="S5" s="1"/>
      <c r="T5" s="1"/>
      <c r="U5" s="8">
        <v>10</v>
      </c>
      <c r="V5" s="8">
        <v>1</v>
      </c>
      <c r="W5" s="8"/>
      <c r="X5" s="8"/>
      <c r="Y5" s="8"/>
      <c r="Z5" s="8"/>
      <c r="AA5" s="8"/>
      <c r="AB5" s="8"/>
      <c r="AC5" s="8"/>
      <c r="AD5" s="24" t="s">
        <v>403</v>
      </c>
      <c r="AE5" s="1" t="s">
        <v>253</v>
      </c>
      <c r="AF5" s="1"/>
      <c r="AG5" s="15"/>
      <c r="AH5" s="1">
        <v>0</v>
      </c>
      <c r="AI5" s="12" t="s">
        <v>256</v>
      </c>
      <c r="AJ5" s="1" t="s">
        <v>373</v>
      </c>
      <c r="AK5" s="3" t="s">
        <v>40</v>
      </c>
      <c r="AL5" s="16"/>
    </row>
    <row r="6" spans="1:38" ht="15.75" x14ac:dyDescent="0.25">
      <c r="A6" s="1" t="s">
        <v>48</v>
      </c>
      <c r="B6" s="1">
        <v>1</v>
      </c>
      <c r="C6" s="1" t="s">
        <v>434</v>
      </c>
      <c r="D6" s="1" t="s">
        <v>46</v>
      </c>
      <c r="E6" s="15">
        <v>18944</v>
      </c>
      <c r="F6" s="1" t="s">
        <v>49</v>
      </c>
      <c r="G6" s="2">
        <v>36869</v>
      </c>
      <c r="H6" s="36">
        <v>36869</v>
      </c>
      <c r="I6" s="37" t="s">
        <v>474</v>
      </c>
      <c r="J6" s="37" t="s">
        <v>475</v>
      </c>
      <c r="K6" s="2"/>
      <c r="L6" s="1"/>
      <c r="M6" s="1"/>
      <c r="N6" s="1">
        <v>2015</v>
      </c>
      <c r="O6" s="1">
        <v>2000</v>
      </c>
      <c r="P6" s="1">
        <v>2000</v>
      </c>
      <c r="Q6" s="1">
        <v>15</v>
      </c>
      <c r="R6" s="1">
        <f>P6-O6</f>
        <v>0</v>
      </c>
      <c r="S6" s="1">
        <f>N6-P6</f>
        <v>15</v>
      </c>
      <c r="T6" s="1">
        <v>0</v>
      </c>
      <c r="U6" s="8">
        <f>Q6+R6+T6</f>
        <v>15</v>
      </c>
      <c r="V6" s="8">
        <v>2</v>
      </c>
      <c r="W6" s="8">
        <v>9</v>
      </c>
      <c r="X6" s="8"/>
      <c r="Y6" s="8">
        <f>W6+R6+T6</f>
        <v>9</v>
      </c>
      <c r="Z6" s="8">
        <v>65</v>
      </c>
      <c r="AA6" s="8">
        <v>65</v>
      </c>
      <c r="AB6" s="8">
        <f>65-S6</f>
        <v>50</v>
      </c>
      <c r="AC6" s="8">
        <v>50</v>
      </c>
      <c r="AD6" s="24" t="s">
        <v>508</v>
      </c>
      <c r="AE6" s="1" t="s">
        <v>235</v>
      </c>
      <c r="AF6" s="1" t="s">
        <v>358</v>
      </c>
      <c r="AG6" s="15">
        <v>2</v>
      </c>
      <c r="AH6" s="1">
        <v>1</v>
      </c>
      <c r="AI6" s="12" t="s">
        <v>344</v>
      </c>
      <c r="AJ6" s="13"/>
      <c r="AK6" s="3" t="s">
        <v>40</v>
      </c>
      <c r="AL6" s="16"/>
    </row>
    <row r="7" spans="1:38" s="35" customFormat="1" hidden="1" x14ac:dyDescent="0.25">
      <c r="A7" s="26" t="s">
        <v>48</v>
      </c>
      <c r="B7" s="26"/>
      <c r="C7" s="26" t="s">
        <v>4</v>
      </c>
      <c r="D7" s="26" t="s">
        <v>46</v>
      </c>
      <c r="E7" s="27">
        <v>98739</v>
      </c>
      <c r="F7" s="26" t="s">
        <v>50</v>
      </c>
      <c r="G7" s="28">
        <v>40401</v>
      </c>
      <c r="H7" s="29">
        <v>2000</v>
      </c>
      <c r="I7" s="28" t="s">
        <v>4</v>
      </c>
      <c r="J7" s="28"/>
      <c r="K7" s="28" t="s">
        <v>245</v>
      </c>
      <c r="L7" s="26" t="s">
        <v>402</v>
      </c>
      <c r="M7" s="26"/>
      <c r="N7" s="26"/>
      <c r="O7" s="26"/>
      <c r="P7" s="26"/>
      <c r="Q7" s="26"/>
      <c r="R7" s="26"/>
      <c r="S7" s="26"/>
      <c r="T7" s="26"/>
      <c r="U7" s="30">
        <v>27</v>
      </c>
      <c r="V7" s="30">
        <v>3</v>
      </c>
      <c r="W7" s="30"/>
      <c r="X7" s="30"/>
      <c r="Y7" s="30"/>
      <c r="Z7" s="30"/>
      <c r="AA7" s="30"/>
      <c r="AB7" s="30"/>
      <c r="AC7" s="30"/>
      <c r="AD7" s="31" t="s">
        <v>404</v>
      </c>
      <c r="AE7" s="26" t="s">
        <v>259</v>
      </c>
      <c r="AF7" s="26" t="s">
        <v>358</v>
      </c>
      <c r="AG7" s="27">
        <v>2</v>
      </c>
      <c r="AH7" s="26">
        <v>1</v>
      </c>
      <c r="AI7" s="32" t="s">
        <v>342</v>
      </c>
      <c r="AJ7" s="33" t="s">
        <v>374</v>
      </c>
      <c r="AK7" s="33" t="s">
        <v>40</v>
      </c>
      <c r="AL7" s="34"/>
    </row>
    <row r="8" spans="1:38" ht="15.75" x14ac:dyDescent="0.25">
      <c r="A8" s="1" t="s">
        <v>48</v>
      </c>
      <c r="B8" s="1">
        <v>1</v>
      </c>
      <c r="C8" s="1" t="s">
        <v>442</v>
      </c>
      <c r="D8" s="1" t="s">
        <v>46</v>
      </c>
      <c r="E8" s="15">
        <v>75663</v>
      </c>
      <c r="F8" s="1" t="s">
        <v>234</v>
      </c>
      <c r="G8" s="2">
        <v>39645</v>
      </c>
      <c r="H8" s="36">
        <v>36869</v>
      </c>
      <c r="I8" s="37" t="s">
        <v>474</v>
      </c>
      <c r="J8" s="37" t="s">
        <v>475</v>
      </c>
      <c r="K8" s="2" t="s">
        <v>239</v>
      </c>
      <c r="L8" s="1"/>
      <c r="M8" s="1"/>
      <c r="N8" s="1">
        <v>2015</v>
      </c>
      <c r="O8" s="1">
        <v>2000</v>
      </c>
      <c r="P8" s="1">
        <v>2008</v>
      </c>
      <c r="Q8" s="1">
        <v>15</v>
      </c>
      <c r="R8" s="1">
        <f>P8-O8</f>
        <v>8</v>
      </c>
      <c r="S8" s="1">
        <f>N8-P8</f>
        <v>7</v>
      </c>
      <c r="T8" s="1">
        <v>0</v>
      </c>
      <c r="U8" s="8">
        <f>Q8+R8+T8</f>
        <v>23</v>
      </c>
      <c r="V8" s="8">
        <v>3</v>
      </c>
      <c r="W8" s="8">
        <v>9</v>
      </c>
      <c r="X8" s="8"/>
      <c r="Y8" s="8">
        <f>W8+R8+T8</f>
        <v>17</v>
      </c>
      <c r="Z8" s="8" t="s">
        <v>504</v>
      </c>
      <c r="AA8" s="8">
        <f>U8+20</f>
        <v>43</v>
      </c>
      <c r="AB8" s="8">
        <f t="shared" ref="AB8:AB32" si="1">65-S8</f>
        <v>58</v>
      </c>
      <c r="AC8" s="8">
        <v>43</v>
      </c>
      <c r="AD8" s="24" t="s">
        <v>555</v>
      </c>
      <c r="AE8" s="1" t="s">
        <v>235</v>
      </c>
      <c r="AF8" s="1"/>
      <c r="AG8" s="15"/>
      <c r="AH8" s="1">
        <v>0</v>
      </c>
      <c r="AI8" s="12" t="s">
        <v>257</v>
      </c>
      <c r="AJ8" s="1" t="s">
        <v>375</v>
      </c>
      <c r="AK8" s="3" t="s">
        <v>40</v>
      </c>
      <c r="AL8" s="16"/>
    </row>
    <row r="9" spans="1:38" ht="15.75" x14ac:dyDescent="0.25">
      <c r="A9" s="1" t="s">
        <v>51</v>
      </c>
      <c r="B9" s="1">
        <v>1</v>
      </c>
      <c r="C9" s="1" t="s">
        <v>434</v>
      </c>
      <c r="D9" s="1" t="s">
        <v>5</v>
      </c>
      <c r="E9" s="15">
        <v>18945</v>
      </c>
      <c r="F9" s="1" t="s">
        <v>52</v>
      </c>
      <c r="G9" s="2">
        <v>36869</v>
      </c>
      <c r="H9" s="36">
        <v>32508</v>
      </c>
      <c r="I9" s="2" t="s">
        <v>4</v>
      </c>
      <c r="J9" s="2" t="s">
        <v>671</v>
      </c>
      <c r="K9" s="2"/>
      <c r="L9" s="1" t="s">
        <v>509</v>
      </c>
      <c r="M9" s="1"/>
      <c r="N9" s="1">
        <v>2018</v>
      </c>
      <c r="O9" s="1">
        <v>1988</v>
      </c>
      <c r="P9" s="1">
        <v>2000</v>
      </c>
      <c r="Q9" s="1">
        <v>10</v>
      </c>
      <c r="R9" s="1">
        <f>P9-O9</f>
        <v>12</v>
      </c>
      <c r="S9" s="1">
        <f>N9-P9</f>
        <v>18</v>
      </c>
      <c r="T9" s="1">
        <v>0</v>
      </c>
      <c r="U9" s="8">
        <f>Q9+R9+T9</f>
        <v>22</v>
      </c>
      <c r="V9" s="46">
        <v>3</v>
      </c>
      <c r="W9" s="8">
        <v>6</v>
      </c>
      <c r="X9" s="8"/>
      <c r="Y9" s="8">
        <f>W9+R9+T9</f>
        <v>18</v>
      </c>
      <c r="Z9" s="8" t="s">
        <v>504</v>
      </c>
      <c r="AA9" s="8">
        <f>U9+20</f>
        <v>42</v>
      </c>
      <c r="AB9" s="8">
        <f t="shared" si="1"/>
        <v>47</v>
      </c>
      <c r="AC9" s="8">
        <v>42</v>
      </c>
      <c r="AD9" s="24" t="s">
        <v>510</v>
      </c>
      <c r="AE9" s="1" t="s">
        <v>235</v>
      </c>
      <c r="AF9" s="1"/>
      <c r="AG9" s="15"/>
      <c r="AH9" s="1">
        <v>1</v>
      </c>
      <c r="AI9" s="12" t="s">
        <v>345</v>
      </c>
      <c r="AJ9" s="1" t="s">
        <v>387</v>
      </c>
      <c r="AK9" s="3" t="s">
        <v>40</v>
      </c>
      <c r="AL9" s="16"/>
    </row>
    <row r="10" spans="1:38" ht="15.75" x14ac:dyDescent="0.25">
      <c r="A10" s="1" t="s">
        <v>53</v>
      </c>
      <c r="B10" s="1">
        <v>4</v>
      </c>
      <c r="C10" s="1" t="s">
        <v>451</v>
      </c>
      <c r="D10" s="1" t="s">
        <v>5</v>
      </c>
      <c r="E10" s="15">
        <v>198377</v>
      </c>
      <c r="F10" s="1" t="s">
        <v>55</v>
      </c>
      <c r="G10" s="2">
        <v>43539</v>
      </c>
      <c r="H10" s="36">
        <v>36857</v>
      </c>
      <c r="I10" s="37" t="s">
        <v>4</v>
      </c>
      <c r="J10" s="37" t="s">
        <v>477</v>
      </c>
      <c r="K10" s="2" t="s">
        <v>240</v>
      </c>
      <c r="L10" s="1"/>
      <c r="M10" s="1"/>
      <c r="N10" s="1">
        <v>2020</v>
      </c>
      <c r="O10" s="1">
        <v>2000</v>
      </c>
      <c r="P10" s="1">
        <v>2019</v>
      </c>
      <c r="Q10" s="1">
        <v>10</v>
      </c>
      <c r="R10" s="1">
        <f>P10-O10</f>
        <v>19</v>
      </c>
      <c r="S10" s="1">
        <f>N10-P10</f>
        <v>1</v>
      </c>
      <c r="T10" s="1">
        <v>6</v>
      </c>
      <c r="U10" s="8">
        <f>Q10+R10+T10</f>
        <v>35</v>
      </c>
      <c r="V10" s="8">
        <v>3</v>
      </c>
      <c r="W10" s="8">
        <v>6</v>
      </c>
      <c r="X10" s="8"/>
      <c r="Y10" s="8">
        <f>W10+R10+T10</f>
        <v>31</v>
      </c>
      <c r="Z10" s="8" t="s">
        <v>504</v>
      </c>
      <c r="AA10" s="8">
        <f>U10+20</f>
        <v>55</v>
      </c>
      <c r="AB10" s="8">
        <f t="shared" si="1"/>
        <v>64</v>
      </c>
      <c r="AC10" s="8">
        <v>55</v>
      </c>
      <c r="AD10" s="24" t="s">
        <v>511</v>
      </c>
      <c r="AE10" s="1" t="s">
        <v>235</v>
      </c>
      <c r="AF10" s="1"/>
      <c r="AG10" s="15"/>
      <c r="AH10" s="1">
        <v>1</v>
      </c>
      <c r="AI10" s="12" t="s">
        <v>280</v>
      </c>
      <c r="AJ10" s="1"/>
      <c r="AK10" s="18">
        <v>42803</v>
      </c>
      <c r="AL10" s="16">
        <f t="shared" ref="AL10:AL15" si="2">AK10-G10</f>
        <v>-736</v>
      </c>
    </row>
    <row r="11" spans="1:38" hidden="1" x14ac:dyDescent="0.25">
      <c r="A11" s="1" t="s">
        <v>53</v>
      </c>
      <c r="B11" s="1"/>
      <c r="C11" s="1" t="s">
        <v>4</v>
      </c>
      <c r="D11" s="1" t="s">
        <v>5</v>
      </c>
      <c r="E11" s="15">
        <v>183542</v>
      </c>
      <c r="F11" s="1" t="s">
        <v>54</v>
      </c>
      <c r="G11" s="2">
        <v>42803</v>
      </c>
      <c r="H11" s="6">
        <v>2000</v>
      </c>
      <c r="I11" s="2" t="s">
        <v>4</v>
      </c>
      <c r="J11" s="2"/>
      <c r="K11" s="2"/>
      <c r="L11" s="1"/>
      <c r="M11" s="1"/>
      <c r="N11" s="1"/>
      <c r="O11" s="1"/>
      <c r="P11" s="1"/>
      <c r="Q11" s="1"/>
      <c r="R11" s="1"/>
      <c r="S11" s="1"/>
      <c r="T11" s="1"/>
      <c r="U11" s="8">
        <v>27</v>
      </c>
      <c r="V11" s="8">
        <v>3</v>
      </c>
      <c r="W11" s="8"/>
      <c r="X11" s="8"/>
      <c r="Y11" s="8"/>
      <c r="Z11" s="8"/>
      <c r="AA11" s="8"/>
      <c r="AB11" s="8"/>
      <c r="AC11" s="8"/>
      <c r="AD11" s="24" t="s">
        <v>405</v>
      </c>
      <c r="AE11" s="1" t="s">
        <v>253</v>
      </c>
      <c r="AF11" s="1"/>
      <c r="AG11" s="15"/>
      <c r="AH11" s="1">
        <v>0</v>
      </c>
      <c r="AI11" s="12" t="s">
        <v>281</v>
      </c>
      <c r="AJ11" s="1"/>
      <c r="AK11" s="18">
        <v>42803</v>
      </c>
      <c r="AL11" s="16">
        <f t="shared" si="2"/>
        <v>0</v>
      </c>
    </row>
    <row r="12" spans="1:38" ht="15.75" x14ac:dyDescent="0.25">
      <c r="A12" s="1" t="s">
        <v>7</v>
      </c>
      <c r="B12" s="1">
        <v>1</v>
      </c>
      <c r="C12" s="1" t="s">
        <v>438</v>
      </c>
      <c r="D12" s="1" t="s">
        <v>5</v>
      </c>
      <c r="E12" s="15">
        <v>98740</v>
      </c>
      <c r="F12" s="1" t="s">
        <v>8</v>
      </c>
      <c r="G12" s="2">
        <v>40401</v>
      </c>
      <c r="H12" s="36">
        <v>36376</v>
      </c>
      <c r="I12" s="37" t="s">
        <v>478</v>
      </c>
      <c r="J12" s="37" t="s">
        <v>455</v>
      </c>
      <c r="K12" s="2"/>
      <c r="L12" s="3" t="s">
        <v>513</v>
      </c>
      <c r="M12" s="3"/>
      <c r="N12" s="3">
        <v>2021</v>
      </c>
      <c r="O12" s="3">
        <v>1999</v>
      </c>
      <c r="P12" s="3">
        <v>2010</v>
      </c>
      <c r="Q12" s="3">
        <v>6</v>
      </c>
      <c r="R12" s="1">
        <f>P12-O12</f>
        <v>11</v>
      </c>
      <c r="S12" s="1">
        <f>N12-P12</f>
        <v>11</v>
      </c>
      <c r="T12" s="3">
        <v>0</v>
      </c>
      <c r="U12" s="8">
        <f>Q12+R12+T12</f>
        <v>17</v>
      </c>
      <c r="V12" s="9">
        <v>4</v>
      </c>
      <c r="W12" s="9">
        <v>3</v>
      </c>
      <c r="X12" s="9"/>
      <c r="Y12" s="8">
        <f>W12+R12+T12</f>
        <v>14</v>
      </c>
      <c r="Z12" s="9" t="s">
        <v>507</v>
      </c>
      <c r="AA12" s="9">
        <f>U12+15</f>
        <v>32</v>
      </c>
      <c r="AB12" s="8">
        <f t="shared" si="1"/>
        <v>54</v>
      </c>
      <c r="AC12" s="8">
        <v>32</v>
      </c>
      <c r="AD12" s="25" t="s">
        <v>556</v>
      </c>
      <c r="AE12" s="3" t="s">
        <v>235</v>
      </c>
      <c r="AF12" s="3"/>
      <c r="AG12" s="15"/>
      <c r="AH12" s="3">
        <v>1</v>
      </c>
      <c r="AI12" s="10" t="s">
        <v>346</v>
      </c>
      <c r="AJ12" s="3"/>
      <c r="AK12" s="18">
        <v>43156</v>
      </c>
      <c r="AL12" s="16">
        <f t="shared" si="2"/>
        <v>2755</v>
      </c>
    </row>
    <row r="13" spans="1:38" ht="15.75" x14ac:dyDescent="0.25">
      <c r="A13" s="1" t="s">
        <v>56</v>
      </c>
      <c r="B13" s="1">
        <v>1</v>
      </c>
      <c r="C13" s="1" t="s">
        <v>438</v>
      </c>
      <c r="D13" s="1" t="s">
        <v>46</v>
      </c>
      <c r="E13" s="15">
        <v>23319</v>
      </c>
      <c r="F13" s="1" t="s">
        <v>57</v>
      </c>
      <c r="G13" s="2">
        <v>36950</v>
      </c>
      <c r="H13" s="36">
        <v>33009</v>
      </c>
      <c r="I13" s="37" t="s">
        <v>474</v>
      </c>
      <c r="J13" s="37" t="s">
        <v>462</v>
      </c>
      <c r="K13" s="2"/>
      <c r="L13" s="1"/>
      <c r="M13" s="1"/>
      <c r="N13" s="1">
        <v>2018</v>
      </c>
      <c r="O13" s="1">
        <v>1990</v>
      </c>
      <c r="P13" s="1">
        <v>2001</v>
      </c>
      <c r="Q13" s="1">
        <v>15</v>
      </c>
      <c r="R13" s="1">
        <f>P13-O13</f>
        <v>11</v>
      </c>
      <c r="S13" s="1">
        <f>N13-P13</f>
        <v>17</v>
      </c>
      <c r="T13" s="1">
        <v>0</v>
      </c>
      <c r="U13" s="8">
        <f>Q13+R13+T13</f>
        <v>26</v>
      </c>
      <c r="V13" s="8">
        <v>3</v>
      </c>
      <c r="W13" s="8">
        <v>9</v>
      </c>
      <c r="X13" s="8"/>
      <c r="Y13" s="8">
        <f>W13+R13+T13</f>
        <v>20</v>
      </c>
      <c r="Z13" s="8" t="s">
        <v>504</v>
      </c>
      <c r="AA13" s="8">
        <f>U13+20</f>
        <v>46</v>
      </c>
      <c r="AB13" s="8">
        <f t="shared" si="1"/>
        <v>48</v>
      </c>
      <c r="AC13" s="8">
        <v>46</v>
      </c>
      <c r="AD13" s="24" t="s">
        <v>514</v>
      </c>
      <c r="AE13" s="1" t="s">
        <v>235</v>
      </c>
      <c r="AF13" s="1" t="s">
        <v>358</v>
      </c>
      <c r="AG13" s="15">
        <v>3</v>
      </c>
      <c r="AH13" s="1">
        <v>1</v>
      </c>
      <c r="AI13" s="12" t="s">
        <v>347</v>
      </c>
      <c r="AJ13" s="1"/>
      <c r="AK13" s="18">
        <v>43156</v>
      </c>
      <c r="AL13" s="16">
        <f t="shared" si="2"/>
        <v>6206</v>
      </c>
    </row>
    <row r="14" spans="1:38" ht="15.75" x14ac:dyDescent="0.25">
      <c r="A14" s="1" t="s">
        <v>56</v>
      </c>
      <c r="B14" s="1">
        <v>1</v>
      </c>
      <c r="C14" s="1" t="s">
        <v>439</v>
      </c>
      <c r="D14" s="1" t="s">
        <v>46</v>
      </c>
      <c r="E14" s="15">
        <v>132658</v>
      </c>
      <c r="F14" s="1" t="s">
        <v>58</v>
      </c>
      <c r="G14" s="2">
        <v>40780</v>
      </c>
      <c r="H14" s="36">
        <v>33009</v>
      </c>
      <c r="I14" s="37" t="s">
        <v>474</v>
      </c>
      <c r="J14" s="37" t="s">
        <v>462</v>
      </c>
      <c r="K14" s="2" t="s">
        <v>241</v>
      </c>
      <c r="L14" s="1"/>
      <c r="M14" s="1"/>
      <c r="N14" s="1">
        <v>2018</v>
      </c>
      <c r="O14" s="1">
        <v>1990</v>
      </c>
      <c r="P14" s="1">
        <v>2011</v>
      </c>
      <c r="Q14" s="1">
        <v>15</v>
      </c>
      <c r="R14" s="1">
        <f>P14-O14</f>
        <v>21</v>
      </c>
      <c r="S14" s="1">
        <f>N14-P14</f>
        <v>7</v>
      </c>
      <c r="T14" s="1">
        <v>0</v>
      </c>
      <c r="U14" s="8">
        <f>Q14+R14+T14</f>
        <v>36</v>
      </c>
      <c r="V14" s="8">
        <v>4</v>
      </c>
      <c r="W14" s="8">
        <v>9</v>
      </c>
      <c r="X14" s="8"/>
      <c r="Y14" s="8">
        <f>W14+R14+T14</f>
        <v>30</v>
      </c>
      <c r="Z14" s="8" t="s">
        <v>507</v>
      </c>
      <c r="AA14" s="8">
        <f>U14+15</f>
        <v>51</v>
      </c>
      <c r="AB14" s="8">
        <f t="shared" si="1"/>
        <v>58</v>
      </c>
      <c r="AC14" s="8">
        <v>51</v>
      </c>
      <c r="AD14" s="24" t="s">
        <v>557</v>
      </c>
      <c r="AE14" s="1" t="s">
        <v>235</v>
      </c>
      <c r="AF14" s="1" t="s">
        <v>353</v>
      </c>
      <c r="AG14" s="15">
        <v>3</v>
      </c>
      <c r="AH14" s="1">
        <v>1</v>
      </c>
      <c r="AI14" s="12" t="s">
        <v>335</v>
      </c>
      <c r="AJ14" s="1"/>
      <c r="AK14" s="18">
        <v>43156</v>
      </c>
      <c r="AL14" s="16">
        <f t="shared" si="2"/>
        <v>2376</v>
      </c>
    </row>
    <row r="15" spans="1:38" ht="15.75" x14ac:dyDescent="0.25">
      <c r="A15" s="1" t="s">
        <v>59</v>
      </c>
      <c r="B15" s="1">
        <v>1</v>
      </c>
      <c r="C15" s="1" t="s">
        <v>438</v>
      </c>
      <c r="D15" s="1" t="s">
        <v>46</v>
      </c>
      <c r="E15" s="15">
        <v>98735</v>
      </c>
      <c r="F15" s="1" t="s">
        <v>60</v>
      </c>
      <c r="G15" s="2">
        <v>40401</v>
      </c>
      <c r="H15" s="36">
        <v>34712</v>
      </c>
      <c r="I15" s="37" t="s">
        <v>473</v>
      </c>
      <c r="J15" s="37" t="s">
        <v>462</v>
      </c>
      <c r="K15" s="2"/>
      <c r="L15" s="1"/>
      <c r="M15" s="1"/>
      <c r="N15" s="1">
        <v>2021</v>
      </c>
      <c r="O15" s="1">
        <v>1995</v>
      </c>
      <c r="P15" s="1">
        <v>2010</v>
      </c>
      <c r="Q15" s="1">
        <v>9</v>
      </c>
      <c r="R15" s="1">
        <f>P15-O15</f>
        <v>15</v>
      </c>
      <c r="S15" s="1">
        <f>N15-P15</f>
        <v>11</v>
      </c>
      <c r="T15" s="1">
        <v>5</v>
      </c>
      <c r="U15" s="8">
        <f>Q15+R15+T15</f>
        <v>29</v>
      </c>
      <c r="V15" s="8">
        <v>4</v>
      </c>
      <c r="W15" s="8">
        <v>9</v>
      </c>
      <c r="X15" s="8"/>
      <c r="Y15" s="8">
        <f>W15+R15+T15</f>
        <v>29</v>
      </c>
      <c r="Z15" s="8" t="s">
        <v>507</v>
      </c>
      <c r="AA15" s="8">
        <f>U15+15</f>
        <v>44</v>
      </c>
      <c r="AB15" s="8">
        <f t="shared" si="1"/>
        <v>54</v>
      </c>
      <c r="AC15" s="8">
        <v>44</v>
      </c>
      <c r="AD15" s="24" t="s">
        <v>523</v>
      </c>
      <c r="AE15" s="1" t="s">
        <v>235</v>
      </c>
      <c r="AF15" s="1" t="s">
        <v>353</v>
      </c>
      <c r="AG15" s="15"/>
      <c r="AH15" s="1">
        <v>1</v>
      </c>
      <c r="AI15" s="12" t="s">
        <v>283</v>
      </c>
      <c r="AJ15" s="1"/>
      <c r="AK15" s="18">
        <v>40165</v>
      </c>
      <c r="AL15" s="16">
        <f t="shared" si="2"/>
        <v>-236</v>
      </c>
    </row>
    <row r="16" spans="1:38" ht="15.75" x14ac:dyDescent="0.25">
      <c r="A16" s="1" t="s">
        <v>232</v>
      </c>
      <c r="B16" s="1">
        <v>1</v>
      </c>
      <c r="C16" s="1" t="s">
        <v>438</v>
      </c>
      <c r="D16" s="1" t="s">
        <v>5</v>
      </c>
      <c r="E16" s="15">
        <v>132662</v>
      </c>
      <c r="F16" s="1" t="s">
        <v>10</v>
      </c>
      <c r="G16" s="2">
        <v>40780</v>
      </c>
      <c r="H16" s="36">
        <v>33009</v>
      </c>
      <c r="I16" s="37" t="s">
        <v>4</v>
      </c>
      <c r="J16" s="37" t="s">
        <v>479</v>
      </c>
      <c r="K16" s="2" t="s">
        <v>242</v>
      </c>
      <c r="L16" s="3"/>
      <c r="M16" s="3"/>
      <c r="N16" s="3">
        <v>2016</v>
      </c>
      <c r="O16" s="3">
        <v>1990</v>
      </c>
      <c r="P16" s="3">
        <v>2011</v>
      </c>
      <c r="Q16" s="3">
        <v>10</v>
      </c>
      <c r="R16" s="3">
        <f>P16-O16</f>
        <v>21</v>
      </c>
      <c r="S16" s="3">
        <f>N16-P16</f>
        <v>5</v>
      </c>
      <c r="T16" s="3">
        <v>0</v>
      </c>
      <c r="U16" s="8">
        <f>Q16+R16+T16</f>
        <v>31</v>
      </c>
      <c r="V16" s="9">
        <v>3</v>
      </c>
      <c r="W16" s="9">
        <v>6</v>
      </c>
      <c r="X16" s="9"/>
      <c r="Y16" s="8">
        <f>W16+R16+T16</f>
        <v>27</v>
      </c>
      <c r="Z16" s="9" t="s">
        <v>504</v>
      </c>
      <c r="AA16" s="9">
        <f>U16+20</f>
        <v>51</v>
      </c>
      <c r="AB16" s="9">
        <f t="shared" si="1"/>
        <v>60</v>
      </c>
      <c r="AC16" s="9">
        <v>51</v>
      </c>
      <c r="AD16" s="25" t="s">
        <v>558</v>
      </c>
      <c r="AE16" s="3" t="s">
        <v>235</v>
      </c>
      <c r="AF16" s="3"/>
      <c r="AG16" s="15"/>
      <c r="AH16" s="3">
        <v>1</v>
      </c>
      <c r="AI16" s="10" t="s">
        <v>285</v>
      </c>
      <c r="AJ16" s="3"/>
      <c r="AK16" s="13" t="s">
        <v>40</v>
      </c>
      <c r="AL16" s="16"/>
    </row>
    <row r="17" spans="1:38" hidden="1" x14ac:dyDescent="0.25">
      <c r="A17" s="1" t="s">
        <v>232</v>
      </c>
      <c r="B17" s="1"/>
      <c r="C17" s="1" t="s">
        <v>4</v>
      </c>
      <c r="D17" s="1" t="s">
        <v>5</v>
      </c>
      <c r="E17" s="15">
        <v>75662</v>
      </c>
      <c r="F17" s="1" t="s">
        <v>9</v>
      </c>
      <c r="G17" s="2">
        <v>39645</v>
      </c>
      <c r="H17" s="6">
        <v>1990</v>
      </c>
      <c r="I17" s="2" t="s">
        <v>4</v>
      </c>
      <c r="J17" s="2"/>
      <c r="K17" s="2"/>
      <c r="L17" s="3"/>
      <c r="M17" s="3"/>
      <c r="N17" s="3"/>
      <c r="O17" s="3"/>
      <c r="P17" s="3"/>
      <c r="Q17" s="3"/>
      <c r="R17" s="3"/>
      <c r="S17" s="3"/>
      <c r="T17" s="3"/>
      <c r="U17" s="9">
        <v>28</v>
      </c>
      <c r="V17" s="9">
        <v>3</v>
      </c>
      <c r="W17" s="9"/>
      <c r="X17" s="9"/>
      <c r="Y17" s="9"/>
      <c r="Z17" s="9"/>
      <c r="AA17" s="9"/>
      <c r="AB17" s="9"/>
      <c r="AC17" s="9"/>
      <c r="AD17" s="25" t="s">
        <v>406</v>
      </c>
      <c r="AE17" s="3" t="s">
        <v>253</v>
      </c>
      <c r="AF17" s="3"/>
      <c r="AG17" s="15"/>
      <c r="AH17" s="3">
        <v>0</v>
      </c>
      <c r="AI17" s="10" t="s">
        <v>286</v>
      </c>
      <c r="AJ17" s="3"/>
      <c r="AK17" s="13" t="s">
        <v>40</v>
      </c>
      <c r="AL17" s="16"/>
    </row>
    <row r="18" spans="1:38" ht="15.75" x14ac:dyDescent="0.25">
      <c r="A18" s="1" t="s">
        <v>11</v>
      </c>
      <c r="B18" s="1">
        <v>1</v>
      </c>
      <c r="C18" s="1" t="s">
        <v>438</v>
      </c>
      <c r="D18" s="1" t="s">
        <v>5</v>
      </c>
      <c r="E18" s="15">
        <v>75665</v>
      </c>
      <c r="F18" s="1" t="s">
        <v>12</v>
      </c>
      <c r="G18" s="2">
        <v>39645</v>
      </c>
      <c r="H18" s="36">
        <v>33312</v>
      </c>
      <c r="I18" s="2" t="s">
        <v>4</v>
      </c>
      <c r="J18" s="2" t="s">
        <v>454</v>
      </c>
      <c r="K18" s="2"/>
      <c r="L18" s="3"/>
      <c r="M18" s="3"/>
      <c r="N18" s="3">
        <v>2021</v>
      </c>
      <c r="O18" s="3">
        <v>1991</v>
      </c>
      <c r="P18" s="3">
        <v>2008</v>
      </c>
      <c r="Q18" s="3">
        <v>10</v>
      </c>
      <c r="R18" s="3">
        <f>P18-O18</f>
        <v>17</v>
      </c>
      <c r="S18" s="3">
        <f>N18-P18</f>
        <v>13</v>
      </c>
      <c r="T18" s="3">
        <v>0</v>
      </c>
      <c r="U18" s="8">
        <f>Q18+R18+T18</f>
        <v>27</v>
      </c>
      <c r="V18" s="9">
        <v>3</v>
      </c>
      <c r="W18" s="9">
        <v>6</v>
      </c>
      <c r="X18" s="9"/>
      <c r="Y18" s="8">
        <f>W18+R18+T18</f>
        <v>23</v>
      </c>
      <c r="Z18" s="9" t="s">
        <v>504</v>
      </c>
      <c r="AA18" s="9">
        <f>U18+20</f>
        <v>47</v>
      </c>
      <c r="AB18" s="9">
        <f t="shared" si="1"/>
        <v>52</v>
      </c>
      <c r="AC18" s="9">
        <v>47</v>
      </c>
      <c r="AD18" s="25" t="s">
        <v>558</v>
      </c>
      <c r="AE18" s="3" t="s">
        <v>235</v>
      </c>
      <c r="AF18" s="3" t="s">
        <v>353</v>
      </c>
      <c r="AG18" s="15"/>
      <c r="AH18" s="3">
        <v>1</v>
      </c>
      <c r="AI18" s="10" t="s">
        <v>287</v>
      </c>
      <c r="AJ18" s="3"/>
      <c r="AK18" s="18">
        <v>41584</v>
      </c>
      <c r="AL18" s="16">
        <f>AK18-G18</f>
        <v>1939</v>
      </c>
    </row>
    <row r="19" spans="1:38" ht="15.75" x14ac:dyDescent="0.25">
      <c r="A19" s="1" t="s">
        <v>13</v>
      </c>
      <c r="B19" s="1">
        <v>1</v>
      </c>
      <c r="C19" s="1" t="s">
        <v>438</v>
      </c>
      <c r="D19" s="1" t="s">
        <v>5</v>
      </c>
      <c r="E19" s="15">
        <v>132659</v>
      </c>
      <c r="F19" s="1" t="s">
        <v>61</v>
      </c>
      <c r="G19" s="2">
        <v>40780</v>
      </c>
      <c r="H19" s="36">
        <v>36376</v>
      </c>
      <c r="I19" s="2" t="s">
        <v>4</v>
      </c>
      <c r="J19" s="2" t="s">
        <v>455</v>
      </c>
      <c r="K19" s="2" t="s">
        <v>242</v>
      </c>
      <c r="L19" s="3" t="s">
        <v>517</v>
      </c>
      <c r="M19" s="3"/>
      <c r="N19" s="3">
        <v>2015</v>
      </c>
      <c r="O19" s="3">
        <v>1999</v>
      </c>
      <c r="P19" s="3">
        <v>2011</v>
      </c>
      <c r="Q19" s="3">
        <v>10</v>
      </c>
      <c r="R19" s="3">
        <f>P19-O19</f>
        <v>12</v>
      </c>
      <c r="S19" s="3">
        <f>N19-P19</f>
        <v>4</v>
      </c>
      <c r="T19" s="3">
        <v>7</v>
      </c>
      <c r="U19" s="8">
        <f>Q19+R19+T19</f>
        <v>29</v>
      </c>
      <c r="V19" s="9">
        <v>3</v>
      </c>
      <c r="W19" s="9">
        <v>6</v>
      </c>
      <c r="X19" s="9"/>
      <c r="Y19" s="9">
        <f>W19+R19+T19</f>
        <v>25</v>
      </c>
      <c r="Z19" s="9" t="s">
        <v>504</v>
      </c>
      <c r="AA19" s="9">
        <f>U19+20</f>
        <v>49</v>
      </c>
      <c r="AB19" s="9">
        <f t="shared" si="1"/>
        <v>61</v>
      </c>
      <c r="AC19" s="9">
        <v>49</v>
      </c>
      <c r="AD19" s="25" t="s">
        <v>692</v>
      </c>
      <c r="AE19" s="3" t="s">
        <v>235</v>
      </c>
      <c r="AF19" s="3"/>
      <c r="AG19" s="15"/>
      <c r="AH19" s="3">
        <v>1</v>
      </c>
      <c r="AI19" s="10" t="s">
        <v>289</v>
      </c>
      <c r="AJ19" s="3"/>
      <c r="AK19" s="13" t="s">
        <v>40</v>
      </c>
      <c r="AL19" s="16"/>
    </row>
    <row r="20" spans="1:38" hidden="1" x14ac:dyDescent="0.25">
      <c r="A20" s="1" t="s">
        <v>13</v>
      </c>
      <c r="B20" s="1"/>
      <c r="C20" s="1" t="s">
        <v>4</v>
      </c>
      <c r="D20" s="1" t="s">
        <v>5</v>
      </c>
      <c r="E20" s="15">
        <v>75666</v>
      </c>
      <c r="F20" s="1" t="s">
        <v>14</v>
      </c>
      <c r="G20" s="2">
        <v>39645</v>
      </c>
      <c r="H20" s="6">
        <v>1999</v>
      </c>
      <c r="I20" s="2" t="s">
        <v>4</v>
      </c>
      <c r="J20" s="2"/>
      <c r="K20" s="2"/>
      <c r="L20" s="3"/>
      <c r="M20" s="3"/>
      <c r="N20" s="3"/>
      <c r="O20" s="3"/>
      <c r="P20" s="3"/>
      <c r="Q20" s="3"/>
      <c r="R20" s="3"/>
      <c r="S20" s="3"/>
      <c r="T20" s="3"/>
      <c r="U20" s="9">
        <v>19</v>
      </c>
      <c r="V20" s="9">
        <v>3</v>
      </c>
      <c r="W20" s="9"/>
      <c r="X20" s="9"/>
      <c r="Y20" s="9"/>
      <c r="Z20" s="9"/>
      <c r="AA20" s="9"/>
      <c r="AB20" s="9"/>
      <c r="AC20" s="9"/>
      <c r="AD20" s="25" t="s">
        <v>407</v>
      </c>
      <c r="AE20" s="3" t="s">
        <v>253</v>
      </c>
      <c r="AF20" s="3"/>
      <c r="AG20" s="15"/>
      <c r="AH20" s="3">
        <v>0</v>
      </c>
      <c r="AI20" s="10" t="s">
        <v>288</v>
      </c>
      <c r="AJ20" s="3"/>
      <c r="AK20" s="13" t="s">
        <v>40</v>
      </c>
      <c r="AL20" s="16"/>
    </row>
    <row r="21" spans="1:38" ht="15.75" x14ac:dyDescent="0.25">
      <c r="A21" s="1" t="s">
        <v>64</v>
      </c>
      <c r="B21" s="1">
        <v>1</v>
      </c>
      <c r="C21" s="1" t="s">
        <v>440</v>
      </c>
      <c r="D21" s="1" t="s">
        <v>46</v>
      </c>
      <c r="E21" s="15">
        <v>41286</v>
      </c>
      <c r="F21" s="1" t="s">
        <v>65</v>
      </c>
      <c r="G21" s="2">
        <v>38062</v>
      </c>
      <c r="H21" s="36">
        <v>36950</v>
      </c>
      <c r="I21" s="37" t="s">
        <v>472</v>
      </c>
      <c r="J21" s="37" t="s">
        <v>459</v>
      </c>
      <c r="K21" s="2"/>
      <c r="L21" s="1"/>
      <c r="M21" s="1"/>
      <c r="N21" s="1">
        <v>2016</v>
      </c>
      <c r="O21" s="1">
        <v>2001</v>
      </c>
      <c r="P21" s="1">
        <v>2004</v>
      </c>
      <c r="Q21" s="1">
        <v>25</v>
      </c>
      <c r="R21" s="3">
        <f t="shared" ref="R21:R33" si="3">P21-O21</f>
        <v>3</v>
      </c>
      <c r="S21" s="3">
        <f t="shared" ref="S21:S33" si="4">N21-P21</f>
        <v>12</v>
      </c>
      <c r="T21" s="1">
        <v>0</v>
      </c>
      <c r="U21" s="8">
        <f t="shared" ref="U21:U33" si="5">Q21+R21+T21</f>
        <v>28</v>
      </c>
      <c r="V21" s="9">
        <v>2</v>
      </c>
      <c r="W21" s="9">
        <v>15</v>
      </c>
      <c r="X21" s="9"/>
      <c r="Y21" s="9">
        <f t="shared" ref="Y21:Y33" si="6">W21+R21+T21</f>
        <v>18</v>
      </c>
      <c r="Z21" s="9">
        <v>65</v>
      </c>
      <c r="AA21" s="9">
        <v>65</v>
      </c>
      <c r="AB21" s="9">
        <f t="shared" si="1"/>
        <v>53</v>
      </c>
      <c r="AC21" s="9">
        <v>53</v>
      </c>
      <c r="AD21" s="25" t="s">
        <v>518</v>
      </c>
      <c r="AE21" s="1" t="s">
        <v>235</v>
      </c>
      <c r="AF21" s="1" t="s">
        <v>358</v>
      </c>
      <c r="AG21" s="15">
        <v>4</v>
      </c>
      <c r="AH21" s="1">
        <v>1</v>
      </c>
      <c r="AI21" s="12" t="s">
        <v>348</v>
      </c>
      <c r="AJ21" s="1"/>
      <c r="AK21" s="18">
        <v>42662</v>
      </c>
      <c r="AL21" s="16">
        <f>AK21-G21</f>
        <v>4600</v>
      </c>
    </row>
    <row r="22" spans="1:38" ht="15.75" x14ac:dyDescent="0.25">
      <c r="A22" s="1" t="s">
        <v>64</v>
      </c>
      <c r="B22" s="1">
        <v>1</v>
      </c>
      <c r="C22" s="1" t="s">
        <v>439</v>
      </c>
      <c r="D22" s="1" t="s">
        <v>46</v>
      </c>
      <c r="E22" s="15">
        <v>198475</v>
      </c>
      <c r="F22" s="1" t="s">
        <v>66</v>
      </c>
      <c r="G22" s="2">
        <v>42662</v>
      </c>
      <c r="H22" s="36">
        <v>36950</v>
      </c>
      <c r="I22" s="37" t="s">
        <v>472</v>
      </c>
      <c r="J22" s="37" t="s">
        <v>459</v>
      </c>
      <c r="K22" s="2" t="s">
        <v>389</v>
      </c>
      <c r="L22" s="1"/>
      <c r="M22" s="1"/>
      <c r="N22" s="1">
        <v>2016</v>
      </c>
      <c r="O22" s="1">
        <v>2001</v>
      </c>
      <c r="P22" s="1">
        <v>2016</v>
      </c>
      <c r="Q22" s="1">
        <v>25</v>
      </c>
      <c r="R22" s="1">
        <f t="shared" si="3"/>
        <v>15</v>
      </c>
      <c r="S22" s="3">
        <f t="shared" si="4"/>
        <v>0</v>
      </c>
      <c r="T22" s="1">
        <v>0</v>
      </c>
      <c r="U22" s="8">
        <f t="shared" si="5"/>
        <v>40</v>
      </c>
      <c r="V22" s="8">
        <v>3</v>
      </c>
      <c r="W22" s="8">
        <v>15</v>
      </c>
      <c r="X22" s="8"/>
      <c r="Y22" s="8">
        <f t="shared" si="6"/>
        <v>30</v>
      </c>
      <c r="Z22" s="8" t="s">
        <v>504</v>
      </c>
      <c r="AA22" s="8">
        <f>U22+20</f>
        <v>60</v>
      </c>
      <c r="AB22" s="9">
        <f t="shared" si="1"/>
        <v>65</v>
      </c>
      <c r="AC22" s="9">
        <v>60</v>
      </c>
      <c r="AD22" s="25" t="s">
        <v>519</v>
      </c>
      <c r="AE22" s="1" t="s">
        <v>235</v>
      </c>
      <c r="AF22" s="1" t="s">
        <v>358</v>
      </c>
      <c r="AG22" s="15">
        <v>4</v>
      </c>
      <c r="AH22" s="1">
        <v>1</v>
      </c>
      <c r="AI22" s="12" t="s">
        <v>335</v>
      </c>
      <c r="AJ22" s="1"/>
      <c r="AK22" s="18">
        <v>42662</v>
      </c>
      <c r="AL22" s="16">
        <f>AK22-G22</f>
        <v>0</v>
      </c>
    </row>
    <row r="23" spans="1:38" ht="15.75" x14ac:dyDescent="0.25">
      <c r="A23" s="1" t="s">
        <v>67</v>
      </c>
      <c r="B23" s="1">
        <v>1</v>
      </c>
      <c r="C23" s="1" t="s">
        <v>434</v>
      </c>
      <c r="D23" s="1" t="s">
        <v>46</v>
      </c>
      <c r="E23" s="15">
        <v>23317</v>
      </c>
      <c r="F23" s="1" t="s">
        <v>68</v>
      </c>
      <c r="G23" s="2">
        <v>36950</v>
      </c>
      <c r="H23" s="36">
        <v>36196</v>
      </c>
      <c r="I23" s="37" t="s">
        <v>4</v>
      </c>
      <c r="J23" s="37" t="s">
        <v>520</v>
      </c>
      <c r="K23" s="2"/>
      <c r="L23" s="1" t="s">
        <v>693</v>
      </c>
      <c r="M23" s="1"/>
      <c r="N23" s="1">
        <v>2013</v>
      </c>
      <c r="O23" s="1">
        <v>1999</v>
      </c>
      <c r="P23" s="1">
        <v>2001</v>
      </c>
      <c r="Q23" s="1">
        <v>15</v>
      </c>
      <c r="R23" s="1">
        <f t="shared" si="3"/>
        <v>2</v>
      </c>
      <c r="S23" s="3">
        <f t="shared" si="4"/>
        <v>12</v>
      </c>
      <c r="T23" s="1">
        <v>8</v>
      </c>
      <c r="U23" s="8">
        <f t="shared" si="5"/>
        <v>25</v>
      </c>
      <c r="V23" s="8">
        <v>3</v>
      </c>
      <c r="W23" s="8">
        <v>9</v>
      </c>
      <c r="X23" s="8"/>
      <c r="Y23" s="8">
        <f t="shared" si="6"/>
        <v>19</v>
      </c>
      <c r="Z23" s="8" t="s">
        <v>504</v>
      </c>
      <c r="AA23" s="8">
        <f>U23+20</f>
        <v>45</v>
      </c>
      <c r="AB23" s="9">
        <f t="shared" si="1"/>
        <v>53</v>
      </c>
      <c r="AC23" s="9">
        <v>45</v>
      </c>
      <c r="AD23" s="24" t="s">
        <v>694</v>
      </c>
      <c r="AE23" s="1" t="s">
        <v>235</v>
      </c>
      <c r="AF23" s="1" t="s">
        <v>353</v>
      </c>
      <c r="AG23" s="15"/>
      <c r="AH23" s="1">
        <v>1</v>
      </c>
      <c r="AI23" s="12" t="s">
        <v>290</v>
      </c>
      <c r="AJ23" s="1"/>
      <c r="AK23" s="18">
        <v>40473</v>
      </c>
      <c r="AL23" s="16">
        <f>AK23-G23</f>
        <v>3523</v>
      </c>
    </row>
    <row r="24" spans="1:38" ht="15.75" x14ac:dyDescent="0.25">
      <c r="A24" s="1" t="s">
        <v>69</v>
      </c>
      <c r="B24" s="1">
        <v>1</v>
      </c>
      <c r="C24" s="1" t="s">
        <v>438</v>
      </c>
      <c r="D24" s="1" t="s">
        <v>46</v>
      </c>
      <c r="E24" s="15">
        <v>98738</v>
      </c>
      <c r="F24" s="1" t="s">
        <v>70</v>
      </c>
      <c r="G24" s="2">
        <v>40401</v>
      </c>
      <c r="H24" s="36">
        <v>36376</v>
      </c>
      <c r="I24" s="37" t="s">
        <v>471</v>
      </c>
      <c r="J24" s="37" t="s">
        <v>462</v>
      </c>
      <c r="K24" s="2"/>
      <c r="L24" s="1"/>
      <c r="M24" s="1"/>
      <c r="N24" s="1">
        <v>2020</v>
      </c>
      <c r="O24" s="1">
        <v>1999</v>
      </c>
      <c r="P24" s="1">
        <v>2010</v>
      </c>
      <c r="Q24" s="1">
        <v>3</v>
      </c>
      <c r="R24" s="1">
        <f t="shared" si="3"/>
        <v>11</v>
      </c>
      <c r="S24" s="3">
        <f t="shared" si="4"/>
        <v>10</v>
      </c>
      <c r="T24" s="1">
        <v>5</v>
      </c>
      <c r="U24" s="8">
        <f t="shared" si="5"/>
        <v>19</v>
      </c>
      <c r="V24" s="8">
        <v>4</v>
      </c>
      <c r="W24" s="8">
        <v>1</v>
      </c>
      <c r="X24" s="8"/>
      <c r="Y24" s="8">
        <f t="shared" si="6"/>
        <v>17</v>
      </c>
      <c r="Z24" s="8" t="s">
        <v>507</v>
      </c>
      <c r="AA24" s="8">
        <f>U24+15</f>
        <v>34</v>
      </c>
      <c r="AB24" s="9">
        <f t="shared" si="1"/>
        <v>55</v>
      </c>
      <c r="AC24" s="9">
        <v>34</v>
      </c>
      <c r="AD24" s="24" t="s">
        <v>521</v>
      </c>
      <c r="AE24" s="1" t="s">
        <v>235</v>
      </c>
      <c r="AF24" s="1"/>
      <c r="AG24" s="15"/>
      <c r="AH24" s="1">
        <v>1</v>
      </c>
      <c r="AI24" s="12" t="s">
        <v>292</v>
      </c>
      <c r="AJ24" s="1"/>
      <c r="AK24" s="13" t="s">
        <v>40</v>
      </c>
      <c r="AL24" s="16"/>
    </row>
    <row r="25" spans="1:38" ht="15.75" x14ac:dyDescent="0.25">
      <c r="A25" s="1" t="s">
        <v>72</v>
      </c>
      <c r="B25" s="1">
        <v>2</v>
      </c>
      <c r="C25" s="1" t="s">
        <v>436</v>
      </c>
      <c r="D25" s="1" t="s">
        <v>46</v>
      </c>
      <c r="E25" s="15">
        <v>49048</v>
      </c>
      <c r="F25" s="1" t="s">
        <v>74</v>
      </c>
      <c r="G25" s="2">
        <v>38571</v>
      </c>
      <c r="H25" s="36">
        <v>37529</v>
      </c>
      <c r="I25" s="37" t="s">
        <v>471</v>
      </c>
      <c r="J25" s="37" t="s">
        <v>462</v>
      </c>
      <c r="K25" s="2"/>
      <c r="L25" s="1"/>
      <c r="M25" s="1"/>
      <c r="N25" s="1">
        <v>2020</v>
      </c>
      <c r="O25" s="1">
        <v>2002</v>
      </c>
      <c r="P25" s="1">
        <v>2005</v>
      </c>
      <c r="Q25" s="1">
        <v>3</v>
      </c>
      <c r="R25" s="1">
        <f t="shared" si="3"/>
        <v>3</v>
      </c>
      <c r="S25" s="3">
        <f t="shared" si="4"/>
        <v>15</v>
      </c>
      <c r="T25" s="1">
        <v>5</v>
      </c>
      <c r="U25" s="8">
        <f t="shared" si="5"/>
        <v>11</v>
      </c>
      <c r="V25" s="8">
        <v>3</v>
      </c>
      <c r="W25" s="8">
        <v>1</v>
      </c>
      <c r="X25" s="8"/>
      <c r="Y25" s="8">
        <f t="shared" si="6"/>
        <v>9</v>
      </c>
      <c r="Z25" s="8" t="s">
        <v>522</v>
      </c>
      <c r="AA25" s="8">
        <f>U25+5</f>
        <v>16</v>
      </c>
      <c r="AB25" s="8" t="s">
        <v>40</v>
      </c>
      <c r="AC25" s="8" t="s">
        <v>40</v>
      </c>
      <c r="AD25" s="24" t="s">
        <v>724</v>
      </c>
      <c r="AE25" s="1" t="s">
        <v>235</v>
      </c>
      <c r="AF25" s="1"/>
      <c r="AG25" s="15"/>
      <c r="AH25" s="1">
        <v>1</v>
      </c>
      <c r="AI25" s="12" t="s">
        <v>260</v>
      </c>
      <c r="AJ25" s="1"/>
      <c r="AK25" s="18">
        <v>44172</v>
      </c>
      <c r="AL25" s="16">
        <f>AK25-G25</f>
        <v>5601</v>
      </c>
    </row>
    <row r="26" spans="1:38" ht="15.75" x14ac:dyDescent="0.25">
      <c r="A26" s="1" t="s">
        <v>75</v>
      </c>
      <c r="B26" s="1">
        <v>2</v>
      </c>
      <c r="C26" s="1" t="s">
        <v>438</v>
      </c>
      <c r="D26" s="1" t="s">
        <v>46</v>
      </c>
      <c r="E26" s="15">
        <v>30073</v>
      </c>
      <c r="F26" s="1" t="s">
        <v>76</v>
      </c>
      <c r="G26" s="2">
        <v>37529</v>
      </c>
      <c r="H26" s="36">
        <v>37529</v>
      </c>
      <c r="I26" s="37" t="s">
        <v>466</v>
      </c>
      <c r="J26" s="37" t="s">
        <v>462</v>
      </c>
      <c r="K26" s="2"/>
      <c r="L26" s="1"/>
      <c r="M26" s="1"/>
      <c r="N26" s="1">
        <v>2019</v>
      </c>
      <c r="O26" s="1">
        <v>2002</v>
      </c>
      <c r="P26" s="1">
        <v>2002</v>
      </c>
      <c r="Q26" s="1">
        <v>15</v>
      </c>
      <c r="R26" s="1">
        <f t="shared" si="3"/>
        <v>0</v>
      </c>
      <c r="S26" s="3">
        <f t="shared" si="4"/>
        <v>17</v>
      </c>
      <c r="T26" s="1">
        <v>0</v>
      </c>
      <c r="U26" s="8">
        <f t="shared" si="5"/>
        <v>15</v>
      </c>
      <c r="V26" s="8">
        <v>2</v>
      </c>
      <c r="W26" s="8">
        <v>9</v>
      </c>
      <c r="X26" s="8"/>
      <c r="Y26" s="8">
        <f t="shared" si="6"/>
        <v>9</v>
      </c>
      <c r="Z26" s="8">
        <v>65</v>
      </c>
      <c r="AA26" s="8">
        <v>65</v>
      </c>
      <c r="AB26" s="9">
        <f t="shared" si="1"/>
        <v>48</v>
      </c>
      <c r="AC26" s="9">
        <v>48</v>
      </c>
      <c r="AD26" s="24" t="s">
        <v>525</v>
      </c>
      <c r="AE26" s="1" t="s">
        <v>235</v>
      </c>
      <c r="AF26" s="1" t="s">
        <v>358</v>
      </c>
      <c r="AG26" s="15">
        <v>5</v>
      </c>
      <c r="AH26" s="1">
        <v>1</v>
      </c>
      <c r="AI26" s="12" t="s">
        <v>349</v>
      </c>
      <c r="AJ26" s="1"/>
      <c r="AK26" s="13" t="s">
        <v>40</v>
      </c>
      <c r="AL26" s="16"/>
    </row>
    <row r="27" spans="1:38" ht="15.75" x14ac:dyDescent="0.25">
      <c r="A27" s="1" t="s">
        <v>75</v>
      </c>
      <c r="B27" s="1">
        <v>2</v>
      </c>
      <c r="C27" s="1" t="s">
        <v>438</v>
      </c>
      <c r="D27" s="1" t="s">
        <v>46</v>
      </c>
      <c r="E27" s="15">
        <v>186435</v>
      </c>
      <c r="F27" s="1" t="s">
        <v>77</v>
      </c>
      <c r="G27" s="2">
        <v>43016</v>
      </c>
      <c r="H27" s="36">
        <v>37529</v>
      </c>
      <c r="I27" s="37" t="s">
        <v>466</v>
      </c>
      <c r="J27" s="37" t="s">
        <v>462</v>
      </c>
      <c r="K27" s="2" t="s">
        <v>243</v>
      </c>
      <c r="L27" s="1"/>
      <c r="M27" s="1"/>
      <c r="N27" s="1">
        <v>2019</v>
      </c>
      <c r="O27" s="1">
        <v>2002</v>
      </c>
      <c r="P27" s="1">
        <v>2017</v>
      </c>
      <c r="Q27" s="1">
        <v>15</v>
      </c>
      <c r="R27" s="1">
        <f t="shared" si="3"/>
        <v>15</v>
      </c>
      <c r="S27" s="3">
        <f t="shared" si="4"/>
        <v>2</v>
      </c>
      <c r="T27" s="1">
        <v>0</v>
      </c>
      <c r="U27" s="8">
        <f t="shared" si="5"/>
        <v>30</v>
      </c>
      <c r="V27" s="8">
        <v>3</v>
      </c>
      <c r="W27" s="8">
        <v>9</v>
      </c>
      <c r="X27" s="8"/>
      <c r="Y27" s="8">
        <f t="shared" si="6"/>
        <v>24</v>
      </c>
      <c r="Z27" s="8" t="s">
        <v>504</v>
      </c>
      <c r="AA27" s="8">
        <f>U27+20</f>
        <v>50</v>
      </c>
      <c r="AB27" s="9">
        <f t="shared" si="1"/>
        <v>63</v>
      </c>
      <c r="AC27" s="9">
        <v>50</v>
      </c>
      <c r="AD27" s="24" t="s">
        <v>526</v>
      </c>
      <c r="AE27" s="1" t="s">
        <v>235</v>
      </c>
      <c r="AF27" s="1" t="s">
        <v>358</v>
      </c>
      <c r="AG27" s="15">
        <v>5</v>
      </c>
      <c r="AH27" s="1">
        <v>1</v>
      </c>
      <c r="AI27" s="12" t="s">
        <v>342</v>
      </c>
      <c r="AJ27" s="1"/>
      <c r="AK27" s="13" t="s">
        <v>40</v>
      </c>
      <c r="AL27" s="16"/>
    </row>
    <row r="28" spans="1:38" ht="15.75" x14ac:dyDescent="0.25">
      <c r="A28" s="1" t="s">
        <v>78</v>
      </c>
      <c r="B28" s="1">
        <v>3</v>
      </c>
      <c r="C28" s="1" t="s">
        <v>434</v>
      </c>
      <c r="D28" s="1" t="s">
        <v>5</v>
      </c>
      <c r="E28" s="15">
        <v>27453</v>
      </c>
      <c r="F28" s="1" t="s">
        <v>79</v>
      </c>
      <c r="G28" s="2">
        <v>37377</v>
      </c>
      <c r="H28" s="36">
        <v>37377</v>
      </c>
      <c r="I28" s="37" t="s">
        <v>480</v>
      </c>
      <c r="J28" s="37" t="s">
        <v>481</v>
      </c>
      <c r="K28" s="2"/>
      <c r="L28" s="1" t="s">
        <v>527</v>
      </c>
      <c r="M28" s="1"/>
      <c r="N28" s="1">
        <v>2021</v>
      </c>
      <c r="O28" s="1">
        <v>2002</v>
      </c>
      <c r="P28" s="1">
        <v>2002</v>
      </c>
      <c r="Q28" s="1">
        <v>6</v>
      </c>
      <c r="R28" s="1">
        <f t="shared" si="3"/>
        <v>0</v>
      </c>
      <c r="S28" s="3">
        <f t="shared" si="4"/>
        <v>19</v>
      </c>
      <c r="T28" s="1">
        <v>7</v>
      </c>
      <c r="U28" s="8">
        <f t="shared" si="5"/>
        <v>13</v>
      </c>
      <c r="V28" s="8">
        <v>3</v>
      </c>
      <c r="W28" s="8">
        <v>3</v>
      </c>
      <c r="X28" s="8"/>
      <c r="Y28" s="8">
        <f t="shared" si="6"/>
        <v>10</v>
      </c>
      <c r="Z28" s="8" t="s">
        <v>504</v>
      </c>
      <c r="AA28" s="8">
        <f>U28+20</f>
        <v>33</v>
      </c>
      <c r="AB28" s="9">
        <f t="shared" si="1"/>
        <v>46</v>
      </c>
      <c r="AC28" s="9">
        <v>33</v>
      </c>
      <c r="AD28" s="24" t="s">
        <v>567</v>
      </c>
      <c r="AE28" s="1" t="s">
        <v>235</v>
      </c>
      <c r="AF28" s="1" t="s">
        <v>353</v>
      </c>
      <c r="AG28" s="15"/>
      <c r="AH28" s="1">
        <v>1</v>
      </c>
      <c r="AI28" s="12" t="s">
        <v>293</v>
      </c>
      <c r="AJ28" s="1"/>
      <c r="AK28" s="18">
        <v>40842</v>
      </c>
      <c r="AL28" s="16">
        <f>AK28-G28</f>
        <v>3465</v>
      </c>
    </row>
    <row r="29" spans="1:38" ht="15.75" x14ac:dyDescent="0.25">
      <c r="A29" s="1" t="s">
        <v>80</v>
      </c>
      <c r="B29" s="1">
        <v>3</v>
      </c>
      <c r="C29" s="1" t="s">
        <v>439</v>
      </c>
      <c r="D29" s="1" t="s">
        <v>46</v>
      </c>
      <c r="E29" s="15">
        <v>33906</v>
      </c>
      <c r="F29" s="1" t="s">
        <v>81</v>
      </c>
      <c r="G29" s="2">
        <v>37767</v>
      </c>
      <c r="H29" s="36">
        <v>37767</v>
      </c>
      <c r="I29" s="2" t="s">
        <v>390</v>
      </c>
      <c r="J29" s="2" t="s">
        <v>470</v>
      </c>
      <c r="K29" s="2"/>
      <c r="L29" s="1"/>
      <c r="M29" s="1"/>
      <c r="N29" s="1">
        <v>2013</v>
      </c>
      <c r="O29" s="1">
        <v>2003</v>
      </c>
      <c r="P29" s="1">
        <v>2003</v>
      </c>
      <c r="Q29" s="1">
        <v>15</v>
      </c>
      <c r="R29" s="1">
        <f t="shared" si="3"/>
        <v>0</v>
      </c>
      <c r="S29" s="3">
        <f t="shared" si="4"/>
        <v>10</v>
      </c>
      <c r="T29" s="1">
        <v>-3</v>
      </c>
      <c r="U29" s="8">
        <f t="shared" si="5"/>
        <v>12</v>
      </c>
      <c r="V29" s="8">
        <v>5</v>
      </c>
      <c r="W29" s="8">
        <v>9</v>
      </c>
      <c r="X29" s="8"/>
      <c r="Y29" s="8">
        <f t="shared" si="6"/>
        <v>6</v>
      </c>
      <c r="Z29" s="8" t="s">
        <v>515</v>
      </c>
      <c r="AA29" s="8">
        <f>U29+3</f>
        <v>15</v>
      </c>
      <c r="AB29" s="9" t="s">
        <v>40</v>
      </c>
      <c r="AC29" s="9" t="s">
        <v>40</v>
      </c>
      <c r="AD29" s="24" t="s">
        <v>529</v>
      </c>
      <c r="AE29" s="1" t="s">
        <v>235</v>
      </c>
      <c r="AF29" s="1" t="s">
        <v>358</v>
      </c>
      <c r="AG29" s="15">
        <v>6</v>
      </c>
      <c r="AH29" s="1">
        <v>1</v>
      </c>
      <c r="AI29" s="12" t="s">
        <v>391</v>
      </c>
      <c r="AJ29" s="1"/>
      <c r="AK29" s="13" t="s">
        <v>40</v>
      </c>
      <c r="AL29" s="16"/>
    </row>
    <row r="30" spans="1:38" ht="15.75" x14ac:dyDescent="0.25">
      <c r="A30" s="1" t="s">
        <v>80</v>
      </c>
      <c r="B30" s="1">
        <v>3</v>
      </c>
      <c r="C30" s="1" t="s">
        <v>439</v>
      </c>
      <c r="D30" s="1" t="s">
        <v>46</v>
      </c>
      <c r="E30" s="15">
        <v>198473</v>
      </c>
      <c r="F30" s="1" t="s">
        <v>82</v>
      </c>
      <c r="G30" s="2">
        <v>41553</v>
      </c>
      <c r="H30" s="36">
        <v>37767</v>
      </c>
      <c r="I30" s="2" t="s">
        <v>390</v>
      </c>
      <c r="J30" s="2" t="s">
        <v>470</v>
      </c>
      <c r="K30" s="2" t="s">
        <v>241</v>
      </c>
      <c r="L30" s="1"/>
      <c r="M30" s="1">
        <v>22</v>
      </c>
      <c r="N30" s="1">
        <v>2013</v>
      </c>
      <c r="O30" s="1">
        <v>2003</v>
      </c>
      <c r="P30" s="1">
        <v>2013</v>
      </c>
      <c r="Q30" s="1">
        <v>15</v>
      </c>
      <c r="R30" s="1">
        <f t="shared" si="3"/>
        <v>10</v>
      </c>
      <c r="S30" s="3">
        <f t="shared" si="4"/>
        <v>0</v>
      </c>
      <c r="T30" s="1">
        <v>-3</v>
      </c>
      <c r="U30" s="8">
        <f t="shared" si="5"/>
        <v>22</v>
      </c>
      <c r="V30" s="8">
        <v>5</v>
      </c>
      <c r="W30" s="8">
        <v>9</v>
      </c>
      <c r="X30" s="8"/>
      <c r="Y30" s="8">
        <f t="shared" si="6"/>
        <v>16</v>
      </c>
      <c r="Z30" s="8" t="s">
        <v>516</v>
      </c>
      <c r="AA30" s="8">
        <f>U30+10</f>
        <v>32</v>
      </c>
      <c r="AB30" s="9">
        <f t="shared" si="1"/>
        <v>65</v>
      </c>
      <c r="AC30" s="9">
        <v>32</v>
      </c>
      <c r="AD30" s="24" t="s">
        <v>559</v>
      </c>
      <c r="AE30" s="1" t="s">
        <v>235</v>
      </c>
      <c r="AF30" s="1" t="s">
        <v>360</v>
      </c>
      <c r="AG30" s="15">
        <v>6</v>
      </c>
      <c r="AH30" s="1">
        <v>1</v>
      </c>
      <c r="AI30" s="12" t="s">
        <v>294</v>
      </c>
      <c r="AJ30" s="1"/>
      <c r="AK30" s="13" t="s">
        <v>40</v>
      </c>
      <c r="AL30" s="16"/>
    </row>
    <row r="31" spans="1:38" ht="15.75" x14ac:dyDescent="0.25">
      <c r="A31" s="1" t="s">
        <v>83</v>
      </c>
      <c r="B31" s="1">
        <v>3</v>
      </c>
      <c r="C31" s="1" t="s">
        <v>438</v>
      </c>
      <c r="D31" s="1" t="s">
        <v>46</v>
      </c>
      <c r="E31" s="15">
        <v>33908</v>
      </c>
      <c r="F31" s="1" t="s">
        <v>84</v>
      </c>
      <c r="G31" s="2">
        <v>37767</v>
      </c>
      <c r="H31" s="36">
        <v>37767</v>
      </c>
      <c r="I31" s="37" t="s">
        <v>469</v>
      </c>
      <c r="J31" s="37" t="s">
        <v>468</v>
      </c>
      <c r="K31" s="2"/>
      <c r="L31" s="1" t="s">
        <v>695</v>
      </c>
      <c r="M31" s="1"/>
      <c r="N31" s="1">
        <v>2016</v>
      </c>
      <c r="O31" s="1">
        <v>2003</v>
      </c>
      <c r="P31" s="1">
        <v>2003</v>
      </c>
      <c r="Q31" s="1">
        <v>9</v>
      </c>
      <c r="R31" s="1">
        <f t="shared" si="3"/>
        <v>0</v>
      </c>
      <c r="S31" s="3">
        <f t="shared" si="4"/>
        <v>13</v>
      </c>
      <c r="T31" s="1">
        <v>3</v>
      </c>
      <c r="U31" s="8">
        <f t="shared" si="5"/>
        <v>12</v>
      </c>
      <c r="V31" s="8">
        <v>2</v>
      </c>
      <c r="W31" s="8">
        <v>3</v>
      </c>
      <c r="X31" s="8"/>
      <c r="Y31" s="8">
        <f t="shared" si="6"/>
        <v>6</v>
      </c>
      <c r="Z31" s="8" t="s">
        <v>516</v>
      </c>
      <c r="AA31" s="8">
        <f>U31+10</f>
        <v>22</v>
      </c>
      <c r="AB31" s="8" t="s">
        <v>40</v>
      </c>
      <c r="AC31" s="8" t="s">
        <v>40</v>
      </c>
      <c r="AD31" s="24" t="s">
        <v>696</v>
      </c>
      <c r="AE31" s="1" t="s">
        <v>235</v>
      </c>
      <c r="AF31" s="1" t="s">
        <v>358</v>
      </c>
      <c r="AG31" s="15">
        <v>7</v>
      </c>
      <c r="AH31" s="1">
        <v>1</v>
      </c>
      <c r="AI31" s="12" t="s">
        <v>350</v>
      </c>
      <c r="AJ31" s="3" t="s">
        <v>376</v>
      </c>
      <c r="AK31" s="13" t="s">
        <v>40</v>
      </c>
      <c r="AL31" s="16"/>
    </row>
    <row r="32" spans="1:38" ht="15.75" x14ac:dyDescent="0.25">
      <c r="A32" s="1" t="s">
        <v>83</v>
      </c>
      <c r="B32" s="1">
        <v>3</v>
      </c>
      <c r="C32" s="1" t="s">
        <v>449</v>
      </c>
      <c r="D32" s="1" t="s">
        <v>46</v>
      </c>
      <c r="E32" s="15">
        <v>198474</v>
      </c>
      <c r="F32" s="1" t="s">
        <v>39</v>
      </c>
      <c r="G32" s="2">
        <v>42641</v>
      </c>
      <c r="H32" s="36">
        <v>37767</v>
      </c>
      <c r="I32" s="37" t="s">
        <v>469</v>
      </c>
      <c r="J32" s="37" t="s">
        <v>468</v>
      </c>
      <c r="K32" s="2" t="s">
        <v>246</v>
      </c>
      <c r="L32" s="1" t="s">
        <v>695</v>
      </c>
      <c r="M32" s="1" t="s">
        <v>528</v>
      </c>
      <c r="N32" s="1">
        <v>2016</v>
      </c>
      <c r="O32" s="1">
        <v>2003</v>
      </c>
      <c r="P32" s="1">
        <v>2016</v>
      </c>
      <c r="Q32" s="1">
        <v>9</v>
      </c>
      <c r="R32" s="1">
        <f t="shared" si="3"/>
        <v>13</v>
      </c>
      <c r="S32" s="3">
        <f t="shared" si="4"/>
        <v>0</v>
      </c>
      <c r="T32" s="1">
        <v>3</v>
      </c>
      <c r="U32" s="8">
        <f t="shared" si="5"/>
        <v>25</v>
      </c>
      <c r="V32" s="8">
        <v>3</v>
      </c>
      <c r="W32" s="8">
        <v>3</v>
      </c>
      <c r="X32" s="8"/>
      <c r="Y32" s="8">
        <f t="shared" si="6"/>
        <v>19</v>
      </c>
      <c r="Z32" s="8" t="s">
        <v>504</v>
      </c>
      <c r="AA32" s="8">
        <f>U32+20</f>
        <v>45</v>
      </c>
      <c r="AB32" s="9">
        <f t="shared" si="1"/>
        <v>65</v>
      </c>
      <c r="AC32" s="9">
        <v>45</v>
      </c>
      <c r="AD32" s="24" t="s">
        <v>697</v>
      </c>
      <c r="AE32" s="1" t="s">
        <v>235</v>
      </c>
      <c r="AF32" s="1" t="s">
        <v>360</v>
      </c>
      <c r="AG32" s="15">
        <v>7</v>
      </c>
      <c r="AH32" s="1">
        <v>1</v>
      </c>
      <c r="AI32" s="12" t="s">
        <v>342</v>
      </c>
      <c r="AJ32" s="1"/>
      <c r="AK32" s="13" t="s">
        <v>40</v>
      </c>
      <c r="AL32" s="16"/>
    </row>
    <row r="33" spans="1:38" s="4" customFormat="1" ht="15.75" x14ac:dyDescent="0.25">
      <c r="A33" s="1" t="s">
        <v>87</v>
      </c>
      <c r="B33" s="1">
        <v>3</v>
      </c>
      <c r="C33" s="1" t="s">
        <v>447</v>
      </c>
      <c r="D33" s="1" t="s">
        <v>5</v>
      </c>
      <c r="E33" s="15">
        <v>102484</v>
      </c>
      <c r="F33" s="1" t="s">
        <v>89</v>
      </c>
      <c r="G33" s="2">
        <v>40466</v>
      </c>
      <c r="H33" s="36">
        <v>37767</v>
      </c>
      <c r="I33" s="37" t="s">
        <v>393</v>
      </c>
      <c r="J33" s="37" t="s">
        <v>729</v>
      </c>
      <c r="K33" s="2" t="s">
        <v>254</v>
      </c>
      <c r="L33" s="1"/>
      <c r="M33" s="1"/>
      <c r="N33" s="1">
        <v>2010</v>
      </c>
      <c r="O33" s="1">
        <v>2003</v>
      </c>
      <c r="P33" s="1">
        <v>2010</v>
      </c>
      <c r="Q33" s="1">
        <v>6</v>
      </c>
      <c r="R33" s="1">
        <f t="shared" si="3"/>
        <v>7</v>
      </c>
      <c r="S33" s="3">
        <f t="shared" si="4"/>
        <v>0</v>
      </c>
      <c r="T33" s="1">
        <v>0</v>
      </c>
      <c r="U33" s="8">
        <f t="shared" si="5"/>
        <v>13</v>
      </c>
      <c r="V33" s="8">
        <v>3</v>
      </c>
      <c r="W33" s="8">
        <v>3</v>
      </c>
      <c r="X33" s="8"/>
      <c r="Y33" s="8">
        <f t="shared" si="6"/>
        <v>10</v>
      </c>
      <c r="Z33" s="8" t="s">
        <v>721</v>
      </c>
      <c r="AA33" s="8">
        <f>U33+5</f>
        <v>18</v>
      </c>
      <c r="AB33" s="9">
        <f t="shared" ref="AB33" si="7">65-S33</f>
        <v>65</v>
      </c>
      <c r="AC33" s="9">
        <v>18</v>
      </c>
      <c r="AD33" s="24" t="s">
        <v>728</v>
      </c>
      <c r="AE33" s="1" t="s">
        <v>235</v>
      </c>
      <c r="AF33" s="1" t="s">
        <v>358</v>
      </c>
      <c r="AG33" s="15">
        <v>8</v>
      </c>
      <c r="AH33" s="1">
        <v>1</v>
      </c>
      <c r="AI33" s="12" t="s">
        <v>335</v>
      </c>
      <c r="AJ33" s="1"/>
      <c r="AK33" s="15" t="s">
        <v>40</v>
      </c>
      <c r="AL33" s="48"/>
    </row>
    <row r="34" spans="1:38" hidden="1" x14ac:dyDescent="0.25">
      <c r="A34" s="1" t="s">
        <v>83</v>
      </c>
      <c r="B34" s="1"/>
      <c r="C34" s="1" t="s">
        <v>4</v>
      </c>
      <c r="D34" s="1" t="s">
        <v>46</v>
      </c>
      <c r="E34" s="15">
        <v>45927</v>
      </c>
      <c r="F34" s="1" t="s">
        <v>85</v>
      </c>
      <c r="G34" s="2">
        <v>38243</v>
      </c>
      <c r="H34" s="6">
        <v>2003</v>
      </c>
      <c r="I34" s="2" t="s">
        <v>4</v>
      </c>
      <c r="J34" s="2"/>
      <c r="K34" s="2" t="s">
        <v>244</v>
      </c>
      <c r="L34" s="1" t="s">
        <v>402</v>
      </c>
      <c r="M34" s="1"/>
      <c r="N34" s="1"/>
      <c r="O34" s="1"/>
      <c r="P34" s="1"/>
      <c r="Q34" s="1"/>
      <c r="R34" s="1"/>
      <c r="S34" s="1"/>
      <c r="T34" s="1"/>
      <c r="U34" s="8">
        <v>26</v>
      </c>
      <c r="V34" s="8">
        <v>2</v>
      </c>
      <c r="W34" s="8"/>
      <c r="X34" s="8"/>
      <c r="Y34" s="8"/>
      <c r="Z34" s="8"/>
      <c r="AA34" s="8"/>
      <c r="AB34" s="8"/>
      <c r="AC34" s="8"/>
      <c r="AD34" s="24" t="s">
        <v>408</v>
      </c>
      <c r="AE34" s="1" t="s">
        <v>253</v>
      </c>
      <c r="AF34" s="1"/>
      <c r="AG34" s="15"/>
      <c r="AH34" s="1">
        <v>0</v>
      </c>
      <c r="AI34" s="12" t="s">
        <v>256</v>
      </c>
      <c r="AJ34" s="1" t="s">
        <v>377</v>
      </c>
      <c r="AK34" s="13" t="s">
        <v>40</v>
      </c>
      <c r="AL34" s="16"/>
    </row>
    <row r="35" spans="1:38" s="4" customFormat="1" ht="15.75" x14ac:dyDescent="0.25">
      <c r="A35" s="1" t="s">
        <v>87</v>
      </c>
      <c r="B35" s="1">
        <v>3</v>
      </c>
      <c r="C35" s="1" t="s">
        <v>438</v>
      </c>
      <c r="D35" s="1" t="s">
        <v>5</v>
      </c>
      <c r="E35" s="15">
        <v>33888</v>
      </c>
      <c r="F35" s="1" t="s">
        <v>88</v>
      </c>
      <c r="G35" s="2">
        <v>37767</v>
      </c>
      <c r="H35" s="36">
        <v>37767</v>
      </c>
      <c r="I35" s="37" t="s">
        <v>393</v>
      </c>
      <c r="J35" s="37" t="s">
        <v>730</v>
      </c>
      <c r="K35" s="2"/>
      <c r="L35" s="1"/>
      <c r="M35" s="1"/>
      <c r="N35" s="1">
        <v>2010</v>
      </c>
      <c r="O35" s="1">
        <v>2003</v>
      </c>
      <c r="P35" s="1">
        <v>2003</v>
      </c>
      <c r="Q35" s="1">
        <v>6</v>
      </c>
      <c r="R35" s="1">
        <f>P35-O35</f>
        <v>0</v>
      </c>
      <c r="S35" s="3">
        <f>N35-P35</f>
        <v>7</v>
      </c>
      <c r="T35" s="1">
        <v>0</v>
      </c>
      <c r="U35" s="8">
        <f>Q35+R35+T35</f>
        <v>6</v>
      </c>
      <c r="V35" s="8">
        <v>2</v>
      </c>
      <c r="W35" s="8">
        <v>3</v>
      </c>
      <c r="X35" s="8"/>
      <c r="Y35" s="8">
        <f>W35+R35+T35</f>
        <v>3</v>
      </c>
      <c r="Z35" s="8" t="s">
        <v>516</v>
      </c>
      <c r="AA35" s="8">
        <f>U35+10</f>
        <v>16</v>
      </c>
      <c r="AB35" s="9">
        <f t="shared" ref="AB35:AB38" si="8">65-S35</f>
        <v>58</v>
      </c>
      <c r="AC35" s="9" t="s">
        <v>40</v>
      </c>
      <c r="AD35" s="24" t="s">
        <v>720</v>
      </c>
      <c r="AE35" s="1" t="s">
        <v>235</v>
      </c>
      <c r="AF35" s="1" t="s">
        <v>358</v>
      </c>
      <c r="AG35" s="15">
        <v>8</v>
      </c>
      <c r="AH35" s="1">
        <v>1</v>
      </c>
      <c r="AI35" s="12" t="s">
        <v>351</v>
      </c>
      <c r="AJ35" s="1"/>
      <c r="AK35" s="15" t="s">
        <v>40</v>
      </c>
      <c r="AL35" s="48"/>
    </row>
    <row r="36" spans="1:38" ht="15.75" x14ac:dyDescent="0.25">
      <c r="A36" s="1" t="s">
        <v>90</v>
      </c>
      <c r="B36" s="1">
        <v>3</v>
      </c>
      <c r="C36" s="1" t="s">
        <v>438</v>
      </c>
      <c r="D36" s="1" t="s">
        <v>46</v>
      </c>
      <c r="E36" s="15">
        <v>33898</v>
      </c>
      <c r="F36" s="1" t="s">
        <v>91</v>
      </c>
      <c r="G36" s="2">
        <v>37767</v>
      </c>
      <c r="H36" s="36">
        <v>37767</v>
      </c>
      <c r="I36" s="37" t="s">
        <v>466</v>
      </c>
      <c r="J36" s="37" t="s">
        <v>468</v>
      </c>
      <c r="K36" s="2"/>
      <c r="L36" s="1"/>
      <c r="M36" s="1"/>
      <c r="N36" s="1">
        <v>2013</v>
      </c>
      <c r="O36" s="1">
        <v>2003</v>
      </c>
      <c r="P36" s="1">
        <v>2003</v>
      </c>
      <c r="Q36" s="1">
        <v>15</v>
      </c>
      <c r="R36" s="1">
        <f>P36-O36</f>
        <v>0</v>
      </c>
      <c r="S36" s="3">
        <f>N36-P36</f>
        <v>10</v>
      </c>
      <c r="T36" s="1">
        <v>0</v>
      </c>
      <c r="U36" s="8">
        <f>Q36+R36+T36</f>
        <v>15</v>
      </c>
      <c r="V36" s="8">
        <v>2</v>
      </c>
      <c r="W36" s="8">
        <v>9</v>
      </c>
      <c r="X36" s="8"/>
      <c r="Y36" s="8">
        <f>W36+R36+T36</f>
        <v>9</v>
      </c>
      <c r="Z36" s="8">
        <v>65</v>
      </c>
      <c r="AA36" s="8">
        <v>65</v>
      </c>
      <c r="AB36" s="9">
        <f t="shared" si="8"/>
        <v>55</v>
      </c>
      <c r="AC36" s="9">
        <v>55</v>
      </c>
      <c r="AD36" s="24" t="s">
        <v>530</v>
      </c>
      <c r="AE36" s="1" t="s">
        <v>235</v>
      </c>
      <c r="AF36" s="1" t="s">
        <v>353</v>
      </c>
      <c r="AG36" s="15"/>
      <c r="AH36" s="1">
        <v>1</v>
      </c>
      <c r="AI36" s="12" t="s">
        <v>296</v>
      </c>
      <c r="AJ36" s="1"/>
      <c r="AK36" s="13" t="s">
        <v>40</v>
      </c>
      <c r="AL36" s="16"/>
    </row>
    <row r="37" spans="1:38" ht="15.75" x14ac:dyDescent="0.25">
      <c r="A37" s="1" t="s">
        <v>92</v>
      </c>
      <c r="B37" s="1">
        <v>3</v>
      </c>
      <c r="C37" s="1" t="s">
        <v>438</v>
      </c>
      <c r="D37" s="1" t="s">
        <v>46</v>
      </c>
      <c r="E37" s="15">
        <v>33893</v>
      </c>
      <c r="F37" s="1" t="s">
        <v>93</v>
      </c>
      <c r="G37" s="2">
        <v>37767</v>
      </c>
      <c r="H37" s="36">
        <v>37767</v>
      </c>
      <c r="I37" s="37" t="s">
        <v>466</v>
      </c>
      <c r="J37" s="37" t="s">
        <v>468</v>
      </c>
      <c r="K37" s="2"/>
      <c r="L37" s="1"/>
      <c r="M37" s="1"/>
      <c r="N37" s="1">
        <v>2010</v>
      </c>
      <c r="O37" s="1">
        <v>2003</v>
      </c>
      <c r="P37" s="1">
        <v>2003</v>
      </c>
      <c r="Q37" s="1">
        <v>15</v>
      </c>
      <c r="R37" s="1">
        <f>P37-O37</f>
        <v>0</v>
      </c>
      <c r="S37" s="3">
        <f>N37-P37</f>
        <v>7</v>
      </c>
      <c r="T37" s="1">
        <v>0</v>
      </c>
      <c r="U37" s="8">
        <f t="shared" ref="U37:U45" si="9">Q37+R37+T37</f>
        <v>15</v>
      </c>
      <c r="V37" s="8">
        <v>2</v>
      </c>
      <c r="W37" s="8">
        <v>9</v>
      </c>
      <c r="X37" s="8"/>
      <c r="Y37" s="8">
        <f>W37+R37+T37</f>
        <v>9</v>
      </c>
      <c r="Z37" s="8">
        <v>65</v>
      </c>
      <c r="AA37" s="8">
        <v>65</v>
      </c>
      <c r="AB37" s="9">
        <f t="shared" si="8"/>
        <v>58</v>
      </c>
      <c r="AC37" s="9">
        <v>58</v>
      </c>
      <c r="AD37" s="24" t="s">
        <v>530</v>
      </c>
      <c r="AE37" s="1" t="s">
        <v>235</v>
      </c>
      <c r="AF37" s="1" t="s">
        <v>353</v>
      </c>
      <c r="AG37" s="15"/>
      <c r="AH37" s="1">
        <v>1</v>
      </c>
      <c r="AI37" s="12" t="s">
        <v>297</v>
      </c>
      <c r="AJ37" s="1"/>
      <c r="AK37" s="18">
        <v>39792</v>
      </c>
      <c r="AL37" s="16">
        <f>AK37-G37</f>
        <v>2025</v>
      </c>
    </row>
    <row r="38" spans="1:38" ht="15.75" x14ac:dyDescent="0.25">
      <c r="A38" s="1" t="s">
        <v>94</v>
      </c>
      <c r="B38" s="1">
        <v>3</v>
      </c>
      <c r="C38" s="1" t="s">
        <v>438</v>
      </c>
      <c r="D38" s="1" t="s">
        <v>5</v>
      </c>
      <c r="E38" s="15" t="s">
        <v>371</v>
      </c>
      <c r="F38" s="1" t="s">
        <v>95</v>
      </c>
      <c r="G38" s="2">
        <v>38243</v>
      </c>
      <c r="H38" s="36">
        <v>37767</v>
      </c>
      <c r="I38" s="37" t="s">
        <v>4</v>
      </c>
      <c r="J38" s="37" t="s">
        <v>464</v>
      </c>
      <c r="K38" s="2"/>
      <c r="L38" s="1" t="s">
        <v>531</v>
      </c>
      <c r="M38" s="1"/>
      <c r="N38" s="1">
        <v>2021</v>
      </c>
      <c r="O38" s="1">
        <v>2003</v>
      </c>
      <c r="P38" s="1">
        <v>2004</v>
      </c>
      <c r="Q38" s="1">
        <v>10</v>
      </c>
      <c r="R38" s="1">
        <f>P38-O38</f>
        <v>1</v>
      </c>
      <c r="S38" s="3">
        <f>N38-P38</f>
        <v>17</v>
      </c>
      <c r="T38" s="1">
        <v>11</v>
      </c>
      <c r="U38" s="8">
        <f t="shared" si="9"/>
        <v>22</v>
      </c>
      <c r="V38" s="8">
        <v>2</v>
      </c>
      <c r="W38" s="8">
        <v>9</v>
      </c>
      <c r="X38" s="8">
        <v>-11</v>
      </c>
      <c r="Y38" s="8">
        <f>W38+R38+T38+X38</f>
        <v>10</v>
      </c>
      <c r="Z38" s="8">
        <v>65</v>
      </c>
      <c r="AA38" s="8">
        <v>65</v>
      </c>
      <c r="AB38" s="9">
        <f t="shared" si="8"/>
        <v>48</v>
      </c>
      <c r="AC38" s="9">
        <v>48</v>
      </c>
      <c r="AD38" s="24" t="s">
        <v>533</v>
      </c>
      <c r="AE38" s="1" t="s">
        <v>235</v>
      </c>
      <c r="AF38" s="1" t="s">
        <v>353</v>
      </c>
      <c r="AG38" s="15"/>
      <c r="AH38" s="1">
        <v>1</v>
      </c>
      <c r="AI38" s="12" t="s">
        <v>392</v>
      </c>
      <c r="AJ38" s="1" t="s">
        <v>379</v>
      </c>
      <c r="AK38" s="18">
        <v>40523</v>
      </c>
      <c r="AL38" s="16">
        <f>AK38-G38</f>
        <v>2280</v>
      </c>
    </row>
    <row r="39" spans="1:38" ht="15.75" x14ac:dyDescent="0.25">
      <c r="A39" s="1" t="s">
        <v>98</v>
      </c>
      <c r="B39" s="1">
        <v>3</v>
      </c>
      <c r="C39" s="1" t="s">
        <v>441</v>
      </c>
      <c r="D39" s="1" t="s">
        <v>46</v>
      </c>
      <c r="E39" s="15">
        <v>45931</v>
      </c>
      <c r="F39" s="1" t="s">
        <v>100</v>
      </c>
      <c r="G39" s="2">
        <v>38243</v>
      </c>
      <c r="H39" s="36">
        <v>37767</v>
      </c>
      <c r="I39" s="37" t="s">
        <v>62</v>
      </c>
      <c r="J39" s="37" t="s">
        <v>467</v>
      </c>
      <c r="K39" s="2" t="s">
        <v>244</v>
      </c>
      <c r="L39" s="1" t="s">
        <v>698</v>
      </c>
      <c r="M39" s="1"/>
      <c r="N39" s="1">
        <v>2004</v>
      </c>
      <c r="O39" s="1">
        <v>2003</v>
      </c>
      <c r="P39" s="1">
        <v>2004</v>
      </c>
      <c r="Q39" s="1">
        <v>3</v>
      </c>
      <c r="R39" s="1">
        <f>P39-O39</f>
        <v>1</v>
      </c>
      <c r="S39" s="3">
        <f>N39-P39</f>
        <v>0</v>
      </c>
      <c r="T39" s="1">
        <v>5</v>
      </c>
      <c r="U39" s="8">
        <f t="shared" si="9"/>
        <v>9</v>
      </c>
      <c r="V39" s="8">
        <v>3</v>
      </c>
      <c r="W39" s="8">
        <v>1</v>
      </c>
      <c r="X39" s="8"/>
      <c r="Y39" s="8">
        <f>W39+R39+T39+X39</f>
        <v>7</v>
      </c>
      <c r="Z39" s="8" t="s">
        <v>522</v>
      </c>
      <c r="AA39" s="8">
        <f>U39+5</f>
        <v>14</v>
      </c>
      <c r="AB39" s="8" t="s">
        <v>40</v>
      </c>
      <c r="AC39" s="8" t="s">
        <v>40</v>
      </c>
      <c r="AD39" s="24" t="s">
        <v>699</v>
      </c>
      <c r="AE39" s="1" t="s">
        <v>235</v>
      </c>
      <c r="AF39" s="1"/>
      <c r="AG39" s="15"/>
      <c r="AH39" s="1">
        <v>1</v>
      </c>
      <c r="AI39" s="12" t="s">
        <v>301</v>
      </c>
      <c r="AJ39" s="1"/>
      <c r="AK39" s="13" t="s">
        <v>40</v>
      </c>
      <c r="AL39" s="16"/>
    </row>
    <row r="40" spans="1:38" hidden="1" x14ac:dyDescent="0.25">
      <c r="A40" s="1" t="s">
        <v>96</v>
      </c>
      <c r="B40" s="1"/>
      <c r="C40" s="1" t="s">
        <v>4</v>
      </c>
      <c r="D40" s="1" t="s">
        <v>5</v>
      </c>
      <c r="E40" s="15">
        <v>159988</v>
      </c>
      <c r="F40" s="1" t="s">
        <v>97</v>
      </c>
      <c r="G40" s="2">
        <v>42319</v>
      </c>
      <c r="H40" s="6">
        <v>2003</v>
      </c>
      <c r="I40" s="2" t="s">
        <v>4</v>
      </c>
      <c r="J40" s="2"/>
      <c r="K40" s="2"/>
      <c r="L40" s="1"/>
      <c r="M40" s="1"/>
      <c r="N40" s="1"/>
      <c r="O40" s="1"/>
      <c r="P40" s="1"/>
      <c r="Q40" s="1"/>
      <c r="R40" s="1"/>
      <c r="S40" s="1"/>
      <c r="T40" s="1"/>
      <c r="U40" s="8">
        <v>22</v>
      </c>
      <c r="V40" s="8">
        <v>2</v>
      </c>
      <c r="W40" s="8"/>
      <c r="X40" s="8"/>
      <c r="Y40" s="8"/>
      <c r="Z40" s="8"/>
      <c r="AA40" s="8"/>
      <c r="AB40" s="8"/>
      <c r="AC40" s="8"/>
      <c r="AD40" s="24" t="s">
        <v>410</v>
      </c>
      <c r="AE40" s="1" t="s">
        <v>253</v>
      </c>
      <c r="AF40" s="1"/>
      <c r="AG40" s="15"/>
      <c r="AH40" s="1">
        <v>0</v>
      </c>
      <c r="AI40" s="12" t="s">
        <v>299</v>
      </c>
      <c r="AJ40" s="1"/>
      <c r="AK40" s="13" t="s">
        <v>40</v>
      </c>
      <c r="AL40" s="16"/>
    </row>
    <row r="41" spans="1:38" ht="15.75" x14ac:dyDescent="0.25">
      <c r="A41" s="1" t="s">
        <v>101</v>
      </c>
      <c r="B41" s="1">
        <v>1</v>
      </c>
      <c r="C41" s="1" t="s">
        <v>438</v>
      </c>
      <c r="D41" s="1" t="s">
        <v>46</v>
      </c>
      <c r="E41" s="15">
        <v>75660</v>
      </c>
      <c r="F41" s="1" t="s">
        <v>102</v>
      </c>
      <c r="G41" s="2">
        <v>39645</v>
      </c>
      <c r="H41" s="36">
        <v>36196</v>
      </c>
      <c r="I41" s="37" t="s">
        <v>534</v>
      </c>
      <c r="J41" s="37" t="s">
        <v>535</v>
      </c>
      <c r="K41" s="2"/>
      <c r="L41" s="1"/>
      <c r="M41" s="1"/>
      <c r="N41" s="1">
        <v>2011</v>
      </c>
      <c r="O41" s="1">
        <v>1999</v>
      </c>
      <c r="P41" s="1">
        <v>2008</v>
      </c>
      <c r="Q41" s="1">
        <v>9</v>
      </c>
      <c r="R41" s="1">
        <f>P41-O41</f>
        <v>9</v>
      </c>
      <c r="S41" s="3">
        <f>N41-P41</f>
        <v>3</v>
      </c>
      <c r="T41" s="1">
        <v>0</v>
      </c>
      <c r="U41" s="8">
        <f t="shared" si="9"/>
        <v>18</v>
      </c>
      <c r="V41" s="8">
        <v>4</v>
      </c>
      <c r="W41" s="8">
        <v>3</v>
      </c>
      <c r="X41" s="8"/>
      <c r="Y41" s="8">
        <f>W41+R41+T41+X41</f>
        <v>12</v>
      </c>
      <c r="Z41" s="8" t="s">
        <v>507</v>
      </c>
      <c r="AA41" s="8">
        <f>U41+15</f>
        <v>33</v>
      </c>
      <c r="AB41" s="9">
        <f t="shared" ref="AB41" si="10">65-S41</f>
        <v>62</v>
      </c>
      <c r="AC41" s="9">
        <v>33</v>
      </c>
      <c r="AD41" s="24" t="s">
        <v>560</v>
      </c>
      <c r="AE41" s="1" t="s">
        <v>235</v>
      </c>
      <c r="AF41" s="1" t="s">
        <v>353</v>
      </c>
      <c r="AG41" s="15"/>
      <c r="AH41" s="1">
        <v>1</v>
      </c>
      <c r="AI41" s="12" t="s">
        <v>261</v>
      </c>
      <c r="AJ41" s="1"/>
      <c r="AK41" s="18">
        <v>39645</v>
      </c>
      <c r="AL41" s="16">
        <f>AK41-G41</f>
        <v>0</v>
      </c>
    </row>
    <row r="42" spans="1:38" hidden="1" x14ac:dyDescent="0.25">
      <c r="A42" s="1" t="s">
        <v>98</v>
      </c>
      <c r="B42" s="1"/>
      <c r="C42" s="1" t="s">
        <v>62</v>
      </c>
      <c r="D42" s="1" t="s">
        <v>46</v>
      </c>
      <c r="E42" s="15">
        <v>33904</v>
      </c>
      <c r="F42" s="1" t="s">
        <v>99</v>
      </c>
      <c r="G42" s="2">
        <v>37767</v>
      </c>
      <c r="H42" s="6">
        <v>2003</v>
      </c>
      <c r="I42" s="2" t="s">
        <v>62</v>
      </c>
      <c r="J42" s="2"/>
      <c r="K42" s="2"/>
      <c r="L42" s="1" t="s">
        <v>402</v>
      </c>
      <c r="M42" s="1"/>
      <c r="N42" s="1"/>
      <c r="O42" s="1"/>
      <c r="P42" s="1"/>
      <c r="Q42" s="1"/>
      <c r="R42" s="1"/>
      <c r="S42" s="1"/>
      <c r="T42" s="1"/>
      <c r="U42" s="8">
        <v>9</v>
      </c>
      <c r="V42" s="8">
        <v>4</v>
      </c>
      <c r="W42" s="8"/>
      <c r="X42" s="8"/>
      <c r="Y42" s="8"/>
      <c r="Z42" s="8"/>
      <c r="AA42" s="8"/>
      <c r="AB42" s="8"/>
      <c r="AC42" s="8"/>
      <c r="AD42" s="24" t="s">
        <v>411</v>
      </c>
      <c r="AE42" s="1" t="s">
        <v>253</v>
      </c>
      <c r="AF42" s="1"/>
      <c r="AG42" s="15"/>
      <c r="AH42" s="1">
        <v>0</v>
      </c>
      <c r="AI42" s="12" t="s">
        <v>300</v>
      </c>
      <c r="AJ42" s="1"/>
      <c r="AK42" s="13" t="s">
        <v>40</v>
      </c>
      <c r="AL42" s="16"/>
    </row>
    <row r="43" spans="1:38" ht="15.75" x14ac:dyDescent="0.25">
      <c r="A43" s="1" t="s">
        <v>104</v>
      </c>
      <c r="B43" s="1">
        <v>1</v>
      </c>
      <c r="C43" s="1" t="s">
        <v>439</v>
      </c>
      <c r="D43" s="1" t="s">
        <v>46</v>
      </c>
      <c r="E43" s="15">
        <v>132660</v>
      </c>
      <c r="F43" s="1" t="s">
        <v>105</v>
      </c>
      <c r="G43" s="2">
        <v>40780</v>
      </c>
      <c r="H43" s="36">
        <v>35951</v>
      </c>
      <c r="I43" s="37" t="s">
        <v>536</v>
      </c>
      <c r="J43" s="37" t="s">
        <v>464</v>
      </c>
      <c r="K43" s="2"/>
      <c r="L43" s="1"/>
      <c r="M43" s="1"/>
      <c r="N43" s="1">
        <v>2021</v>
      </c>
      <c r="O43" s="1">
        <v>1998</v>
      </c>
      <c r="P43" s="1">
        <v>2011</v>
      </c>
      <c r="Q43" s="1">
        <v>9</v>
      </c>
      <c r="R43" s="1">
        <f>P43-O43</f>
        <v>13</v>
      </c>
      <c r="S43" s="3">
        <f>N43-P43</f>
        <v>10</v>
      </c>
      <c r="T43" s="1">
        <v>5</v>
      </c>
      <c r="U43" s="8">
        <f t="shared" si="9"/>
        <v>27</v>
      </c>
      <c r="V43" s="8">
        <v>4</v>
      </c>
      <c r="W43" s="8">
        <v>3</v>
      </c>
      <c r="X43" s="8"/>
      <c r="Y43" s="8">
        <f>W43+R43+T43+X43</f>
        <v>21</v>
      </c>
      <c r="Z43" s="8" t="s">
        <v>507</v>
      </c>
      <c r="AA43" s="8">
        <f>U43+15</f>
        <v>42</v>
      </c>
      <c r="AB43" s="9">
        <f t="shared" ref="AB43" si="11">65-S43</f>
        <v>55</v>
      </c>
      <c r="AC43" s="9">
        <v>42</v>
      </c>
      <c r="AD43" s="24" t="s">
        <v>561</v>
      </c>
      <c r="AE43" s="1" t="s">
        <v>235</v>
      </c>
      <c r="AF43" s="1"/>
      <c r="AG43" s="15"/>
      <c r="AH43" s="1">
        <v>1</v>
      </c>
      <c r="AI43" s="12" t="s">
        <v>302</v>
      </c>
      <c r="AJ43" s="1"/>
      <c r="AK43" s="13" t="s">
        <v>40</v>
      </c>
      <c r="AL43" s="16"/>
    </row>
    <row r="44" spans="1:38" hidden="1" x14ac:dyDescent="0.25">
      <c r="A44" s="1" t="s">
        <v>101</v>
      </c>
      <c r="B44" s="1"/>
      <c r="C44" s="1" t="s">
        <v>4</v>
      </c>
      <c r="D44" s="1" t="s">
        <v>46</v>
      </c>
      <c r="E44" s="15">
        <v>91283</v>
      </c>
      <c r="F44" s="1" t="s">
        <v>103</v>
      </c>
      <c r="G44" s="2">
        <v>40165</v>
      </c>
      <c r="H44" s="6">
        <v>2003</v>
      </c>
      <c r="I44" s="2" t="s">
        <v>4</v>
      </c>
      <c r="J44" s="2"/>
      <c r="K44" s="2" t="s">
        <v>244</v>
      </c>
      <c r="L44" s="1" t="s">
        <v>402</v>
      </c>
      <c r="M44" s="1"/>
      <c r="N44" s="1"/>
      <c r="O44" s="1"/>
      <c r="P44" s="1"/>
      <c r="Q44" s="1"/>
      <c r="R44" s="1"/>
      <c r="S44" s="1"/>
      <c r="T44" s="1"/>
      <c r="U44" s="8">
        <v>26</v>
      </c>
      <c r="V44" s="8">
        <v>2</v>
      </c>
      <c r="W44" s="8"/>
      <c r="X44" s="8"/>
      <c r="Y44" s="8"/>
      <c r="Z44" s="8"/>
      <c r="AA44" s="8"/>
      <c r="AB44" s="8"/>
      <c r="AC44" s="8"/>
      <c r="AD44" s="24" t="s">
        <v>412</v>
      </c>
      <c r="AE44" s="1" t="s">
        <v>253</v>
      </c>
      <c r="AF44" s="1"/>
      <c r="AG44" s="15"/>
      <c r="AH44" s="1">
        <v>0</v>
      </c>
      <c r="AI44" s="12" t="s">
        <v>262</v>
      </c>
      <c r="AJ44" s="1"/>
      <c r="AK44" s="18">
        <v>39645</v>
      </c>
      <c r="AL44" s="16">
        <f>AK44-G44</f>
        <v>-520</v>
      </c>
    </row>
    <row r="45" spans="1:38" s="4" customFormat="1" ht="15.75" x14ac:dyDescent="0.25">
      <c r="A45" s="1" t="s">
        <v>108</v>
      </c>
      <c r="B45" s="1">
        <v>3</v>
      </c>
      <c r="C45" s="1" t="s">
        <v>436</v>
      </c>
      <c r="D45" s="1" t="s">
        <v>5</v>
      </c>
      <c r="E45" s="15" t="s">
        <v>370</v>
      </c>
      <c r="F45" s="1" t="s">
        <v>110</v>
      </c>
      <c r="G45" s="2">
        <v>43056</v>
      </c>
      <c r="H45" s="36">
        <v>38266</v>
      </c>
      <c r="I45" s="2" t="s">
        <v>722</v>
      </c>
      <c r="J45" s="37" t="s">
        <v>483</v>
      </c>
      <c r="K45" s="2" t="s">
        <v>248</v>
      </c>
      <c r="L45" s="1"/>
      <c r="M45" s="1"/>
      <c r="N45" s="1">
        <v>2021</v>
      </c>
      <c r="O45" s="1">
        <v>2004</v>
      </c>
      <c r="P45" s="1">
        <v>2017</v>
      </c>
      <c r="Q45" s="1">
        <v>10</v>
      </c>
      <c r="R45" s="1">
        <f>P45-O45</f>
        <v>13</v>
      </c>
      <c r="S45" s="3">
        <f>N45-P45</f>
        <v>4</v>
      </c>
      <c r="T45" s="1">
        <v>0</v>
      </c>
      <c r="U45" s="8">
        <f t="shared" si="9"/>
        <v>23</v>
      </c>
      <c r="V45" s="8">
        <v>3</v>
      </c>
      <c r="W45" s="8">
        <v>6</v>
      </c>
      <c r="X45" s="8"/>
      <c r="Y45" s="8">
        <f>W45+R45+T45+X45</f>
        <v>19</v>
      </c>
      <c r="Z45" s="8" t="s">
        <v>504</v>
      </c>
      <c r="AA45" s="8">
        <f>U45+20</f>
        <v>43</v>
      </c>
      <c r="AB45" s="9">
        <f t="shared" ref="AB45" si="12">65-S45</f>
        <v>61</v>
      </c>
      <c r="AC45" s="9">
        <v>43</v>
      </c>
      <c r="AD45" s="24" t="s">
        <v>537</v>
      </c>
      <c r="AE45" s="1" t="s">
        <v>235</v>
      </c>
      <c r="AF45" s="1" t="s">
        <v>358</v>
      </c>
      <c r="AG45" s="15">
        <v>9</v>
      </c>
      <c r="AH45" s="1">
        <v>1</v>
      </c>
      <c r="AI45" s="12" t="s">
        <v>342</v>
      </c>
      <c r="AJ45" s="1" t="s">
        <v>379</v>
      </c>
      <c r="AK45" s="15" t="s">
        <v>40</v>
      </c>
      <c r="AL45" s="48"/>
    </row>
    <row r="46" spans="1:38" hidden="1" x14ac:dyDescent="0.25">
      <c r="A46" s="1" t="s">
        <v>106</v>
      </c>
      <c r="B46" s="1"/>
      <c r="C46" s="1" t="s">
        <v>4</v>
      </c>
      <c r="D46" s="1" t="s">
        <v>46</v>
      </c>
      <c r="E46" s="15">
        <v>91083</v>
      </c>
      <c r="F46" s="1" t="s">
        <v>107</v>
      </c>
      <c r="G46" s="2">
        <v>40166</v>
      </c>
      <c r="H46" s="6">
        <v>1999</v>
      </c>
      <c r="I46" s="2" t="s">
        <v>393</v>
      </c>
      <c r="J46" s="2"/>
      <c r="K46" s="2"/>
      <c r="L46" s="1" t="s">
        <v>402</v>
      </c>
      <c r="M46" s="1"/>
      <c r="N46" s="1"/>
      <c r="O46" s="1"/>
      <c r="P46" s="1"/>
      <c r="Q46" s="1"/>
      <c r="R46" s="1"/>
      <c r="S46" s="1"/>
      <c r="T46" s="1"/>
      <c r="U46" s="8">
        <v>25</v>
      </c>
      <c r="V46" s="8">
        <v>3</v>
      </c>
      <c r="W46" s="8"/>
      <c r="X46" s="8"/>
      <c r="Y46" s="8"/>
      <c r="Z46" s="8"/>
      <c r="AA46" s="8"/>
      <c r="AB46" s="8"/>
      <c r="AC46" s="8"/>
      <c r="AD46" s="24" t="s">
        <v>413</v>
      </c>
      <c r="AE46" s="1" t="s">
        <v>253</v>
      </c>
      <c r="AF46" s="1"/>
      <c r="AG46" s="15"/>
      <c r="AH46" s="1">
        <v>1</v>
      </c>
      <c r="AI46" s="12" t="s">
        <v>361</v>
      </c>
      <c r="AJ46" s="1"/>
      <c r="AK46" s="13" t="s">
        <v>40</v>
      </c>
      <c r="AL46" s="16"/>
    </row>
    <row r="47" spans="1:38" s="4" customFormat="1" ht="15.75" x14ac:dyDescent="0.25">
      <c r="A47" s="1" t="s">
        <v>108</v>
      </c>
      <c r="B47" s="1">
        <v>3</v>
      </c>
      <c r="C47" s="1" t="s">
        <v>438</v>
      </c>
      <c r="D47" s="1" t="s">
        <v>5</v>
      </c>
      <c r="E47" s="15">
        <v>45921</v>
      </c>
      <c r="F47" s="1" t="s">
        <v>109</v>
      </c>
      <c r="G47" s="2">
        <v>38266</v>
      </c>
      <c r="H47" s="36">
        <v>38266</v>
      </c>
      <c r="I47" s="37" t="s">
        <v>722</v>
      </c>
      <c r="J47" s="37" t="s">
        <v>483</v>
      </c>
      <c r="K47" s="2"/>
      <c r="L47" s="1"/>
      <c r="M47" s="1"/>
      <c r="N47" s="1">
        <v>2021</v>
      </c>
      <c r="O47" s="1">
        <v>2004</v>
      </c>
      <c r="P47" s="1">
        <v>2004</v>
      </c>
      <c r="Q47" s="1">
        <v>10</v>
      </c>
      <c r="R47" s="1">
        <f>P47-O47</f>
        <v>0</v>
      </c>
      <c r="S47" s="3">
        <f>N47-P47</f>
        <v>17</v>
      </c>
      <c r="T47" s="1">
        <v>0</v>
      </c>
      <c r="U47" s="8">
        <v>10</v>
      </c>
      <c r="V47" s="8">
        <v>2</v>
      </c>
      <c r="W47" s="8">
        <v>6</v>
      </c>
      <c r="X47" s="8"/>
      <c r="Y47" s="8">
        <v>6</v>
      </c>
      <c r="Z47" s="8">
        <v>65</v>
      </c>
      <c r="AA47" s="8">
        <v>65</v>
      </c>
      <c r="AB47" s="9">
        <f t="shared" ref="AB47:AB66" si="13">65-S47</f>
        <v>48</v>
      </c>
      <c r="AC47" s="9">
        <v>48</v>
      </c>
      <c r="AD47" s="24" t="s">
        <v>723</v>
      </c>
      <c r="AE47" s="1" t="s">
        <v>235</v>
      </c>
      <c r="AF47" s="1" t="s">
        <v>358</v>
      </c>
      <c r="AG47" s="15">
        <v>9</v>
      </c>
      <c r="AH47" s="1">
        <v>1</v>
      </c>
      <c r="AI47" s="12" t="s">
        <v>352</v>
      </c>
      <c r="AJ47" s="1"/>
      <c r="AK47" s="15" t="s">
        <v>40</v>
      </c>
      <c r="AL47" s="48"/>
    </row>
    <row r="48" spans="1:38" ht="15.75" x14ac:dyDescent="0.25">
      <c r="A48" s="1" t="s">
        <v>111</v>
      </c>
      <c r="B48" s="1">
        <v>3</v>
      </c>
      <c r="C48" s="1" t="s">
        <v>434</v>
      </c>
      <c r="D48" s="1" t="s">
        <v>5</v>
      </c>
      <c r="E48" s="15">
        <v>27455</v>
      </c>
      <c r="F48" s="1" t="s">
        <v>112</v>
      </c>
      <c r="G48" s="2">
        <v>37377</v>
      </c>
      <c r="H48" s="36">
        <v>37377</v>
      </c>
      <c r="I48" s="37" t="s">
        <v>484</v>
      </c>
      <c r="J48" s="37" t="s">
        <v>485</v>
      </c>
      <c r="K48" s="2"/>
      <c r="L48" s="1" t="s">
        <v>700</v>
      </c>
      <c r="M48" s="1"/>
      <c r="N48" s="1">
        <v>2021</v>
      </c>
      <c r="O48" s="1">
        <v>2002</v>
      </c>
      <c r="P48" s="1">
        <v>2002</v>
      </c>
      <c r="Q48" s="1">
        <v>10</v>
      </c>
      <c r="R48" s="1">
        <f>P48-O48</f>
        <v>0</v>
      </c>
      <c r="S48" s="3">
        <f>N48-P48</f>
        <v>19</v>
      </c>
      <c r="T48" s="1">
        <v>0</v>
      </c>
      <c r="U48" s="8">
        <f t="shared" ref="U48:U49" si="14">Q48+R48+T48</f>
        <v>10</v>
      </c>
      <c r="V48" s="8">
        <v>2</v>
      </c>
      <c r="W48" s="8">
        <v>6</v>
      </c>
      <c r="X48" s="8"/>
      <c r="Y48" s="8">
        <f>W48+R48+T48+X48</f>
        <v>6</v>
      </c>
      <c r="Z48" s="8">
        <v>65</v>
      </c>
      <c r="AA48" s="8">
        <v>65</v>
      </c>
      <c r="AB48" s="9">
        <f t="shared" si="13"/>
        <v>46</v>
      </c>
      <c r="AC48" s="9">
        <v>46</v>
      </c>
      <c r="AD48" s="24" t="s">
        <v>701</v>
      </c>
      <c r="AE48" s="1" t="s">
        <v>235</v>
      </c>
      <c r="AF48" s="1"/>
      <c r="AG48" s="15"/>
      <c r="AH48" s="1">
        <v>1</v>
      </c>
      <c r="AI48" s="12" t="s">
        <v>303</v>
      </c>
      <c r="AJ48" s="1"/>
      <c r="AK48" s="18">
        <v>42652</v>
      </c>
      <c r="AL48" s="16">
        <f>AK48-G48</f>
        <v>5275</v>
      </c>
    </row>
    <row r="49" spans="1:39" ht="15.75" x14ac:dyDescent="0.25">
      <c r="A49" s="1" t="s">
        <v>114</v>
      </c>
      <c r="B49" s="1">
        <v>2</v>
      </c>
      <c r="C49" s="1" t="s">
        <v>436</v>
      </c>
      <c r="D49" s="1" t="s">
        <v>46</v>
      </c>
      <c r="E49" s="15">
        <v>49050</v>
      </c>
      <c r="F49" s="1" t="s">
        <v>115</v>
      </c>
      <c r="G49" s="2">
        <v>38571</v>
      </c>
      <c r="H49" s="36">
        <v>38329</v>
      </c>
      <c r="I49" s="37" t="s">
        <v>71</v>
      </c>
      <c r="J49" s="37" t="s">
        <v>462</v>
      </c>
      <c r="K49" s="2"/>
      <c r="L49" s="1"/>
      <c r="M49" s="1"/>
      <c r="N49" s="1">
        <v>2016</v>
      </c>
      <c r="O49" s="1">
        <v>2004</v>
      </c>
      <c r="P49" s="1">
        <v>2005</v>
      </c>
      <c r="Q49" s="1">
        <v>9</v>
      </c>
      <c r="R49" s="1">
        <f>P49-O49</f>
        <v>1</v>
      </c>
      <c r="S49" s="3">
        <f>N49-P49</f>
        <v>11</v>
      </c>
      <c r="T49" s="1">
        <v>0</v>
      </c>
      <c r="U49" s="8">
        <f t="shared" si="14"/>
        <v>10</v>
      </c>
      <c r="V49" s="8">
        <v>3</v>
      </c>
      <c r="W49" s="8">
        <v>3</v>
      </c>
      <c r="X49" s="8"/>
      <c r="Y49" s="8">
        <f>W49+R49+T49+X49</f>
        <v>4</v>
      </c>
      <c r="Z49" s="8" t="s">
        <v>522</v>
      </c>
      <c r="AA49" s="8">
        <f>U49+5</f>
        <v>15</v>
      </c>
      <c r="AB49" s="9" t="s">
        <v>40</v>
      </c>
      <c r="AC49" s="9" t="s">
        <v>40</v>
      </c>
      <c r="AD49" s="24" t="s">
        <v>415</v>
      </c>
      <c r="AE49" s="1" t="s">
        <v>235</v>
      </c>
      <c r="AF49" s="1" t="s">
        <v>353</v>
      </c>
      <c r="AG49" s="15"/>
      <c r="AH49" s="1">
        <v>1</v>
      </c>
      <c r="AI49" s="12" t="s">
        <v>304</v>
      </c>
      <c r="AJ49" s="1"/>
      <c r="AK49" s="18">
        <v>42161</v>
      </c>
      <c r="AL49" s="16">
        <f>AK49-G49</f>
        <v>3590</v>
      </c>
    </row>
    <row r="50" spans="1:39" hidden="1" x14ac:dyDescent="0.25">
      <c r="A50" s="1" t="s">
        <v>111</v>
      </c>
      <c r="B50" s="1"/>
      <c r="C50" s="1" t="s">
        <v>4</v>
      </c>
      <c r="D50" s="1" t="s">
        <v>5</v>
      </c>
      <c r="E50" s="15">
        <v>33890</v>
      </c>
      <c r="F50" s="1" t="s">
        <v>113</v>
      </c>
      <c r="G50" s="2">
        <v>37767</v>
      </c>
      <c r="H50" s="6">
        <v>2002</v>
      </c>
      <c r="I50" s="2" t="s">
        <v>394</v>
      </c>
      <c r="J50" s="2"/>
      <c r="K50" s="2" t="s">
        <v>244</v>
      </c>
      <c r="L50" s="1"/>
      <c r="M50" s="1"/>
      <c r="N50" s="1"/>
      <c r="O50" s="1"/>
      <c r="P50" s="1"/>
      <c r="Q50" s="1"/>
      <c r="R50" s="1"/>
      <c r="S50" s="1"/>
      <c r="T50" s="1"/>
      <c r="U50" s="8">
        <v>10</v>
      </c>
      <c r="V50" s="8">
        <v>2</v>
      </c>
      <c r="W50" s="8"/>
      <c r="X50" s="8"/>
      <c r="Y50" s="8"/>
      <c r="Z50" s="8"/>
      <c r="AA50" s="8"/>
      <c r="AB50" s="8"/>
      <c r="AC50" s="8"/>
      <c r="AD50" s="24" t="s">
        <v>414</v>
      </c>
      <c r="AE50" s="1" t="s">
        <v>253</v>
      </c>
      <c r="AF50" s="1"/>
      <c r="AG50" s="15"/>
      <c r="AH50" s="1">
        <v>0</v>
      </c>
      <c r="AI50" s="12" t="s">
        <v>262</v>
      </c>
      <c r="AJ50" s="1"/>
      <c r="AK50" s="18">
        <v>42652</v>
      </c>
      <c r="AL50" s="16">
        <f>AK50-G50</f>
        <v>4885</v>
      </c>
    </row>
    <row r="51" spans="1:39" ht="15.75" x14ac:dyDescent="0.25">
      <c r="A51" s="1" t="s">
        <v>116</v>
      </c>
      <c r="B51" s="1">
        <v>2</v>
      </c>
      <c r="C51" s="1" t="s">
        <v>438</v>
      </c>
      <c r="D51" s="1" t="s">
        <v>46</v>
      </c>
      <c r="E51" s="15">
        <v>45925</v>
      </c>
      <c r="F51" s="1" t="s">
        <v>117</v>
      </c>
      <c r="G51" s="2">
        <v>38329</v>
      </c>
      <c r="H51" s="36">
        <v>31687</v>
      </c>
      <c r="I51" s="37" t="s">
        <v>465</v>
      </c>
      <c r="J51" s="37" t="s">
        <v>459</v>
      </c>
      <c r="K51" s="2"/>
      <c r="L51" s="1"/>
      <c r="M51" s="1"/>
      <c r="N51" s="1">
        <v>2019</v>
      </c>
      <c r="O51" s="1">
        <v>1986</v>
      </c>
      <c r="P51" s="1">
        <v>2004</v>
      </c>
      <c r="Q51" s="1">
        <v>9</v>
      </c>
      <c r="R51" s="1">
        <f t="shared" ref="R51:R66" si="15">P51-O51</f>
        <v>18</v>
      </c>
      <c r="S51" s="3">
        <f t="shared" ref="S51:S66" si="16">N51-P51</f>
        <v>15</v>
      </c>
      <c r="T51" s="1">
        <v>0</v>
      </c>
      <c r="U51" s="8">
        <f t="shared" ref="U51:U86" si="17">Q51+R51+T51</f>
        <v>27</v>
      </c>
      <c r="V51" s="8">
        <v>4</v>
      </c>
      <c r="W51" s="8">
        <v>3</v>
      </c>
      <c r="X51" s="8"/>
      <c r="Y51" s="8">
        <f t="shared" ref="Y51:Y66" si="18">W51+R51+T51+X51</f>
        <v>21</v>
      </c>
      <c r="Z51" s="8" t="s">
        <v>507</v>
      </c>
      <c r="AA51" s="8">
        <f>U51+15</f>
        <v>42</v>
      </c>
      <c r="AB51" s="9">
        <f t="shared" si="13"/>
        <v>50</v>
      </c>
      <c r="AC51" s="9">
        <v>42</v>
      </c>
      <c r="AD51" s="24" t="s">
        <v>539</v>
      </c>
      <c r="AE51" s="1" t="s">
        <v>235</v>
      </c>
      <c r="AF51" s="1"/>
      <c r="AG51" s="15"/>
      <c r="AH51" s="1">
        <v>0</v>
      </c>
      <c r="AI51" s="12" t="s">
        <v>305</v>
      </c>
      <c r="AJ51" s="1"/>
      <c r="AK51" s="13" t="s">
        <v>40</v>
      </c>
      <c r="AL51" s="16"/>
    </row>
    <row r="52" spans="1:39" ht="15.75" x14ac:dyDescent="0.25">
      <c r="A52" s="1" t="s">
        <v>116</v>
      </c>
      <c r="B52" s="1">
        <v>2</v>
      </c>
      <c r="C52" s="1" t="s">
        <v>439</v>
      </c>
      <c r="D52" s="1" t="s">
        <v>46</v>
      </c>
      <c r="E52" s="15">
        <v>61425</v>
      </c>
      <c r="F52" s="1" t="s">
        <v>118</v>
      </c>
      <c r="G52" s="2">
        <v>39037</v>
      </c>
      <c r="H52" s="36">
        <v>31687</v>
      </c>
      <c r="I52" s="37" t="s">
        <v>465</v>
      </c>
      <c r="J52" s="37" t="s">
        <v>459</v>
      </c>
      <c r="K52" s="2" t="s">
        <v>240</v>
      </c>
      <c r="L52" s="1"/>
      <c r="M52" s="1"/>
      <c r="N52" s="1">
        <v>2019</v>
      </c>
      <c r="O52" s="1">
        <v>1986</v>
      </c>
      <c r="P52" s="1">
        <v>2006</v>
      </c>
      <c r="Q52" s="1">
        <v>9</v>
      </c>
      <c r="R52" s="1">
        <f t="shared" si="15"/>
        <v>20</v>
      </c>
      <c r="S52" s="3">
        <f t="shared" si="16"/>
        <v>13</v>
      </c>
      <c r="T52" s="1">
        <v>0</v>
      </c>
      <c r="U52" s="8">
        <f t="shared" si="17"/>
        <v>29</v>
      </c>
      <c r="V52" s="8">
        <v>4</v>
      </c>
      <c r="W52" s="8">
        <v>3</v>
      </c>
      <c r="X52" s="8"/>
      <c r="Y52" s="8">
        <f t="shared" si="18"/>
        <v>23</v>
      </c>
      <c r="Z52" s="8" t="s">
        <v>507</v>
      </c>
      <c r="AA52" s="8">
        <f>U52+15</f>
        <v>44</v>
      </c>
      <c r="AB52" s="9">
        <f t="shared" si="13"/>
        <v>52</v>
      </c>
      <c r="AC52" s="9">
        <v>44</v>
      </c>
      <c r="AD52" s="24" t="s">
        <v>538</v>
      </c>
      <c r="AE52" s="1" t="s">
        <v>235</v>
      </c>
      <c r="AF52" s="1"/>
      <c r="AG52" s="15"/>
      <c r="AH52" s="1">
        <v>1</v>
      </c>
      <c r="AI52" s="12" t="s">
        <v>306</v>
      </c>
      <c r="AJ52" s="1"/>
      <c r="AK52" s="13" t="s">
        <v>40</v>
      </c>
      <c r="AL52" s="16"/>
    </row>
    <row r="53" spans="1:39" ht="15.75" x14ac:dyDescent="0.25">
      <c r="A53" s="1" t="s">
        <v>15</v>
      </c>
      <c r="B53" s="1">
        <v>3</v>
      </c>
      <c r="C53" s="1" t="s">
        <v>497</v>
      </c>
      <c r="D53" s="1" t="s">
        <v>5</v>
      </c>
      <c r="E53" s="15">
        <v>160208</v>
      </c>
      <c r="F53" s="1" t="s">
        <v>16</v>
      </c>
      <c r="G53" s="2">
        <v>42315</v>
      </c>
      <c r="H53" s="36">
        <v>38324</v>
      </c>
      <c r="I53" s="38" t="s">
        <v>4</v>
      </c>
      <c r="J53" s="37" t="s">
        <v>462</v>
      </c>
      <c r="K53" s="2"/>
      <c r="L53" s="1"/>
      <c r="M53" s="1" t="s">
        <v>528</v>
      </c>
      <c r="N53" s="1">
        <v>2015</v>
      </c>
      <c r="O53" s="1">
        <v>2004</v>
      </c>
      <c r="P53" s="1">
        <v>2015</v>
      </c>
      <c r="Q53" s="1">
        <v>10</v>
      </c>
      <c r="R53" s="1">
        <f t="shared" si="15"/>
        <v>11</v>
      </c>
      <c r="S53" s="3">
        <f t="shared" si="16"/>
        <v>0</v>
      </c>
      <c r="T53" s="1">
        <v>0</v>
      </c>
      <c r="U53" s="8">
        <f t="shared" si="17"/>
        <v>21</v>
      </c>
      <c r="V53" s="8">
        <v>5</v>
      </c>
      <c r="W53" s="8">
        <v>6</v>
      </c>
      <c r="X53" s="8"/>
      <c r="Y53" s="8">
        <f t="shared" si="18"/>
        <v>17</v>
      </c>
      <c r="Z53" s="8" t="s">
        <v>516</v>
      </c>
      <c r="AA53" s="8">
        <f>U53+10</f>
        <v>31</v>
      </c>
      <c r="AB53" s="9">
        <f t="shared" si="13"/>
        <v>65</v>
      </c>
      <c r="AC53" s="9">
        <v>31</v>
      </c>
      <c r="AD53" s="24" t="s">
        <v>540</v>
      </c>
      <c r="AE53" s="1" t="s">
        <v>235</v>
      </c>
      <c r="AF53" s="1" t="s">
        <v>86</v>
      </c>
      <c r="AG53" s="15"/>
      <c r="AH53" s="1">
        <v>1</v>
      </c>
      <c r="AI53" s="12" t="s">
        <v>307</v>
      </c>
      <c r="AJ53" s="1"/>
      <c r="AK53" s="13" t="s">
        <v>40</v>
      </c>
      <c r="AL53" s="16"/>
    </row>
    <row r="54" spans="1:39" ht="15.75" x14ac:dyDescent="0.25">
      <c r="A54" s="1" t="s">
        <v>44</v>
      </c>
      <c r="B54" s="1">
        <v>3</v>
      </c>
      <c r="C54" s="1" t="s">
        <v>497</v>
      </c>
      <c r="D54" s="1" t="s">
        <v>5</v>
      </c>
      <c r="E54" s="15">
        <v>123188</v>
      </c>
      <c r="F54" s="1" t="s">
        <v>356</v>
      </c>
      <c r="G54" s="2">
        <v>40509</v>
      </c>
      <c r="H54" s="36">
        <v>38324</v>
      </c>
      <c r="I54" s="37" t="s">
        <v>486</v>
      </c>
      <c r="J54" s="37" t="s">
        <v>487</v>
      </c>
      <c r="K54" s="2"/>
      <c r="L54" s="1" t="s">
        <v>702</v>
      </c>
      <c r="M54" s="1">
        <v>24</v>
      </c>
      <c r="N54" s="1">
        <v>2010</v>
      </c>
      <c r="O54" s="1">
        <v>2004</v>
      </c>
      <c r="P54" s="1">
        <v>2010</v>
      </c>
      <c r="Q54" s="1">
        <v>10</v>
      </c>
      <c r="R54" s="1">
        <f t="shared" si="15"/>
        <v>6</v>
      </c>
      <c r="S54" s="3">
        <f t="shared" si="16"/>
        <v>0</v>
      </c>
      <c r="T54" s="1">
        <v>8</v>
      </c>
      <c r="U54" s="8">
        <f t="shared" si="17"/>
        <v>24</v>
      </c>
      <c r="V54" s="8">
        <v>5</v>
      </c>
      <c r="W54" s="8">
        <v>6</v>
      </c>
      <c r="X54" s="8"/>
      <c r="Y54" s="8">
        <f t="shared" si="18"/>
        <v>20</v>
      </c>
      <c r="Z54" s="8" t="s">
        <v>516</v>
      </c>
      <c r="AA54" s="8">
        <f>U54+10</f>
        <v>34</v>
      </c>
      <c r="AB54" s="9">
        <f t="shared" si="13"/>
        <v>65</v>
      </c>
      <c r="AC54" s="9">
        <v>34</v>
      </c>
      <c r="AD54" s="24" t="s">
        <v>703</v>
      </c>
      <c r="AE54" s="1" t="s">
        <v>235</v>
      </c>
      <c r="AF54" s="1" t="s">
        <v>86</v>
      </c>
      <c r="AG54" s="15"/>
      <c r="AH54" s="1">
        <v>1</v>
      </c>
      <c r="AI54" s="12" t="s">
        <v>295</v>
      </c>
      <c r="AJ54" s="1"/>
      <c r="AK54" s="13" t="s">
        <v>40</v>
      </c>
      <c r="AL54" s="16"/>
    </row>
    <row r="55" spans="1:39" ht="15.75" x14ac:dyDescent="0.25">
      <c r="A55" s="1" t="s">
        <v>119</v>
      </c>
      <c r="B55" s="1">
        <v>3</v>
      </c>
      <c r="C55" s="1" t="s">
        <v>438</v>
      </c>
      <c r="D55" s="1" t="s">
        <v>46</v>
      </c>
      <c r="E55" s="15">
        <v>102485</v>
      </c>
      <c r="F55" s="1" t="s">
        <v>120</v>
      </c>
      <c r="G55" s="2">
        <v>40466</v>
      </c>
      <c r="H55" s="36">
        <v>38324</v>
      </c>
      <c r="I55" s="38" t="s">
        <v>4</v>
      </c>
      <c r="J55" s="37" t="s">
        <v>459</v>
      </c>
      <c r="K55" s="2"/>
      <c r="L55" s="1"/>
      <c r="M55" s="1"/>
      <c r="N55" s="1">
        <v>2010</v>
      </c>
      <c r="O55" s="1">
        <v>2004</v>
      </c>
      <c r="P55" s="1">
        <v>2010</v>
      </c>
      <c r="Q55" s="1">
        <v>15</v>
      </c>
      <c r="R55" s="1">
        <f t="shared" si="15"/>
        <v>6</v>
      </c>
      <c r="S55" s="3">
        <f t="shared" si="16"/>
        <v>0</v>
      </c>
      <c r="T55" s="1">
        <v>0</v>
      </c>
      <c r="U55" s="8">
        <f t="shared" si="17"/>
        <v>21</v>
      </c>
      <c r="V55" s="8">
        <v>2</v>
      </c>
      <c r="W55" s="8">
        <v>9</v>
      </c>
      <c r="X55" s="8"/>
      <c r="Y55" s="8">
        <f t="shared" si="18"/>
        <v>15</v>
      </c>
      <c r="Z55" s="8">
        <v>65</v>
      </c>
      <c r="AA55" s="8">
        <v>65</v>
      </c>
      <c r="AB55" s="9">
        <f t="shared" si="13"/>
        <v>65</v>
      </c>
      <c r="AC55" s="9">
        <v>65</v>
      </c>
      <c r="AD55" s="24" t="s">
        <v>552</v>
      </c>
      <c r="AE55" s="1" t="s">
        <v>235</v>
      </c>
      <c r="AF55" s="1" t="s">
        <v>353</v>
      </c>
      <c r="AG55" s="15"/>
      <c r="AH55" s="1">
        <v>1</v>
      </c>
      <c r="AI55" s="12" t="s">
        <v>308</v>
      </c>
      <c r="AJ55" s="1"/>
      <c r="AK55" s="13" t="s">
        <v>40</v>
      </c>
      <c r="AL55" s="16"/>
    </row>
    <row r="56" spans="1:39" ht="15.75" x14ac:dyDescent="0.25">
      <c r="A56" s="1" t="s">
        <v>121</v>
      </c>
      <c r="B56" s="1">
        <v>1</v>
      </c>
      <c r="C56" s="1" t="s">
        <v>439</v>
      </c>
      <c r="D56" s="1" t="s">
        <v>46</v>
      </c>
      <c r="E56" s="15">
        <v>175874</v>
      </c>
      <c r="F56" s="1" t="s">
        <v>122</v>
      </c>
      <c r="G56" s="2">
        <v>42662</v>
      </c>
      <c r="H56" s="36">
        <v>38401</v>
      </c>
      <c r="I56" s="2" t="s">
        <v>463</v>
      </c>
      <c r="J56" s="37" t="s">
        <v>464</v>
      </c>
      <c r="K56" s="2"/>
      <c r="L56" s="1"/>
      <c r="M56" s="1"/>
      <c r="N56" s="1">
        <v>2021</v>
      </c>
      <c r="O56" s="1">
        <v>2005</v>
      </c>
      <c r="P56" s="1">
        <v>2016</v>
      </c>
      <c r="Q56" s="1">
        <v>3</v>
      </c>
      <c r="R56" s="1">
        <f t="shared" si="15"/>
        <v>11</v>
      </c>
      <c r="S56" s="3">
        <f t="shared" si="16"/>
        <v>5</v>
      </c>
      <c r="T56" s="1">
        <v>5</v>
      </c>
      <c r="U56" s="8">
        <f t="shared" si="17"/>
        <v>19</v>
      </c>
      <c r="V56" s="8">
        <v>4</v>
      </c>
      <c r="W56" s="8">
        <v>1</v>
      </c>
      <c r="X56" s="8"/>
      <c r="Y56" s="8">
        <f t="shared" si="18"/>
        <v>17</v>
      </c>
      <c r="Z56" s="8" t="s">
        <v>507</v>
      </c>
      <c r="AA56" s="8">
        <f>U56+15</f>
        <v>34</v>
      </c>
      <c r="AB56" s="9">
        <f t="shared" si="13"/>
        <v>60</v>
      </c>
      <c r="AC56" s="9">
        <v>34</v>
      </c>
      <c r="AD56" s="24" t="s">
        <v>569</v>
      </c>
      <c r="AE56" s="1" t="s">
        <v>235</v>
      </c>
      <c r="AF56" s="1" t="s">
        <v>353</v>
      </c>
      <c r="AG56" s="15"/>
      <c r="AH56" s="1">
        <v>1</v>
      </c>
      <c r="AI56" s="12" t="s">
        <v>309</v>
      </c>
      <c r="AJ56" s="1"/>
      <c r="AK56" s="18">
        <v>39645</v>
      </c>
      <c r="AL56" s="16">
        <f>AK56-G56</f>
        <v>-3017</v>
      </c>
    </row>
    <row r="57" spans="1:39" ht="15.75" x14ac:dyDescent="0.25">
      <c r="A57" s="1" t="s">
        <v>17</v>
      </c>
      <c r="B57" s="1">
        <v>1</v>
      </c>
      <c r="C57" s="1" t="s">
        <v>438</v>
      </c>
      <c r="D57" s="1" t="s">
        <v>5</v>
      </c>
      <c r="E57" s="15">
        <v>98736</v>
      </c>
      <c r="F57" s="1" t="s">
        <v>18</v>
      </c>
      <c r="G57" s="2">
        <v>40401</v>
      </c>
      <c r="H57" s="36">
        <v>38007</v>
      </c>
      <c r="I57" s="37" t="s">
        <v>488</v>
      </c>
      <c r="J57" s="37" t="s">
        <v>459</v>
      </c>
      <c r="K57" s="2"/>
      <c r="L57" s="3" t="s">
        <v>568</v>
      </c>
      <c r="M57" s="3"/>
      <c r="N57" s="3">
        <v>2021</v>
      </c>
      <c r="O57" s="3">
        <v>2004</v>
      </c>
      <c r="P57" s="3">
        <v>2010</v>
      </c>
      <c r="Q57" s="3">
        <v>6</v>
      </c>
      <c r="R57" s="3">
        <f t="shared" si="15"/>
        <v>6</v>
      </c>
      <c r="S57" s="3">
        <f t="shared" si="16"/>
        <v>11</v>
      </c>
      <c r="T57" s="3">
        <v>3</v>
      </c>
      <c r="U57" s="9">
        <f t="shared" si="17"/>
        <v>15</v>
      </c>
      <c r="V57" s="9">
        <v>3</v>
      </c>
      <c r="W57" s="9">
        <v>3</v>
      </c>
      <c r="X57" s="9"/>
      <c r="Y57" s="9">
        <f t="shared" si="18"/>
        <v>12</v>
      </c>
      <c r="Z57" s="9" t="s">
        <v>504</v>
      </c>
      <c r="AA57" s="9">
        <f>U57+20</f>
        <v>35</v>
      </c>
      <c r="AB57" s="9">
        <f t="shared" si="13"/>
        <v>54</v>
      </c>
      <c r="AC57" s="9">
        <v>35</v>
      </c>
      <c r="AD57" s="25" t="s">
        <v>570</v>
      </c>
      <c r="AE57" s="3" t="s">
        <v>235</v>
      </c>
      <c r="AF57" s="3"/>
      <c r="AG57" s="15"/>
      <c r="AH57" s="3">
        <v>1</v>
      </c>
      <c r="AI57" s="10" t="s">
        <v>310</v>
      </c>
      <c r="AJ57" s="3"/>
      <c r="AK57" s="13" t="s">
        <v>40</v>
      </c>
      <c r="AL57" s="16"/>
    </row>
    <row r="58" spans="1:39" ht="15.75" x14ac:dyDescent="0.25">
      <c r="A58" s="1" t="s">
        <v>123</v>
      </c>
      <c r="B58" s="1">
        <v>5</v>
      </c>
      <c r="C58" s="1" t="s">
        <v>438</v>
      </c>
      <c r="D58" s="1" t="s">
        <v>46</v>
      </c>
      <c r="E58" s="15">
        <v>98734</v>
      </c>
      <c r="F58" s="1" t="s">
        <v>124</v>
      </c>
      <c r="G58" s="2">
        <v>40401</v>
      </c>
      <c r="H58" s="36">
        <v>37486</v>
      </c>
      <c r="I58" s="2" t="s">
        <v>536</v>
      </c>
      <c r="J58" s="2" t="s">
        <v>462</v>
      </c>
      <c r="K58" s="2"/>
      <c r="L58" s="1"/>
      <c r="M58" s="1"/>
      <c r="N58" s="1">
        <v>2020</v>
      </c>
      <c r="O58" s="1">
        <v>2002</v>
      </c>
      <c r="P58" s="1">
        <v>2010</v>
      </c>
      <c r="Q58" s="1">
        <v>9</v>
      </c>
      <c r="R58" s="1">
        <f t="shared" si="15"/>
        <v>8</v>
      </c>
      <c r="S58" s="3">
        <f t="shared" si="16"/>
        <v>10</v>
      </c>
      <c r="T58" s="1">
        <v>5</v>
      </c>
      <c r="U58" s="8">
        <f t="shared" si="17"/>
        <v>22</v>
      </c>
      <c r="V58" s="8">
        <v>4</v>
      </c>
      <c r="W58" s="8">
        <v>3</v>
      </c>
      <c r="X58" s="8"/>
      <c r="Y58" s="8">
        <f t="shared" si="18"/>
        <v>16</v>
      </c>
      <c r="Z58" s="8" t="s">
        <v>507</v>
      </c>
      <c r="AA58" s="8">
        <f>U58+15</f>
        <v>37</v>
      </c>
      <c r="AB58" s="9">
        <f t="shared" si="13"/>
        <v>55</v>
      </c>
      <c r="AC58" s="9">
        <v>38</v>
      </c>
      <c r="AD58" s="25" t="s">
        <v>678</v>
      </c>
      <c r="AE58" s="1" t="s">
        <v>235</v>
      </c>
      <c r="AF58" s="1" t="s">
        <v>353</v>
      </c>
      <c r="AG58" s="15"/>
      <c r="AH58" s="1">
        <v>1</v>
      </c>
      <c r="AI58" s="12" t="s">
        <v>311</v>
      </c>
      <c r="AJ58" s="1"/>
      <c r="AK58" s="18">
        <v>40523</v>
      </c>
      <c r="AL58" s="16">
        <f>AK58-G58</f>
        <v>122</v>
      </c>
    </row>
    <row r="59" spans="1:39" ht="15.75" x14ac:dyDescent="0.25">
      <c r="A59" s="1" t="s">
        <v>125</v>
      </c>
      <c r="B59" s="1">
        <v>1</v>
      </c>
      <c r="C59" s="1" t="s">
        <v>448</v>
      </c>
      <c r="D59" s="1" t="s">
        <v>46</v>
      </c>
      <c r="E59" s="15">
        <v>102500</v>
      </c>
      <c r="F59" s="1" t="s">
        <v>126</v>
      </c>
      <c r="G59" s="2">
        <v>40473</v>
      </c>
      <c r="H59" s="36">
        <v>36950</v>
      </c>
      <c r="I59" s="2" t="s">
        <v>157</v>
      </c>
      <c r="J59" s="2" t="s">
        <v>461</v>
      </c>
      <c r="K59" s="2"/>
      <c r="L59" s="1" t="s">
        <v>541</v>
      </c>
      <c r="M59" s="1"/>
      <c r="N59" s="1">
        <v>2021</v>
      </c>
      <c r="O59" s="1">
        <v>2001</v>
      </c>
      <c r="P59" s="1">
        <v>2010</v>
      </c>
      <c r="Q59" s="1">
        <v>3</v>
      </c>
      <c r="R59" s="1">
        <f t="shared" si="15"/>
        <v>9</v>
      </c>
      <c r="S59" s="3">
        <f t="shared" si="16"/>
        <v>11</v>
      </c>
      <c r="T59" s="1">
        <v>0</v>
      </c>
      <c r="U59" s="8">
        <f t="shared" si="17"/>
        <v>12</v>
      </c>
      <c r="V59" s="8">
        <v>4</v>
      </c>
      <c r="W59" s="8">
        <v>1</v>
      </c>
      <c r="X59" s="8"/>
      <c r="Y59" s="8">
        <f t="shared" si="18"/>
        <v>10</v>
      </c>
      <c r="Z59" s="8" t="s">
        <v>515</v>
      </c>
      <c r="AA59" s="8">
        <f>U59+3</f>
        <v>15</v>
      </c>
      <c r="AB59" s="8" t="s">
        <v>40</v>
      </c>
      <c r="AC59" s="8" t="s">
        <v>40</v>
      </c>
      <c r="AD59" s="24" t="s">
        <v>718</v>
      </c>
      <c r="AE59" s="1" t="s">
        <v>235</v>
      </c>
      <c r="AF59" s="1" t="s">
        <v>353</v>
      </c>
      <c r="AG59" s="15"/>
      <c r="AH59" s="1">
        <v>1</v>
      </c>
      <c r="AI59" s="12" t="s">
        <v>395</v>
      </c>
      <c r="AJ59" s="1"/>
      <c r="AK59" s="13" t="s">
        <v>382</v>
      </c>
      <c r="AL59" s="19" t="s">
        <v>384</v>
      </c>
      <c r="AM59" s="14"/>
    </row>
    <row r="60" spans="1:39" ht="15.75" x14ac:dyDescent="0.25">
      <c r="A60" s="1" t="s">
        <v>127</v>
      </c>
      <c r="B60" s="1">
        <v>2</v>
      </c>
      <c r="C60" s="1" t="s">
        <v>438</v>
      </c>
      <c r="D60" s="1" t="s">
        <v>46</v>
      </c>
      <c r="E60" s="15">
        <v>98746</v>
      </c>
      <c r="F60" s="1" t="s">
        <v>128</v>
      </c>
      <c r="G60" s="2">
        <v>40404</v>
      </c>
      <c r="H60" s="36">
        <v>31646</v>
      </c>
      <c r="I60" s="2" t="s">
        <v>458</v>
      </c>
      <c r="J60" s="2" t="s">
        <v>462</v>
      </c>
      <c r="K60" s="2"/>
      <c r="L60" s="1" t="s">
        <v>688</v>
      </c>
      <c r="M60" s="1"/>
      <c r="N60" s="1">
        <v>2010</v>
      </c>
      <c r="O60" s="1">
        <v>1986</v>
      </c>
      <c r="P60" s="1">
        <v>2010</v>
      </c>
      <c r="Q60" s="1">
        <v>3</v>
      </c>
      <c r="R60" s="1">
        <f t="shared" si="15"/>
        <v>24</v>
      </c>
      <c r="S60" s="3">
        <f t="shared" si="16"/>
        <v>0</v>
      </c>
      <c r="T60" s="1">
        <v>5</v>
      </c>
      <c r="U60" s="8">
        <f t="shared" si="17"/>
        <v>32</v>
      </c>
      <c r="V60" s="8">
        <v>4</v>
      </c>
      <c r="W60" s="8">
        <v>1</v>
      </c>
      <c r="X60" s="8"/>
      <c r="Y60" s="8">
        <f t="shared" si="18"/>
        <v>30</v>
      </c>
      <c r="Z60" s="8" t="s">
        <v>507</v>
      </c>
      <c r="AA60" s="8">
        <f>U60+15</f>
        <v>47</v>
      </c>
      <c r="AB60" s="9">
        <f t="shared" si="13"/>
        <v>65</v>
      </c>
      <c r="AC60" s="9">
        <v>47</v>
      </c>
      <c r="AD60" s="24" t="s">
        <v>571</v>
      </c>
      <c r="AE60" s="1" t="s">
        <v>235</v>
      </c>
      <c r="AF60" s="1"/>
      <c r="AG60" s="15"/>
      <c r="AH60" s="1">
        <v>1</v>
      </c>
      <c r="AI60" s="12" t="s">
        <v>312</v>
      </c>
      <c r="AJ60" s="1"/>
      <c r="AK60" s="18" t="s">
        <v>40</v>
      </c>
      <c r="AL60" s="16"/>
    </row>
    <row r="61" spans="1:39" ht="15.75" x14ac:dyDescent="0.25">
      <c r="A61" s="1" t="s">
        <v>129</v>
      </c>
      <c r="B61" s="1">
        <v>1</v>
      </c>
      <c r="C61" s="1" t="s">
        <v>434</v>
      </c>
      <c r="D61" s="1" t="s">
        <v>5</v>
      </c>
      <c r="E61" s="15">
        <v>23321</v>
      </c>
      <c r="F61" s="1" t="s">
        <v>130</v>
      </c>
      <c r="G61" s="2">
        <v>36950</v>
      </c>
      <c r="H61" s="36">
        <v>36209</v>
      </c>
      <c r="I61" s="37" t="s">
        <v>488</v>
      </c>
      <c r="J61" s="37" t="s">
        <v>462</v>
      </c>
      <c r="K61" s="2"/>
      <c r="L61" s="1" t="s">
        <v>542</v>
      </c>
      <c r="M61" s="1"/>
      <c r="N61" s="1">
        <v>2021</v>
      </c>
      <c r="O61" s="1">
        <v>1999</v>
      </c>
      <c r="P61" s="1">
        <v>2001</v>
      </c>
      <c r="Q61" s="1">
        <v>6</v>
      </c>
      <c r="R61" s="1">
        <f t="shared" si="15"/>
        <v>2</v>
      </c>
      <c r="S61" s="3">
        <f t="shared" si="16"/>
        <v>20</v>
      </c>
      <c r="T61" s="1">
        <v>3</v>
      </c>
      <c r="U61" s="8">
        <f t="shared" si="17"/>
        <v>11</v>
      </c>
      <c r="V61" s="8">
        <v>3</v>
      </c>
      <c r="W61" s="8">
        <v>3</v>
      </c>
      <c r="X61" s="8"/>
      <c r="Y61" s="8">
        <f t="shared" si="18"/>
        <v>8</v>
      </c>
      <c r="Z61" s="8" t="s">
        <v>504</v>
      </c>
      <c r="AA61" s="8">
        <f>U61+20</f>
        <v>31</v>
      </c>
      <c r="AB61" s="9">
        <f t="shared" si="13"/>
        <v>45</v>
      </c>
      <c r="AC61" s="9">
        <v>31</v>
      </c>
      <c r="AD61" s="24" t="s">
        <v>572</v>
      </c>
      <c r="AE61" s="1" t="s">
        <v>235</v>
      </c>
      <c r="AF61" s="1" t="s">
        <v>353</v>
      </c>
      <c r="AG61" s="15"/>
      <c r="AH61" s="1">
        <v>1</v>
      </c>
      <c r="AI61" s="12" t="s">
        <v>313</v>
      </c>
      <c r="AJ61" s="1"/>
      <c r="AK61" s="13" t="s">
        <v>381</v>
      </c>
      <c r="AL61" s="20" t="s">
        <v>385</v>
      </c>
      <c r="AM61" s="14"/>
    </row>
    <row r="62" spans="1:39" s="4" customFormat="1" ht="15.75" x14ac:dyDescent="0.25">
      <c r="A62" s="1" t="s">
        <v>131</v>
      </c>
      <c r="B62" s="1">
        <v>1</v>
      </c>
      <c r="C62" s="1" t="s">
        <v>434</v>
      </c>
      <c r="D62" s="1" t="s">
        <v>46</v>
      </c>
      <c r="E62" s="15">
        <v>23316</v>
      </c>
      <c r="F62" s="1" t="s">
        <v>132</v>
      </c>
      <c r="G62" s="2">
        <v>36950</v>
      </c>
      <c r="H62" s="36">
        <v>36950</v>
      </c>
      <c r="I62" s="2" t="s">
        <v>725</v>
      </c>
      <c r="J62" s="2" t="s">
        <v>726</v>
      </c>
      <c r="K62" s="2"/>
      <c r="L62" s="1" t="s">
        <v>684</v>
      </c>
      <c r="M62" s="1"/>
      <c r="N62" s="1">
        <v>2021</v>
      </c>
      <c r="O62" s="1">
        <v>2001</v>
      </c>
      <c r="P62" s="1">
        <v>2001</v>
      </c>
      <c r="Q62" s="1">
        <v>3</v>
      </c>
      <c r="R62" s="1">
        <f t="shared" si="15"/>
        <v>0</v>
      </c>
      <c r="S62" s="3">
        <f t="shared" si="16"/>
        <v>20</v>
      </c>
      <c r="T62" s="1">
        <v>1</v>
      </c>
      <c r="U62" s="8">
        <f t="shared" si="17"/>
        <v>4</v>
      </c>
      <c r="V62" s="8">
        <v>3</v>
      </c>
      <c r="W62" s="8">
        <v>1</v>
      </c>
      <c r="X62" s="8"/>
      <c r="Y62" s="8">
        <f t="shared" si="18"/>
        <v>2</v>
      </c>
      <c r="Z62" s="8" t="s">
        <v>515</v>
      </c>
      <c r="AA62" s="8">
        <f>U62+3</f>
        <v>7</v>
      </c>
      <c r="AB62" s="9" t="s">
        <v>40</v>
      </c>
      <c r="AC62" s="9" t="s">
        <v>40</v>
      </c>
      <c r="AD62" s="24" t="s">
        <v>685</v>
      </c>
      <c r="AE62" s="1" t="s">
        <v>235</v>
      </c>
      <c r="AF62" s="1" t="s">
        <v>358</v>
      </c>
      <c r="AG62" s="15">
        <v>10</v>
      </c>
      <c r="AH62" s="1">
        <v>1</v>
      </c>
      <c r="AI62" s="12" t="s">
        <v>314</v>
      </c>
      <c r="AJ62" s="1"/>
      <c r="AK62" s="47" t="s">
        <v>40</v>
      </c>
      <c r="AL62" s="48"/>
    </row>
    <row r="63" spans="1:39" s="4" customFormat="1" ht="15.75" x14ac:dyDescent="0.25">
      <c r="A63" s="1" t="s">
        <v>131</v>
      </c>
      <c r="B63" s="1">
        <v>1</v>
      </c>
      <c r="C63" s="1" t="s">
        <v>438</v>
      </c>
      <c r="D63" s="1" t="s">
        <v>46</v>
      </c>
      <c r="E63" s="15">
        <v>91286</v>
      </c>
      <c r="F63" s="1" t="s">
        <v>133</v>
      </c>
      <c r="G63" s="2">
        <v>40165</v>
      </c>
      <c r="H63" s="36">
        <v>36950</v>
      </c>
      <c r="I63" s="2" t="s">
        <v>727</v>
      </c>
      <c r="J63" s="2" t="s">
        <v>726</v>
      </c>
      <c r="K63" s="2" t="s">
        <v>239</v>
      </c>
      <c r="L63" s="1" t="s">
        <v>684</v>
      </c>
      <c r="M63" s="1"/>
      <c r="N63" s="1">
        <v>2021</v>
      </c>
      <c r="O63" s="1">
        <v>2001</v>
      </c>
      <c r="P63" s="1">
        <v>2009</v>
      </c>
      <c r="Q63" s="1">
        <v>3</v>
      </c>
      <c r="R63" s="1">
        <f t="shared" si="15"/>
        <v>8</v>
      </c>
      <c r="S63" s="3">
        <f t="shared" si="16"/>
        <v>12</v>
      </c>
      <c r="T63" s="1">
        <v>1</v>
      </c>
      <c r="U63" s="8">
        <f t="shared" si="17"/>
        <v>12</v>
      </c>
      <c r="V63" s="8">
        <v>4</v>
      </c>
      <c r="W63" s="8">
        <v>1</v>
      </c>
      <c r="X63" s="8"/>
      <c r="Y63" s="8">
        <f t="shared" si="18"/>
        <v>10</v>
      </c>
      <c r="Z63" s="8" t="s">
        <v>515</v>
      </c>
      <c r="AA63" s="8">
        <f>U63+3</f>
        <v>15</v>
      </c>
      <c r="AB63" s="9" t="s">
        <v>40</v>
      </c>
      <c r="AC63" s="9" t="s">
        <v>40</v>
      </c>
      <c r="AD63" s="24" t="s">
        <v>686</v>
      </c>
      <c r="AE63" s="1" t="s">
        <v>235</v>
      </c>
      <c r="AF63" s="1" t="s">
        <v>358</v>
      </c>
      <c r="AG63" s="15">
        <v>10</v>
      </c>
      <c r="AH63" s="1">
        <v>1</v>
      </c>
      <c r="AI63" s="12" t="s">
        <v>315</v>
      </c>
      <c r="AJ63" s="1"/>
      <c r="AK63" s="47" t="s">
        <v>40</v>
      </c>
      <c r="AL63" s="48"/>
    </row>
    <row r="64" spans="1:39" ht="15.75" x14ac:dyDescent="0.25">
      <c r="A64" s="1" t="s">
        <v>134</v>
      </c>
      <c r="B64" s="1">
        <v>2</v>
      </c>
      <c r="C64" s="1" t="s">
        <v>439</v>
      </c>
      <c r="D64" s="1" t="s">
        <v>46</v>
      </c>
      <c r="E64" s="15">
        <v>132641</v>
      </c>
      <c r="F64" s="1" t="s">
        <v>135</v>
      </c>
      <c r="G64" s="2">
        <v>40775</v>
      </c>
      <c r="H64" s="36">
        <v>38414</v>
      </c>
      <c r="I64" s="2" t="s">
        <v>4</v>
      </c>
      <c r="J64" s="2" t="s">
        <v>454</v>
      </c>
      <c r="K64" s="2"/>
      <c r="L64" s="1"/>
      <c r="M64" s="1"/>
      <c r="N64" s="1">
        <v>2011</v>
      </c>
      <c r="O64" s="1">
        <v>2005</v>
      </c>
      <c r="P64" s="1">
        <v>2011</v>
      </c>
      <c r="Q64" s="1">
        <v>15</v>
      </c>
      <c r="R64" s="1">
        <f t="shared" si="15"/>
        <v>6</v>
      </c>
      <c r="S64" s="3">
        <f t="shared" si="16"/>
        <v>0</v>
      </c>
      <c r="T64" s="1">
        <v>0</v>
      </c>
      <c r="U64" s="8">
        <f t="shared" si="17"/>
        <v>21</v>
      </c>
      <c r="V64" s="8">
        <v>3</v>
      </c>
      <c r="W64" s="8">
        <v>9</v>
      </c>
      <c r="X64" s="8"/>
      <c r="Y64" s="8">
        <f t="shared" si="18"/>
        <v>15</v>
      </c>
      <c r="Z64" s="8" t="s">
        <v>504</v>
      </c>
      <c r="AA64" s="8">
        <f>U64+20</f>
        <v>41</v>
      </c>
      <c r="AB64" s="9">
        <f t="shared" si="13"/>
        <v>65</v>
      </c>
      <c r="AC64" s="9">
        <v>41</v>
      </c>
      <c r="AD64" s="24" t="s">
        <v>573</v>
      </c>
      <c r="AE64" s="1" t="s">
        <v>235</v>
      </c>
      <c r="AF64" s="1"/>
      <c r="AG64" s="15"/>
      <c r="AH64" s="1">
        <v>1</v>
      </c>
      <c r="AI64" s="12" t="s">
        <v>316</v>
      </c>
      <c r="AJ64" s="1"/>
      <c r="AK64" s="18" t="s">
        <v>40</v>
      </c>
      <c r="AL64" s="16"/>
    </row>
    <row r="65" spans="1:38" ht="15.75" x14ac:dyDescent="0.25">
      <c r="A65" s="1" t="s">
        <v>136</v>
      </c>
      <c r="B65" s="1">
        <v>1</v>
      </c>
      <c r="C65" s="1" t="s">
        <v>441</v>
      </c>
      <c r="D65" s="1" t="s">
        <v>5</v>
      </c>
      <c r="E65" s="15">
        <v>75676</v>
      </c>
      <c r="F65" s="1" t="s">
        <v>137</v>
      </c>
      <c r="G65" s="2">
        <v>39655</v>
      </c>
      <c r="H65" s="36">
        <v>38414</v>
      </c>
      <c r="I65" s="37" t="s">
        <v>73</v>
      </c>
      <c r="J65" s="37" t="s">
        <v>454</v>
      </c>
      <c r="K65" s="2"/>
      <c r="L65" s="1" t="s">
        <v>704</v>
      </c>
      <c r="M65" s="1"/>
      <c r="N65" s="1">
        <v>2021</v>
      </c>
      <c r="O65" s="1">
        <v>2005</v>
      </c>
      <c r="P65" s="1">
        <v>2008</v>
      </c>
      <c r="Q65" s="1">
        <v>6</v>
      </c>
      <c r="R65" s="1">
        <f t="shared" si="15"/>
        <v>3</v>
      </c>
      <c r="S65" s="3">
        <f t="shared" si="16"/>
        <v>13</v>
      </c>
      <c r="T65" s="1">
        <v>0</v>
      </c>
      <c r="U65" s="8">
        <f t="shared" si="17"/>
        <v>9</v>
      </c>
      <c r="V65" s="8">
        <v>4</v>
      </c>
      <c r="W65" s="8">
        <v>3</v>
      </c>
      <c r="X65" s="8"/>
      <c r="Y65" s="8">
        <f t="shared" si="18"/>
        <v>6</v>
      </c>
      <c r="Z65" s="8" t="s">
        <v>515</v>
      </c>
      <c r="AA65" s="8">
        <f>U65+3</f>
        <v>12</v>
      </c>
      <c r="AB65" s="8" t="s">
        <v>40</v>
      </c>
      <c r="AC65" s="8" t="s">
        <v>40</v>
      </c>
      <c r="AD65" s="24" t="s">
        <v>705</v>
      </c>
      <c r="AE65" s="1" t="s">
        <v>235</v>
      </c>
      <c r="AF65" s="1"/>
      <c r="AG65" s="15"/>
      <c r="AH65" s="1">
        <v>1</v>
      </c>
      <c r="AI65" s="12" t="s">
        <v>317</v>
      </c>
      <c r="AJ65" s="1"/>
      <c r="AK65" s="18" t="s">
        <v>40</v>
      </c>
      <c r="AL65" s="16"/>
    </row>
    <row r="66" spans="1:38" ht="15.75" x14ac:dyDescent="0.25">
      <c r="A66" s="1" t="s">
        <v>139</v>
      </c>
      <c r="B66" s="1">
        <v>1</v>
      </c>
      <c r="C66" s="1" t="s">
        <v>443</v>
      </c>
      <c r="D66" s="1" t="s">
        <v>5</v>
      </c>
      <c r="E66" s="15">
        <v>175877</v>
      </c>
      <c r="F66" s="1" t="s">
        <v>140</v>
      </c>
      <c r="G66" s="2">
        <v>42666</v>
      </c>
      <c r="H66" s="36">
        <v>36209</v>
      </c>
      <c r="I66" s="37" t="s">
        <v>574</v>
      </c>
      <c r="J66" s="37" t="s">
        <v>575</v>
      </c>
      <c r="K66" s="2" t="s">
        <v>249</v>
      </c>
      <c r="L66" s="1" t="s">
        <v>706</v>
      </c>
      <c r="M66" s="1"/>
      <c r="N66" s="1">
        <v>2022</v>
      </c>
      <c r="O66" s="1">
        <v>1999</v>
      </c>
      <c r="P66" s="1">
        <v>2016</v>
      </c>
      <c r="Q66" s="1">
        <v>10</v>
      </c>
      <c r="R66" s="1">
        <f t="shared" si="15"/>
        <v>17</v>
      </c>
      <c r="S66" s="3">
        <f t="shared" si="16"/>
        <v>6</v>
      </c>
      <c r="T66" s="1">
        <v>5</v>
      </c>
      <c r="U66" s="8">
        <f t="shared" si="17"/>
        <v>32</v>
      </c>
      <c r="V66" s="8">
        <v>4</v>
      </c>
      <c r="W66" s="8">
        <v>6</v>
      </c>
      <c r="X66" s="8"/>
      <c r="Y66" s="8">
        <f t="shared" si="18"/>
        <v>28</v>
      </c>
      <c r="Z66" s="8" t="s">
        <v>507</v>
      </c>
      <c r="AA66" s="8">
        <f>U66+15</f>
        <v>47</v>
      </c>
      <c r="AB66" s="9">
        <f t="shared" si="13"/>
        <v>59</v>
      </c>
      <c r="AC66" s="9">
        <v>47</v>
      </c>
      <c r="AD66" s="24" t="s">
        <v>707</v>
      </c>
      <c r="AE66" s="1" t="s">
        <v>235</v>
      </c>
      <c r="AF66" s="1" t="s">
        <v>353</v>
      </c>
      <c r="AG66" s="15"/>
      <c r="AH66" s="1">
        <v>1</v>
      </c>
      <c r="AI66" s="12" t="s">
        <v>318</v>
      </c>
      <c r="AJ66" s="1"/>
      <c r="AK66" s="18">
        <v>41920</v>
      </c>
      <c r="AL66" s="16">
        <f>AK66-G66</f>
        <v>-746</v>
      </c>
    </row>
    <row r="67" spans="1:38" hidden="1" x14ac:dyDescent="0.25">
      <c r="A67" s="1" t="s">
        <v>136</v>
      </c>
      <c r="B67" s="1"/>
      <c r="C67" s="1" t="s">
        <v>71</v>
      </c>
      <c r="D67" s="1" t="s">
        <v>5</v>
      </c>
      <c r="E67" s="15">
        <v>92255</v>
      </c>
      <c r="F67" s="1" t="s">
        <v>138</v>
      </c>
      <c r="G67" s="2">
        <v>40102</v>
      </c>
      <c r="H67" s="6">
        <v>2005</v>
      </c>
      <c r="I67" s="2" t="s">
        <v>393</v>
      </c>
      <c r="J67" s="2"/>
      <c r="K67" s="2" t="s">
        <v>244</v>
      </c>
      <c r="L67" s="1"/>
      <c r="M67" s="1"/>
      <c r="N67" s="1"/>
      <c r="O67" s="1"/>
      <c r="P67" s="1"/>
      <c r="Q67" s="1"/>
      <c r="R67" s="1"/>
      <c r="S67" s="1"/>
      <c r="T67" s="1"/>
      <c r="U67" s="8">
        <v>10</v>
      </c>
      <c r="V67" s="8">
        <v>4</v>
      </c>
      <c r="W67" s="8"/>
      <c r="X67" s="8"/>
      <c r="Y67" s="8"/>
      <c r="Z67" s="8"/>
      <c r="AA67" s="8"/>
      <c r="AB67" s="8"/>
      <c r="AC67" s="8"/>
      <c r="AD67" s="24" t="s">
        <v>416</v>
      </c>
      <c r="AE67" s="1" t="s">
        <v>253</v>
      </c>
      <c r="AF67" s="1"/>
      <c r="AG67" s="15"/>
      <c r="AH67" s="1">
        <v>0</v>
      </c>
      <c r="AI67" s="12" t="s">
        <v>266</v>
      </c>
      <c r="AJ67" s="1"/>
      <c r="AK67" s="18" t="s">
        <v>40</v>
      </c>
      <c r="AL67" s="16"/>
    </row>
    <row r="68" spans="1:38" ht="15.75" x14ac:dyDescent="0.25">
      <c r="A68" s="1" t="s">
        <v>141</v>
      </c>
      <c r="B68" s="1">
        <v>1</v>
      </c>
      <c r="C68" s="1" t="s">
        <v>438</v>
      </c>
      <c r="D68" s="1" t="s">
        <v>46</v>
      </c>
      <c r="E68" s="15">
        <v>71016</v>
      </c>
      <c r="F68" s="1" t="s">
        <v>142</v>
      </c>
      <c r="G68" s="2">
        <v>39309</v>
      </c>
      <c r="H68" s="36">
        <v>38414</v>
      </c>
      <c r="I68" s="2" t="s">
        <v>457</v>
      </c>
      <c r="J68" s="2" t="s">
        <v>454</v>
      </c>
      <c r="K68" s="2"/>
      <c r="L68" s="1"/>
      <c r="M68" s="1"/>
      <c r="N68" s="1">
        <v>2021</v>
      </c>
      <c r="O68" s="1">
        <v>2005</v>
      </c>
      <c r="P68" s="1">
        <v>2007</v>
      </c>
      <c r="Q68" s="1">
        <v>9</v>
      </c>
      <c r="R68" s="1">
        <f>P68-O68</f>
        <v>2</v>
      </c>
      <c r="S68" s="3">
        <f>N68-P68</f>
        <v>14</v>
      </c>
      <c r="T68" s="1">
        <v>0</v>
      </c>
      <c r="U68" s="8">
        <f t="shared" si="17"/>
        <v>11</v>
      </c>
      <c r="V68" s="8">
        <v>3</v>
      </c>
      <c r="W68" s="8">
        <v>3</v>
      </c>
      <c r="X68" s="8"/>
      <c r="Y68" s="8">
        <f>W68+R68+T68+X68</f>
        <v>5</v>
      </c>
      <c r="Z68" s="8" t="s">
        <v>522</v>
      </c>
      <c r="AA68" s="8">
        <f>U68+5</f>
        <v>16</v>
      </c>
      <c r="AB68" s="8" t="s">
        <v>40</v>
      </c>
      <c r="AC68" s="8" t="s">
        <v>40</v>
      </c>
      <c r="AD68" s="24" t="s">
        <v>576</v>
      </c>
      <c r="AE68" s="1" t="s">
        <v>235</v>
      </c>
      <c r="AF68" s="1" t="s">
        <v>353</v>
      </c>
      <c r="AG68" s="15"/>
      <c r="AH68" s="1">
        <v>1</v>
      </c>
      <c r="AI68" s="12" t="s">
        <v>319</v>
      </c>
      <c r="AJ68" s="1"/>
      <c r="AK68" s="18">
        <v>42651</v>
      </c>
      <c r="AL68" s="16">
        <f>AK68-G68</f>
        <v>3342</v>
      </c>
    </row>
    <row r="69" spans="1:38" ht="15.75" x14ac:dyDescent="0.25">
      <c r="A69" s="1" t="s">
        <v>143</v>
      </c>
      <c r="B69" s="1">
        <v>2</v>
      </c>
      <c r="C69" s="1" t="s">
        <v>436</v>
      </c>
      <c r="D69" s="1" t="s">
        <v>5</v>
      </c>
      <c r="E69" s="15">
        <v>49051</v>
      </c>
      <c r="F69" s="1" t="s">
        <v>144</v>
      </c>
      <c r="G69" s="2">
        <v>38571</v>
      </c>
      <c r="H69" s="36">
        <v>38571</v>
      </c>
      <c r="I69" s="37" t="s">
        <v>4</v>
      </c>
      <c r="J69" s="37" t="s">
        <v>489</v>
      </c>
      <c r="K69" s="2"/>
      <c r="L69" s="1" t="s">
        <v>687</v>
      </c>
      <c r="M69" s="1"/>
      <c r="N69" s="1">
        <v>2019</v>
      </c>
      <c r="O69" s="1">
        <v>2005</v>
      </c>
      <c r="P69" s="1">
        <v>2005</v>
      </c>
      <c r="Q69" s="1">
        <v>10</v>
      </c>
      <c r="R69" s="1">
        <f>P69-O69</f>
        <v>0</v>
      </c>
      <c r="S69" s="3">
        <f>N69-P69</f>
        <v>14</v>
      </c>
      <c r="T69" s="1">
        <v>27</v>
      </c>
      <c r="U69" s="8">
        <f t="shared" si="17"/>
        <v>37</v>
      </c>
      <c r="V69" s="8">
        <v>4</v>
      </c>
      <c r="W69" s="8">
        <v>6</v>
      </c>
      <c r="X69" s="8"/>
      <c r="Y69" s="8">
        <f>W69+R69+T69+X69</f>
        <v>33</v>
      </c>
      <c r="Z69" s="8" t="s">
        <v>507</v>
      </c>
      <c r="AA69" s="8">
        <f>U69+15</f>
        <v>52</v>
      </c>
      <c r="AB69" s="9">
        <f t="shared" ref="AB69:AB74" si="19">65-S69</f>
        <v>51</v>
      </c>
      <c r="AC69" s="9">
        <v>51</v>
      </c>
      <c r="AD69" s="24" t="s">
        <v>577</v>
      </c>
      <c r="AE69" s="1" t="s">
        <v>235</v>
      </c>
      <c r="AF69" s="1"/>
      <c r="AG69" s="15"/>
      <c r="AH69" s="1">
        <v>1</v>
      </c>
      <c r="AI69" s="12" t="s">
        <v>320</v>
      </c>
      <c r="AJ69" s="1"/>
      <c r="AK69" s="18" t="s">
        <v>40</v>
      </c>
      <c r="AL69" s="16"/>
    </row>
    <row r="70" spans="1:38" ht="15.75" x14ac:dyDescent="0.25">
      <c r="A70" s="1" t="s">
        <v>147</v>
      </c>
      <c r="B70" s="1">
        <v>2</v>
      </c>
      <c r="C70" s="1" t="s">
        <v>438</v>
      </c>
      <c r="D70" s="1" t="s">
        <v>46</v>
      </c>
      <c r="E70" s="15">
        <v>186434</v>
      </c>
      <c r="F70" s="1" t="s">
        <v>148</v>
      </c>
      <c r="G70" s="2">
        <v>43016</v>
      </c>
      <c r="H70" s="36">
        <v>38571</v>
      </c>
      <c r="I70" s="2" t="s">
        <v>38</v>
      </c>
      <c r="J70" s="2" t="s">
        <v>456</v>
      </c>
      <c r="K70" s="2"/>
      <c r="L70" s="1"/>
      <c r="M70" s="1"/>
      <c r="N70" s="1">
        <v>2017</v>
      </c>
      <c r="O70" s="1">
        <v>2005</v>
      </c>
      <c r="P70" s="1">
        <v>2017</v>
      </c>
      <c r="Q70" s="1">
        <v>15</v>
      </c>
      <c r="R70" s="1">
        <f>P70-O70</f>
        <v>12</v>
      </c>
      <c r="S70" s="3">
        <f>N70-P70</f>
        <v>0</v>
      </c>
      <c r="T70" s="1">
        <v>0</v>
      </c>
      <c r="U70" s="8">
        <f t="shared" si="17"/>
        <v>27</v>
      </c>
      <c r="V70" s="8">
        <v>3</v>
      </c>
      <c r="W70" s="8">
        <v>9</v>
      </c>
      <c r="X70" s="8"/>
      <c r="Y70" s="8">
        <f>W70+R70+T70+X70</f>
        <v>21</v>
      </c>
      <c r="Z70" s="8" t="s">
        <v>504</v>
      </c>
      <c r="AA70" s="8">
        <f>U70+20</f>
        <v>47</v>
      </c>
      <c r="AB70" s="9">
        <f t="shared" si="19"/>
        <v>65</v>
      </c>
      <c r="AC70" s="9">
        <v>47</v>
      </c>
      <c r="AD70" s="24" t="s">
        <v>578</v>
      </c>
      <c r="AE70" s="1" t="s">
        <v>368</v>
      </c>
      <c r="AF70" s="1"/>
      <c r="AG70" s="15"/>
      <c r="AH70" s="1">
        <v>0</v>
      </c>
      <c r="AI70" s="12" t="s">
        <v>322</v>
      </c>
      <c r="AJ70" s="1"/>
      <c r="AK70" s="18" t="s">
        <v>40</v>
      </c>
      <c r="AL70" s="16"/>
    </row>
    <row r="71" spans="1:38" hidden="1" x14ac:dyDescent="0.25">
      <c r="A71" s="1" t="s">
        <v>145</v>
      </c>
      <c r="B71" s="1"/>
      <c r="C71" s="1" t="s">
        <v>4</v>
      </c>
      <c r="D71" s="1" t="s">
        <v>5</v>
      </c>
      <c r="E71" s="15">
        <v>186447</v>
      </c>
      <c r="F71" s="1" t="s">
        <v>146</v>
      </c>
      <c r="G71" s="2">
        <v>43020</v>
      </c>
      <c r="H71" s="6">
        <v>2005</v>
      </c>
      <c r="I71" s="2" t="s">
        <v>4</v>
      </c>
      <c r="J71" s="2"/>
      <c r="K71" s="2"/>
      <c r="L71" s="1"/>
      <c r="M71" s="1"/>
      <c r="N71" s="1"/>
      <c r="O71" s="1"/>
      <c r="P71" s="1"/>
      <c r="Q71" s="1"/>
      <c r="R71" s="1"/>
      <c r="S71" s="1"/>
      <c r="T71" s="1"/>
      <c r="U71" s="8">
        <v>22</v>
      </c>
      <c r="V71" s="8">
        <v>2</v>
      </c>
      <c r="W71" s="8"/>
      <c r="X71" s="8"/>
      <c r="Y71" s="8"/>
      <c r="Z71" s="8"/>
      <c r="AA71" s="8"/>
      <c r="AB71" s="8"/>
      <c r="AC71" s="8"/>
      <c r="AD71" s="24" t="s">
        <v>417</v>
      </c>
      <c r="AE71" s="1" t="s">
        <v>253</v>
      </c>
      <c r="AF71" s="1"/>
      <c r="AG71" s="15"/>
      <c r="AH71" s="1">
        <v>0</v>
      </c>
      <c r="AI71" s="12" t="s">
        <v>321</v>
      </c>
      <c r="AJ71" s="1"/>
      <c r="AK71" s="18" t="s">
        <v>40</v>
      </c>
      <c r="AL71" s="16"/>
    </row>
    <row r="72" spans="1:38" ht="15.75" x14ac:dyDescent="0.25">
      <c r="A72" s="1" t="s">
        <v>19</v>
      </c>
      <c r="B72" s="1">
        <v>2</v>
      </c>
      <c r="C72" s="1" t="s">
        <v>438</v>
      </c>
      <c r="D72" s="1" t="s">
        <v>5</v>
      </c>
      <c r="E72" s="15">
        <v>132632</v>
      </c>
      <c r="F72" s="1" t="s">
        <v>20</v>
      </c>
      <c r="G72" s="2">
        <v>40775</v>
      </c>
      <c r="H72" s="36">
        <v>31966</v>
      </c>
      <c r="I72" s="37" t="s">
        <v>4</v>
      </c>
      <c r="J72" s="37" t="s">
        <v>462</v>
      </c>
      <c r="K72" s="2"/>
      <c r="L72" s="3" t="s">
        <v>712</v>
      </c>
      <c r="M72" s="3"/>
      <c r="N72" s="3">
        <v>2017</v>
      </c>
      <c r="O72" s="3">
        <v>1987</v>
      </c>
      <c r="P72" s="3">
        <v>2011</v>
      </c>
      <c r="Q72" s="3">
        <v>10</v>
      </c>
      <c r="R72" s="1">
        <f>P72-O72</f>
        <v>24</v>
      </c>
      <c r="S72" s="3">
        <f>N72-P72</f>
        <v>6</v>
      </c>
      <c r="T72" s="3">
        <v>0</v>
      </c>
      <c r="U72" s="8">
        <f t="shared" si="17"/>
        <v>34</v>
      </c>
      <c r="V72" s="9">
        <v>4</v>
      </c>
      <c r="W72" s="9">
        <v>6</v>
      </c>
      <c r="X72" s="9"/>
      <c r="Y72" s="8">
        <f>W72+R72+T72+X72</f>
        <v>30</v>
      </c>
      <c r="Z72" s="9" t="s">
        <v>507</v>
      </c>
      <c r="AA72" s="9">
        <f>U72+15</f>
        <v>49</v>
      </c>
      <c r="AB72" s="9">
        <f t="shared" si="19"/>
        <v>59</v>
      </c>
      <c r="AC72" s="9">
        <v>49</v>
      </c>
      <c r="AD72" s="25" t="s">
        <v>715</v>
      </c>
      <c r="AE72" s="3" t="s">
        <v>235</v>
      </c>
      <c r="AF72" s="3"/>
      <c r="AG72" s="15"/>
      <c r="AH72" s="3">
        <v>1</v>
      </c>
      <c r="AI72" s="10" t="s">
        <v>264</v>
      </c>
      <c r="AJ72" s="3"/>
      <c r="AK72" s="18" t="s">
        <v>40</v>
      </c>
      <c r="AL72" s="16"/>
    </row>
    <row r="73" spans="1:38" ht="15.75" x14ac:dyDescent="0.25">
      <c r="A73" s="1" t="s">
        <v>149</v>
      </c>
      <c r="B73" s="1">
        <v>2</v>
      </c>
      <c r="C73" s="1" t="s">
        <v>438</v>
      </c>
      <c r="D73" s="1" t="s">
        <v>5</v>
      </c>
      <c r="E73" s="15">
        <v>132634</v>
      </c>
      <c r="F73" s="1" t="s">
        <v>150</v>
      </c>
      <c r="G73" s="2">
        <v>40775</v>
      </c>
      <c r="H73" s="36">
        <v>38647</v>
      </c>
      <c r="I73" s="37" t="s">
        <v>463</v>
      </c>
      <c r="J73" s="37" t="s">
        <v>462</v>
      </c>
      <c r="K73" s="2"/>
      <c r="L73" s="1"/>
      <c r="M73" s="1"/>
      <c r="N73" s="1">
        <v>2018</v>
      </c>
      <c r="O73" s="1">
        <v>2005</v>
      </c>
      <c r="P73" s="1">
        <v>2011</v>
      </c>
      <c r="Q73" s="1">
        <v>3</v>
      </c>
      <c r="R73" s="1">
        <f>P73-O73</f>
        <v>6</v>
      </c>
      <c r="S73" s="3">
        <f>N73-P73</f>
        <v>7</v>
      </c>
      <c r="T73" s="1">
        <v>3</v>
      </c>
      <c r="U73" s="8">
        <f t="shared" si="17"/>
        <v>12</v>
      </c>
      <c r="V73" s="8">
        <v>4</v>
      </c>
      <c r="W73" s="8">
        <v>1</v>
      </c>
      <c r="X73" s="8"/>
      <c r="Y73" s="8">
        <f>W73+R73+T73+X73</f>
        <v>10</v>
      </c>
      <c r="Z73" s="8" t="s">
        <v>515</v>
      </c>
      <c r="AA73" s="8">
        <f>U73+3</f>
        <v>15</v>
      </c>
      <c r="AB73" s="9">
        <f t="shared" si="19"/>
        <v>58</v>
      </c>
      <c r="AC73" s="9">
        <v>15</v>
      </c>
      <c r="AD73" s="24" t="s">
        <v>719</v>
      </c>
      <c r="AE73" s="1" t="s">
        <v>235</v>
      </c>
      <c r="AF73" s="1"/>
      <c r="AG73" s="15"/>
      <c r="AH73" s="1">
        <v>1</v>
      </c>
      <c r="AI73" s="12" t="s">
        <v>323</v>
      </c>
      <c r="AJ73" s="1"/>
      <c r="AK73" s="18" t="s">
        <v>40</v>
      </c>
      <c r="AL73" s="16"/>
    </row>
    <row r="74" spans="1:38" ht="15.75" x14ac:dyDescent="0.25">
      <c r="A74" s="1" t="s">
        <v>151</v>
      </c>
      <c r="B74" s="1">
        <v>4</v>
      </c>
      <c r="C74" s="1" t="s">
        <v>439</v>
      </c>
      <c r="D74" s="1" t="s">
        <v>46</v>
      </c>
      <c r="E74" s="15">
        <v>183541</v>
      </c>
      <c r="F74" s="1" t="s">
        <v>152</v>
      </c>
      <c r="G74" s="2">
        <v>42803</v>
      </c>
      <c r="H74" s="36">
        <v>36534</v>
      </c>
      <c r="I74" s="37" t="s">
        <v>579</v>
      </c>
      <c r="J74" s="2" t="s">
        <v>535</v>
      </c>
      <c r="K74" s="2"/>
      <c r="L74" s="1"/>
      <c r="M74" s="1"/>
      <c r="N74" s="1">
        <v>2020</v>
      </c>
      <c r="O74" s="1">
        <v>2000</v>
      </c>
      <c r="P74" s="1">
        <v>2017</v>
      </c>
      <c r="Q74" s="1">
        <v>15</v>
      </c>
      <c r="R74" s="1">
        <f>P74-O74</f>
        <v>17</v>
      </c>
      <c r="S74" s="3">
        <f>N74-P74</f>
        <v>3</v>
      </c>
      <c r="T74" s="1">
        <v>0</v>
      </c>
      <c r="U74" s="8">
        <f t="shared" si="17"/>
        <v>32</v>
      </c>
      <c r="V74" s="8">
        <v>4</v>
      </c>
      <c r="W74" s="8">
        <v>9</v>
      </c>
      <c r="X74" s="8"/>
      <c r="Y74" s="8">
        <f>W74+R74+T74+X74</f>
        <v>26</v>
      </c>
      <c r="Z74" s="8" t="s">
        <v>507</v>
      </c>
      <c r="AA74" s="8">
        <f>U74+15</f>
        <v>47</v>
      </c>
      <c r="AB74" s="9">
        <f t="shared" si="19"/>
        <v>62</v>
      </c>
      <c r="AC74" s="9">
        <v>47</v>
      </c>
      <c r="AD74" s="24" t="s">
        <v>580</v>
      </c>
      <c r="AE74" s="1" t="s">
        <v>235</v>
      </c>
      <c r="AF74" s="1" t="s">
        <v>353</v>
      </c>
      <c r="AG74" s="15"/>
      <c r="AH74" s="1">
        <v>1</v>
      </c>
      <c r="AI74" s="12" t="s">
        <v>324</v>
      </c>
      <c r="AJ74" s="1"/>
      <c r="AK74" s="18">
        <v>42803</v>
      </c>
      <c r="AL74" s="16">
        <f>AK74-G74</f>
        <v>0</v>
      </c>
    </row>
    <row r="75" spans="1:38" ht="15.75" x14ac:dyDescent="0.25">
      <c r="A75" s="1" t="s">
        <v>156</v>
      </c>
      <c r="B75" s="1">
        <v>1</v>
      </c>
      <c r="C75" s="1" t="s">
        <v>436</v>
      </c>
      <c r="D75" s="1" t="s">
        <v>46</v>
      </c>
      <c r="E75" s="15">
        <v>92256</v>
      </c>
      <c r="F75" s="1" t="s">
        <v>158</v>
      </c>
      <c r="G75" s="2">
        <v>40102</v>
      </c>
      <c r="H75" s="36">
        <v>38414</v>
      </c>
      <c r="I75" s="2" t="s">
        <v>399</v>
      </c>
      <c r="J75" s="2" t="s">
        <v>454</v>
      </c>
      <c r="K75" s="2"/>
      <c r="L75" s="1" t="s">
        <v>543</v>
      </c>
      <c r="M75" s="1"/>
      <c r="N75" s="1">
        <v>2010</v>
      </c>
      <c r="O75" s="1">
        <v>2005</v>
      </c>
      <c r="P75" s="1">
        <v>2009</v>
      </c>
      <c r="Q75" s="1">
        <v>1</v>
      </c>
      <c r="R75" s="1">
        <f>P75-O75</f>
        <v>4</v>
      </c>
      <c r="S75" s="3">
        <f>N75-P75</f>
        <v>1</v>
      </c>
      <c r="T75" s="1">
        <v>0</v>
      </c>
      <c r="U75" s="22">
        <f t="shared" si="17"/>
        <v>5</v>
      </c>
      <c r="V75" s="8">
        <v>5</v>
      </c>
      <c r="W75" s="8">
        <v>1</v>
      </c>
      <c r="X75" s="8"/>
      <c r="Y75" s="8">
        <f>W75+R75+T75+X75</f>
        <v>5</v>
      </c>
      <c r="Z75" s="8" t="s">
        <v>581</v>
      </c>
      <c r="AA75" s="8">
        <f>U75+2</f>
        <v>7</v>
      </c>
      <c r="AB75" s="8" t="s">
        <v>40</v>
      </c>
      <c r="AC75" s="8" t="s">
        <v>40</v>
      </c>
      <c r="AD75" s="24" t="s">
        <v>680</v>
      </c>
      <c r="AE75" s="1" t="s">
        <v>235</v>
      </c>
      <c r="AF75" s="1"/>
      <c r="AG75" s="15"/>
      <c r="AH75" s="1">
        <v>1</v>
      </c>
      <c r="AI75" s="12" t="s">
        <v>365</v>
      </c>
      <c r="AJ75" s="1"/>
      <c r="AK75" s="18" t="s">
        <v>40</v>
      </c>
      <c r="AL75" s="16"/>
    </row>
    <row r="76" spans="1:38" hidden="1" x14ac:dyDescent="0.25">
      <c r="A76" s="1" t="s">
        <v>154</v>
      </c>
      <c r="B76" s="1"/>
      <c r="C76" s="1" t="s">
        <v>4</v>
      </c>
      <c r="D76" s="1" t="s">
        <v>5</v>
      </c>
      <c r="E76" s="17"/>
      <c r="F76" s="1" t="s">
        <v>155</v>
      </c>
      <c r="G76" s="2">
        <v>43539</v>
      </c>
      <c r="H76" s="6">
        <v>2003</v>
      </c>
      <c r="I76" s="2" t="s">
        <v>4</v>
      </c>
      <c r="J76" s="2"/>
      <c r="K76" s="2"/>
      <c r="L76" s="1"/>
      <c r="M76" s="1"/>
      <c r="N76" s="1"/>
      <c r="O76" s="1"/>
      <c r="P76" s="1"/>
      <c r="Q76" s="1"/>
      <c r="R76" s="1"/>
      <c r="S76" s="1"/>
      <c r="T76" s="1"/>
      <c r="U76" s="8">
        <v>26</v>
      </c>
      <c r="V76" s="8">
        <v>3</v>
      </c>
      <c r="W76" s="8"/>
      <c r="X76" s="8"/>
      <c r="Y76" s="8"/>
      <c r="Z76" s="8"/>
      <c r="AA76" s="8"/>
      <c r="AB76" s="8"/>
      <c r="AC76" s="8"/>
      <c r="AD76" s="24" t="s">
        <v>418</v>
      </c>
      <c r="AE76" s="1" t="s">
        <v>253</v>
      </c>
      <c r="AF76" s="1"/>
      <c r="AG76" s="15"/>
      <c r="AH76" s="1">
        <v>0</v>
      </c>
      <c r="AI76" s="12" t="s">
        <v>325</v>
      </c>
      <c r="AJ76" s="1"/>
      <c r="AK76" s="18" t="s">
        <v>40</v>
      </c>
      <c r="AL76" s="16"/>
    </row>
    <row r="77" spans="1:38" ht="15.75" x14ac:dyDescent="0.25">
      <c r="A77" s="1" t="s">
        <v>159</v>
      </c>
      <c r="B77" s="1">
        <v>1</v>
      </c>
      <c r="C77" s="1" t="s">
        <v>441</v>
      </c>
      <c r="D77" s="1" t="s">
        <v>5</v>
      </c>
      <c r="E77" s="15">
        <v>75678</v>
      </c>
      <c r="F77" s="1" t="s">
        <v>160</v>
      </c>
      <c r="G77" s="2">
        <v>39655</v>
      </c>
      <c r="H77" s="36">
        <v>38414</v>
      </c>
      <c r="I77" s="37" t="s">
        <v>465</v>
      </c>
      <c r="J77" s="37" t="s">
        <v>462</v>
      </c>
      <c r="K77" s="2"/>
      <c r="L77" s="1" t="s">
        <v>544</v>
      </c>
      <c r="M77" s="1"/>
      <c r="N77" s="1">
        <v>2011</v>
      </c>
      <c r="O77" s="1">
        <v>2005</v>
      </c>
      <c r="P77" s="1">
        <v>2008</v>
      </c>
      <c r="Q77" s="1">
        <v>6</v>
      </c>
      <c r="R77" s="1">
        <f>P77-O77</f>
        <v>3</v>
      </c>
      <c r="S77" s="3">
        <f>N77-P77</f>
        <v>3</v>
      </c>
      <c r="T77" s="1">
        <v>0</v>
      </c>
      <c r="U77" s="22">
        <f t="shared" si="17"/>
        <v>9</v>
      </c>
      <c r="V77" s="8">
        <v>3</v>
      </c>
      <c r="W77" s="8">
        <v>3</v>
      </c>
      <c r="X77" s="8"/>
      <c r="Y77" s="8">
        <f>W77+R77+T77+X77</f>
        <v>6</v>
      </c>
      <c r="Z77" s="8" t="s">
        <v>522</v>
      </c>
      <c r="AA77" s="8">
        <f>U77+5</f>
        <v>14</v>
      </c>
      <c r="AB77" s="8" t="s">
        <v>40</v>
      </c>
      <c r="AC77" s="8" t="s">
        <v>40</v>
      </c>
      <c r="AD77" s="24" t="s">
        <v>582</v>
      </c>
      <c r="AE77" s="1" t="s">
        <v>235</v>
      </c>
      <c r="AF77" s="1"/>
      <c r="AG77" s="15"/>
      <c r="AH77" s="1">
        <v>1</v>
      </c>
      <c r="AI77" s="12" t="s">
        <v>326</v>
      </c>
      <c r="AJ77" s="1"/>
      <c r="AK77" s="18" t="s">
        <v>40</v>
      </c>
      <c r="AL77" s="16"/>
    </row>
    <row r="78" spans="1:38" ht="15.75" x14ac:dyDescent="0.25">
      <c r="A78" s="1" t="s">
        <v>162</v>
      </c>
      <c r="B78" s="1">
        <v>3</v>
      </c>
      <c r="C78" s="1" t="s">
        <v>437</v>
      </c>
      <c r="D78" s="1" t="s">
        <v>46</v>
      </c>
      <c r="E78" s="15">
        <v>102483</v>
      </c>
      <c r="F78" s="1" t="s">
        <v>163</v>
      </c>
      <c r="G78" s="2">
        <v>40466</v>
      </c>
      <c r="H78" s="36">
        <v>39562</v>
      </c>
      <c r="I78" s="2" t="s">
        <v>62</v>
      </c>
      <c r="J78" s="2" t="s">
        <v>454</v>
      </c>
      <c r="K78" s="2"/>
      <c r="L78" s="1"/>
      <c r="M78" s="1"/>
      <c r="N78" s="1">
        <v>2021</v>
      </c>
      <c r="O78" s="1">
        <v>2008</v>
      </c>
      <c r="P78" s="1">
        <v>2010</v>
      </c>
      <c r="Q78" s="1">
        <v>3</v>
      </c>
      <c r="R78" s="1">
        <f>P78-O78</f>
        <v>2</v>
      </c>
      <c r="S78" s="3">
        <f>N78-P78</f>
        <v>11</v>
      </c>
      <c r="T78" s="1">
        <v>0</v>
      </c>
      <c r="U78" s="8">
        <f t="shared" si="17"/>
        <v>5</v>
      </c>
      <c r="V78" s="8">
        <v>5</v>
      </c>
      <c r="W78" s="8">
        <v>1</v>
      </c>
      <c r="X78" s="8"/>
      <c r="Y78" s="8">
        <f>W78+R78+T78+X78</f>
        <v>3</v>
      </c>
      <c r="Z78" s="8" t="s">
        <v>583</v>
      </c>
      <c r="AA78" s="8">
        <f>U78+2</f>
        <v>7</v>
      </c>
      <c r="AB78" s="8" t="s">
        <v>40</v>
      </c>
      <c r="AC78" s="8" t="s">
        <v>40</v>
      </c>
      <c r="AD78" s="24" t="s">
        <v>584</v>
      </c>
      <c r="AE78" s="1" t="s">
        <v>235</v>
      </c>
      <c r="AF78" s="1" t="s">
        <v>358</v>
      </c>
      <c r="AG78" s="15">
        <v>11</v>
      </c>
      <c r="AH78" s="1">
        <v>1</v>
      </c>
      <c r="AI78" s="12" t="s">
        <v>327</v>
      </c>
      <c r="AJ78" s="1"/>
      <c r="AK78" s="18" t="s">
        <v>40</v>
      </c>
      <c r="AL78" s="16"/>
    </row>
    <row r="79" spans="1:38" hidden="1" x14ac:dyDescent="0.25">
      <c r="A79" s="1" t="s">
        <v>159</v>
      </c>
      <c r="B79" s="1"/>
      <c r="C79" s="1" t="s">
        <v>71</v>
      </c>
      <c r="D79" s="1" t="s">
        <v>5</v>
      </c>
      <c r="E79" s="15">
        <v>98733</v>
      </c>
      <c r="F79" s="1" t="s">
        <v>161</v>
      </c>
      <c r="G79" s="2">
        <v>40387</v>
      </c>
      <c r="H79" s="6">
        <v>2005</v>
      </c>
      <c r="I79" s="2" t="s">
        <v>393</v>
      </c>
      <c r="J79" s="2"/>
      <c r="K79" s="2" t="s">
        <v>240</v>
      </c>
      <c r="L79" s="1"/>
      <c r="M79" s="1"/>
      <c r="N79" s="1"/>
      <c r="O79" s="1"/>
      <c r="P79" s="1"/>
      <c r="Q79" s="1"/>
      <c r="R79" s="1"/>
      <c r="S79" s="1"/>
      <c r="T79" s="1"/>
      <c r="U79" s="8">
        <v>9</v>
      </c>
      <c r="V79" s="8">
        <v>5</v>
      </c>
      <c r="W79" s="8"/>
      <c r="X79" s="8"/>
      <c r="Y79" s="8"/>
      <c r="Z79" s="8"/>
      <c r="AA79" s="8"/>
      <c r="AB79" s="8"/>
      <c r="AC79" s="8"/>
      <c r="AD79" s="24" t="s">
        <v>419</v>
      </c>
      <c r="AE79" s="1" t="s">
        <v>253</v>
      </c>
      <c r="AF79" s="1"/>
      <c r="AG79" s="15"/>
      <c r="AH79" s="1">
        <v>0</v>
      </c>
      <c r="AI79" s="12" t="s">
        <v>265</v>
      </c>
      <c r="AJ79" s="1"/>
      <c r="AK79" s="18" t="s">
        <v>40</v>
      </c>
      <c r="AL79" s="16"/>
    </row>
    <row r="80" spans="1:38" ht="15.75" x14ac:dyDescent="0.25">
      <c r="A80" s="1" t="s">
        <v>162</v>
      </c>
      <c r="B80" s="1">
        <v>3</v>
      </c>
      <c r="C80" s="1" t="s">
        <v>438</v>
      </c>
      <c r="D80" s="1" t="s">
        <v>46</v>
      </c>
      <c r="E80" s="15">
        <v>196956</v>
      </c>
      <c r="F80" s="1" t="s">
        <v>164</v>
      </c>
      <c r="G80" s="2">
        <v>43421</v>
      </c>
      <c r="H80" s="36">
        <v>39562</v>
      </c>
      <c r="I80" s="2" t="s">
        <v>62</v>
      </c>
      <c r="J80" s="2" t="s">
        <v>454</v>
      </c>
      <c r="K80" s="2" t="s">
        <v>239</v>
      </c>
      <c r="L80" s="1"/>
      <c r="M80" s="1"/>
      <c r="N80" s="1">
        <v>2021</v>
      </c>
      <c r="O80" s="1">
        <v>2008</v>
      </c>
      <c r="P80" s="1">
        <v>2018</v>
      </c>
      <c r="Q80" s="1">
        <v>3</v>
      </c>
      <c r="R80" s="1">
        <f>P80-O80</f>
        <v>10</v>
      </c>
      <c r="S80" s="3">
        <f>N80-P80</f>
        <v>3</v>
      </c>
      <c r="T80" s="1">
        <v>0</v>
      </c>
      <c r="U80" s="8">
        <f t="shared" si="17"/>
        <v>13</v>
      </c>
      <c r="V80" s="8">
        <v>5</v>
      </c>
      <c r="W80" s="8">
        <v>1</v>
      </c>
      <c r="X80" s="8"/>
      <c r="Y80" s="8">
        <f>W80+R80+T80+X80</f>
        <v>11</v>
      </c>
      <c r="Z80" s="8" t="s">
        <v>515</v>
      </c>
      <c r="AA80" s="8">
        <f>U80+3</f>
        <v>16</v>
      </c>
      <c r="AB80" s="8" t="s">
        <v>40</v>
      </c>
      <c r="AC80" s="8" t="s">
        <v>40</v>
      </c>
      <c r="AD80" s="24" t="s">
        <v>585</v>
      </c>
      <c r="AE80" s="1" t="s">
        <v>235</v>
      </c>
      <c r="AF80" s="1" t="s">
        <v>358</v>
      </c>
      <c r="AG80" s="15">
        <v>11</v>
      </c>
      <c r="AH80" s="1">
        <v>1</v>
      </c>
      <c r="AI80" s="12" t="s">
        <v>328</v>
      </c>
      <c r="AJ80" s="1"/>
      <c r="AK80" s="18" t="s">
        <v>40</v>
      </c>
      <c r="AL80" s="16"/>
    </row>
    <row r="81" spans="1:38" ht="15.75" x14ac:dyDescent="0.25">
      <c r="A81" s="1" t="s">
        <v>165</v>
      </c>
      <c r="B81" s="1">
        <v>1</v>
      </c>
      <c r="C81" s="1" t="s">
        <v>438</v>
      </c>
      <c r="D81" s="1" t="s">
        <v>5</v>
      </c>
      <c r="E81" s="15">
        <v>98737</v>
      </c>
      <c r="F81" s="1" t="s">
        <v>166</v>
      </c>
      <c r="G81" s="2">
        <v>40401</v>
      </c>
      <c r="H81" s="36">
        <v>38007</v>
      </c>
      <c r="I81" s="37" t="s">
        <v>463</v>
      </c>
      <c r="J81" s="37" t="s">
        <v>454</v>
      </c>
      <c r="K81" s="2"/>
      <c r="L81" s="1" t="s">
        <v>708</v>
      </c>
      <c r="M81" s="1"/>
      <c r="N81" s="1">
        <v>2021</v>
      </c>
      <c r="O81" s="1">
        <v>2004</v>
      </c>
      <c r="P81" s="1">
        <v>2010</v>
      </c>
      <c r="Q81" s="1">
        <v>3</v>
      </c>
      <c r="R81" s="1">
        <f>P81-O81</f>
        <v>6</v>
      </c>
      <c r="S81" s="3">
        <f>N81-P81</f>
        <v>11</v>
      </c>
      <c r="T81" s="1">
        <v>3</v>
      </c>
      <c r="U81" s="8">
        <f t="shared" si="17"/>
        <v>12</v>
      </c>
      <c r="V81" s="8">
        <v>5</v>
      </c>
      <c r="W81" s="8">
        <v>1</v>
      </c>
      <c r="X81" s="8"/>
      <c r="Y81" s="8">
        <f>W81+R81+T81+X81</f>
        <v>10</v>
      </c>
      <c r="Z81" s="8" t="s">
        <v>516</v>
      </c>
      <c r="AA81" s="8">
        <f>U81+10</f>
        <v>22</v>
      </c>
      <c r="AB81" s="9">
        <f t="shared" ref="AB81:AB85" si="20">65-S81</f>
        <v>54</v>
      </c>
      <c r="AC81" s="9">
        <v>22</v>
      </c>
      <c r="AD81" s="24" t="s">
        <v>709</v>
      </c>
      <c r="AE81" s="1" t="s">
        <v>235</v>
      </c>
      <c r="AF81" s="1"/>
      <c r="AG81" s="15"/>
      <c r="AH81" s="1">
        <v>1</v>
      </c>
      <c r="AI81" s="12" t="s">
        <v>329</v>
      </c>
      <c r="AJ81" s="1"/>
      <c r="AK81" s="18" t="s">
        <v>40</v>
      </c>
      <c r="AL81" s="16"/>
    </row>
    <row r="82" spans="1:38" ht="15.75" x14ac:dyDescent="0.25">
      <c r="A82" s="1" t="s">
        <v>167</v>
      </c>
      <c r="B82" s="1">
        <v>1</v>
      </c>
      <c r="C82" s="1" t="s">
        <v>437</v>
      </c>
      <c r="D82" s="1" t="s">
        <v>5</v>
      </c>
      <c r="E82" s="15">
        <v>75677</v>
      </c>
      <c r="F82" s="1" t="s">
        <v>168</v>
      </c>
      <c r="G82" s="2">
        <v>39655</v>
      </c>
      <c r="H82" s="36">
        <v>39394</v>
      </c>
      <c r="I82" s="37" t="s">
        <v>62</v>
      </c>
      <c r="J82" s="37" t="s">
        <v>455</v>
      </c>
      <c r="K82" s="2"/>
      <c r="L82" s="1" t="s">
        <v>710</v>
      </c>
      <c r="M82" s="1"/>
      <c r="N82" s="1">
        <v>2015</v>
      </c>
      <c r="O82" s="1">
        <v>2007</v>
      </c>
      <c r="P82" s="1">
        <v>2008</v>
      </c>
      <c r="Q82" s="1">
        <v>3</v>
      </c>
      <c r="R82" s="1">
        <f>P82-O82</f>
        <v>1</v>
      </c>
      <c r="S82" s="3">
        <f>N82-P82</f>
        <v>7</v>
      </c>
      <c r="T82" s="1">
        <v>0</v>
      </c>
      <c r="U82" s="8">
        <f t="shared" si="17"/>
        <v>4</v>
      </c>
      <c r="V82" s="8">
        <v>5</v>
      </c>
      <c r="W82" s="8">
        <v>1</v>
      </c>
      <c r="X82" s="8"/>
      <c r="Y82" s="8">
        <f>W82+R82+T82+X82</f>
        <v>2</v>
      </c>
      <c r="Z82" s="8" t="s">
        <v>581</v>
      </c>
      <c r="AA82" s="8">
        <f>U82+2</f>
        <v>6</v>
      </c>
      <c r="AB82" s="8" t="s">
        <v>40</v>
      </c>
      <c r="AC82" s="8" t="s">
        <v>40</v>
      </c>
      <c r="AD82" s="24" t="s">
        <v>711</v>
      </c>
      <c r="AE82" s="1" t="s">
        <v>235</v>
      </c>
      <c r="AF82" s="1"/>
      <c r="AG82" s="15"/>
      <c r="AH82" s="1">
        <v>1</v>
      </c>
      <c r="AI82" s="12" t="s">
        <v>263</v>
      </c>
      <c r="AJ82" s="1"/>
      <c r="AK82" s="18" t="s">
        <v>40</v>
      </c>
      <c r="AL82" s="16"/>
    </row>
    <row r="83" spans="1:38" ht="15.75" x14ac:dyDescent="0.25">
      <c r="A83" s="1" t="s">
        <v>21</v>
      </c>
      <c r="B83" s="1">
        <v>1</v>
      </c>
      <c r="C83" s="1" t="s">
        <v>436</v>
      </c>
      <c r="D83" s="1" t="s">
        <v>5</v>
      </c>
      <c r="E83" s="15">
        <v>92243</v>
      </c>
      <c r="F83" s="1" t="s">
        <v>171</v>
      </c>
      <c r="G83" s="2">
        <v>40091</v>
      </c>
      <c r="H83" s="36">
        <v>36384</v>
      </c>
      <c r="I83" s="37" t="s">
        <v>490</v>
      </c>
      <c r="J83" s="37" t="s">
        <v>462</v>
      </c>
      <c r="K83" s="2" t="s">
        <v>251</v>
      </c>
      <c r="L83" s="3"/>
      <c r="M83" s="3"/>
      <c r="N83" s="3">
        <v>2013</v>
      </c>
      <c r="O83" s="3">
        <v>1999</v>
      </c>
      <c r="P83" s="3">
        <v>2009</v>
      </c>
      <c r="Q83" s="3">
        <v>6</v>
      </c>
      <c r="R83" s="3">
        <f>P83-O83</f>
        <v>10</v>
      </c>
      <c r="S83" s="3">
        <f>N83-P83</f>
        <v>4</v>
      </c>
      <c r="T83" s="3">
        <v>3</v>
      </c>
      <c r="U83" s="9">
        <f t="shared" si="17"/>
        <v>19</v>
      </c>
      <c r="V83" s="9">
        <v>4</v>
      </c>
      <c r="W83" s="9">
        <v>3</v>
      </c>
      <c r="X83" s="9"/>
      <c r="Y83" s="9">
        <f>W83+R83+T83+X83</f>
        <v>16</v>
      </c>
      <c r="Z83" s="9" t="s">
        <v>507</v>
      </c>
      <c r="AA83" s="9">
        <f>U83+15</f>
        <v>34</v>
      </c>
      <c r="AB83" s="9">
        <f t="shared" si="20"/>
        <v>61</v>
      </c>
      <c r="AC83" s="9">
        <v>34</v>
      </c>
      <c r="AD83" s="25" t="s">
        <v>586</v>
      </c>
      <c r="AE83" s="3" t="s">
        <v>235</v>
      </c>
      <c r="AF83" s="3" t="s">
        <v>358</v>
      </c>
      <c r="AG83" s="15">
        <v>12</v>
      </c>
      <c r="AH83" s="3">
        <v>1</v>
      </c>
      <c r="AI83" s="10" t="s">
        <v>315</v>
      </c>
      <c r="AJ83" s="3" t="s">
        <v>380</v>
      </c>
      <c r="AK83" s="18" t="s">
        <v>40</v>
      </c>
      <c r="AL83" s="16"/>
    </row>
    <row r="84" spans="1:38" hidden="1" x14ac:dyDescent="0.25">
      <c r="A84" s="1" t="s">
        <v>167</v>
      </c>
      <c r="B84" s="1"/>
      <c r="C84" s="1" t="s">
        <v>71</v>
      </c>
      <c r="D84" s="1" t="s">
        <v>5</v>
      </c>
      <c r="E84" s="15">
        <v>92244</v>
      </c>
      <c r="F84" s="1" t="s">
        <v>169</v>
      </c>
      <c r="G84" s="2">
        <v>40091</v>
      </c>
      <c r="H84" s="6">
        <v>2007</v>
      </c>
      <c r="I84" s="2" t="s">
        <v>62</v>
      </c>
      <c r="J84" s="2"/>
      <c r="K84" s="2" t="s">
        <v>244</v>
      </c>
      <c r="L84" s="1"/>
      <c r="M84" s="1"/>
      <c r="N84" s="1"/>
      <c r="O84" s="1"/>
      <c r="P84" s="1"/>
      <c r="Q84" s="1"/>
      <c r="R84" s="1"/>
      <c r="S84" s="1"/>
      <c r="T84" s="1"/>
      <c r="U84" s="8">
        <v>6</v>
      </c>
      <c r="V84" s="8">
        <v>5</v>
      </c>
      <c r="W84" s="8"/>
      <c r="X84" s="8"/>
      <c r="Y84" s="8"/>
      <c r="Z84" s="8"/>
      <c r="AA84" s="8"/>
      <c r="AB84" s="8"/>
      <c r="AC84" s="8"/>
      <c r="AD84" s="24" t="s">
        <v>421</v>
      </c>
      <c r="AE84" s="1" t="s">
        <v>253</v>
      </c>
      <c r="AF84" s="1"/>
      <c r="AG84" s="15"/>
      <c r="AH84" s="1">
        <v>0</v>
      </c>
      <c r="AI84" s="12" t="s">
        <v>266</v>
      </c>
      <c r="AJ84" s="1"/>
      <c r="AK84" s="18" t="s">
        <v>40</v>
      </c>
      <c r="AL84" s="16"/>
    </row>
    <row r="85" spans="1:38" ht="15.75" x14ac:dyDescent="0.25">
      <c r="A85" s="1" t="s">
        <v>21</v>
      </c>
      <c r="B85" s="1">
        <v>1</v>
      </c>
      <c r="C85" s="1" t="s">
        <v>434</v>
      </c>
      <c r="D85" s="1" t="s">
        <v>5</v>
      </c>
      <c r="E85" s="15">
        <v>23318</v>
      </c>
      <c r="F85" s="1" t="s">
        <v>170</v>
      </c>
      <c r="G85" s="2">
        <v>36950</v>
      </c>
      <c r="H85" s="36">
        <v>36384</v>
      </c>
      <c r="I85" s="37" t="s">
        <v>490</v>
      </c>
      <c r="J85" s="37" t="s">
        <v>462</v>
      </c>
      <c r="K85" s="2"/>
      <c r="L85" s="3"/>
      <c r="M85" s="3"/>
      <c r="N85" s="3">
        <v>2013</v>
      </c>
      <c r="O85" s="3">
        <v>1999</v>
      </c>
      <c r="P85" s="3">
        <v>2001</v>
      </c>
      <c r="Q85" s="3">
        <v>6</v>
      </c>
      <c r="R85" s="3">
        <f>P85-O85</f>
        <v>2</v>
      </c>
      <c r="S85" s="3">
        <f>N85-P85</f>
        <v>12</v>
      </c>
      <c r="T85" s="3">
        <v>3</v>
      </c>
      <c r="U85" s="9">
        <f t="shared" si="17"/>
        <v>11</v>
      </c>
      <c r="V85" s="9">
        <v>3</v>
      </c>
      <c r="W85" s="9">
        <v>3</v>
      </c>
      <c r="X85" s="9"/>
      <c r="Y85" s="9">
        <f>W85+R85+T85+X85</f>
        <v>8</v>
      </c>
      <c r="Z85" s="9" t="s">
        <v>504</v>
      </c>
      <c r="AA85" s="9">
        <f>U85+20</f>
        <v>31</v>
      </c>
      <c r="AB85" s="9">
        <f t="shared" si="20"/>
        <v>53</v>
      </c>
      <c r="AC85" s="9">
        <v>31</v>
      </c>
      <c r="AD85" s="25" t="s">
        <v>587</v>
      </c>
      <c r="AE85" s="3" t="s">
        <v>235</v>
      </c>
      <c r="AF85" s="3" t="s">
        <v>358</v>
      </c>
      <c r="AG85" s="15">
        <v>12</v>
      </c>
      <c r="AH85" s="3">
        <v>1</v>
      </c>
      <c r="AI85" s="10" t="s">
        <v>330</v>
      </c>
      <c r="AJ85" s="3"/>
      <c r="AK85" s="18" t="s">
        <v>40</v>
      </c>
      <c r="AL85" s="16"/>
    </row>
    <row r="86" spans="1:38" ht="15.75" x14ac:dyDescent="0.25">
      <c r="A86" s="1" t="s">
        <v>172</v>
      </c>
      <c r="B86" s="1">
        <v>1</v>
      </c>
      <c r="C86" s="1" t="s">
        <v>441</v>
      </c>
      <c r="D86" s="1" t="s">
        <v>46</v>
      </c>
      <c r="E86" s="15">
        <v>91285</v>
      </c>
      <c r="F86" s="1" t="s">
        <v>173</v>
      </c>
      <c r="G86" s="2">
        <v>40165</v>
      </c>
      <c r="H86" s="36">
        <v>39333</v>
      </c>
      <c r="I86" s="2" t="s">
        <v>62</v>
      </c>
      <c r="J86" s="2" t="s">
        <v>454</v>
      </c>
      <c r="K86" s="2"/>
      <c r="L86" s="1" t="s">
        <v>545</v>
      </c>
      <c r="M86" s="1"/>
      <c r="N86" s="1">
        <v>2022</v>
      </c>
      <c r="O86" s="1">
        <v>2007</v>
      </c>
      <c r="P86" s="1">
        <v>2009</v>
      </c>
      <c r="Q86" s="1">
        <v>3</v>
      </c>
      <c r="R86" s="1">
        <f>P86-O86</f>
        <v>2</v>
      </c>
      <c r="S86" s="3">
        <f>N86-P86</f>
        <v>13</v>
      </c>
      <c r="T86" s="1">
        <v>0</v>
      </c>
      <c r="U86" s="8">
        <f t="shared" si="17"/>
        <v>5</v>
      </c>
      <c r="V86" s="8">
        <v>5</v>
      </c>
      <c r="W86" s="8">
        <v>1</v>
      </c>
      <c r="X86" s="8"/>
      <c r="Y86" s="8">
        <f>W86+R86+T86+X86</f>
        <v>3</v>
      </c>
      <c r="Z86" s="8" t="s">
        <v>583</v>
      </c>
      <c r="AA86" s="8">
        <f>U86+2</f>
        <v>7</v>
      </c>
      <c r="AB86" s="8" t="s">
        <v>40</v>
      </c>
      <c r="AC86" s="8" t="s">
        <v>40</v>
      </c>
      <c r="AD86" s="24" t="s">
        <v>588</v>
      </c>
      <c r="AE86" s="1" t="s">
        <v>235</v>
      </c>
      <c r="AF86" s="1" t="s">
        <v>358</v>
      </c>
      <c r="AG86" s="15">
        <v>13</v>
      </c>
      <c r="AH86" s="1">
        <v>1</v>
      </c>
      <c r="AI86" s="12" t="s">
        <v>263</v>
      </c>
      <c r="AJ86" s="1"/>
      <c r="AK86" s="18" t="s">
        <v>40</v>
      </c>
      <c r="AL86" s="16"/>
    </row>
    <row r="87" spans="1:38" hidden="1" x14ac:dyDescent="0.25">
      <c r="A87" s="1" t="s">
        <v>21</v>
      </c>
      <c r="B87" s="1"/>
      <c r="C87" s="1" t="s">
        <v>4</v>
      </c>
      <c r="D87" s="1" t="s">
        <v>5</v>
      </c>
      <c r="E87" s="15">
        <v>75664</v>
      </c>
      <c r="F87" s="1" t="s">
        <v>22</v>
      </c>
      <c r="G87" s="2">
        <v>39645</v>
      </c>
      <c r="H87" s="6">
        <v>1999</v>
      </c>
      <c r="I87" s="2" t="s">
        <v>4</v>
      </c>
      <c r="J87" s="2"/>
      <c r="K87" s="2" t="s">
        <v>247</v>
      </c>
      <c r="L87" s="3"/>
      <c r="M87" s="3"/>
      <c r="N87" s="3"/>
      <c r="O87" s="3"/>
      <c r="P87" s="3"/>
      <c r="Q87" s="3"/>
      <c r="R87" s="3"/>
      <c r="S87" s="3"/>
      <c r="T87" s="3"/>
      <c r="U87" s="9">
        <v>19</v>
      </c>
      <c r="V87" s="9">
        <v>2</v>
      </c>
      <c r="W87" s="9"/>
      <c r="X87" s="9"/>
      <c r="Y87" s="9"/>
      <c r="Z87" s="9"/>
      <c r="AA87" s="9"/>
      <c r="AB87" s="9"/>
      <c r="AC87" s="9"/>
      <c r="AD87" s="25" t="s">
        <v>422</v>
      </c>
      <c r="AE87" s="3" t="s">
        <v>253</v>
      </c>
      <c r="AF87" s="3"/>
      <c r="AG87" s="15"/>
      <c r="AH87" s="3">
        <v>0</v>
      </c>
      <c r="AI87" s="10" t="s">
        <v>258</v>
      </c>
      <c r="AJ87" s="1" t="s">
        <v>378</v>
      </c>
      <c r="AK87" s="18" t="s">
        <v>40</v>
      </c>
      <c r="AL87" s="16"/>
    </row>
    <row r="88" spans="1:38" hidden="1" x14ac:dyDescent="0.25">
      <c r="A88" s="1" t="s">
        <v>23</v>
      </c>
      <c r="B88" s="1"/>
      <c r="C88" s="1" t="s">
        <v>4</v>
      </c>
      <c r="D88" s="1" t="s">
        <v>5</v>
      </c>
      <c r="E88" s="15">
        <v>132661</v>
      </c>
      <c r="F88" s="1" t="s">
        <v>24</v>
      </c>
      <c r="G88" s="2">
        <v>40780</v>
      </c>
      <c r="H88" s="6">
        <v>2008</v>
      </c>
      <c r="I88" s="2" t="s">
        <v>4</v>
      </c>
      <c r="J88" s="2"/>
      <c r="K88" s="2"/>
      <c r="L88" s="3"/>
      <c r="M88" s="3"/>
      <c r="N88" s="3"/>
      <c r="O88" s="3"/>
      <c r="P88" s="3"/>
      <c r="Q88" s="3"/>
      <c r="R88" s="3"/>
      <c r="S88" s="3"/>
      <c r="T88" s="3"/>
      <c r="U88" s="9">
        <v>13</v>
      </c>
      <c r="V88" s="9">
        <v>1</v>
      </c>
      <c r="W88" s="9"/>
      <c r="X88" s="9"/>
      <c r="Y88" s="9"/>
      <c r="Z88" s="9"/>
      <c r="AA88" s="9"/>
      <c r="AB88" s="9"/>
      <c r="AC88" s="9"/>
      <c r="AD88" s="25" t="s">
        <v>423</v>
      </c>
      <c r="AE88" s="3" t="s">
        <v>253</v>
      </c>
      <c r="AF88" s="3"/>
      <c r="AG88" s="15"/>
      <c r="AH88" s="3">
        <v>0</v>
      </c>
      <c r="AI88" s="10" t="s">
        <v>331</v>
      </c>
      <c r="AJ88" s="3"/>
      <c r="AK88" s="18" t="s">
        <v>40</v>
      </c>
      <c r="AL88" s="16"/>
    </row>
    <row r="89" spans="1:38" ht="15.75" x14ac:dyDescent="0.25">
      <c r="A89" s="1" t="s">
        <v>172</v>
      </c>
      <c r="B89" s="1">
        <v>1</v>
      </c>
      <c r="C89" s="1" t="s">
        <v>437</v>
      </c>
      <c r="D89" s="1" t="s">
        <v>46</v>
      </c>
      <c r="E89" s="15">
        <v>175876</v>
      </c>
      <c r="F89" s="1" t="s">
        <v>174</v>
      </c>
      <c r="G89" s="2">
        <v>42663</v>
      </c>
      <c r="H89" s="36">
        <v>39333</v>
      </c>
      <c r="I89" s="2" t="s">
        <v>62</v>
      </c>
      <c r="J89" s="2" t="s">
        <v>454</v>
      </c>
      <c r="K89" s="2" t="s">
        <v>247</v>
      </c>
      <c r="L89" s="1" t="s">
        <v>545</v>
      </c>
      <c r="M89" s="1"/>
      <c r="N89" s="1">
        <v>2022</v>
      </c>
      <c r="O89" s="1">
        <v>2007</v>
      </c>
      <c r="P89" s="1">
        <v>2016</v>
      </c>
      <c r="Q89" s="1">
        <v>3</v>
      </c>
      <c r="R89" s="1">
        <f>P89-O89</f>
        <v>9</v>
      </c>
      <c r="S89" s="3">
        <f>N89-P89</f>
        <v>6</v>
      </c>
      <c r="T89" s="1">
        <v>0</v>
      </c>
      <c r="U89" s="8">
        <f t="shared" ref="U89:U91" si="21">Q89+R89+T89</f>
        <v>12</v>
      </c>
      <c r="V89" s="8">
        <v>5</v>
      </c>
      <c r="W89" s="8">
        <v>1</v>
      </c>
      <c r="X89" s="8"/>
      <c r="Y89" s="8">
        <f>W89+R89+T89+X89</f>
        <v>10</v>
      </c>
      <c r="Z89" s="8" t="s">
        <v>515</v>
      </c>
      <c r="AA89" s="8">
        <f>U89+3</f>
        <v>15</v>
      </c>
      <c r="AB89" s="8" t="s">
        <v>40</v>
      </c>
      <c r="AC89" s="8" t="s">
        <v>40</v>
      </c>
      <c r="AD89" s="24" t="s">
        <v>677</v>
      </c>
      <c r="AE89" s="1" t="s">
        <v>235</v>
      </c>
      <c r="AF89" s="1" t="s">
        <v>358</v>
      </c>
      <c r="AG89" s="15">
        <v>13</v>
      </c>
      <c r="AH89" s="1">
        <v>1</v>
      </c>
      <c r="AI89" s="12" t="s">
        <v>267</v>
      </c>
      <c r="AJ89" s="1"/>
      <c r="AK89" s="18" t="s">
        <v>40</v>
      </c>
      <c r="AL89" s="16"/>
    </row>
    <row r="90" spans="1:38" ht="15.75" x14ac:dyDescent="0.25">
      <c r="A90" s="1" t="s">
        <v>175</v>
      </c>
      <c r="B90" s="1">
        <v>2</v>
      </c>
      <c r="C90" s="1" t="s">
        <v>436</v>
      </c>
      <c r="D90" s="1" t="s">
        <v>5</v>
      </c>
      <c r="E90" s="15">
        <v>49054</v>
      </c>
      <c r="F90" s="1" t="s">
        <v>176</v>
      </c>
      <c r="G90" s="2">
        <v>38571</v>
      </c>
      <c r="H90" s="36">
        <v>38571</v>
      </c>
      <c r="I90" s="37" t="s">
        <v>73</v>
      </c>
      <c r="J90" s="37" t="s">
        <v>455</v>
      </c>
      <c r="K90" s="2"/>
      <c r="L90" s="1"/>
      <c r="M90" s="1"/>
      <c r="N90" s="1">
        <v>2015</v>
      </c>
      <c r="O90" s="1">
        <v>2005</v>
      </c>
      <c r="P90" s="1">
        <v>2005</v>
      </c>
      <c r="Q90" s="1">
        <v>6</v>
      </c>
      <c r="R90" s="1">
        <f>P90-O90</f>
        <v>0</v>
      </c>
      <c r="S90" s="3">
        <f>N90-P90</f>
        <v>10</v>
      </c>
      <c r="T90" s="1">
        <v>0</v>
      </c>
      <c r="U90" s="8">
        <f t="shared" si="21"/>
        <v>6</v>
      </c>
      <c r="V90" s="8">
        <v>2</v>
      </c>
      <c r="W90" s="8">
        <v>3</v>
      </c>
      <c r="X90" s="8"/>
      <c r="Y90" s="8">
        <f>W90+R90+T90+X90</f>
        <v>3</v>
      </c>
      <c r="Z90" s="8" t="s">
        <v>516</v>
      </c>
      <c r="AA90" s="8">
        <f>U90+10</f>
        <v>16</v>
      </c>
      <c r="AB90" s="8" t="s">
        <v>40</v>
      </c>
      <c r="AC90" s="8" t="s">
        <v>40</v>
      </c>
      <c r="AD90" s="24" t="s">
        <v>589</v>
      </c>
      <c r="AE90" s="1" t="s">
        <v>235</v>
      </c>
      <c r="AF90" s="1"/>
      <c r="AG90" s="15"/>
      <c r="AH90" s="1">
        <v>1</v>
      </c>
      <c r="AI90" s="12" t="s">
        <v>263</v>
      </c>
      <c r="AJ90" s="1"/>
      <c r="AK90" s="18" t="s">
        <v>40</v>
      </c>
      <c r="AL90" s="16"/>
    </row>
    <row r="91" spans="1:38" ht="15.75" x14ac:dyDescent="0.25">
      <c r="A91" s="1" t="s">
        <v>178</v>
      </c>
      <c r="B91" s="1">
        <v>4</v>
      </c>
      <c r="C91" s="1" t="s">
        <v>441</v>
      </c>
      <c r="D91" s="1" t="s">
        <v>5</v>
      </c>
      <c r="E91" s="15">
        <v>91082</v>
      </c>
      <c r="F91" s="1" t="s">
        <v>179</v>
      </c>
      <c r="G91" s="2">
        <v>40166</v>
      </c>
      <c r="H91" s="36">
        <v>39848</v>
      </c>
      <c r="I91" s="2" t="s">
        <v>396</v>
      </c>
      <c r="J91" s="2" t="s">
        <v>455</v>
      </c>
      <c r="K91" s="2"/>
      <c r="L91" s="1"/>
      <c r="M91" s="1"/>
      <c r="N91" s="1">
        <v>2020</v>
      </c>
      <c r="O91" s="1">
        <v>2009</v>
      </c>
      <c r="P91" s="1">
        <v>2009</v>
      </c>
      <c r="Q91" s="1">
        <v>6</v>
      </c>
      <c r="R91" s="1">
        <f>P91-O91</f>
        <v>0</v>
      </c>
      <c r="S91" s="3">
        <f>N91-P91</f>
        <v>11</v>
      </c>
      <c r="T91" s="1">
        <v>1</v>
      </c>
      <c r="U91" s="8">
        <f t="shared" si="21"/>
        <v>7</v>
      </c>
      <c r="V91" s="8">
        <v>3</v>
      </c>
      <c r="W91" s="8">
        <v>3</v>
      </c>
      <c r="X91" s="8"/>
      <c r="Y91" s="8">
        <f>W91+R91+T91+X91</f>
        <v>4</v>
      </c>
      <c r="Z91" s="8" t="s">
        <v>522</v>
      </c>
      <c r="AA91" s="8">
        <f>U91+5</f>
        <v>12</v>
      </c>
      <c r="AB91" s="8" t="s">
        <v>40</v>
      </c>
      <c r="AC91" s="8" t="s">
        <v>40</v>
      </c>
      <c r="AD91" s="24" t="s">
        <v>590</v>
      </c>
      <c r="AE91" s="1" t="s">
        <v>235</v>
      </c>
      <c r="AF91" s="1" t="s">
        <v>353</v>
      </c>
      <c r="AG91" s="15"/>
      <c r="AH91" s="1">
        <v>1</v>
      </c>
      <c r="AI91" s="12" t="s">
        <v>263</v>
      </c>
      <c r="AJ91" s="1"/>
      <c r="AK91" s="18">
        <v>43807</v>
      </c>
      <c r="AL91" s="16">
        <f>AK91-G91</f>
        <v>3641</v>
      </c>
    </row>
    <row r="92" spans="1:38" hidden="1" x14ac:dyDescent="0.25">
      <c r="A92" s="1" t="s">
        <v>175</v>
      </c>
      <c r="B92" s="1"/>
      <c r="C92" s="1" t="s">
        <v>4</v>
      </c>
      <c r="D92" s="1" t="s">
        <v>5</v>
      </c>
      <c r="E92" s="15">
        <v>132637</v>
      </c>
      <c r="F92" s="1" t="s">
        <v>177</v>
      </c>
      <c r="G92" s="2">
        <v>40775</v>
      </c>
      <c r="H92" s="6">
        <v>2005</v>
      </c>
      <c r="I92" s="2" t="s">
        <v>393</v>
      </c>
      <c r="J92" s="2"/>
      <c r="K92" s="2" t="s">
        <v>249</v>
      </c>
      <c r="L92" s="1"/>
      <c r="M92" s="1"/>
      <c r="N92" s="1"/>
      <c r="O92" s="1"/>
      <c r="P92" s="1"/>
      <c r="Q92" s="1"/>
      <c r="R92" s="1"/>
      <c r="S92" s="1"/>
      <c r="T92" s="1"/>
      <c r="U92" s="8">
        <v>12</v>
      </c>
      <c r="V92" s="8">
        <v>4</v>
      </c>
      <c r="W92" s="8"/>
      <c r="X92" s="8"/>
      <c r="Y92" s="8"/>
      <c r="Z92" s="8"/>
      <c r="AA92" s="8"/>
      <c r="AB92" s="8"/>
      <c r="AC92" s="8"/>
      <c r="AD92" s="24" t="s">
        <v>420</v>
      </c>
      <c r="AE92" s="1" t="s">
        <v>253</v>
      </c>
      <c r="AF92" s="1"/>
      <c r="AG92" s="15"/>
      <c r="AH92" s="1">
        <v>0</v>
      </c>
      <c r="AI92" s="12" t="s">
        <v>268</v>
      </c>
      <c r="AJ92" s="1"/>
      <c r="AK92" s="18" t="s">
        <v>40</v>
      </c>
      <c r="AL92" s="16"/>
    </row>
    <row r="93" spans="1:38" hidden="1" x14ac:dyDescent="0.25">
      <c r="A93" s="1" t="s">
        <v>25</v>
      </c>
      <c r="B93" s="1"/>
      <c r="C93" s="1" t="s">
        <v>4</v>
      </c>
      <c r="D93" s="1" t="s">
        <v>5</v>
      </c>
      <c r="E93" s="15">
        <v>132633</v>
      </c>
      <c r="F93" s="1" t="s">
        <v>26</v>
      </c>
      <c r="G93" s="2">
        <v>40775</v>
      </c>
      <c r="H93" s="6">
        <v>2005</v>
      </c>
      <c r="I93" s="2" t="s">
        <v>393</v>
      </c>
      <c r="J93" s="2"/>
      <c r="K93" s="2" t="s">
        <v>249</v>
      </c>
      <c r="L93" s="3"/>
      <c r="M93" s="3"/>
      <c r="N93" s="3"/>
      <c r="O93" s="3"/>
      <c r="P93" s="3"/>
      <c r="Q93" s="3"/>
      <c r="R93" s="3"/>
      <c r="S93" s="3"/>
      <c r="T93" s="3"/>
      <c r="U93" s="9">
        <v>12</v>
      </c>
      <c r="V93" s="9">
        <v>4</v>
      </c>
      <c r="W93" s="9"/>
      <c r="X93" s="9"/>
      <c r="Y93" s="9"/>
      <c r="Z93" s="9"/>
      <c r="AA93" s="9"/>
      <c r="AB93" s="9"/>
      <c r="AC93" s="9"/>
      <c r="AD93" s="25" t="s">
        <v>420</v>
      </c>
      <c r="AE93" s="3" t="s">
        <v>253</v>
      </c>
      <c r="AF93" s="3"/>
      <c r="AG93" s="15"/>
      <c r="AH93" s="3">
        <v>0</v>
      </c>
      <c r="AI93" s="10" t="s">
        <v>268</v>
      </c>
      <c r="AJ93" s="3"/>
      <c r="AK93" s="18" t="s">
        <v>40</v>
      </c>
      <c r="AL93" s="16"/>
    </row>
    <row r="94" spans="1:38" ht="15.75" x14ac:dyDescent="0.25">
      <c r="A94" s="1" t="s">
        <v>180</v>
      </c>
      <c r="B94" s="1">
        <v>4</v>
      </c>
      <c r="C94" s="1" t="s">
        <v>444</v>
      </c>
      <c r="D94" s="1" t="s">
        <v>46</v>
      </c>
      <c r="E94" s="15">
        <v>91284</v>
      </c>
      <c r="F94" s="1" t="s">
        <v>181</v>
      </c>
      <c r="G94" s="2">
        <v>40165</v>
      </c>
      <c r="H94" s="36">
        <v>39848</v>
      </c>
      <c r="I94" s="2" t="s">
        <v>62</v>
      </c>
      <c r="J94" s="2" t="s">
        <v>454</v>
      </c>
      <c r="K94" s="2"/>
      <c r="L94" s="1"/>
      <c r="M94" s="1"/>
      <c r="N94" s="1">
        <v>2009</v>
      </c>
      <c r="O94" s="1">
        <v>2009</v>
      </c>
      <c r="P94" s="1">
        <v>2009</v>
      </c>
      <c r="Q94" s="1">
        <v>3</v>
      </c>
      <c r="R94" s="1">
        <f>P94-O94</f>
        <v>0</v>
      </c>
      <c r="S94" s="3">
        <f>N94-P94</f>
        <v>0</v>
      </c>
      <c r="T94" s="1">
        <v>0</v>
      </c>
      <c r="U94" s="8">
        <f>Q94+R94+T94</f>
        <v>3</v>
      </c>
      <c r="V94" s="8">
        <v>4</v>
      </c>
      <c r="W94" s="8">
        <v>1</v>
      </c>
      <c r="X94" s="8">
        <v>1</v>
      </c>
      <c r="Y94" s="8">
        <f>W94+R94+T94+X94</f>
        <v>2</v>
      </c>
      <c r="Z94" s="8" t="s">
        <v>583</v>
      </c>
      <c r="AA94" s="8">
        <f>U94+2</f>
        <v>5</v>
      </c>
      <c r="AB94" s="8" t="s">
        <v>40</v>
      </c>
      <c r="AC94" s="8" t="s">
        <v>40</v>
      </c>
      <c r="AD94" s="24" t="s">
        <v>591</v>
      </c>
      <c r="AE94" s="1" t="s">
        <v>235</v>
      </c>
      <c r="AF94" s="1"/>
      <c r="AG94" s="15"/>
      <c r="AH94" s="1">
        <v>1</v>
      </c>
      <c r="AI94" s="12" t="s">
        <v>263</v>
      </c>
      <c r="AJ94" s="1"/>
      <c r="AK94" s="18" t="s">
        <v>40</v>
      </c>
      <c r="AL94" s="16"/>
    </row>
    <row r="95" spans="1:38" ht="15.75" x14ac:dyDescent="0.25">
      <c r="A95" s="1" t="s">
        <v>183</v>
      </c>
      <c r="B95" s="1">
        <v>5</v>
      </c>
      <c r="C95" s="1" t="s">
        <v>441</v>
      </c>
      <c r="D95" s="1" t="s">
        <v>5</v>
      </c>
      <c r="E95" s="15">
        <v>190863</v>
      </c>
      <c r="F95" s="1" t="s">
        <v>184</v>
      </c>
      <c r="G95" s="2">
        <v>43051</v>
      </c>
      <c r="H95" s="36">
        <v>40099</v>
      </c>
      <c r="I95" s="2" t="s">
        <v>62</v>
      </c>
      <c r="J95" s="2" t="s">
        <v>482</v>
      </c>
      <c r="K95" s="2"/>
      <c r="L95" s="1"/>
      <c r="M95" s="1"/>
      <c r="N95" s="1">
        <v>2021</v>
      </c>
      <c r="O95" s="1">
        <v>2009</v>
      </c>
      <c r="P95" s="1">
        <v>2017</v>
      </c>
      <c r="Q95" s="1">
        <v>3</v>
      </c>
      <c r="R95" s="1">
        <f>P95-O95</f>
        <v>8</v>
      </c>
      <c r="S95" s="3">
        <f>N95-P95</f>
        <v>4</v>
      </c>
      <c r="T95" s="1">
        <v>0</v>
      </c>
      <c r="U95" s="8">
        <f>Q95+R95+T95</f>
        <v>11</v>
      </c>
      <c r="V95" s="8">
        <v>5</v>
      </c>
      <c r="W95" s="8">
        <v>1</v>
      </c>
      <c r="X95" s="8"/>
      <c r="Y95" s="8">
        <f>W95+R95+T95+X95</f>
        <v>9</v>
      </c>
      <c r="Z95" s="8" t="s">
        <v>515</v>
      </c>
      <c r="AA95" s="8">
        <f>U95+3</f>
        <v>14</v>
      </c>
      <c r="AB95" s="8" t="s">
        <v>40</v>
      </c>
      <c r="AC95" s="8" t="s">
        <v>40</v>
      </c>
      <c r="AD95" s="24" t="s">
        <v>592</v>
      </c>
      <c r="AE95" s="1" t="s">
        <v>235</v>
      </c>
      <c r="AF95" s="1"/>
      <c r="AG95" s="15"/>
      <c r="AH95" s="1">
        <v>1</v>
      </c>
      <c r="AI95" s="12" t="s">
        <v>269</v>
      </c>
      <c r="AJ95" s="1"/>
      <c r="AK95" s="18" t="s">
        <v>40</v>
      </c>
      <c r="AL95" s="16"/>
    </row>
    <row r="96" spans="1:38" hidden="1" x14ac:dyDescent="0.25">
      <c r="A96" s="1" t="s">
        <v>180</v>
      </c>
      <c r="B96" s="1"/>
      <c r="C96" s="1" t="s">
        <v>62</v>
      </c>
      <c r="D96" s="1" t="s">
        <v>46</v>
      </c>
      <c r="E96" s="15">
        <v>91080</v>
      </c>
      <c r="F96" s="1" t="s">
        <v>182</v>
      </c>
      <c r="G96" s="2">
        <v>40166</v>
      </c>
      <c r="H96" s="6">
        <v>2009</v>
      </c>
      <c r="I96" s="2" t="s">
        <v>62</v>
      </c>
      <c r="J96" s="2"/>
      <c r="K96" s="2" t="s">
        <v>252</v>
      </c>
      <c r="L96" s="1" t="s">
        <v>402</v>
      </c>
      <c r="M96" s="1"/>
      <c r="N96" s="1"/>
      <c r="O96" s="1"/>
      <c r="P96" s="1"/>
      <c r="Q96" s="1"/>
      <c r="R96" s="1"/>
      <c r="S96" s="1"/>
      <c r="T96" s="1"/>
      <c r="U96" s="8">
        <v>5</v>
      </c>
      <c r="V96" s="8">
        <v>3</v>
      </c>
      <c r="W96" s="8"/>
      <c r="X96" s="8"/>
      <c r="Y96" s="8"/>
      <c r="Z96" s="8"/>
      <c r="AA96" s="8"/>
      <c r="AB96" s="8"/>
      <c r="AC96" s="8"/>
      <c r="AD96" s="24" t="s">
        <v>424</v>
      </c>
      <c r="AE96" s="1" t="s">
        <v>253</v>
      </c>
      <c r="AF96" s="1"/>
      <c r="AG96" s="15"/>
      <c r="AH96" s="1">
        <v>0</v>
      </c>
      <c r="AI96" s="12" t="s">
        <v>266</v>
      </c>
      <c r="AJ96" s="1"/>
      <c r="AK96" s="18" t="s">
        <v>40</v>
      </c>
      <c r="AL96" s="16"/>
    </row>
    <row r="97" spans="1:38" ht="15.75" x14ac:dyDescent="0.25">
      <c r="A97" s="1" t="s">
        <v>187</v>
      </c>
      <c r="B97" s="1">
        <v>1</v>
      </c>
      <c r="C97" s="1" t="s">
        <v>441</v>
      </c>
      <c r="D97" s="1" t="s">
        <v>5</v>
      </c>
      <c r="E97" s="15">
        <v>183544</v>
      </c>
      <c r="F97" s="1" t="s">
        <v>188</v>
      </c>
      <c r="G97" s="2">
        <v>42804</v>
      </c>
      <c r="H97" s="36">
        <v>40102</v>
      </c>
      <c r="I97" s="2" t="s">
        <v>62</v>
      </c>
      <c r="J97" s="2" t="s">
        <v>482</v>
      </c>
      <c r="K97" s="2"/>
      <c r="L97" s="1" t="s">
        <v>546</v>
      </c>
      <c r="M97" s="1"/>
      <c r="N97" s="1">
        <v>2021</v>
      </c>
      <c r="O97" s="1">
        <v>2009</v>
      </c>
      <c r="P97" s="1">
        <v>2017</v>
      </c>
      <c r="Q97" s="1">
        <v>3</v>
      </c>
      <c r="R97" s="1">
        <f>P97-O97</f>
        <v>8</v>
      </c>
      <c r="S97" s="3">
        <f>N97-P97</f>
        <v>4</v>
      </c>
      <c r="T97" s="1">
        <v>0</v>
      </c>
      <c r="U97" s="8">
        <f>Q97+R97+T97</f>
        <v>11</v>
      </c>
      <c r="V97" s="8">
        <v>5</v>
      </c>
      <c r="W97" s="8">
        <v>1</v>
      </c>
      <c r="X97" s="8"/>
      <c r="Y97" s="8">
        <f>W97+R97+T97+X97</f>
        <v>9</v>
      </c>
      <c r="Z97" s="8" t="s">
        <v>515</v>
      </c>
      <c r="AA97" s="8">
        <f>U97+3</f>
        <v>14</v>
      </c>
      <c r="AB97" s="8" t="s">
        <v>40</v>
      </c>
      <c r="AC97" s="8" t="s">
        <v>40</v>
      </c>
      <c r="AD97" s="24" t="s">
        <v>592</v>
      </c>
      <c r="AE97" s="1" t="s">
        <v>235</v>
      </c>
      <c r="AF97" s="1" t="s">
        <v>353</v>
      </c>
      <c r="AG97" s="15"/>
      <c r="AH97" s="1">
        <v>1</v>
      </c>
      <c r="AI97" s="12" t="s">
        <v>270</v>
      </c>
      <c r="AJ97" s="1"/>
      <c r="AK97" s="18">
        <v>42804</v>
      </c>
      <c r="AL97" s="16">
        <f>AK97-G97</f>
        <v>0</v>
      </c>
    </row>
    <row r="98" spans="1:38" hidden="1" x14ac:dyDescent="0.25">
      <c r="A98" s="1" t="s">
        <v>185</v>
      </c>
      <c r="B98" s="1"/>
      <c r="C98" s="1" t="s">
        <v>73</v>
      </c>
      <c r="D98" s="1" t="s">
        <v>5</v>
      </c>
      <c r="E98" s="15">
        <v>92254</v>
      </c>
      <c r="F98" s="1" t="s">
        <v>186</v>
      </c>
      <c r="G98" s="2">
        <v>40099</v>
      </c>
      <c r="H98" s="6">
        <v>2009</v>
      </c>
      <c r="I98" s="2" t="s">
        <v>393</v>
      </c>
      <c r="J98" s="2"/>
      <c r="K98" s="2"/>
      <c r="L98" s="1"/>
      <c r="M98" s="1"/>
      <c r="N98" s="1"/>
      <c r="O98" s="1"/>
      <c r="P98" s="1"/>
      <c r="Q98" s="1"/>
      <c r="R98" s="1"/>
      <c r="S98" s="1"/>
      <c r="T98" s="1"/>
      <c r="U98" s="8">
        <v>6</v>
      </c>
      <c r="V98" s="8">
        <v>3</v>
      </c>
      <c r="W98" s="8"/>
      <c r="X98" s="8"/>
      <c r="Y98" s="8"/>
      <c r="Z98" s="8"/>
      <c r="AA98" s="8"/>
      <c r="AB98" s="8"/>
      <c r="AC98" s="8"/>
      <c r="AD98" s="24" t="s">
        <v>425</v>
      </c>
      <c r="AE98" s="1" t="s">
        <v>253</v>
      </c>
      <c r="AF98" s="1"/>
      <c r="AG98" s="15"/>
      <c r="AH98" s="1">
        <v>0</v>
      </c>
      <c r="AI98" s="12" t="s">
        <v>332</v>
      </c>
      <c r="AJ98" s="1"/>
      <c r="AK98" s="18" t="s">
        <v>40</v>
      </c>
      <c r="AL98" s="16"/>
    </row>
    <row r="99" spans="1:38" ht="15.75" x14ac:dyDescent="0.25">
      <c r="A99" s="1" t="s">
        <v>189</v>
      </c>
      <c r="B99" s="1">
        <v>5</v>
      </c>
      <c r="C99" s="1" t="s">
        <v>443</v>
      </c>
      <c r="D99" s="1" t="s">
        <v>5</v>
      </c>
      <c r="E99" s="15">
        <v>91276</v>
      </c>
      <c r="F99" s="1" t="s">
        <v>190</v>
      </c>
      <c r="G99" s="2">
        <v>40157</v>
      </c>
      <c r="H99" s="36">
        <v>40157</v>
      </c>
      <c r="I99" s="37" t="s">
        <v>4</v>
      </c>
      <c r="J99" s="37" t="s">
        <v>491</v>
      </c>
      <c r="K99" s="2"/>
      <c r="L99" s="1"/>
      <c r="M99" s="1"/>
      <c r="N99" s="1">
        <v>2018</v>
      </c>
      <c r="O99" s="1">
        <v>2009</v>
      </c>
      <c r="P99" s="1">
        <v>2009</v>
      </c>
      <c r="Q99" s="1">
        <v>10</v>
      </c>
      <c r="R99" s="1">
        <f t="shared" ref="R99:R108" si="22">P99-O99</f>
        <v>0</v>
      </c>
      <c r="S99" s="3">
        <f t="shared" ref="S99:S108" si="23">N99-P99</f>
        <v>9</v>
      </c>
      <c r="T99" s="1">
        <v>0</v>
      </c>
      <c r="U99" s="8">
        <f t="shared" ref="U99:U108" si="24">Q99+R99+T99</f>
        <v>10</v>
      </c>
      <c r="V99" s="8">
        <v>2</v>
      </c>
      <c r="W99" s="8">
        <v>6</v>
      </c>
      <c r="X99" s="8"/>
      <c r="Y99" s="8">
        <f t="shared" ref="Y99:Y108" si="25">W99+R99+T99+X99</f>
        <v>6</v>
      </c>
      <c r="Z99" s="8">
        <v>65</v>
      </c>
      <c r="AA99" s="8">
        <v>65</v>
      </c>
      <c r="AB99" s="9">
        <f t="shared" ref="AB99" si="26">65-S99</f>
        <v>56</v>
      </c>
      <c r="AC99" s="9">
        <v>56</v>
      </c>
      <c r="AD99" s="24" t="s">
        <v>593</v>
      </c>
      <c r="AE99" s="1" t="s">
        <v>235</v>
      </c>
      <c r="AF99" s="1" t="s">
        <v>353</v>
      </c>
      <c r="AG99" s="15"/>
      <c r="AH99" s="1">
        <v>1</v>
      </c>
      <c r="AI99" s="12" t="s">
        <v>362</v>
      </c>
      <c r="AJ99" s="1"/>
      <c r="AK99" s="18">
        <v>42652</v>
      </c>
      <c r="AL99" s="16">
        <f>AK99-G99</f>
        <v>2495</v>
      </c>
    </row>
    <row r="100" spans="1:38" ht="15.75" x14ac:dyDescent="0.25">
      <c r="A100" s="1" t="s">
        <v>191</v>
      </c>
      <c r="B100" s="1">
        <v>5</v>
      </c>
      <c r="C100" s="1" t="s">
        <v>437</v>
      </c>
      <c r="D100" s="1" t="s">
        <v>5</v>
      </c>
      <c r="E100" s="15">
        <v>91277</v>
      </c>
      <c r="F100" s="1" t="s">
        <v>192</v>
      </c>
      <c r="G100" s="2">
        <v>40157</v>
      </c>
      <c r="H100" s="36">
        <v>40157</v>
      </c>
      <c r="I100" s="2" t="s">
        <v>62</v>
      </c>
      <c r="J100" s="37" t="s">
        <v>492</v>
      </c>
      <c r="K100" s="37"/>
      <c r="L100" s="1" t="s">
        <v>547</v>
      </c>
      <c r="M100" s="1"/>
      <c r="N100" s="1">
        <v>2017</v>
      </c>
      <c r="O100" s="1">
        <v>2009</v>
      </c>
      <c r="P100" s="1">
        <v>2009</v>
      </c>
      <c r="Q100" s="1">
        <v>3</v>
      </c>
      <c r="R100" s="1">
        <f t="shared" si="22"/>
        <v>0</v>
      </c>
      <c r="S100" s="3">
        <f t="shared" si="23"/>
        <v>8</v>
      </c>
      <c r="T100" s="1">
        <v>0</v>
      </c>
      <c r="U100" s="8">
        <f t="shared" si="24"/>
        <v>3</v>
      </c>
      <c r="V100" s="8">
        <v>3</v>
      </c>
      <c r="W100" s="8">
        <v>1</v>
      </c>
      <c r="X100" s="8">
        <v>1</v>
      </c>
      <c r="Y100" s="8">
        <f t="shared" si="25"/>
        <v>2</v>
      </c>
      <c r="Z100" s="8" t="s">
        <v>515</v>
      </c>
      <c r="AA100" s="8">
        <f t="shared" ref="AA100:AA105" si="27">U100+3</f>
        <v>6</v>
      </c>
      <c r="AB100" s="8" t="s">
        <v>40</v>
      </c>
      <c r="AC100" s="8" t="s">
        <v>40</v>
      </c>
      <c r="AD100" s="24" t="s">
        <v>595</v>
      </c>
      <c r="AE100" s="1" t="s">
        <v>235</v>
      </c>
      <c r="AF100" s="1"/>
      <c r="AG100" s="15"/>
      <c r="AH100" s="1">
        <v>1</v>
      </c>
      <c r="AI100" s="12" t="s">
        <v>263</v>
      </c>
      <c r="AJ100" s="1"/>
      <c r="AK100" s="18">
        <v>42652</v>
      </c>
      <c r="AL100" s="16">
        <f>AK100-G100</f>
        <v>2495</v>
      </c>
    </row>
    <row r="101" spans="1:38" ht="15.75" x14ac:dyDescent="0.25">
      <c r="A101" s="1" t="s">
        <v>191</v>
      </c>
      <c r="B101" s="1">
        <v>5</v>
      </c>
      <c r="C101" s="1" t="s">
        <v>450</v>
      </c>
      <c r="D101" s="1" t="s">
        <v>5</v>
      </c>
      <c r="E101" s="15">
        <v>175868</v>
      </c>
      <c r="F101" s="1" t="s">
        <v>193</v>
      </c>
      <c r="G101" s="2">
        <v>42652</v>
      </c>
      <c r="H101" s="36">
        <v>40157</v>
      </c>
      <c r="I101" s="2" t="s">
        <v>62</v>
      </c>
      <c r="J101" s="37" t="s">
        <v>492</v>
      </c>
      <c r="K101" s="37"/>
      <c r="L101" s="1" t="s">
        <v>547</v>
      </c>
      <c r="M101" s="1"/>
      <c r="N101" s="1">
        <v>2017</v>
      </c>
      <c r="O101" s="1">
        <v>2009</v>
      </c>
      <c r="P101" s="1">
        <v>2016</v>
      </c>
      <c r="Q101" s="1">
        <v>3</v>
      </c>
      <c r="R101" s="1">
        <f t="shared" si="22"/>
        <v>7</v>
      </c>
      <c r="S101" s="3">
        <f t="shared" si="23"/>
        <v>1</v>
      </c>
      <c r="T101" s="1">
        <v>0</v>
      </c>
      <c r="U101" s="8">
        <f t="shared" si="24"/>
        <v>10</v>
      </c>
      <c r="V101" s="8">
        <v>4</v>
      </c>
      <c r="W101" s="8">
        <v>1</v>
      </c>
      <c r="X101" s="8">
        <v>1</v>
      </c>
      <c r="Y101" s="8">
        <f t="shared" si="25"/>
        <v>9</v>
      </c>
      <c r="Z101" s="8" t="s">
        <v>515</v>
      </c>
      <c r="AA101" s="8">
        <f t="shared" si="27"/>
        <v>13</v>
      </c>
      <c r="AB101" s="8" t="s">
        <v>40</v>
      </c>
      <c r="AC101" s="8" t="s">
        <v>40</v>
      </c>
      <c r="AD101" s="24" t="s">
        <v>594</v>
      </c>
      <c r="AE101" s="1" t="s">
        <v>368</v>
      </c>
      <c r="AF101" s="1"/>
      <c r="AG101" s="15"/>
      <c r="AH101" s="1">
        <v>0</v>
      </c>
      <c r="AI101" s="12" t="s">
        <v>267</v>
      </c>
      <c r="AJ101" s="1"/>
      <c r="AK101" s="18">
        <v>42652</v>
      </c>
      <c r="AL101" s="16">
        <f>AK101-G101</f>
        <v>0</v>
      </c>
    </row>
    <row r="102" spans="1:38" ht="15.75" x14ac:dyDescent="0.25">
      <c r="A102" s="1" t="s">
        <v>194</v>
      </c>
      <c r="B102" s="1">
        <v>5</v>
      </c>
      <c r="C102" s="1" t="s">
        <v>437</v>
      </c>
      <c r="D102" s="1" t="s">
        <v>46</v>
      </c>
      <c r="E102" s="15">
        <v>91275</v>
      </c>
      <c r="F102" s="1" t="s">
        <v>195</v>
      </c>
      <c r="G102" s="2">
        <v>40157</v>
      </c>
      <c r="H102" s="36">
        <v>40157</v>
      </c>
      <c r="I102" s="2" t="s">
        <v>62</v>
      </c>
      <c r="J102" s="2" t="s">
        <v>454</v>
      </c>
      <c r="K102" s="2"/>
      <c r="L102" s="1"/>
      <c r="M102" s="1"/>
      <c r="N102" s="1">
        <v>2021</v>
      </c>
      <c r="O102" s="1">
        <v>2009</v>
      </c>
      <c r="P102" s="1">
        <v>2009</v>
      </c>
      <c r="Q102" s="1">
        <v>3</v>
      </c>
      <c r="R102" s="1">
        <f t="shared" si="22"/>
        <v>0</v>
      </c>
      <c r="S102" s="3">
        <f t="shared" si="23"/>
        <v>12</v>
      </c>
      <c r="T102" s="1">
        <v>0</v>
      </c>
      <c r="U102" s="8">
        <f t="shared" si="24"/>
        <v>3</v>
      </c>
      <c r="V102" s="8">
        <v>3</v>
      </c>
      <c r="W102" s="8">
        <v>1</v>
      </c>
      <c r="X102" s="8">
        <v>1</v>
      </c>
      <c r="Y102" s="8">
        <f t="shared" si="25"/>
        <v>2</v>
      </c>
      <c r="Z102" s="8" t="s">
        <v>515</v>
      </c>
      <c r="AA102" s="8">
        <f t="shared" si="27"/>
        <v>6</v>
      </c>
      <c r="AB102" s="8" t="s">
        <v>40</v>
      </c>
      <c r="AC102" s="8" t="s">
        <v>40</v>
      </c>
      <c r="AD102" s="24" t="s">
        <v>595</v>
      </c>
      <c r="AE102" s="1" t="s">
        <v>235</v>
      </c>
      <c r="AF102" s="1"/>
      <c r="AG102" s="15"/>
      <c r="AH102" s="1">
        <v>1</v>
      </c>
      <c r="AI102" s="12" t="s">
        <v>263</v>
      </c>
      <c r="AJ102" s="1"/>
      <c r="AK102" s="13" t="s">
        <v>40</v>
      </c>
      <c r="AL102" s="16"/>
    </row>
    <row r="103" spans="1:38" ht="15.75" x14ac:dyDescent="0.25">
      <c r="A103" s="1" t="s">
        <v>196</v>
      </c>
      <c r="B103" s="1">
        <v>4</v>
      </c>
      <c r="C103" s="1" t="s">
        <v>445</v>
      </c>
      <c r="D103" s="1" t="s">
        <v>5</v>
      </c>
      <c r="E103" s="15">
        <v>91086</v>
      </c>
      <c r="F103" s="1" t="s">
        <v>197</v>
      </c>
      <c r="G103" s="2">
        <v>40166</v>
      </c>
      <c r="H103" s="36">
        <v>40166</v>
      </c>
      <c r="I103" s="2" t="s">
        <v>494</v>
      </c>
      <c r="J103" s="37" t="s">
        <v>493</v>
      </c>
      <c r="K103" s="2"/>
      <c r="L103" s="1"/>
      <c r="M103" s="1"/>
      <c r="N103" s="1">
        <v>2009</v>
      </c>
      <c r="O103" s="1">
        <v>2009</v>
      </c>
      <c r="P103" s="1">
        <v>2009</v>
      </c>
      <c r="Q103" s="1">
        <v>3</v>
      </c>
      <c r="R103" s="1">
        <f t="shared" si="22"/>
        <v>0</v>
      </c>
      <c r="S103" s="3">
        <f t="shared" si="23"/>
        <v>0</v>
      </c>
      <c r="T103" s="1">
        <v>0</v>
      </c>
      <c r="U103" s="8">
        <f t="shared" si="24"/>
        <v>3</v>
      </c>
      <c r="V103" s="8">
        <v>3</v>
      </c>
      <c r="W103" s="8">
        <v>1</v>
      </c>
      <c r="X103" s="8">
        <v>1</v>
      </c>
      <c r="Y103" s="8">
        <f t="shared" si="25"/>
        <v>2</v>
      </c>
      <c r="Z103" s="8" t="s">
        <v>515</v>
      </c>
      <c r="AA103" s="8">
        <f t="shared" si="27"/>
        <v>6</v>
      </c>
      <c r="AB103" s="8" t="s">
        <v>40</v>
      </c>
      <c r="AC103" s="8" t="s">
        <v>40</v>
      </c>
      <c r="AD103" s="24" t="s">
        <v>596</v>
      </c>
      <c r="AE103" s="1" t="s">
        <v>235</v>
      </c>
      <c r="AF103" s="1"/>
      <c r="AG103" s="15"/>
      <c r="AH103" s="1">
        <v>1</v>
      </c>
      <c r="AI103" s="12" t="s">
        <v>271</v>
      </c>
      <c r="AJ103" s="1"/>
      <c r="AK103" s="13" t="s">
        <v>40</v>
      </c>
      <c r="AL103" s="16"/>
    </row>
    <row r="104" spans="1:38" ht="15.75" x14ac:dyDescent="0.25">
      <c r="A104" s="1" t="s">
        <v>198</v>
      </c>
      <c r="B104" s="1">
        <v>4</v>
      </c>
      <c r="C104" s="1" t="s">
        <v>451</v>
      </c>
      <c r="D104" s="1" t="s">
        <v>46</v>
      </c>
      <c r="E104" s="15">
        <v>198374</v>
      </c>
      <c r="F104" s="1" t="s">
        <v>199</v>
      </c>
      <c r="G104" s="2">
        <v>43539</v>
      </c>
      <c r="H104" s="36">
        <v>40166</v>
      </c>
      <c r="I104" s="2" t="s">
        <v>62</v>
      </c>
      <c r="J104" s="2" t="s">
        <v>455</v>
      </c>
      <c r="K104" s="2"/>
      <c r="L104" s="1"/>
      <c r="M104" s="1"/>
      <c r="N104" s="1">
        <v>2020</v>
      </c>
      <c r="O104" s="1">
        <v>2009</v>
      </c>
      <c r="P104" s="1">
        <v>2019</v>
      </c>
      <c r="Q104" s="1">
        <v>3</v>
      </c>
      <c r="R104" s="1">
        <f t="shared" si="22"/>
        <v>10</v>
      </c>
      <c r="S104" s="3">
        <f t="shared" si="23"/>
        <v>1</v>
      </c>
      <c r="T104" s="1">
        <v>0</v>
      </c>
      <c r="U104" s="8">
        <f t="shared" si="24"/>
        <v>13</v>
      </c>
      <c r="V104" s="8">
        <v>4</v>
      </c>
      <c r="W104" s="8">
        <v>1</v>
      </c>
      <c r="X104" s="8"/>
      <c r="Y104" s="8">
        <f t="shared" si="25"/>
        <v>11</v>
      </c>
      <c r="Z104" s="8" t="s">
        <v>515</v>
      </c>
      <c r="AA104" s="8">
        <f t="shared" si="27"/>
        <v>16</v>
      </c>
      <c r="AB104" s="8" t="s">
        <v>40</v>
      </c>
      <c r="AC104" s="8" t="s">
        <v>40</v>
      </c>
      <c r="AD104" s="24" t="s">
        <v>597</v>
      </c>
      <c r="AE104" s="1" t="s">
        <v>368</v>
      </c>
      <c r="AF104" s="1"/>
      <c r="AG104" s="15"/>
      <c r="AH104" s="1">
        <v>0</v>
      </c>
      <c r="AI104" s="12" t="s">
        <v>333</v>
      </c>
      <c r="AJ104" s="1"/>
      <c r="AK104" s="18">
        <v>42803</v>
      </c>
      <c r="AL104" s="16">
        <f>AK104-G104</f>
        <v>-736</v>
      </c>
    </row>
    <row r="105" spans="1:38" ht="15.75" x14ac:dyDescent="0.25">
      <c r="A105" s="1" t="s">
        <v>388</v>
      </c>
      <c r="B105" s="1">
        <v>4</v>
      </c>
      <c r="C105" s="1" t="s">
        <v>437</v>
      </c>
      <c r="D105" s="1" t="s">
        <v>46</v>
      </c>
      <c r="E105" s="15">
        <v>18954</v>
      </c>
      <c r="F105" s="1" t="s">
        <v>63</v>
      </c>
      <c r="G105" s="2">
        <v>36881</v>
      </c>
      <c r="H105" s="36">
        <v>36869</v>
      </c>
      <c r="I105" s="2" t="s">
        <v>62</v>
      </c>
      <c r="J105" s="2" t="s">
        <v>454</v>
      </c>
      <c r="K105" s="2"/>
      <c r="L105" s="1"/>
      <c r="M105" s="1"/>
      <c r="N105" s="1">
        <v>2020</v>
      </c>
      <c r="O105" s="1">
        <v>2000</v>
      </c>
      <c r="P105" s="1">
        <v>2000</v>
      </c>
      <c r="Q105" s="1">
        <v>3</v>
      </c>
      <c r="R105" s="1">
        <f t="shared" si="22"/>
        <v>0</v>
      </c>
      <c r="S105" s="3">
        <f t="shared" si="23"/>
        <v>20</v>
      </c>
      <c r="T105" s="1">
        <v>0</v>
      </c>
      <c r="U105" s="8">
        <f t="shared" si="24"/>
        <v>3</v>
      </c>
      <c r="V105" s="8">
        <v>3</v>
      </c>
      <c r="W105" s="8">
        <v>1</v>
      </c>
      <c r="X105" s="8">
        <v>1</v>
      </c>
      <c r="Y105" s="8">
        <f t="shared" si="25"/>
        <v>2</v>
      </c>
      <c r="Z105" s="8" t="s">
        <v>515</v>
      </c>
      <c r="AA105" s="8">
        <f t="shared" si="27"/>
        <v>6</v>
      </c>
      <c r="AB105" s="8" t="s">
        <v>40</v>
      </c>
      <c r="AC105" s="8" t="s">
        <v>40</v>
      </c>
      <c r="AD105" s="24" t="s">
        <v>598</v>
      </c>
      <c r="AE105" s="1" t="s">
        <v>235</v>
      </c>
      <c r="AF105" s="1"/>
      <c r="AG105" s="15"/>
      <c r="AH105" s="1">
        <v>1</v>
      </c>
      <c r="AI105" s="12" t="s">
        <v>298</v>
      </c>
      <c r="AJ105" s="1"/>
      <c r="AK105" s="13" t="s">
        <v>40</v>
      </c>
      <c r="AL105" s="16"/>
    </row>
    <row r="106" spans="1:38" ht="15.75" x14ac:dyDescent="0.25">
      <c r="A106" s="1" t="s">
        <v>200</v>
      </c>
      <c r="B106" s="1">
        <v>2</v>
      </c>
      <c r="C106" s="1" t="s">
        <v>438</v>
      </c>
      <c r="D106" s="1" t="s">
        <v>5</v>
      </c>
      <c r="E106" s="15">
        <v>132639</v>
      </c>
      <c r="F106" s="1" t="s">
        <v>202</v>
      </c>
      <c r="G106" s="2">
        <v>40775</v>
      </c>
      <c r="H106" s="36">
        <v>37529</v>
      </c>
      <c r="I106" s="37" t="s">
        <v>4</v>
      </c>
      <c r="J106" s="37" t="s">
        <v>493</v>
      </c>
      <c r="K106" s="2" t="s">
        <v>238</v>
      </c>
      <c r="L106" s="1" t="s">
        <v>548</v>
      </c>
      <c r="M106" s="1"/>
      <c r="N106" s="1">
        <v>2011</v>
      </c>
      <c r="O106" s="1">
        <v>2002</v>
      </c>
      <c r="P106" s="1">
        <v>2011</v>
      </c>
      <c r="Q106" s="1">
        <v>10</v>
      </c>
      <c r="R106" s="1">
        <f t="shared" si="22"/>
        <v>9</v>
      </c>
      <c r="S106" s="3">
        <f t="shared" si="23"/>
        <v>0</v>
      </c>
      <c r="T106" s="1">
        <v>10</v>
      </c>
      <c r="U106" s="8">
        <f t="shared" si="24"/>
        <v>29</v>
      </c>
      <c r="V106" s="8">
        <v>3</v>
      </c>
      <c r="W106" s="8">
        <v>6</v>
      </c>
      <c r="X106" s="8"/>
      <c r="Y106" s="8">
        <f t="shared" si="25"/>
        <v>25</v>
      </c>
      <c r="Z106" s="8" t="s">
        <v>504</v>
      </c>
      <c r="AA106" s="8">
        <f>U106+20</f>
        <v>49</v>
      </c>
      <c r="AB106" s="9">
        <f t="shared" ref="AB106:AB107" si="28">65-S106</f>
        <v>65</v>
      </c>
      <c r="AC106" s="9">
        <v>49</v>
      </c>
      <c r="AD106" s="24" t="s">
        <v>599</v>
      </c>
      <c r="AE106" s="1" t="s">
        <v>235</v>
      </c>
      <c r="AF106" s="1" t="s">
        <v>358</v>
      </c>
      <c r="AG106" s="15">
        <v>14</v>
      </c>
      <c r="AH106" s="1">
        <v>1</v>
      </c>
      <c r="AI106" s="12" t="s">
        <v>335</v>
      </c>
      <c r="AJ106" s="1"/>
      <c r="AK106" s="13" t="s">
        <v>40</v>
      </c>
      <c r="AL106" s="16"/>
    </row>
    <row r="107" spans="1:38" ht="15.75" x14ac:dyDescent="0.25">
      <c r="A107" s="1" t="s">
        <v>200</v>
      </c>
      <c r="B107" s="1">
        <v>2</v>
      </c>
      <c r="C107" s="1" t="s">
        <v>438</v>
      </c>
      <c r="D107" s="1" t="s">
        <v>5</v>
      </c>
      <c r="E107" s="15">
        <v>30072</v>
      </c>
      <c r="F107" s="1" t="s">
        <v>201</v>
      </c>
      <c r="G107" s="2">
        <v>37529</v>
      </c>
      <c r="H107" s="36">
        <v>37529</v>
      </c>
      <c r="I107" s="37" t="s">
        <v>4</v>
      </c>
      <c r="J107" s="37" t="s">
        <v>493</v>
      </c>
      <c r="K107" s="2"/>
      <c r="L107" s="1" t="s">
        <v>548</v>
      </c>
      <c r="M107" s="1"/>
      <c r="N107" s="1">
        <v>2011</v>
      </c>
      <c r="O107" s="1">
        <v>2002</v>
      </c>
      <c r="P107" s="1">
        <v>2002</v>
      </c>
      <c r="Q107" s="1">
        <v>10</v>
      </c>
      <c r="R107" s="1">
        <f t="shared" si="22"/>
        <v>0</v>
      </c>
      <c r="S107" s="3">
        <f t="shared" si="23"/>
        <v>9</v>
      </c>
      <c r="T107" s="1">
        <v>10</v>
      </c>
      <c r="U107" s="8">
        <f t="shared" si="24"/>
        <v>20</v>
      </c>
      <c r="V107" s="8">
        <v>2</v>
      </c>
      <c r="W107" s="8">
        <v>6</v>
      </c>
      <c r="X107" s="8"/>
      <c r="Y107" s="8">
        <f t="shared" si="25"/>
        <v>16</v>
      </c>
      <c r="Z107" s="8">
        <v>65</v>
      </c>
      <c r="AA107" s="8">
        <v>65</v>
      </c>
      <c r="AB107" s="9">
        <f t="shared" si="28"/>
        <v>56</v>
      </c>
      <c r="AC107" s="9">
        <v>56</v>
      </c>
      <c r="AD107" s="24" t="s">
        <v>600</v>
      </c>
      <c r="AE107" s="1" t="s">
        <v>235</v>
      </c>
      <c r="AF107" s="1" t="s">
        <v>358</v>
      </c>
      <c r="AG107" s="15">
        <v>14</v>
      </c>
      <c r="AH107" s="1">
        <v>1</v>
      </c>
      <c r="AI107" s="12" t="s">
        <v>334</v>
      </c>
      <c r="AJ107" s="1"/>
      <c r="AK107" s="13" t="s">
        <v>40</v>
      </c>
      <c r="AL107" s="16"/>
    </row>
    <row r="108" spans="1:38" ht="15.75" x14ac:dyDescent="0.25">
      <c r="A108" s="1" t="s">
        <v>27</v>
      </c>
      <c r="B108" s="1">
        <v>2</v>
      </c>
      <c r="C108" s="1" t="s">
        <v>438</v>
      </c>
      <c r="D108" s="1" t="s">
        <v>5</v>
      </c>
      <c r="E108" s="15">
        <v>132631</v>
      </c>
      <c r="F108" s="1" t="s">
        <v>28</v>
      </c>
      <c r="G108" s="2">
        <v>40775</v>
      </c>
      <c r="H108" s="36">
        <v>38807</v>
      </c>
      <c r="I108" s="2" t="s">
        <v>4</v>
      </c>
      <c r="J108" s="2" t="s">
        <v>455</v>
      </c>
      <c r="K108" s="2"/>
      <c r="L108" s="3" t="s">
        <v>713</v>
      </c>
      <c r="M108" s="3"/>
      <c r="N108" s="3">
        <v>2018</v>
      </c>
      <c r="O108" s="3">
        <v>2006</v>
      </c>
      <c r="P108" s="3">
        <v>2011</v>
      </c>
      <c r="Q108" s="3">
        <v>10</v>
      </c>
      <c r="R108" s="3">
        <f t="shared" si="22"/>
        <v>5</v>
      </c>
      <c r="S108" s="3">
        <f t="shared" si="23"/>
        <v>7</v>
      </c>
      <c r="T108" s="3">
        <v>0</v>
      </c>
      <c r="U108" s="9">
        <f t="shared" si="24"/>
        <v>15</v>
      </c>
      <c r="V108" s="9">
        <v>3</v>
      </c>
      <c r="W108" s="9">
        <v>6</v>
      </c>
      <c r="X108" s="9"/>
      <c r="Y108" s="9">
        <f t="shared" si="25"/>
        <v>11</v>
      </c>
      <c r="Z108" s="9" t="s">
        <v>504</v>
      </c>
      <c r="AA108" s="9">
        <f>U108+20</f>
        <v>35</v>
      </c>
      <c r="AB108" s="9">
        <f>65-S108</f>
        <v>58</v>
      </c>
      <c r="AC108" s="9">
        <v>35</v>
      </c>
      <c r="AD108" s="25" t="s">
        <v>714</v>
      </c>
      <c r="AE108" s="3" t="s">
        <v>235</v>
      </c>
      <c r="AF108" s="3"/>
      <c r="AG108" s="15"/>
      <c r="AH108" s="3">
        <v>1</v>
      </c>
      <c r="AI108" s="10" t="s">
        <v>397</v>
      </c>
      <c r="AJ108" s="3"/>
      <c r="AK108" s="13" t="s">
        <v>40</v>
      </c>
      <c r="AL108" s="16"/>
    </row>
    <row r="109" spans="1:38" hidden="1" x14ac:dyDescent="0.25">
      <c r="A109" s="1" t="s">
        <v>29</v>
      </c>
      <c r="B109" s="1"/>
      <c r="C109" s="1" t="s">
        <v>4</v>
      </c>
      <c r="D109" s="1" t="s">
        <v>5</v>
      </c>
      <c r="E109" s="15">
        <v>132640</v>
      </c>
      <c r="F109" s="1" t="s">
        <v>30</v>
      </c>
      <c r="G109" s="2">
        <v>40775</v>
      </c>
      <c r="H109" s="6">
        <v>2010</v>
      </c>
      <c r="I109" s="2" t="s">
        <v>4</v>
      </c>
      <c r="J109" s="2"/>
      <c r="K109" s="2"/>
      <c r="L109" s="3"/>
      <c r="M109" s="3"/>
      <c r="N109" s="3"/>
      <c r="O109" s="3"/>
      <c r="P109" s="3"/>
      <c r="Q109" s="3"/>
      <c r="R109" s="3"/>
      <c r="S109" s="3"/>
      <c r="T109" s="3"/>
      <c r="U109" s="9">
        <v>11</v>
      </c>
      <c r="V109" s="9">
        <v>1</v>
      </c>
      <c r="W109" s="9"/>
      <c r="X109" s="9"/>
      <c r="Y109" s="9"/>
      <c r="Z109" s="9"/>
      <c r="AA109" s="9"/>
      <c r="AB109" s="9"/>
      <c r="AC109" s="9"/>
      <c r="AD109" s="25" t="s">
        <v>426</v>
      </c>
      <c r="AE109" s="3" t="s">
        <v>253</v>
      </c>
      <c r="AF109" s="3"/>
      <c r="AG109" s="15"/>
      <c r="AH109" s="3">
        <v>0</v>
      </c>
      <c r="AI109" s="10" t="s">
        <v>336</v>
      </c>
      <c r="AJ109" s="3"/>
      <c r="AK109" s="13" t="s">
        <v>40</v>
      </c>
      <c r="AL109" s="16"/>
    </row>
    <row r="110" spans="1:38" ht="15.75" x14ac:dyDescent="0.25">
      <c r="A110" s="1" t="s">
        <v>203</v>
      </c>
      <c r="B110" s="1">
        <v>2</v>
      </c>
      <c r="C110" s="1" t="s">
        <v>441</v>
      </c>
      <c r="D110" s="1" t="s">
        <v>46</v>
      </c>
      <c r="E110" s="15">
        <v>98745</v>
      </c>
      <c r="F110" s="1" t="s">
        <v>204</v>
      </c>
      <c r="G110" s="2">
        <v>40404</v>
      </c>
      <c r="H110" s="36">
        <v>38807</v>
      </c>
      <c r="I110" s="2" t="s">
        <v>62</v>
      </c>
      <c r="J110" s="2" t="s">
        <v>454</v>
      </c>
      <c r="K110" s="2"/>
      <c r="L110" s="1" t="s">
        <v>690</v>
      </c>
      <c r="M110" s="1"/>
      <c r="N110" s="1">
        <v>2016</v>
      </c>
      <c r="O110" s="1">
        <v>2006</v>
      </c>
      <c r="P110" s="1">
        <v>2010</v>
      </c>
      <c r="Q110" s="1">
        <v>3</v>
      </c>
      <c r="R110" s="3">
        <f>P110-O110</f>
        <v>4</v>
      </c>
      <c r="S110" s="3">
        <f>N110-P110</f>
        <v>6</v>
      </c>
      <c r="T110" s="1">
        <v>0</v>
      </c>
      <c r="U110" s="9">
        <f>Q110+R110+T110</f>
        <v>7</v>
      </c>
      <c r="V110" s="8">
        <v>4</v>
      </c>
      <c r="W110" s="8">
        <v>1</v>
      </c>
      <c r="X110" s="8"/>
      <c r="Y110" s="9">
        <f>W110+R110+T110+X110</f>
        <v>5</v>
      </c>
      <c r="Z110" s="8" t="s">
        <v>583</v>
      </c>
      <c r="AA110" s="9">
        <f>U110+2</f>
        <v>9</v>
      </c>
      <c r="AB110" s="8" t="s">
        <v>40</v>
      </c>
      <c r="AC110" s="8" t="s">
        <v>40</v>
      </c>
      <c r="AD110" s="24" t="s">
        <v>691</v>
      </c>
      <c r="AE110" s="1" t="s">
        <v>235</v>
      </c>
      <c r="AF110" s="1"/>
      <c r="AG110" s="15"/>
      <c r="AH110" s="1">
        <v>1</v>
      </c>
      <c r="AI110" s="12" t="s">
        <v>272</v>
      </c>
      <c r="AJ110" s="1"/>
      <c r="AK110" s="13" t="s">
        <v>40</v>
      </c>
      <c r="AL110" s="16"/>
    </row>
    <row r="111" spans="1:38" hidden="1" x14ac:dyDescent="0.25">
      <c r="A111" s="1" t="s">
        <v>205</v>
      </c>
      <c r="B111" s="1"/>
      <c r="C111" s="1" t="s">
        <v>4</v>
      </c>
      <c r="D111" s="1" t="s">
        <v>46</v>
      </c>
      <c r="E111" s="15">
        <v>132636</v>
      </c>
      <c r="F111" s="1" t="s">
        <v>206</v>
      </c>
      <c r="G111" s="2">
        <v>40775</v>
      </c>
      <c r="H111" s="6">
        <v>2010</v>
      </c>
      <c r="I111" s="2" t="s">
        <v>38</v>
      </c>
      <c r="J111" s="2"/>
      <c r="K111" s="2"/>
      <c r="L111" s="1" t="s">
        <v>402</v>
      </c>
      <c r="M111" s="1"/>
      <c r="N111" s="1"/>
      <c r="O111" s="1"/>
      <c r="P111" s="1"/>
      <c r="Q111" s="1"/>
      <c r="R111" s="1"/>
      <c r="S111" s="1"/>
      <c r="T111" s="1"/>
      <c r="U111" s="8">
        <v>25</v>
      </c>
      <c r="V111" s="8">
        <v>2</v>
      </c>
      <c r="W111" s="8"/>
      <c r="X111" s="8"/>
      <c r="Y111" s="8"/>
      <c r="Z111" s="8"/>
      <c r="AA111" s="8"/>
      <c r="AB111" s="8"/>
      <c r="AC111" s="8"/>
      <c r="AD111" s="24" t="s">
        <v>427</v>
      </c>
      <c r="AE111" s="1" t="s">
        <v>253</v>
      </c>
      <c r="AF111" s="1"/>
      <c r="AG111" s="15"/>
      <c r="AH111" s="1">
        <v>0</v>
      </c>
      <c r="AI111" s="12" t="s">
        <v>273</v>
      </c>
      <c r="AJ111" s="1"/>
      <c r="AK111" s="13" t="s">
        <v>40</v>
      </c>
      <c r="AL111" s="16"/>
    </row>
    <row r="112" spans="1:38" hidden="1" x14ac:dyDescent="0.25">
      <c r="A112" s="1" t="s">
        <v>207</v>
      </c>
      <c r="B112" s="1"/>
      <c r="C112" s="1" t="s">
        <v>4</v>
      </c>
      <c r="D112" s="1" t="s">
        <v>5</v>
      </c>
      <c r="E112" s="15">
        <v>159619</v>
      </c>
      <c r="F112" s="1" t="s">
        <v>208</v>
      </c>
      <c r="G112" s="2">
        <v>42161</v>
      </c>
      <c r="H112" s="6">
        <v>2010</v>
      </c>
      <c r="I112" s="2" t="s">
        <v>4</v>
      </c>
      <c r="J112" s="2"/>
      <c r="K112" s="2"/>
      <c r="L112" s="1"/>
      <c r="M112" s="1"/>
      <c r="N112" s="1"/>
      <c r="O112" s="1"/>
      <c r="P112" s="1"/>
      <c r="Q112" s="1"/>
      <c r="R112" s="1"/>
      <c r="S112" s="1"/>
      <c r="T112" s="1"/>
      <c r="U112" s="8">
        <v>15</v>
      </c>
      <c r="V112" s="8">
        <v>2</v>
      </c>
      <c r="W112" s="8"/>
      <c r="X112" s="8"/>
      <c r="Y112" s="8"/>
      <c r="Z112" s="8"/>
      <c r="AA112" s="8"/>
      <c r="AB112" s="8"/>
      <c r="AC112" s="8"/>
      <c r="AD112" s="24" t="s">
        <v>428</v>
      </c>
      <c r="AE112" s="1" t="s">
        <v>253</v>
      </c>
      <c r="AF112" s="1"/>
      <c r="AG112" s="15"/>
      <c r="AH112" s="1">
        <v>0</v>
      </c>
      <c r="AI112" s="12" t="s">
        <v>363</v>
      </c>
      <c r="AJ112" s="1"/>
      <c r="AK112" s="13" t="s">
        <v>40</v>
      </c>
      <c r="AL112" s="16"/>
    </row>
    <row r="113" spans="1:38" ht="15.75" x14ac:dyDescent="0.25">
      <c r="A113" s="1" t="s">
        <v>31</v>
      </c>
      <c r="B113" s="1">
        <v>2</v>
      </c>
      <c r="C113" s="1" t="s">
        <v>436</v>
      </c>
      <c r="D113" s="1" t="s">
        <v>5</v>
      </c>
      <c r="E113" s="15">
        <v>49046</v>
      </c>
      <c r="F113" s="1" t="s">
        <v>209</v>
      </c>
      <c r="G113" s="2">
        <v>38571</v>
      </c>
      <c r="H113" s="36">
        <v>38571</v>
      </c>
      <c r="I113" s="2" t="s">
        <v>393</v>
      </c>
      <c r="J113" s="2" t="s">
        <v>489</v>
      </c>
      <c r="K113" s="2"/>
      <c r="L113" s="1"/>
      <c r="M113" s="1"/>
      <c r="N113" s="1">
        <v>2015</v>
      </c>
      <c r="O113" s="1">
        <v>2005</v>
      </c>
      <c r="P113" s="1">
        <v>2005</v>
      </c>
      <c r="Q113" s="1">
        <v>6</v>
      </c>
      <c r="R113" s="3">
        <f>P113-O113</f>
        <v>0</v>
      </c>
      <c r="S113" s="3">
        <f>N113-P113</f>
        <v>10</v>
      </c>
      <c r="T113" s="1">
        <v>0</v>
      </c>
      <c r="U113" s="9">
        <f>Q113+R113+T113</f>
        <v>6</v>
      </c>
      <c r="V113" s="8">
        <v>2</v>
      </c>
      <c r="W113" s="8">
        <v>3</v>
      </c>
      <c r="X113" s="8"/>
      <c r="Y113" s="9">
        <f>W113+R113+T113+X113</f>
        <v>3</v>
      </c>
      <c r="Z113" s="8" t="s">
        <v>516</v>
      </c>
      <c r="AA113" s="9">
        <f>U113+10</f>
        <v>16</v>
      </c>
      <c r="AB113" s="8" t="s">
        <v>40</v>
      </c>
      <c r="AC113" s="8" t="s">
        <v>40</v>
      </c>
      <c r="AD113" s="24" t="s">
        <v>601</v>
      </c>
      <c r="AE113" s="1" t="s">
        <v>235</v>
      </c>
      <c r="AF113" s="1"/>
      <c r="AG113" s="15"/>
      <c r="AH113" s="1">
        <v>1</v>
      </c>
      <c r="AI113" s="12" t="s">
        <v>274</v>
      </c>
      <c r="AJ113" s="1"/>
      <c r="AK113" s="13" t="s">
        <v>40</v>
      </c>
      <c r="AL113" s="16"/>
    </row>
    <row r="114" spans="1:38" hidden="1" x14ac:dyDescent="0.25">
      <c r="A114" s="1" t="s">
        <v>31</v>
      </c>
      <c r="B114" s="1"/>
      <c r="C114" s="1" t="s">
        <v>4</v>
      </c>
      <c r="D114" s="1" t="s">
        <v>5</v>
      </c>
      <c r="E114" s="15">
        <v>98742</v>
      </c>
      <c r="F114" s="1" t="s">
        <v>32</v>
      </c>
      <c r="G114" s="2">
        <v>40404</v>
      </c>
      <c r="H114" s="6">
        <v>2005</v>
      </c>
      <c r="I114" s="2" t="s">
        <v>393</v>
      </c>
      <c r="J114" s="2"/>
      <c r="K114" s="2" t="s">
        <v>250</v>
      </c>
      <c r="L114" s="3"/>
      <c r="M114" s="3"/>
      <c r="N114" s="3"/>
      <c r="O114" s="3"/>
      <c r="P114" s="3"/>
      <c r="Q114" s="3"/>
      <c r="R114" s="3"/>
      <c r="S114" s="3"/>
      <c r="T114" s="3"/>
      <c r="U114" s="9">
        <v>11</v>
      </c>
      <c r="V114" s="9">
        <v>4</v>
      </c>
      <c r="W114" s="9"/>
      <c r="X114" s="9"/>
      <c r="Y114" s="9"/>
      <c r="Z114" s="9"/>
      <c r="AA114" s="9"/>
      <c r="AB114" s="9"/>
      <c r="AC114" s="9"/>
      <c r="AD114" s="25" t="s">
        <v>429</v>
      </c>
      <c r="AE114" s="3" t="s">
        <v>253</v>
      </c>
      <c r="AF114" s="3"/>
      <c r="AG114" s="15"/>
      <c r="AH114" s="3">
        <v>0</v>
      </c>
      <c r="AI114" s="10" t="s">
        <v>275</v>
      </c>
      <c r="AJ114" s="3"/>
      <c r="AK114" s="13" t="s">
        <v>40</v>
      </c>
      <c r="AL114" s="16"/>
    </row>
    <row r="115" spans="1:38" ht="15.75" x14ac:dyDescent="0.25">
      <c r="A115" s="1" t="s">
        <v>210</v>
      </c>
      <c r="B115" s="1">
        <v>2</v>
      </c>
      <c r="C115" s="1" t="s">
        <v>441</v>
      </c>
      <c r="D115" s="1" t="s">
        <v>46</v>
      </c>
      <c r="E115" s="15">
        <v>98744</v>
      </c>
      <c r="F115" s="1" t="s">
        <v>211</v>
      </c>
      <c r="G115" s="2">
        <v>40404</v>
      </c>
      <c r="H115" s="36">
        <v>40404</v>
      </c>
      <c r="I115" s="2" t="s">
        <v>71</v>
      </c>
      <c r="J115" s="2" t="s">
        <v>682</v>
      </c>
      <c r="K115" s="2"/>
      <c r="L115" s="1" t="s">
        <v>549</v>
      </c>
      <c r="M115" s="1"/>
      <c r="N115" s="1">
        <v>2011</v>
      </c>
      <c r="O115" s="1">
        <v>2010</v>
      </c>
      <c r="P115" s="1">
        <v>2010</v>
      </c>
      <c r="Q115" s="1">
        <v>9</v>
      </c>
      <c r="R115" s="3">
        <f>P115-O115</f>
        <v>0</v>
      </c>
      <c r="S115" s="3">
        <f>N115-P115</f>
        <v>1</v>
      </c>
      <c r="T115" s="1">
        <v>0</v>
      </c>
      <c r="U115" s="9">
        <f>Q115+R115+T115</f>
        <v>9</v>
      </c>
      <c r="V115" s="8">
        <v>2</v>
      </c>
      <c r="W115" s="8">
        <v>3</v>
      </c>
      <c r="X115" s="8"/>
      <c r="Y115" s="9">
        <f>W115+R115+T115+X115</f>
        <v>3</v>
      </c>
      <c r="Z115" s="8" t="s">
        <v>516</v>
      </c>
      <c r="AA115" s="9">
        <f>U115+10</f>
        <v>19</v>
      </c>
      <c r="AB115" s="8" t="s">
        <v>40</v>
      </c>
      <c r="AC115" s="8" t="s">
        <v>40</v>
      </c>
      <c r="AD115" s="24" t="s">
        <v>602</v>
      </c>
      <c r="AE115" s="1" t="s">
        <v>235</v>
      </c>
      <c r="AF115" s="1"/>
      <c r="AG115" s="15"/>
      <c r="AH115" s="1">
        <v>1</v>
      </c>
      <c r="AI115" s="12" t="s">
        <v>276</v>
      </c>
      <c r="AJ115" s="1"/>
      <c r="AK115" s="13" t="s">
        <v>40</v>
      </c>
      <c r="AL115" s="16"/>
    </row>
    <row r="116" spans="1:38" hidden="1" x14ac:dyDescent="0.25">
      <c r="A116" s="1" t="s">
        <v>33</v>
      </c>
      <c r="B116" s="1"/>
      <c r="C116" s="1" t="s">
        <v>4</v>
      </c>
      <c r="D116" s="1" t="s">
        <v>5</v>
      </c>
      <c r="E116" s="17"/>
      <c r="F116" s="1" t="s">
        <v>34</v>
      </c>
      <c r="G116" s="2">
        <v>40404</v>
      </c>
      <c r="H116" s="6">
        <v>2010</v>
      </c>
      <c r="I116" s="2" t="s">
        <v>4</v>
      </c>
      <c r="J116" s="2"/>
      <c r="K116" s="2"/>
      <c r="L116" s="3"/>
      <c r="M116" s="3"/>
      <c r="N116" s="3"/>
      <c r="O116" s="3"/>
      <c r="P116" s="3"/>
      <c r="Q116" s="3"/>
      <c r="R116" s="3"/>
      <c r="S116" s="3"/>
      <c r="T116" s="3"/>
      <c r="U116" s="9">
        <v>10</v>
      </c>
      <c r="V116" s="9">
        <v>1</v>
      </c>
      <c r="W116" s="9"/>
      <c r="X116" s="9"/>
      <c r="Y116" s="9"/>
      <c r="Z116" s="9"/>
      <c r="AA116" s="9"/>
      <c r="AB116" s="9"/>
      <c r="AC116" s="9"/>
      <c r="AD116" s="25" t="s">
        <v>430</v>
      </c>
      <c r="AE116" s="3" t="s">
        <v>253</v>
      </c>
      <c r="AF116" s="3"/>
      <c r="AG116" s="15"/>
      <c r="AH116" s="3">
        <v>0</v>
      </c>
      <c r="AI116" s="10" t="s">
        <v>337</v>
      </c>
      <c r="AJ116" s="3"/>
      <c r="AK116" s="13" t="s">
        <v>40</v>
      </c>
      <c r="AL116" s="16"/>
    </row>
    <row r="117" spans="1:38" x14ac:dyDescent="0.25">
      <c r="A117" s="1" t="s">
        <v>35</v>
      </c>
      <c r="B117" s="1">
        <v>2</v>
      </c>
      <c r="C117" s="1" t="s">
        <v>438</v>
      </c>
      <c r="D117" s="1" t="s">
        <v>5</v>
      </c>
      <c r="E117" s="15">
        <v>132642</v>
      </c>
      <c r="F117" s="1" t="s">
        <v>36</v>
      </c>
      <c r="G117" s="2">
        <v>40775</v>
      </c>
      <c r="H117" s="6">
        <v>2010</v>
      </c>
      <c r="I117" s="2" t="s">
        <v>4</v>
      </c>
      <c r="J117" s="2"/>
      <c r="K117" s="2"/>
      <c r="L117" s="3" t="s">
        <v>716</v>
      </c>
      <c r="M117" s="3"/>
      <c r="N117" s="3">
        <v>2020</v>
      </c>
      <c r="O117" s="3">
        <v>2010</v>
      </c>
      <c r="P117" s="3">
        <v>2011</v>
      </c>
      <c r="Q117" s="3">
        <v>10</v>
      </c>
      <c r="R117" s="3">
        <f>P117-O117</f>
        <v>1</v>
      </c>
      <c r="S117" s="3">
        <f>N117-P117</f>
        <v>9</v>
      </c>
      <c r="T117" s="3">
        <v>0</v>
      </c>
      <c r="U117" s="9">
        <f>Q117+R117+T117</f>
        <v>11</v>
      </c>
      <c r="V117" s="9">
        <v>2</v>
      </c>
      <c r="W117" s="9">
        <v>6</v>
      </c>
      <c r="X117" s="9"/>
      <c r="Y117" s="9">
        <f>W117+R117+T117+X117</f>
        <v>7</v>
      </c>
      <c r="Z117" s="9">
        <v>65</v>
      </c>
      <c r="AA117" s="9">
        <v>65</v>
      </c>
      <c r="AB117" s="9">
        <f t="shared" ref="AB117:AB119" si="29">65-S117</f>
        <v>56</v>
      </c>
      <c r="AC117" s="9">
        <v>56</v>
      </c>
      <c r="AD117" s="25" t="s">
        <v>717</v>
      </c>
      <c r="AE117" s="3" t="s">
        <v>235</v>
      </c>
      <c r="AF117" s="3" t="s">
        <v>353</v>
      </c>
      <c r="AG117" s="15"/>
      <c r="AH117" s="3">
        <v>1</v>
      </c>
      <c r="AI117" s="10" t="s">
        <v>398</v>
      </c>
      <c r="AJ117" s="3"/>
      <c r="AK117" s="18">
        <v>42161</v>
      </c>
      <c r="AL117" s="16">
        <f>AK117-G117</f>
        <v>1386</v>
      </c>
    </row>
    <row r="118" spans="1:38" hidden="1" x14ac:dyDescent="0.25">
      <c r="A118" s="1" t="s">
        <v>212</v>
      </c>
      <c r="B118" s="1"/>
      <c r="C118" s="1" t="s">
        <v>4</v>
      </c>
      <c r="D118" s="1" t="s">
        <v>5</v>
      </c>
      <c r="E118" s="15">
        <v>186449</v>
      </c>
      <c r="F118" s="1" t="s">
        <v>213</v>
      </c>
      <c r="G118" s="2">
        <v>43020</v>
      </c>
      <c r="H118" s="6">
        <v>2006</v>
      </c>
      <c r="I118" s="2" t="s">
        <v>62</v>
      </c>
      <c r="J118" s="2"/>
      <c r="K118" s="2"/>
      <c r="L118" s="1"/>
      <c r="M118" s="1"/>
      <c r="N118" s="1"/>
      <c r="O118" s="1"/>
      <c r="P118" s="1"/>
      <c r="Q118" s="1"/>
      <c r="R118" s="1"/>
      <c r="S118" s="1"/>
      <c r="T118" s="1"/>
      <c r="U118" s="8">
        <v>14</v>
      </c>
      <c r="V118" s="8">
        <v>4</v>
      </c>
      <c r="W118" s="8"/>
      <c r="X118" s="8"/>
      <c r="Y118" s="8"/>
      <c r="Z118" s="8"/>
      <c r="AA118" s="8"/>
      <c r="AB118" s="8"/>
      <c r="AC118" s="8"/>
      <c r="AD118" s="24" t="s">
        <v>431</v>
      </c>
      <c r="AE118" s="1" t="s">
        <v>253</v>
      </c>
      <c r="AF118" s="1"/>
      <c r="AG118" s="15"/>
      <c r="AH118" s="1">
        <v>0</v>
      </c>
      <c r="AI118" s="12" t="s">
        <v>338</v>
      </c>
      <c r="AJ118" s="1"/>
      <c r="AK118" s="13" t="s">
        <v>40</v>
      </c>
      <c r="AL118" s="16"/>
    </row>
    <row r="119" spans="1:38" ht="15.75" x14ac:dyDescent="0.25">
      <c r="A119" s="1" t="s">
        <v>214</v>
      </c>
      <c r="B119" s="1">
        <v>5</v>
      </c>
      <c r="C119" s="1" t="s">
        <v>438</v>
      </c>
      <c r="D119" s="1" t="s">
        <v>46</v>
      </c>
      <c r="E119" s="15">
        <v>186433</v>
      </c>
      <c r="F119" s="1" t="s">
        <v>215</v>
      </c>
      <c r="G119" s="2">
        <v>43016</v>
      </c>
      <c r="H119" s="36">
        <v>36248</v>
      </c>
      <c r="I119" s="2" t="s">
        <v>603</v>
      </c>
      <c r="J119" s="2" t="s">
        <v>462</v>
      </c>
      <c r="K119" s="2"/>
      <c r="L119" s="1"/>
      <c r="M119" s="1"/>
      <c r="N119" s="1">
        <v>2021</v>
      </c>
      <c r="O119" s="1">
        <v>1999</v>
      </c>
      <c r="P119" s="1">
        <v>2017</v>
      </c>
      <c r="Q119" s="1">
        <v>3</v>
      </c>
      <c r="R119" s="3">
        <f t="shared" ref="R119:R126" si="30">P119-O119</f>
        <v>18</v>
      </c>
      <c r="S119" s="3">
        <f t="shared" ref="S119:S126" si="31">N119-P119</f>
        <v>4</v>
      </c>
      <c r="T119" s="1">
        <v>0</v>
      </c>
      <c r="U119" s="9">
        <f t="shared" ref="U119:U126" si="32">Q119+R119+T119</f>
        <v>21</v>
      </c>
      <c r="V119" s="8">
        <v>5</v>
      </c>
      <c r="W119" s="8">
        <v>1</v>
      </c>
      <c r="X119" s="8"/>
      <c r="Y119" s="9">
        <f t="shared" ref="Y119:Y126" si="33">W119+R119+T119+X119</f>
        <v>19</v>
      </c>
      <c r="Z119" s="8" t="s">
        <v>516</v>
      </c>
      <c r="AA119" s="9">
        <f>U119+10</f>
        <v>31</v>
      </c>
      <c r="AB119" s="9">
        <f t="shared" si="29"/>
        <v>61</v>
      </c>
      <c r="AC119" s="9">
        <v>31</v>
      </c>
      <c r="AD119" s="24" t="s">
        <v>604</v>
      </c>
      <c r="AE119" s="1" t="s">
        <v>235</v>
      </c>
      <c r="AF119" s="1" t="s">
        <v>353</v>
      </c>
      <c r="AG119" s="15"/>
      <c r="AH119" s="1">
        <v>1</v>
      </c>
      <c r="AI119" s="12" t="s">
        <v>339</v>
      </c>
      <c r="AJ119" s="1"/>
      <c r="AK119" s="13" t="s">
        <v>40</v>
      </c>
      <c r="AL119" s="16"/>
    </row>
    <row r="120" spans="1:38" ht="18" customHeight="1" x14ac:dyDescent="0.25">
      <c r="A120" s="1" t="s">
        <v>216</v>
      </c>
      <c r="B120" s="1">
        <v>5</v>
      </c>
      <c r="C120" s="1" t="s">
        <v>437</v>
      </c>
      <c r="D120" s="1" t="s">
        <v>5</v>
      </c>
      <c r="E120" s="15">
        <v>175867</v>
      </c>
      <c r="F120" s="1" t="s">
        <v>217</v>
      </c>
      <c r="G120" s="2">
        <v>42652</v>
      </c>
      <c r="H120" s="36">
        <v>39701</v>
      </c>
      <c r="I120" s="2" t="s">
        <v>400</v>
      </c>
      <c r="J120" s="2" t="s">
        <v>455</v>
      </c>
      <c r="K120" s="2"/>
      <c r="L120" s="1"/>
      <c r="M120" s="1"/>
      <c r="N120" s="1">
        <v>2021</v>
      </c>
      <c r="O120" s="1">
        <v>2008</v>
      </c>
      <c r="P120" s="1">
        <v>2016</v>
      </c>
      <c r="Q120" s="1">
        <v>3</v>
      </c>
      <c r="R120" s="1">
        <f t="shared" si="30"/>
        <v>8</v>
      </c>
      <c r="S120" s="3">
        <f t="shared" si="31"/>
        <v>5</v>
      </c>
      <c r="T120" s="1">
        <v>-2</v>
      </c>
      <c r="U120" s="9">
        <f t="shared" si="32"/>
        <v>9</v>
      </c>
      <c r="V120" s="8">
        <v>4</v>
      </c>
      <c r="W120" s="8">
        <v>1</v>
      </c>
      <c r="X120" s="8"/>
      <c r="Y120" s="8">
        <f t="shared" si="33"/>
        <v>7</v>
      </c>
      <c r="Z120" s="8" t="s">
        <v>515</v>
      </c>
      <c r="AA120" s="9">
        <f>U120+3</f>
        <v>12</v>
      </c>
      <c r="AB120" s="8" t="s">
        <v>40</v>
      </c>
      <c r="AC120" s="8" t="s">
        <v>40</v>
      </c>
      <c r="AD120" s="24" t="s">
        <v>605</v>
      </c>
      <c r="AE120" s="1" t="s">
        <v>235</v>
      </c>
      <c r="AF120" s="1"/>
      <c r="AG120" s="15"/>
      <c r="AH120" s="1">
        <v>1</v>
      </c>
      <c r="AI120" s="12" t="s">
        <v>340</v>
      </c>
      <c r="AJ120" s="1"/>
      <c r="AK120" s="13" t="s">
        <v>40</v>
      </c>
      <c r="AL120" s="16"/>
    </row>
    <row r="121" spans="1:38" ht="15.75" x14ac:dyDescent="0.25">
      <c r="A121" s="1" t="s">
        <v>218</v>
      </c>
      <c r="B121" s="1" t="s">
        <v>409</v>
      </c>
      <c r="C121" s="1" t="s">
        <v>437</v>
      </c>
      <c r="D121" s="1" t="s">
        <v>46</v>
      </c>
      <c r="E121" s="15">
        <v>186450</v>
      </c>
      <c r="F121" s="1" t="s">
        <v>219</v>
      </c>
      <c r="G121" s="2">
        <v>43020</v>
      </c>
      <c r="H121" s="36">
        <v>42631</v>
      </c>
      <c r="I121" s="2" t="s">
        <v>62</v>
      </c>
      <c r="J121" s="2" t="s">
        <v>454</v>
      </c>
      <c r="K121" s="2"/>
      <c r="L121" s="1"/>
      <c r="M121" s="1"/>
      <c r="N121" s="1">
        <v>2017</v>
      </c>
      <c r="O121" s="1">
        <v>2016</v>
      </c>
      <c r="P121" s="1">
        <v>2017</v>
      </c>
      <c r="Q121" s="1">
        <v>3</v>
      </c>
      <c r="R121" s="1">
        <f t="shared" si="30"/>
        <v>1</v>
      </c>
      <c r="S121" s="3">
        <f t="shared" si="31"/>
        <v>0</v>
      </c>
      <c r="T121" s="1">
        <v>0</v>
      </c>
      <c r="U121" s="8">
        <f t="shared" si="32"/>
        <v>4</v>
      </c>
      <c r="V121" s="8">
        <v>3</v>
      </c>
      <c r="W121" s="8">
        <v>1</v>
      </c>
      <c r="X121" s="8"/>
      <c r="Y121" s="8">
        <f t="shared" si="33"/>
        <v>2</v>
      </c>
      <c r="Z121" s="8" t="s">
        <v>515</v>
      </c>
      <c r="AA121" s="8">
        <f>U121+3</f>
        <v>7</v>
      </c>
      <c r="AB121" s="8" t="s">
        <v>40</v>
      </c>
      <c r="AC121" s="8" t="s">
        <v>40</v>
      </c>
      <c r="AD121" s="24" t="s">
        <v>606</v>
      </c>
      <c r="AE121" s="1" t="s">
        <v>235</v>
      </c>
      <c r="AF121" s="1"/>
      <c r="AG121" s="15"/>
      <c r="AH121" s="1">
        <v>1</v>
      </c>
      <c r="AI121" s="12" t="s">
        <v>278</v>
      </c>
      <c r="AJ121" s="1"/>
      <c r="AK121" s="13" t="s">
        <v>40</v>
      </c>
      <c r="AL121" s="16"/>
    </row>
    <row r="122" spans="1:38" ht="15.75" x14ac:dyDescent="0.25">
      <c r="A122" s="1" t="s">
        <v>220</v>
      </c>
      <c r="B122" s="1">
        <v>4</v>
      </c>
      <c r="C122" s="1" t="s">
        <v>437</v>
      </c>
      <c r="D122" s="1" t="s">
        <v>5</v>
      </c>
      <c r="E122" s="15">
        <v>190867</v>
      </c>
      <c r="F122" s="1" t="s">
        <v>221</v>
      </c>
      <c r="G122" s="2">
        <v>43163</v>
      </c>
      <c r="H122" s="36">
        <v>41880</v>
      </c>
      <c r="I122" s="2" t="s">
        <v>62</v>
      </c>
      <c r="J122" s="2" t="s">
        <v>454</v>
      </c>
      <c r="K122" s="2"/>
      <c r="L122" s="1" t="s">
        <v>550</v>
      </c>
      <c r="M122" s="1"/>
      <c r="N122" s="1">
        <v>2019</v>
      </c>
      <c r="O122" s="1">
        <v>2014</v>
      </c>
      <c r="P122" s="1">
        <v>2018</v>
      </c>
      <c r="Q122" s="1">
        <v>3</v>
      </c>
      <c r="R122" s="1">
        <f t="shared" si="30"/>
        <v>4</v>
      </c>
      <c r="S122" s="3">
        <f t="shared" si="31"/>
        <v>1</v>
      </c>
      <c r="T122" s="1">
        <v>0</v>
      </c>
      <c r="U122" s="8">
        <f t="shared" si="32"/>
        <v>7</v>
      </c>
      <c r="V122" s="8">
        <v>4</v>
      </c>
      <c r="W122" s="8">
        <v>1</v>
      </c>
      <c r="X122" s="8"/>
      <c r="Y122" s="8">
        <f t="shared" si="33"/>
        <v>5</v>
      </c>
      <c r="Z122" s="8" t="s">
        <v>515</v>
      </c>
      <c r="AA122" s="8">
        <f>U122+3</f>
        <v>10</v>
      </c>
      <c r="AB122" s="8" t="s">
        <v>40</v>
      </c>
      <c r="AC122" s="8" t="s">
        <v>40</v>
      </c>
      <c r="AD122" s="24" t="s">
        <v>607</v>
      </c>
      <c r="AE122" s="1" t="s">
        <v>235</v>
      </c>
      <c r="AF122" s="1"/>
      <c r="AG122" s="15"/>
      <c r="AH122" s="1">
        <v>1</v>
      </c>
      <c r="AI122" s="12" t="s">
        <v>277</v>
      </c>
      <c r="AJ122" s="1"/>
      <c r="AK122" s="13" t="s">
        <v>40</v>
      </c>
      <c r="AL122" s="16"/>
    </row>
    <row r="123" spans="1:38" ht="15.75" x14ac:dyDescent="0.25">
      <c r="A123" s="1" t="s">
        <v>37</v>
      </c>
      <c r="B123" s="1" t="s">
        <v>498</v>
      </c>
      <c r="C123" s="1" t="s">
        <v>497</v>
      </c>
      <c r="D123" s="1" t="s">
        <v>5</v>
      </c>
      <c r="E123" s="15">
        <v>178364</v>
      </c>
      <c r="F123" s="1" t="s">
        <v>355</v>
      </c>
      <c r="G123" s="2">
        <v>42694</v>
      </c>
      <c r="H123" s="6">
        <v>2016</v>
      </c>
      <c r="I123" s="37" t="s">
        <v>496</v>
      </c>
      <c r="J123" s="37" t="s">
        <v>495</v>
      </c>
      <c r="K123" s="37"/>
      <c r="L123" s="1"/>
      <c r="M123" s="1"/>
      <c r="N123" s="1">
        <v>2016</v>
      </c>
      <c r="O123" s="1">
        <v>2016</v>
      </c>
      <c r="P123" s="1">
        <v>2016</v>
      </c>
      <c r="Q123" s="1">
        <v>30</v>
      </c>
      <c r="R123" s="1">
        <f t="shared" si="30"/>
        <v>0</v>
      </c>
      <c r="S123" s="3">
        <f t="shared" si="31"/>
        <v>0</v>
      </c>
      <c r="T123" s="1">
        <v>0</v>
      </c>
      <c r="U123" s="8">
        <f t="shared" si="32"/>
        <v>30</v>
      </c>
      <c r="V123" s="8">
        <v>1</v>
      </c>
      <c r="W123" s="8">
        <v>10</v>
      </c>
      <c r="X123" s="8"/>
      <c r="Y123" s="8">
        <f t="shared" si="33"/>
        <v>10</v>
      </c>
      <c r="Z123" s="8">
        <v>65</v>
      </c>
      <c r="AA123" s="8">
        <v>65</v>
      </c>
      <c r="AB123" s="9">
        <f t="shared" ref="AB123" si="34">65-S123</f>
        <v>65</v>
      </c>
      <c r="AC123" s="9">
        <v>65</v>
      </c>
      <c r="AD123" s="24" t="s">
        <v>608</v>
      </c>
      <c r="AE123" s="1" t="s">
        <v>235</v>
      </c>
      <c r="AF123" s="1" t="s">
        <v>86</v>
      </c>
      <c r="AG123" s="15"/>
      <c r="AH123" s="1">
        <v>1</v>
      </c>
      <c r="AI123" s="12" t="s">
        <v>357</v>
      </c>
      <c r="AJ123" s="1"/>
      <c r="AK123" s="13" t="s">
        <v>40</v>
      </c>
      <c r="AL123" s="16"/>
    </row>
    <row r="124" spans="1:38" ht="15.75" x14ac:dyDescent="0.25">
      <c r="A124" s="1" t="s">
        <v>222</v>
      </c>
      <c r="B124" s="1">
        <v>4</v>
      </c>
      <c r="C124" s="1" t="s">
        <v>437</v>
      </c>
      <c r="D124" s="1" t="s">
        <v>46</v>
      </c>
      <c r="E124" s="15">
        <v>183543</v>
      </c>
      <c r="F124" s="1" t="s">
        <v>223</v>
      </c>
      <c r="G124" s="2">
        <v>42803</v>
      </c>
      <c r="H124" s="36">
        <v>41880</v>
      </c>
      <c r="I124" s="2" t="s">
        <v>399</v>
      </c>
      <c r="J124" s="2" t="s">
        <v>453</v>
      </c>
      <c r="K124" s="2"/>
      <c r="L124" s="1" t="s">
        <v>551</v>
      </c>
      <c r="M124" s="1"/>
      <c r="N124" s="1">
        <v>2021</v>
      </c>
      <c r="O124" s="1">
        <v>2014</v>
      </c>
      <c r="P124" s="1">
        <v>2017</v>
      </c>
      <c r="Q124" s="1">
        <v>1</v>
      </c>
      <c r="R124" s="1">
        <f t="shared" si="30"/>
        <v>3</v>
      </c>
      <c r="S124" s="3">
        <f t="shared" si="31"/>
        <v>4</v>
      </c>
      <c r="T124" s="1">
        <v>0</v>
      </c>
      <c r="U124" s="8">
        <f t="shared" si="32"/>
        <v>4</v>
      </c>
      <c r="V124" s="8">
        <v>5</v>
      </c>
      <c r="W124" s="8">
        <v>1</v>
      </c>
      <c r="X124" s="8">
        <v>-1</v>
      </c>
      <c r="Y124" s="8">
        <f t="shared" si="33"/>
        <v>3</v>
      </c>
      <c r="Z124" s="8" t="s">
        <v>583</v>
      </c>
      <c r="AA124" s="8">
        <f>U124+2</f>
        <v>6</v>
      </c>
      <c r="AB124" s="8" t="s">
        <v>40</v>
      </c>
      <c r="AC124" s="8" t="s">
        <v>40</v>
      </c>
      <c r="AD124" s="24" t="s">
        <v>609</v>
      </c>
      <c r="AE124" s="1" t="s">
        <v>235</v>
      </c>
      <c r="AF124" s="1"/>
      <c r="AG124" s="15"/>
      <c r="AH124" s="1">
        <v>1</v>
      </c>
      <c r="AI124" s="12" t="s">
        <v>269</v>
      </c>
      <c r="AJ124" s="1"/>
      <c r="AK124" s="13" t="s">
        <v>40</v>
      </c>
      <c r="AL124" s="16"/>
    </row>
    <row r="125" spans="1:38" ht="15.75" x14ac:dyDescent="0.25">
      <c r="A125" s="1" t="s">
        <v>224</v>
      </c>
      <c r="B125" s="1">
        <v>5</v>
      </c>
      <c r="C125" s="1" t="s">
        <v>681</v>
      </c>
      <c r="D125" s="1" t="s">
        <v>46</v>
      </c>
      <c r="E125" s="15">
        <v>186431</v>
      </c>
      <c r="F125" s="1" t="s">
        <v>225</v>
      </c>
      <c r="G125" s="2">
        <v>43016</v>
      </c>
      <c r="H125" s="36">
        <v>42005</v>
      </c>
      <c r="I125" s="2" t="s">
        <v>62</v>
      </c>
      <c r="J125" s="2" t="s">
        <v>455</v>
      </c>
      <c r="K125" s="2"/>
      <c r="L125" s="1"/>
      <c r="M125" s="1"/>
      <c r="N125" s="1">
        <v>2017</v>
      </c>
      <c r="O125" s="1">
        <v>2015</v>
      </c>
      <c r="P125" s="1">
        <v>2017</v>
      </c>
      <c r="Q125" s="1">
        <v>3</v>
      </c>
      <c r="R125" s="1">
        <f t="shared" si="30"/>
        <v>2</v>
      </c>
      <c r="S125" s="3">
        <f t="shared" si="31"/>
        <v>0</v>
      </c>
      <c r="T125" s="1">
        <v>5</v>
      </c>
      <c r="U125" s="8">
        <f t="shared" si="32"/>
        <v>10</v>
      </c>
      <c r="V125" s="8">
        <v>2</v>
      </c>
      <c r="W125" s="8">
        <v>1</v>
      </c>
      <c r="X125" s="8">
        <v>-3</v>
      </c>
      <c r="Y125" s="8">
        <f t="shared" si="33"/>
        <v>5</v>
      </c>
      <c r="Z125" s="8" t="s">
        <v>516</v>
      </c>
      <c r="AA125" s="8">
        <f>U125+10</f>
        <v>20</v>
      </c>
      <c r="AB125" s="8" t="s">
        <v>40</v>
      </c>
      <c r="AC125" s="8" t="s">
        <v>40</v>
      </c>
      <c r="AD125" s="24" t="s">
        <v>610</v>
      </c>
      <c r="AE125" s="1" t="s">
        <v>235</v>
      </c>
      <c r="AF125" s="1"/>
      <c r="AG125" s="15"/>
      <c r="AH125" s="1">
        <v>1</v>
      </c>
      <c r="AI125" s="12" t="s">
        <v>279</v>
      </c>
      <c r="AJ125" s="1"/>
      <c r="AK125" s="13" t="s">
        <v>40</v>
      </c>
      <c r="AL125" s="16"/>
    </row>
    <row r="126" spans="1:38" ht="15.75" x14ac:dyDescent="0.25">
      <c r="A126" s="1" t="s">
        <v>226</v>
      </c>
      <c r="B126" s="1">
        <v>5</v>
      </c>
      <c r="C126" s="1" t="s">
        <v>441</v>
      </c>
      <c r="D126" s="1" t="s">
        <v>46</v>
      </c>
      <c r="E126" s="15">
        <v>190864</v>
      </c>
      <c r="F126" s="1" t="s">
        <v>227</v>
      </c>
      <c r="G126" s="2">
        <v>43051</v>
      </c>
      <c r="H126" s="36">
        <v>40466</v>
      </c>
      <c r="I126" s="2" t="s">
        <v>62</v>
      </c>
      <c r="J126" s="2" t="s">
        <v>455</v>
      </c>
      <c r="K126" s="2"/>
      <c r="L126" s="1"/>
      <c r="M126" s="1"/>
      <c r="N126" s="1">
        <v>2021</v>
      </c>
      <c r="O126" s="1">
        <v>2010</v>
      </c>
      <c r="P126" s="1">
        <v>2017</v>
      </c>
      <c r="Q126" s="1">
        <v>3</v>
      </c>
      <c r="R126" s="1">
        <f t="shared" si="30"/>
        <v>7</v>
      </c>
      <c r="S126" s="3">
        <f t="shared" si="31"/>
        <v>4</v>
      </c>
      <c r="T126" s="1">
        <v>0</v>
      </c>
      <c r="U126" s="8">
        <f t="shared" si="32"/>
        <v>10</v>
      </c>
      <c r="V126" s="8">
        <v>5</v>
      </c>
      <c r="W126" s="8">
        <v>1</v>
      </c>
      <c r="X126" s="8"/>
      <c r="Y126" s="8">
        <f t="shared" si="33"/>
        <v>8</v>
      </c>
      <c r="Z126" s="8" t="s">
        <v>515</v>
      </c>
      <c r="AA126" s="8">
        <f>U126+3</f>
        <v>13</v>
      </c>
      <c r="AB126" s="8" t="s">
        <v>40</v>
      </c>
      <c r="AC126" s="8" t="s">
        <v>40</v>
      </c>
      <c r="AD126" s="24" t="s">
        <v>611</v>
      </c>
      <c r="AE126" s="1" t="s">
        <v>235</v>
      </c>
      <c r="AF126" s="1"/>
      <c r="AG126" s="15"/>
      <c r="AH126" s="1">
        <v>1</v>
      </c>
      <c r="AI126" s="12" t="s">
        <v>341</v>
      </c>
      <c r="AJ126" s="1"/>
      <c r="AK126" s="13" t="s">
        <v>40</v>
      </c>
      <c r="AL126" s="16"/>
    </row>
    <row r="127" spans="1:38" hidden="1" x14ac:dyDescent="0.25">
      <c r="A127" s="1" t="s">
        <v>228</v>
      </c>
      <c r="B127" s="1"/>
      <c r="C127" s="1" t="s">
        <v>62</v>
      </c>
      <c r="D127" s="1" t="s">
        <v>153</v>
      </c>
      <c r="E127" s="15">
        <v>196952</v>
      </c>
      <c r="F127" s="1" t="s">
        <v>229</v>
      </c>
      <c r="G127" s="2">
        <v>43412</v>
      </c>
      <c r="H127" s="6">
        <v>2018</v>
      </c>
      <c r="I127" s="2" t="s">
        <v>62</v>
      </c>
      <c r="J127" s="2"/>
      <c r="K127" s="2"/>
      <c r="L127" s="1"/>
      <c r="M127" s="1"/>
      <c r="N127" s="1"/>
      <c r="O127" s="1"/>
      <c r="P127" s="1"/>
      <c r="Q127" s="1"/>
      <c r="R127" s="1"/>
      <c r="S127" s="1"/>
      <c r="T127" s="1"/>
      <c r="U127" s="8">
        <v>3</v>
      </c>
      <c r="V127" s="8">
        <v>3</v>
      </c>
      <c r="W127" s="8"/>
      <c r="X127" s="8"/>
      <c r="Y127" s="8"/>
      <c r="Z127" s="8"/>
      <c r="AA127" s="8"/>
      <c r="AB127" s="8"/>
      <c r="AC127" s="8"/>
      <c r="AD127" s="24" t="s">
        <v>432</v>
      </c>
      <c r="AE127" s="1" t="s">
        <v>253</v>
      </c>
      <c r="AF127" s="1"/>
      <c r="AG127" s="15"/>
      <c r="AH127" s="1">
        <v>0</v>
      </c>
      <c r="AI127" s="12" t="s">
        <v>282</v>
      </c>
      <c r="AJ127" s="1"/>
      <c r="AK127" s="13" t="s">
        <v>40</v>
      </c>
      <c r="AL127" s="16"/>
    </row>
    <row r="128" spans="1:38" hidden="1" x14ac:dyDescent="0.25">
      <c r="A128" s="1" t="s">
        <v>230</v>
      </c>
      <c r="B128" s="1"/>
      <c r="C128" s="1" t="s">
        <v>62</v>
      </c>
      <c r="D128" s="1" t="s">
        <v>153</v>
      </c>
      <c r="E128" s="15">
        <v>196951</v>
      </c>
      <c r="F128" s="1" t="s">
        <v>231</v>
      </c>
      <c r="G128" s="2">
        <v>43412</v>
      </c>
      <c r="H128" s="6">
        <v>2018</v>
      </c>
      <c r="I128" s="2" t="s">
        <v>62</v>
      </c>
      <c r="J128" s="2"/>
      <c r="K128" s="2"/>
      <c r="L128" s="1"/>
      <c r="M128" s="1"/>
      <c r="N128" s="1"/>
      <c r="O128" s="1"/>
      <c r="P128" s="1"/>
      <c r="Q128" s="1"/>
      <c r="R128" s="1"/>
      <c r="S128" s="1"/>
      <c r="T128" s="1"/>
      <c r="U128" s="8">
        <v>3</v>
      </c>
      <c r="V128" s="8">
        <v>3</v>
      </c>
      <c r="W128" s="8"/>
      <c r="X128" s="8"/>
      <c r="Y128" s="8"/>
      <c r="Z128" s="8"/>
      <c r="AA128" s="8"/>
      <c r="AB128" s="8"/>
      <c r="AC128" s="8"/>
      <c r="AD128" s="24" t="s">
        <v>432</v>
      </c>
      <c r="AE128" s="1" t="s">
        <v>253</v>
      </c>
      <c r="AF128" s="1"/>
      <c r="AG128" s="15"/>
      <c r="AH128" s="1">
        <v>0</v>
      </c>
      <c r="AI128" s="12" t="s">
        <v>282</v>
      </c>
      <c r="AJ128" s="1"/>
      <c r="AK128" s="13" t="s">
        <v>40</v>
      </c>
      <c r="AL128" s="16"/>
    </row>
  </sheetData>
  <autoFilter ref="A1:AM128" xr:uid="{00000000-0009-0000-0000-000000000000}">
    <filterColumn colId="30">
      <filters>
        <filter val="Include"/>
      </filters>
    </filterColumn>
    <sortState xmlns:xlrd2="http://schemas.microsoft.com/office/spreadsheetml/2017/richdata2" ref="A2:AM126">
      <sortCondition ref="A1:A128"/>
    </sortState>
  </autoFilter>
  <sortState xmlns:xlrd2="http://schemas.microsoft.com/office/spreadsheetml/2017/richdata2" ref="A2:AM126">
    <sortCondition ref="A2:A128"/>
    <sortCondition descending="1" ref="G2:G128"/>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17" sqref="C17"/>
    </sheetView>
  </sheetViews>
  <sheetFormatPr defaultRowHeight="15" x14ac:dyDescent="0.25"/>
  <cols>
    <col min="1" max="1" width="38.140625" customWidth="1"/>
    <col min="2" max="2" width="18" customWidth="1"/>
    <col min="3" max="3" width="116.28515625" customWidth="1"/>
    <col min="5" max="5" width="23.28515625" customWidth="1"/>
    <col min="6" max="6" width="251" bestFit="1" customWidth="1"/>
  </cols>
  <sheetData>
    <row r="1" spans="1:6" x14ac:dyDescent="0.25">
      <c r="A1" s="23" t="s">
        <v>613</v>
      </c>
      <c r="B1" s="23" t="s">
        <v>614</v>
      </c>
      <c r="C1" s="23" t="s">
        <v>616</v>
      </c>
      <c r="E1" s="23" t="s">
        <v>626</v>
      </c>
      <c r="F1" s="23" t="s">
        <v>41</v>
      </c>
    </row>
    <row r="2" spans="1:6" x14ac:dyDescent="0.25">
      <c r="A2" t="s">
        <v>615</v>
      </c>
      <c r="B2" t="s">
        <v>612</v>
      </c>
      <c r="C2" t="s">
        <v>617</v>
      </c>
      <c r="E2" t="s">
        <v>500</v>
      </c>
      <c r="F2" t="s">
        <v>655</v>
      </c>
    </row>
    <row r="3" spans="1:6" x14ac:dyDescent="0.25">
      <c r="A3" t="s">
        <v>618</v>
      </c>
      <c r="B3" t="s">
        <v>619</v>
      </c>
      <c r="C3" t="s">
        <v>620</v>
      </c>
      <c r="E3" t="s">
        <v>627</v>
      </c>
      <c r="F3" t="s">
        <v>628</v>
      </c>
    </row>
    <row r="4" spans="1:6" x14ac:dyDescent="0.25">
      <c r="A4" t="s">
        <v>622</v>
      </c>
      <c r="B4" t="s">
        <v>621</v>
      </c>
      <c r="C4" t="s">
        <v>623</v>
      </c>
      <c r="E4" t="s">
        <v>629</v>
      </c>
      <c r="F4" t="s">
        <v>630</v>
      </c>
    </row>
    <row r="5" spans="1:6" x14ac:dyDescent="0.25">
      <c r="A5" s="40" t="s">
        <v>624</v>
      </c>
      <c r="B5" s="40" t="s">
        <v>621</v>
      </c>
      <c r="C5" s="40" t="s">
        <v>625</v>
      </c>
      <c r="E5" s="4" t="s">
        <v>623</v>
      </c>
      <c r="F5" s="4" t="s">
        <v>656</v>
      </c>
    </row>
    <row r="6" spans="1:6" x14ac:dyDescent="0.25">
      <c r="E6" s="4" t="s">
        <v>631</v>
      </c>
      <c r="F6" s="4" t="s">
        <v>632</v>
      </c>
    </row>
    <row r="9" spans="1:6" x14ac:dyDescent="0.25">
      <c r="A9" s="23" t="s">
        <v>670</v>
      </c>
    </row>
    <row r="10" spans="1:6" x14ac:dyDescent="0.25">
      <c r="A10" t="s">
        <v>615</v>
      </c>
      <c r="B10" t="s">
        <v>612</v>
      </c>
      <c r="C10" s="45">
        <v>30</v>
      </c>
    </row>
    <row r="11" spans="1:6" x14ac:dyDescent="0.25">
      <c r="A11" t="s">
        <v>618</v>
      </c>
      <c r="B11" t="s">
        <v>619</v>
      </c>
      <c r="C11" s="45">
        <v>10</v>
      </c>
    </row>
    <row r="12" spans="1:6" x14ac:dyDescent="0.25">
      <c r="A12" s="4" t="s">
        <v>624</v>
      </c>
      <c r="B12" s="4" t="s">
        <v>621</v>
      </c>
      <c r="C12" s="45">
        <v>65</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A11" sqref="A11"/>
    </sheetView>
  </sheetViews>
  <sheetFormatPr defaultRowHeight="15" x14ac:dyDescent="0.25"/>
  <cols>
    <col min="1" max="1" width="41.7109375" customWidth="1"/>
    <col min="2" max="2" width="213.28515625" customWidth="1"/>
  </cols>
  <sheetData>
    <row r="1" spans="1:2" x14ac:dyDescent="0.25">
      <c r="A1" s="23" t="s">
        <v>633</v>
      </c>
      <c r="B1" s="23" t="s">
        <v>634</v>
      </c>
    </row>
    <row r="2" spans="1:2" x14ac:dyDescent="0.25">
      <c r="A2" t="s">
        <v>635</v>
      </c>
      <c r="B2" t="s">
        <v>636</v>
      </c>
    </row>
    <row r="3" spans="1:2" x14ac:dyDescent="0.25">
      <c r="A3" t="s">
        <v>637</v>
      </c>
      <c r="B3" t="s">
        <v>638</v>
      </c>
    </row>
    <row r="4" spans="1:2" x14ac:dyDescent="0.25">
      <c r="A4" t="s">
        <v>640</v>
      </c>
      <c r="B4" t="s">
        <v>639</v>
      </c>
    </row>
    <row r="5" spans="1:2" x14ac:dyDescent="0.25">
      <c r="A5" t="s">
        <v>641</v>
      </c>
      <c r="B5" t="s">
        <v>642</v>
      </c>
    </row>
    <row r="6" spans="1:2" x14ac:dyDescent="0.25">
      <c r="A6" t="s">
        <v>643</v>
      </c>
      <c r="B6" t="s">
        <v>644</v>
      </c>
    </row>
    <row r="7" spans="1:2" x14ac:dyDescent="0.25">
      <c r="A7" t="s">
        <v>645</v>
      </c>
      <c r="B7" t="s">
        <v>646</v>
      </c>
    </row>
    <row r="8" spans="1:2" x14ac:dyDescent="0.25">
      <c r="A8" t="s">
        <v>647</v>
      </c>
      <c r="B8" t="s">
        <v>648</v>
      </c>
    </row>
    <row r="11" spans="1:2" x14ac:dyDescent="0.25">
      <c r="A11"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8" sqref="A8"/>
    </sheetView>
  </sheetViews>
  <sheetFormatPr defaultRowHeight="15" x14ac:dyDescent="0.25"/>
  <cols>
    <col min="1" max="1" width="27.85546875" customWidth="1"/>
    <col min="2" max="2" width="213.28515625" customWidth="1"/>
  </cols>
  <sheetData>
    <row r="1" spans="1:2" x14ac:dyDescent="0.25">
      <c r="A1" s="42" t="s">
        <v>42</v>
      </c>
      <c r="B1" s="23" t="s">
        <v>654</v>
      </c>
    </row>
    <row r="2" spans="1:2" ht="15.75" x14ac:dyDescent="0.25">
      <c r="A2" s="7">
        <v>1</v>
      </c>
      <c r="B2" s="41" t="s">
        <v>649</v>
      </c>
    </row>
    <row r="3" spans="1:2" ht="15.75" x14ac:dyDescent="0.25">
      <c r="A3" s="7">
        <v>2</v>
      </c>
      <c r="B3" s="41" t="s">
        <v>650</v>
      </c>
    </row>
    <row r="4" spans="1:2" ht="15.75" x14ac:dyDescent="0.25">
      <c r="A4" s="7">
        <v>3</v>
      </c>
      <c r="B4" s="41" t="s">
        <v>651</v>
      </c>
    </row>
    <row r="5" spans="1:2" ht="15.75" x14ac:dyDescent="0.25">
      <c r="A5" s="7">
        <v>4</v>
      </c>
      <c r="B5" s="41" t="s">
        <v>652</v>
      </c>
    </row>
    <row r="6" spans="1:2" ht="15.75" x14ac:dyDescent="0.25">
      <c r="A6" s="7">
        <v>5</v>
      </c>
      <c r="B6" s="41" t="s">
        <v>653</v>
      </c>
    </row>
    <row r="9" spans="1:2" x14ac:dyDescent="0.25">
      <c r="A9" s="23"/>
      <c r="B9"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E16" sqref="E16"/>
    </sheetView>
  </sheetViews>
  <sheetFormatPr defaultRowHeight="15" x14ac:dyDescent="0.25"/>
  <cols>
    <col min="2" max="2" width="20.140625" customWidth="1"/>
  </cols>
  <sheetData>
    <row r="1" spans="1:2" x14ac:dyDescent="0.25">
      <c r="A1" s="5" t="s">
        <v>657</v>
      </c>
      <c r="B1" s="43"/>
    </row>
    <row r="2" spans="1:2" x14ac:dyDescent="0.25">
      <c r="A2" s="42" t="s">
        <v>658</v>
      </c>
      <c r="B2" s="42" t="s">
        <v>668</v>
      </c>
    </row>
    <row r="3" spans="1:2" x14ac:dyDescent="0.25">
      <c r="A3" s="7" t="s">
        <v>659</v>
      </c>
      <c r="B3" s="7">
        <v>65</v>
      </c>
    </row>
    <row r="4" spans="1:2" x14ac:dyDescent="0.25">
      <c r="A4" s="7">
        <v>3</v>
      </c>
      <c r="B4" s="7" t="s">
        <v>660</v>
      </c>
    </row>
    <row r="5" spans="1:2" x14ac:dyDescent="0.25">
      <c r="A5" s="7">
        <v>4</v>
      </c>
      <c r="B5" s="7" t="s">
        <v>661</v>
      </c>
    </row>
    <row r="6" spans="1:2" x14ac:dyDescent="0.25">
      <c r="A6" s="7">
        <v>5</v>
      </c>
      <c r="B6" s="7" t="s">
        <v>662</v>
      </c>
    </row>
    <row r="8" spans="1:2" x14ac:dyDescent="0.25">
      <c r="A8" s="5" t="s">
        <v>663</v>
      </c>
      <c r="B8" s="43"/>
    </row>
    <row r="9" spans="1:2" x14ac:dyDescent="0.25">
      <c r="A9" s="42" t="s">
        <v>658</v>
      </c>
      <c r="B9" s="42" t="s">
        <v>668</v>
      </c>
    </row>
    <row r="10" spans="1:2" x14ac:dyDescent="0.25">
      <c r="A10" s="7" t="s">
        <v>659</v>
      </c>
      <c r="B10" s="44" t="s">
        <v>662</v>
      </c>
    </row>
    <row r="11" spans="1:2" x14ac:dyDescent="0.25">
      <c r="A11" s="7">
        <v>3</v>
      </c>
      <c r="B11" s="44" t="s">
        <v>665</v>
      </c>
    </row>
    <row r="12" spans="1:2" x14ac:dyDescent="0.25">
      <c r="A12" s="7" t="s">
        <v>664</v>
      </c>
      <c r="B12" s="44" t="s">
        <v>666</v>
      </c>
    </row>
    <row r="14" spans="1:2" x14ac:dyDescent="0.25">
      <c r="A14" s="5" t="s">
        <v>667</v>
      </c>
      <c r="B14" s="43"/>
    </row>
    <row r="15" spans="1:2" x14ac:dyDescent="0.25">
      <c r="A15" s="42" t="s">
        <v>658</v>
      </c>
      <c r="B15" s="42" t="s">
        <v>668</v>
      </c>
    </row>
    <row r="16" spans="1:2" x14ac:dyDescent="0.25">
      <c r="A16" s="7" t="s">
        <v>659</v>
      </c>
      <c r="B16" s="44" t="s">
        <v>665</v>
      </c>
    </row>
    <row r="17" spans="1:2" x14ac:dyDescent="0.25">
      <c r="A17" s="7">
        <v>3</v>
      </c>
      <c r="B17" s="44" t="s">
        <v>666</v>
      </c>
    </row>
    <row r="18" spans="1:2" x14ac:dyDescent="0.25">
      <c r="A18" s="7" t="s">
        <v>664</v>
      </c>
      <c r="B18" s="44" t="s">
        <v>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Chosen samples ages updated</vt:lpstr>
      <vt:lpstr>equations_definitions</vt:lpstr>
      <vt:lpstr>age_values</vt:lpstr>
      <vt:lpstr>confidence_ratings</vt:lpstr>
      <vt:lpstr>max_age_rules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Michaela Kratofil</cp:lastModifiedBy>
  <dcterms:created xsi:type="dcterms:W3CDTF">2019-06-11T16:41:25Z</dcterms:created>
  <dcterms:modified xsi:type="dcterms:W3CDTF">2022-06-09T22:32:31Z</dcterms:modified>
</cp:coreProperties>
</file>