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2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aily Hands Allocation Summary" sheetId="2" state="visible" r:id="rId2"/>
    <sheet xmlns:r="http://schemas.openxmlformats.org/officeDocument/2006/relationships" name="Trends" sheetId="3" state="visible" r:id="rId3"/>
    <sheet xmlns:r="http://schemas.openxmlformats.org/officeDocument/2006/relationships" name="Breakage" sheetId="4" state="visible" r:id="rId4"/>
    <sheet xmlns:r="http://schemas.openxmlformats.org/officeDocument/2006/relationships" name="M-min" sheetId="5" state="hidden" r:id="rId5"/>
    <sheet xmlns:r="http://schemas.openxmlformats.org/officeDocument/2006/relationships" name="Kg" sheetId="6" state="visible" r:id="rId6"/>
  </sheets>
  <externalReferences>
    <externalReference xmlns:r="http://schemas.openxmlformats.org/officeDocument/2006/relationships" r:id="rId7"/>
  </externalReferences>
  <definedNames>
    <definedName name="_xlchart.v1.0" hidden="1">[1]Breakage!$B$3:$B$33</definedName>
    <definedName name="_xlchart.v1.1" hidden="1">[1]Breakage!$J$3:$J$33</definedName>
    <definedName name="_xlchart.v1.2" hidden="1">[1]Breakage!$B$3:$B$33</definedName>
    <definedName name="_xlchart.v1.3" hidden="1">[1]Breakage!$J$3:$J$33</definedName>
    <definedName name="_xlchart.v1.4" hidden="1">[1]Breakage!$B$3:$B$33</definedName>
    <definedName name="_xlchart.v1.5" hidden="1">[1]Breakage!$J$3:$J$33</definedName>
    <definedName name="_xlchart.v1.6" hidden="1">[1]Breakage!$B$3:$B$33</definedName>
    <definedName name="_xlchart.v1.7" hidden="1">[1]Breakage!$J$3:$J$33</definedName>
    <definedName name="_xlnm.Print_Area" localSheetId="1">'Daily Hands Allocation Summary'!$M$2:$AP$22</definedName>
    <definedName name="_xlnm._FilterDatabase" localSheetId="2" hidden="1">'Trends'!$B$2:$C$35</definedName>
    <definedName name="_xlnm._FilterDatabase" localSheetId="4" hidden="1">'M-min'!$B$2:$R$34</definedName>
    <definedName name="_xlnm._FilterDatabase" localSheetId="5" hidden="1">'Kg'!$B$1:$J$33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0"/>
    <numFmt numFmtId="169" formatCode="[$-409]mmmm\ d\,\ yyyy;@"/>
  </numFmts>
  <fonts count="2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rgb="FFF731B5"/>
      <sz val="24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rgb="FFFF000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rgb="FFFF0000"/>
      <sz val="14"/>
      <scheme val="minor"/>
    </font>
    <font>
      <name val="Calibri"/>
      <family val="2"/>
      <b val="1"/>
      <color rgb="FFFF0000"/>
      <sz val="18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b val="1"/>
      <color rgb="FFFF0000"/>
      <sz val="14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1" fillId="0" borderId="0"/>
    <xf numFmtId="9" fontId="1" fillId="0" borderId="0"/>
    <xf numFmtId="43" fontId="1" fillId="0" borderId="0"/>
  </cellStyleXfs>
  <cellXfs count="120">
    <xf numFmtId="0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/>
    </xf>
    <xf numFmtId="164" fontId="4" fillId="0" borderId="1" applyAlignment="1" pivotButton="0" quotePrefix="0" xfId="1">
      <alignment horizontal="righ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right" vertical="center"/>
    </xf>
    <xf numFmtId="0" fontId="3" fillId="0" borderId="0" pivotButton="0" quotePrefix="0" xfId="0"/>
    <xf numFmtId="1" fontId="3" fillId="0" borderId="0" applyAlignment="1" pivotButton="0" quotePrefix="0" xfId="0">
      <alignment horizontal="center"/>
    </xf>
    <xf numFmtId="1" fontId="3" fillId="0" borderId="0" pivotButton="0" quotePrefix="0" xfId="0"/>
    <xf numFmtId="165" fontId="4" fillId="0" borderId="1" applyAlignment="1" pivotButton="0" quotePrefix="0" xfId="2">
      <alignment horizontal="center" vertical="center"/>
    </xf>
    <xf numFmtId="166" fontId="4" fillId="0" borderId="1" applyAlignment="1" pivotButton="0" quotePrefix="0" xfId="2">
      <alignment horizontal="center" vertical="center"/>
    </xf>
    <xf numFmtId="0" fontId="7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right" vertical="center"/>
    </xf>
    <xf numFmtId="0" fontId="8" fillId="0" borderId="1" applyAlignment="1" pivotButton="0" quotePrefix="0" xfId="0">
      <alignment horizontal="left" vertical="center"/>
    </xf>
    <xf numFmtId="166" fontId="8" fillId="0" borderId="1" applyAlignment="1" pivotButton="0" quotePrefix="0" xfId="2">
      <alignment horizontal="center" vertical="center"/>
    </xf>
    <xf numFmtId="165" fontId="8" fillId="0" borderId="1" applyAlignment="1" pivotButton="0" quotePrefix="0" xfId="2">
      <alignment horizontal="center" vertical="center"/>
    </xf>
    <xf numFmtId="43" fontId="8" fillId="0" borderId="1" applyAlignment="1" pivotButton="0" quotePrefix="0" xfId="2">
      <alignment horizontal="right" vertical="center"/>
    </xf>
    <xf numFmtId="0" fontId="0" fillId="0" borderId="0" applyAlignment="1" pivotButton="0" quotePrefix="0" xfId="0">
      <alignment horizontal="center"/>
    </xf>
    <xf numFmtId="1" fontId="0" fillId="0" borderId="0" pivotButton="0" quotePrefix="0" xfId="0"/>
    <xf numFmtId="164" fontId="8" fillId="0" borderId="1" applyAlignment="1" pivotButton="0" quotePrefix="0" xfId="1">
      <alignment horizontal="right" vertical="center"/>
    </xf>
    <xf numFmtId="0" fontId="4" fillId="0" borderId="1" pivotButton="0" quotePrefix="0" xfId="0"/>
    <xf numFmtId="0" fontId="5" fillId="0" borderId="1" applyAlignment="1" pivotButton="0" quotePrefix="0" xfId="0">
      <alignment horizontal="left"/>
    </xf>
    <xf numFmtId="0" fontId="13" fillId="0" borderId="0" applyAlignment="1" pivotButton="0" quotePrefix="0" xfId="0">
      <alignment horizontal="center"/>
    </xf>
    <xf numFmtId="167" fontId="13" fillId="0" borderId="0" pivotButton="0" quotePrefix="0" xfId="0"/>
    <xf numFmtId="16" fontId="13" fillId="0" borderId="0" applyAlignment="1" pivotButton="0" quotePrefix="0" xfId="0">
      <alignment horizontal="center"/>
    </xf>
    <xf numFmtId="1" fontId="13" fillId="0" borderId="0" pivotButton="0" quotePrefix="0" xfId="0"/>
    <xf numFmtId="0" fontId="2" fillId="0" borderId="0" pivotButton="0" quotePrefix="0" xfId="0"/>
    <xf numFmtId="43" fontId="14" fillId="0" borderId="1" applyAlignment="1" pivotButton="0" quotePrefix="0" xfId="2">
      <alignment horizontal="center" vertical="center"/>
    </xf>
    <xf numFmtId="165" fontId="12" fillId="0" borderId="1" applyAlignment="1" pivotButton="0" quotePrefix="0" xfId="2">
      <alignment horizontal="center" vertical="center"/>
    </xf>
    <xf numFmtId="0" fontId="0" fillId="0" borderId="1" pivotButton="0" quotePrefix="0" xfId="0"/>
    <xf numFmtId="168" fontId="0" fillId="0" borderId="0" pivotButton="0" quotePrefix="0" xfId="0"/>
    <xf numFmtId="2" fontId="8" fillId="0" borderId="1" applyAlignment="1" pivotButton="0" quotePrefix="0" xfId="1">
      <alignment horizontal="right" vertical="center"/>
    </xf>
    <xf numFmtId="166" fontId="8" fillId="0" borderId="1" applyAlignment="1" pivotButton="0" quotePrefix="0" xfId="2">
      <alignment horizontal="right" vertical="center"/>
    </xf>
    <xf numFmtId="166" fontId="4" fillId="0" borderId="1" applyAlignment="1" pivotButton="0" quotePrefix="0" xfId="2">
      <alignment horizontal="right" vertical="center"/>
    </xf>
    <xf numFmtId="167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1">
      <alignment horizontal="right" vertical="center"/>
    </xf>
    <xf numFmtId="1" fontId="4" fillId="0" borderId="1" applyAlignment="1" pivotButton="0" quotePrefix="0" xfId="0">
      <alignment horizontal="center" vertical="center"/>
    </xf>
    <xf numFmtId="43" fontId="12" fillId="0" borderId="1" applyAlignment="1" pivotButton="0" quotePrefix="0" xfId="2">
      <alignment horizontal="right" vertical="center"/>
    </xf>
    <xf numFmtId="43" fontId="14" fillId="0" borderId="1" applyAlignment="1" pivotButton="0" quotePrefix="0" xfId="2">
      <alignment horizontal="right" vertical="center"/>
    </xf>
    <xf numFmtId="2" fontId="12" fillId="0" borderId="1" applyAlignment="1" pivotButton="0" quotePrefix="0" xfId="2">
      <alignment horizontal="right" vertical="center"/>
    </xf>
    <xf numFmtId="0" fontId="0" fillId="2" borderId="0" applyAlignment="1" pivotButton="0" quotePrefix="0" xfId="0">
      <alignment wrapText="1"/>
    </xf>
    <xf numFmtId="0" fontId="6" fillId="4" borderId="1" applyAlignment="1" pivotButton="0" quotePrefix="0" xfId="0">
      <alignment horizontal="left" vertical="center"/>
    </xf>
    <xf numFmtId="0" fontId="6" fillId="4" borderId="1" applyAlignment="1" pivotButton="0" quotePrefix="0" xfId="0">
      <alignment horizontal="center" vertical="center"/>
    </xf>
    <xf numFmtId="1" fontId="15" fillId="2" borderId="0" applyAlignment="1" pivotButton="0" quotePrefix="0" xfId="0">
      <alignment horizontal="center" vertical="center" wrapText="1"/>
    </xf>
    <xf numFmtId="0" fontId="16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7" fillId="6" borderId="1" applyAlignment="1" pivotButton="0" quotePrefix="0" xfId="0">
      <alignment vertical="center" wrapText="1"/>
    </xf>
    <xf numFmtId="1" fontId="7" fillId="7" borderId="1" applyAlignment="1" pivotButton="0" quotePrefix="0" xfId="0">
      <alignment horizontal="center" vertical="center"/>
    </xf>
    <xf numFmtId="1" fontId="17" fillId="7" borderId="1" applyAlignment="1" pivotButton="0" quotePrefix="0" xfId="0">
      <alignment horizontal="center" vertical="center"/>
    </xf>
    <xf numFmtId="167" fontId="7" fillId="7" borderId="1" applyAlignment="1" pivotButton="0" quotePrefix="0" xfId="0">
      <alignment horizontal="center" vertical="center"/>
    </xf>
    <xf numFmtId="167" fontId="17" fillId="7" borderId="1" applyAlignment="1" pivotButton="0" quotePrefix="0" xfId="0">
      <alignment horizontal="center" vertical="center"/>
    </xf>
    <xf numFmtId="0" fontId="0" fillId="2" borderId="0" pivotButton="0" quotePrefix="0" xfId="0"/>
    <xf numFmtId="0" fontId="16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center"/>
    </xf>
    <xf numFmtId="0" fontId="17" fillId="10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right" vertical="center"/>
    </xf>
    <xf numFmtId="0" fontId="8" fillId="0" borderId="0" applyAlignment="1" pivotButton="0" quotePrefix="0" xfId="0">
      <alignment vertical="center"/>
    </xf>
    <xf numFmtId="0" fontId="7" fillId="6" borderId="1" applyAlignment="1" pivotButton="0" quotePrefix="0" xfId="0">
      <alignment vertical="center"/>
    </xf>
    <xf numFmtId="0" fontId="8" fillId="2" borderId="1" applyAlignment="1" pivotButton="0" quotePrefix="0" xfId="0">
      <alignment horizontal="center" vertical="center"/>
    </xf>
    <xf numFmtId="2" fontId="7" fillId="7" borderId="1" applyAlignment="1" pivotButton="0" quotePrefix="0" xfId="0">
      <alignment horizontal="center" vertical="center"/>
    </xf>
    <xf numFmtId="1" fontId="8" fillId="2" borderId="1" applyAlignment="1" pivotButton="0" quotePrefix="0" xfId="0">
      <alignment horizontal="center" vertical="center"/>
    </xf>
    <xf numFmtId="167" fontId="7" fillId="4" borderId="1" applyAlignment="1" pivotButton="0" quotePrefix="0" xfId="0">
      <alignment horizontal="center" vertical="center"/>
    </xf>
    <xf numFmtId="0" fontId="9" fillId="4" borderId="2" applyAlignment="1" pivotButton="0" quotePrefix="0" xfId="0">
      <alignment horizontal="center" vertical="center"/>
    </xf>
    <xf numFmtId="0" fontId="7" fillId="4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left" vertical="center"/>
    </xf>
    <xf numFmtId="2" fontId="19" fillId="10" borderId="1" applyAlignment="1" pivotButton="0" quotePrefix="0" xfId="0">
      <alignment horizontal="center" vertical="center"/>
    </xf>
    <xf numFmtId="167" fontId="8" fillId="2" borderId="1" applyAlignment="1" pivotButton="0" quotePrefix="0" xfId="0">
      <alignment horizontal="center" vertical="center"/>
    </xf>
    <xf numFmtId="2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0" fontId="7" fillId="11" borderId="1" applyAlignment="1" pivotButton="0" quotePrefix="0" xfId="0">
      <alignment vertical="center"/>
    </xf>
    <xf numFmtId="16" fontId="8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center" vertical="center"/>
    </xf>
    <xf numFmtId="167" fontId="19" fillId="10" borderId="1" applyAlignment="1" pivotButton="0" quotePrefix="0" xfId="0">
      <alignment horizontal="center" vertical="center"/>
    </xf>
    <xf numFmtId="0" fontId="8" fillId="11" borderId="1" applyAlignment="1" pivotButton="0" quotePrefix="0" xfId="0">
      <alignment horizontal="left" vertical="center"/>
    </xf>
    <xf numFmtId="0" fontId="19" fillId="10" borderId="1" applyAlignment="1" pivotButton="0" quotePrefix="0" xfId="0">
      <alignment horizontal="center" vertical="center"/>
    </xf>
    <xf numFmtId="0" fontId="8" fillId="6" borderId="1" applyAlignment="1" pivotButton="0" quotePrefix="0" xfId="0">
      <alignment vertical="center"/>
    </xf>
    <xf numFmtId="0" fontId="6" fillId="4" borderId="1" applyAlignment="1" pivotButton="0" quotePrefix="0" xfId="0">
      <alignment vertical="center"/>
    </xf>
    <xf numFmtId="2" fontId="6" fillId="4" borderId="1" applyAlignment="1" pivotButton="0" quotePrefix="0" xfId="0">
      <alignment horizontal="center" vertical="center"/>
    </xf>
    <xf numFmtId="1" fontId="6" fillId="4" borderId="1" applyAlignment="1" pivotButton="0" quotePrefix="0" xfId="0">
      <alignment horizontal="center" vertical="center"/>
    </xf>
    <xf numFmtId="0" fontId="7" fillId="13" borderId="1" applyAlignment="1" pivotButton="0" quotePrefix="0" xfId="0">
      <alignment horizontal="center" vertical="center"/>
    </xf>
    <xf numFmtId="2" fontId="7" fillId="13" borderId="1" applyAlignment="1" pivotButton="0" quotePrefix="0" xfId="0">
      <alignment horizontal="center" vertical="center"/>
    </xf>
    <xf numFmtId="2" fontId="20" fillId="10" borderId="0" applyAlignment="1" pivotButton="0" quotePrefix="0" xfId="0">
      <alignment horizontal="center" vertical="center"/>
    </xf>
    <xf numFmtId="1" fontId="5" fillId="2" borderId="0" applyAlignment="1" pivotButton="0" quotePrefix="0" xfId="0">
      <alignment horizontal="center" vertical="center"/>
    </xf>
    <xf numFmtId="2" fontId="4" fillId="0" borderId="1" pivotButton="0" quotePrefix="0" xfId="0"/>
    <xf numFmtId="2" fontId="0" fillId="2" borderId="0" pivotButton="0" quotePrefix="0" xfId="0"/>
    <xf numFmtId="1" fontId="4" fillId="0" borderId="1" applyAlignment="1" pivotButton="0" quotePrefix="0" xfId="0">
      <alignment horizontal="center" vertical="center" wrapText="1"/>
    </xf>
    <xf numFmtId="16" fontId="8" fillId="2" borderId="1" applyAlignment="1" pivotButton="0" quotePrefix="0" xfId="0">
      <alignment horizontal="left" vertical="center"/>
    </xf>
    <xf numFmtId="1" fontId="0" fillId="2" borderId="0" pivotButton="0" quotePrefix="0" xfId="0"/>
    <xf numFmtId="165" fontId="14" fillId="0" borderId="1" applyAlignment="1" pivotButton="0" quotePrefix="0" xfId="2">
      <alignment horizontal="right" vertical="center"/>
    </xf>
    <xf numFmtId="2" fontId="8" fillId="12" borderId="1" applyAlignment="1" pivotButton="0" quotePrefix="0" xfId="0">
      <alignment horizontal="center" vertical="center"/>
    </xf>
    <xf numFmtId="166" fontId="4" fillId="14" borderId="1" applyAlignment="1" pivotButton="0" quotePrefix="0" xfId="2">
      <alignment horizontal="center" vertical="center"/>
    </xf>
    <xf numFmtId="166" fontId="4" fillId="3" borderId="1" applyAlignment="1" pivotButton="0" quotePrefix="0" xfId="2">
      <alignment horizontal="center" vertical="center"/>
    </xf>
    <xf numFmtId="166" fontId="4" fillId="15" borderId="1" applyAlignment="1" pivotButton="0" quotePrefix="0" xfId="2">
      <alignment horizontal="center" vertical="center"/>
    </xf>
    <xf numFmtId="165" fontId="4" fillId="16" borderId="1" applyAlignment="1" pivotButton="0" quotePrefix="0" xfId="2">
      <alignment horizontal="center" vertical="center"/>
    </xf>
    <xf numFmtId="166" fontId="4" fillId="17" borderId="1" applyAlignment="1" pivotButton="0" quotePrefix="0" xfId="2">
      <alignment horizontal="center" vertical="center"/>
    </xf>
    <xf numFmtId="166" fontId="4" fillId="18" borderId="1" applyAlignment="1" pivotButton="0" quotePrefix="0" xfId="2">
      <alignment horizontal="center" vertical="center"/>
    </xf>
    <xf numFmtId="0" fontId="2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10" fillId="2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/>
    </xf>
    <xf numFmtId="0" fontId="7" fillId="4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9" fontId="7" fillId="5" borderId="1" applyAlignment="1" pivotButton="0" quotePrefix="0" xfId="0">
      <alignment horizontal="center" vertical="center"/>
    </xf>
    <xf numFmtId="0" fontId="18" fillId="8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6" fillId="4" borderId="7" applyAlignment="1" pivotButton="0" quotePrefix="0" xfId="0">
      <alignment horizontal="left" vertical="center"/>
    </xf>
    <xf numFmtId="0" fontId="0" fillId="0" borderId="7" pivotButton="0" quotePrefix="0" xfId="0"/>
    <xf numFmtId="0" fontId="17" fillId="10" borderId="1" applyAlignment="1" pivotButton="0" quotePrefix="0" xfId="0">
      <alignment horizontal="center" vertical="center" wrapText="1"/>
    </xf>
    <xf numFmtId="0" fontId="6" fillId="4" borderId="7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6" fillId="4" borderId="7" applyAlignment="1" pivotButton="0" quotePrefix="0" xfId="0">
      <alignment horizontal="center" vertical="center" wrapText="1"/>
    </xf>
    <xf numFmtId="1" fontId="7" fillId="4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left" vertical="center"/>
    </xf>
    <xf numFmtId="0" fontId="7" fillId="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Comm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Avg</a:t>
            </a:r>
            <a:r>
              <a:rPr lang="en-US" sz="1400" b="1" baseline="0"/>
              <a:t xml:space="preserve"> number of idle spindle per frame</a:t>
            </a:r>
            <a:endParaRPr lang="en-US" sz="1400" b="1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/>
      <bar3D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([1]Summary!$B$21,[1]Summary!$E$21,[1]Summary!$H$21)</f>
              <strCache>
                <ptCount val="3"/>
                <pt idx="0">
                  <v>R/A</v>
                </pt>
                <pt idx="1">
                  <v>R/B</v>
                </pt>
                <pt idx="2">
                  <v>R/C</v>
                </pt>
              </strCache>
            </strRef>
          </cat>
          <val>
            <numRef>
              <f>(Summary!$D$28,Summary!$G$28,Summary!$J$28)</f>
              <numCache>
                <formatCode>0</formatCode>
                <ptCount val="3"/>
                <pt idx="0">
                  <v>16.81818181818182</v>
                </pt>
                <pt idx="1">
                  <v>79.34375</v>
                </pt>
                <pt idx="2">
                  <v>48.75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633979248"/>
        <axId val="1632180096"/>
      </bar3DChart>
      <catAx>
        <axId val="1633979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32180096"/>
        <crosses val="autoZero"/>
        <auto val="1"/>
        <lblAlgn val="ctr"/>
        <lblOffset val="100"/>
        <noMultiLvlLbl val="0"/>
      </catAx>
      <valAx>
        <axId val="1632180096"/>
        <scaling>
          <orientation val="minMax"/>
          <max val="80"/>
          <min val="2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33979248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Stop loss%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800" b="1" i="0" strike="noStrike" kern="1200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noFill xmlns:a="http://schemas.openxmlformats.org/drawingml/2006/main"/>
            <a:ln xmlns:a="http://schemas.openxmlformats.org/drawingml/2006/main" w="25400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trendline>
            <spPr>
              <a:ln xmlns:a="http://schemas.openxmlformats.org/drawingml/2006/main" w="19050" cap="rnd">
                <a:solidFill>
                  <a:schemeClr val="tx1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Trends!$E$3:$E$51</f>
              <strCache>
                <ptCount val="49"/>
                <pt idx="0">
                  <v>02/03/2024 - S1</v>
                </pt>
                <pt idx="1">
                  <v>02/03/2024 - S2</v>
                </pt>
                <pt idx="2">
                  <v>02/03/2024 - S3</v>
                </pt>
                <pt idx="3">
                  <v>03/03/2024 - S1</v>
                </pt>
                <pt idx="4">
                  <v>03/03/2024 - S2</v>
                </pt>
                <pt idx="5">
                  <v>03/03/2024 - S3</v>
                </pt>
                <pt idx="6">
                  <v>04/03/2024 - S1</v>
                </pt>
                <pt idx="7">
                  <v>04/03/2024 - S2</v>
                </pt>
                <pt idx="8">
                  <v>04/03/2024 - S3</v>
                </pt>
                <pt idx="9">
                  <v>05/03/2024 - S1</v>
                </pt>
                <pt idx="10">
                  <v>05/03/2024 - S2</v>
                </pt>
                <pt idx="11">
                  <v>05/03/2024 - S3</v>
                </pt>
                <pt idx="12">
                  <v>06/03/2024 - S1</v>
                </pt>
                <pt idx="13">
                  <v>06/03/2024 - S2</v>
                </pt>
                <pt idx="14">
                  <v>06/03/2024 - S3</v>
                </pt>
                <pt idx="15">
                  <v>07/03/2024 - S1</v>
                </pt>
                <pt idx="16">
                  <v>07/03/2024 - S2</v>
                </pt>
                <pt idx="17">
                  <v>07/03/2024 - S3</v>
                </pt>
                <pt idx="18">
                  <v>09/03/2024 - S1</v>
                </pt>
                <pt idx="19">
                  <v>09/03/2024 - S2</v>
                </pt>
                <pt idx="20">
                  <v>09/03/2024 - S3</v>
                </pt>
                <pt idx="21">
                  <v>10/03/2024 - S1</v>
                </pt>
                <pt idx="22">
                  <v>10/03/2024 - S2</v>
                </pt>
                <pt idx="23">
                  <v>10/03/2024 - S3</v>
                </pt>
                <pt idx="24">
                  <v>11/03/2024 - S1</v>
                </pt>
                <pt idx="25">
                  <v>11/03/2024 - S2</v>
                </pt>
                <pt idx="26">
                  <v>11/03/2024 - S3</v>
                </pt>
                <pt idx="27">
                  <v>12/03/2024 - S1</v>
                </pt>
                <pt idx="28">
                  <v>12/03/2024 - S2</v>
                </pt>
                <pt idx="29">
                  <v>12/03/2024 - S3</v>
                </pt>
                <pt idx="30">
                  <v>13/03/2024 - S1</v>
                </pt>
                <pt idx="31">
                  <v>13/03/2024 - S2</v>
                </pt>
                <pt idx="32">
                  <v>13/03/2024 - S3</v>
                </pt>
                <pt idx="33">
                  <v>18/03/2024 - S1</v>
                </pt>
                <pt idx="34">
                  <v>18/03/2024 - S2</v>
                </pt>
                <pt idx="35">
                  <v>18/03/2024 - S3</v>
                </pt>
                <pt idx="36">
                  <v>19/03/2024 - S1</v>
                </pt>
                <pt idx="37">
                  <v>19/03/2024 - S2</v>
                </pt>
                <pt idx="38">
                  <v>19/03/2024 - S3</v>
                </pt>
                <pt idx="39">
                  <v>20/03/2024 - S1</v>
                </pt>
                <pt idx="40">
                  <v>20/03/2024 - S2</v>
                </pt>
                <pt idx="41">
                  <v>21/03/2024 - S1</v>
                </pt>
                <pt idx="42">
                  <v>21/03/2024 - S2</v>
                </pt>
                <pt idx="43">
                  <v>21/03/2024 - S3</v>
                </pt>
                <pt idx="44">
                  <v>22/03/2024 - S1</v>
                </pt>
                <pt idx="45">
                  <v>23/03/2024 - S1</v>
                </pt>
                <pt idx="46">
                  <v>23/03/2024 - S2</v>
                </pt>
                <pt idx="47">
                  <v>23/03/2024 - S3</v>
                </pt>
                <pt idx="48">
                  <v>24/03/2024 - S1</v>
                </pt>
              </strCache>
            </strRef>
          </cat>
          <val>
            <numRef>
              <f>Trends!$F$3:$F$51</f>
              <numCache>
                <formatCode>General</formatCode>
                <ptCount val="49"/>
                <pt idx="0">
                  <v>32.92</v>
                </pt>
                <pt idx="1">
                  <v>37.85</v>
                </pt>
                <pt idx="2">
                  <v>30.88</v>
                </pt>
                <pt idx="3">
                  <v>29.28</v>
                </pt>
                <pt idx="4">
                  <v>23.76</v>
                </pt>
                <pt idx="5">
                  <formatCode>0.00</formatCode>
                  <v>23.18</v>
                </pt>
                <pt idx="6">
                  <v>22.74</v>
                </pt>
                <pt idx="7">
                  <v>24.96</v>
                </pt>
                <pt idx="8">
                  <v>23.06</v>
                </pt>
                <pt idx="9">
                  <v>22.35</v>
                </pt>
                <pt idx="10">
                  <v>22.36</v>
                </pt>
                <pt idx="11">
                  <v>27.65</v>
                </pt>
                <pt idx="12">
                  <v>21.43</v>
                </pt>
                <pt idx="13">
                  <v>24.12</v>
                </pt>
                <pt idx="14">
                  <v>23.89</v>
                </pt>
                <pt idx="15">
                  <v>22.52</v>
                </pt>
                <pt idx="16">
                  <v>24.82</v>
                </pt>
                <pt idx="17">
                  <v>27.14</v>
                </pt>
                <pt idx="18">
                  <v>27.02</v>
                </pt>
                <pt idx="19">
                  <v>22.33</v>
                </pt>
                <pt idx="20">
                  <v>32.84</v>
                </pt>
                <pt idx="21">
                  <v>27.33</v>
                </pt>
                <pt idx="22">
                  <v>21.9</v>
                </pt>
                <pt idx="23">
                  <v>23.18</v>
                </pt>
                <pt idx="24">
                  <v>22.04</v>
                </pt>
                <pt idx="25">
                  <v>27.48</v>
                </pt>
                <pt idx="26">
                  <v>27.27</v>
                </pt>
                <pt idx="27">
                  <v>21.38</v>
                </pt>
                <pt idx="28">
                  <v>30.08</v>
                </pt>
                <pt idx="29">
                  <v>25.44</v>
                </pt>
                <pt idx="30">
                  <v>16.87</v>
                </pt>
                <pt idx="31">
                  <v>20.44</v>
                </pt>
                <pt idx="32">
                  <v>22.22</v>
                </pt>
                <pt idx="33">
                  <v>17.61</v>
                </pt>
                <pt idx="34">
                  <v>30.38</v>
                </pt>
                <pt idx="35">
                  <v>23.56</v>
                </pt>
                <pt idx="36">
                  <v>21.17</v>
                </pt>
                <pt idx="37">
                  <v>28.92</v>
                </pt>
                <pt idx="38">
                  <v>25.77</v>
                </pt>
                <pt idx="39">
                  <v>23.05</v>
                </pt>
                <pt idx="40">
                  <v>30.16</v>
                </pt>
                <pt idx="41">
                  <v>20.73</v>
                </pt>
                <pt idx="42">
                  <v>29.77</v>
                </pt>
                <pt idx="43">
                  <v>25.98</v>
                </pt>
                <pt idx="44">
                  <v>94.93000000000001</v>
                </pt>
                <pt idx="45">
                  <v>58.44</v>
                </pt>
                <pt idx="46">
                  <v>63.51</v>
                </pt>
                <pt idx="47">
                  <v>64.02</v>
                </pt>
                <pt idx="48">
                  <v>63.32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23"/>
        <overlap val="-35"/>
        <axId val="1582925936"/>
        <axId val="1468689472"/>
      </barChart>
      <catAx>
        <axId val="1582925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68689472"/>
        <crosses val="autoZero"/>
        <auto val="1"/>
        <lblAlgn val="ctr"/>
        <lblOffset val="100"/>
        <noMultiLvlLbl val="0"/>
      </catAx>
      <valAx>
        <axId val="146868947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2925936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Idle Loss%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800" b="1" i="0" strike="noStrike" kern="1200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noFill xmlns:a="http://schemas.openxmlformats.org/drawingml/2006/main"/>
            <a:ln xmlns:a="http://schemas.openxmlformats.org/drawingml/2006/main" w="25400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cat>
            <strRef>
              <f>Trends!$H$3:$H$51</f>
              <strCache>
                <ptCount val="49"/>
                <pt idx="0">
                  <v>02/03/2024 - S1</v>
                </pt>
                <pt idx="1">
                  <v>02/03/2024 - S2</v>
                </pt>
                <pt idx="2">
                  <v>02/03/2024 - S3</v>
                </pt>
                <pt idx="3">
                  <v>03/03/2024 - S1</v>
                </pt>
                <pt idx="4">
                  <v>03/03/2024 - S2</v>
                </pt>
                <pt idx="5">
                  <v>03/03/2024 - S3</v>
                </pt>
                <pt idx="6">
                  <v>04/03/2024 - S1</v>
                </pt>
                <pt idx="7">
                  <v>04/03/2024 - S2</v>
                </pt>
                <pt idx="8">
                  <v>04/03/2024 - S3</v>
                </pt>
                <pt idx="9">
                  <v>05/03/2024 - S1</v>
                </pt>
                <pt idx="10">
                  <v>05/03/2024 - S2</v>
                </pt>
                <pt idx="11">
                  <v>05/03/2024 - S3</v>
                </pt>
                <pt idx="12">
                  <v>06/03/2024 - S1</v>
                </pt>
                <pt idx="13">
                  <v>06/03/2024 - S2</v>
                </pt>
                <pt idx="14">
                  <v>06/03/2024 - S3</v>
                </pt>
                <pt idx="15">
                  <v>07/03/2024 - S1</v>
                </pt>
                <pt idx="16">
                  <v>07/03/2024 - S2</v>
                </pt>
                <pt idx="17">
                  <v>07/03/2024 - S3</v>
                </pt>
                <pt idx="18">
                  <v>09/03/2024 - S1</v>
                </pt>
                <pt idx="19">
                  <v>09/03/2024 - S2</v>
                </pt>
                <pt idx="20">
                  <v>09/03/2024 - S3</v>
                </pt>
                <pt idx="21">
                  <v>10/03/2024 - S1</v>
                </pt>
                <pt idx="22">
                  <v>10/03/2024 - S2</v>
                </pt>
                <pt idx="23">
                  <v>10/03/2024 - S3</v>
                </pt>
                <pt idx="24">
                  <v>11/03/2024 - S1</v>
                </pt>
                <pt idx="25">
                  <v>11/03/2024 - S2</v>
                </pt>
                <pt idx="26">
                  <v>11/03/2024 - S3</v>
                </pt>
                <pt idx="27">
                  <v>12/03/2024 - S1</v>
                </pt>
                <pt idx="28">
                  <v>12/03/2024 - S2</v>
                </pt>
                <pt idx="29">
                  <v>12/03/2024 - S3</v>
                </pt>
                <pt idx="30">
                  <v>13/03/2024 - S1</v>
                </pt>
                <pt idx="31">
                  <v>13/03/2024 - S2</v>
                </pt>
                <pt idx="32">
                  <v>13/03/2024 - S3</v>
                </pt>
                <pt idx="33">
                  <v>18/03/2024 - S1</v>
                </pt>
                <pt idx="34">
                  <v>18/03/2024 - S2</v>
                </pt>
                <pt idx="35">
                  <v>18/03/2024 - S3</v>
                </pt>
                <pt idx="36">
                  <v>19/03/2024 - S1</v>
                </pt>
                <pt idx="37">
                  <v>19/03/2024 - S2</v>
                </pt>
                <pt idx="38">
                  <v>19/03/2024 - S3</v>
                </pt>
                <pt idx="39">
                  <v>20/03/2024 - S1</v>
                </pt>
                <pt idx="40">
                  <v>20/03/2024 - S2</v>
                </pt>
                <pt idx="41">
                  <v>21/03/2024 - S1</v>
                </pt>
                <pt idx="42">
                  <v>21/03/2024 - S2</v>
                </pt>
                <pt idx="43">
                  <v>21/03/2024 - S3</v>
                </pt>
                <pt idx="44">
                  <v>22/03/2024 - S1</v>
                </pt>
                <pt idx="45">
                  <v>23/03/2024 - S1</v>
                </pt>
                <pt idx="46">
                  <v>23/03/2024 - S2</v>
                </pt>
                <pt idx="47">
                  <v>23/03/2024 - S3</v>
                </pt>
                <pt idx="48">
                  <v>24/03/2024 - S1</v>
                </pt>
              </strCache>
            </strRef>
          </cat>
          <val>
            <numRef>
              <f>Trends!$I$3:$I$51</f>
              <numCache>
                <formatCode>General</formatCode>
                <ptCount val="49"/>
                <pt idx="0">
                  <v>1.38</v>
                </pt>
                <pt idx="1">
                  <v>0.76</v>
                </pt>
                <pt idx="2">
                  <v>1.23</v>
                </pt>
                <pt idx="3">
                  <v>1.89</v>
                </pt>
                <pt idx="4">
                  <v>1.43</v>
                </pt>
                <pt idx="5">
                  <v>1.72</v>
                </pt>
                <pt idx="6">
                  <v>2.54</v>
                </pt>
                <pt idx="7">
                  <v>1.68</v>
                </pt>
                <pt idx="8">
                  <v>1.59</v>
                </pt>
                <pt idx="9">
                  <v>2.91</v>
                </pt>
                <pt idx="10">
                  <v>1.89</v>
                </pt>
                <pt idx="11">
                  <v>1.59</v>
                </pt>
                <pt idx="12">
                  <v>1.77</v>
                </pt>
                <pt idx="13">
                  <v>1.59</v>
                </pt>
                <pt idx="14">
                  <v>1.98</v>
                </pt>
                <pt idx="15">
                  <v>2.95</v>
                </pt>
                <pt idx="16">
                  <v>2.46</v>
                </pt>
                <pt idx="17">
                  <v>1.87</v>
                </pt>
                <pt idx="18">
                  <v>1.91</v>
                </pt>
                <pt idx="19">
                  <v>2.19</v>
                </pt>
                <pt idx="20">
                  <v>1.86</v>
                </pt>
                <pt idx="21">
                  <v>2.14</v>
                </pt>
                <pt idx="22">
                  <v>2.02</v>
                </pt>
                <pt idx="23">
                  <v>2.33</v>
                </pt>
                <pt idx="24">
                  <v>2.37</v>
                </pt>
                <pt idx="25">
                  <v>1.75</v>
                </pt>
                <pt idx="26">
                  <v>2.16</v>
                </pt>
                <pt idx="27">
                  <v>2.24</v>
                </pt>
                <pt idx="28">
                  <v>2.3</v>
                </pt>
                <pt idx="29">
                  <v>2.01</v>
                </pt>
                <pt idx="30">
                  <v>2.95</v>
                </pt>
                <pt idx="31">
                  <v>2.93</v>
                </pt>
                <pt idx="32">
                  <v>2.84</v>
                </pt>
                <pt idx="33">
                  <v>2.84</v>
                </pt>
                <pt idx="34">
                  <v>3.31</v>
                </pt>
                <pt idx="35">
                  <v>2.29</v>
                </pt>
                <pt idx="36">
                  <v>2.64</v>
                </pt>
                <pt idx="37">
                  <v>3.92</v>
                </pt>
                <pt idx="38">
                  <v>2.95</v>
                </pt>
                <pt idx="39">
                  <v>4.28</v>
                </pt>
                <pt idx="40">
                  <v>4.38</v>
                </pt>
                <pt idx="41">
                  <v>4.39</v>
                </pt>
                <pt idx="42">
                  <v>2.71</v>
                </pt>
                <pt idx="43">
                  <v>2.85</v>
                </pt>
                <pt idx="44">
                  <v>0.07000000000000001</v>
                </pt>
                <pt idx="45">
                  <v>0.62</v>
                </pt>
                <pt idx="46">
                  <v>1.3</v>
                </pt>
                <pt idx="47">
                  <v>0.65</v>
                </pt>
                <pt idx="48">
                  <v>0.53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23"/>
        <overlap val="-35"/>
        <axId val="1582925936"/>
        <axId val="1468689472"/>
      </barChart>
      <catAx>
        <axId val="1582925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68689472"/>
        <crosses val="autoZero"/>
        <auto val="1"/>
        <lblAlgn val="ctr"/>
        <lblOffset val="100"/>
        <noMultiLvlLbl val="0"/>
      </catAx>
      <valAx>
        <axId val="146868947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2925936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eb/100spindle/hour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800" b="1" i="0" strike="noStrike" kern="1200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noFill xmlns:a="http://schemas.openxmlformats.org/drawingml/2006/main"/>
            <a:ln xmlns:a="http://schemas.openxmlformats.org/drawingml/2006/main" w="25400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cat>
            <strRef>
              <f>Trends!$K$3:$K$51</f>
              <strCache>
                <ptCount val="49"/>
                <pt idx="0">
                  <v>02/03/2024 - S1</v>
                </pt>
                <pt idx="1">
                  <v>02/03/2024 - S2</v>
                </pt>
                <pt idx="2">
                  <v>02/03/2024 - S3</v>
                </pt>
                <pt idx="3">
                  <v>03/03/2024 - S1</v>
                </pt>
                <pt idx="4">
                  <v>03/03/2024 - S2</v>
                </pt>
                <pt idx="5">
                  <v>03/03/2024 - S3</v>
                </pt>
                <pt idx="6">
                  <v>04/03/2024 - S1</v>
                </pt>
                <pt idx="7">
                  <v>04/03/2024 - S2</v>
                </pt>
                <pt idx="8">
                  <v>04/03/2024 - S3</v>
                </pt>
                <pt idx="9">
                  <v>05/03/2024 - S1</v>
                </pt>
                <pt idx="10">
                  <v>05/03/2024 - S2</v>
                </pt>
                <pt idx="11">
                  <v>05/03/2024 - S3</v>
                </pt>
                <pt idx="12">
                  <v>06/03/2024 - S1</v>
                </pt>
                <pt idx="13">
                  <v>06/03/2024 - S2</v>
                </pt>
                <pt idx="14">
                  <v>06/03/2024 - S3</v>
                </pt>
                <pt idx="15">
                  <v>07/03/2024 - S1</v>
                </pt>
                <pt idx="16">
                  <v>07/03/2024 - S2</v>
                </pt>
                <pt idx="17">
                  <v>07/03/2024 - S3</v>
                </pt>
                <pt idx="18">
                  <v>09/03/2024 - S1</v>
                </pt>
                <pt idx="19">
                  <v>09/03/2024 - S2</v>
                </pt>
                <pt idx="20">
                  <v>09/03/2024 - S3</v>
                </pt>
                <pt idx="21">
                  <v>10/03/2024 - S1</v>
                </pt>
                <pt idx="22">
                  <v>10/03/2024 - S2</v>
                </pt>
                <pt idx="23">
                  <v>10/03/2024 - S3</v>
                </pt>
                <pt idx="24">
                  <v>11/03/2024 - S1</v>
                </pt>
                <pt idx="25">
                  <v>11/03/2024 - S2</v>
                </pt>
                <pt idx="26">
                  <v>11/03/2024 - S3</v>
                </pt>
                <pt idx="27">
                  <v>12/03/2024 - S1</v>
                </pt>
                <pt idx="28">
                  <v>12/03/2024 - S2</v>
                </pt>
                <pt idx="29">
                  <v>12/03/2024 - S3</v>
                </pt>
                <pt idx="30">
                  <v>13/03/2024 - S1</v>
                </pt>
                <pt idx="31">
                  <v>13/03/2024 - S2</v>
                </pt>
                <pt idx="32">
                  <v>13/03/2024 - S3</v>
                </pt>
                <pt idx="33">
                  <v>18/03/2024 - S1</v>
                </pt>
                <pt idx="34">
                  <v>18/03/2024 - S2</v>
                </pt>
                <pt idx="35">
                  <v>18/03/2024 - S3</v>
                </pt>
                <pt idx="36">
                  <v>19/03/2024 - S1</v>
                </pt>
                <pt idx="37">
                  <v>19/03/2024 - S2</v>
                </pt>
                <pt idx="38">
                  <v>19/03/2024 - S3</v>
                </pt>
                <pt idx="39">
                  <v>20/03/2024 - S1</v>
                </pt>
                <pt idx="40">
                  <v>20/03/2024 - S2</v>
                </pt>
                <pt idx="41">
                  <v>21/03/2024 - S1</v>
                </pt>
                <pt idx="42">
                  <v>21/03/2024 - S2</v>
                </pt>
                <pt idx="43">
                  <v>21/03/2024 - S3</v>
                </pt>
                <pt idx="44">
                  <v>22/03/2024 - S1</v>
                </pt>
                <pt idx="45">
                  <v>23/03/2024 - S1</v>
                </pt>
                <pt idx="46">
                  <v>23/03/2024 - S2</v>
                </pt>
                <pt idx="47">
                  <v>23/03/2024 - S3</v>
                </pt>
                <pt idx="48">
                  <v>24/03/2024 - S1</v>
                </pt>
              </strCache>
            </strRef>
          </cat>
          <val>
            <numRef>
              <f>Trends!$L$3:$L$51</f>
              <numCache>
                <formatCode>General</formatCode>
                <ptCount val="49"/>
                <pt idx="0">
                  <v>22.46</v>
                </pt>
                <pt idx="1">
                  <v>19.76</v>
                </pt>
                <pt idx="2">
                  <v>20.43</v>
                </pt>
                <pt idx="3">
                  <v>21.11</v>
                </pt>
                <pt idx="4">
                  <v>20.97</v>
                </pt>
                <pt idx="5">
                  <v>21.21</v>
                </pt>
                <pt idx="6">
                  <v>22.84</v>
                </pt>
                <pt idx="7">
                  <v>23.76</v>
                </pt>
                <pt idx="8">
                  <v>20.54</v>
                </pt>
                <pt idx="9">
                  <v>22.93</v>
                </pt>
                <pt idx="10">
                  <v>21.64</v>
                </pt>
                <pt idx="11">
                  <v>22.86</v>
                </pt>
                <pt idx="12">
                  <v>23.09</v>
                </pt>
                <pt idx="13">
                  <v>22.12</v>
                </pt>
                <pt idx="14">
                  <v>22.87</v>
                </pt>
                <pt idx="15">
                  <v>23.81</v>
                </pt>
                <pt idx="16">
                  <v>23.76</v>
                </pt>
                <pt idx="17">
                  <v>20.51</v>
                </pt>
                <pt idx="18">
                  <v>20.55</v>
                </pt>
                <pt idx="19">
                  <v>23.5</v>
                </pt>
                <pt idx="20">
                  <v>21.45</v>
                </pt>
                <pt idx="21">
                  <v>22.44</v>
                </pt>
                <pt idx="22">
                  <v>19.45</v>
                </pt>
                <pt idx="23">
                  <v>19.01</v>
                </pt>
                <pt idx="24">
                  <v>19.97</v>
                </pt>
                <pt idx="25">
                  <v>21.13</v>
                </pt>
                <pt idx="26">
                  <v>21.19</v>
                </pt>
                <pt idx="27">
                  <v>21.39</v>
                </pt>
                <pt idx="28">
                  <v>21.23</v>
                </pt>
                <pt idx="29">
                  <v>18.6</v>
                </pt>
                <pt idx="30">
                  <v>23.02</v>
                </pt>
                <pt idx="31">
                  <v>23.33</v>
                </pt>
                <pt idx="32">
                  <v>25.24</v>
                </pt>
                <pt idx="33">
                  <v>26.45</v>
                </pt>
                <pt idx="34">
                  <v>26.73</v>
                </pt>
                <pt idx="35">
                  <v>21.62</v>
                </pt>
                <pt idx="36">
                  <v>22.74</v>
                </pt>
                <pt idx="37">
                  <v>25.28</v>
                </pt>
                <pt idx="38">
                  <v>21.23</v>
                </pt>
                <pt idx="39">
                  <v>24.15</v>
                </pt>
                <pt idx="40">
                  <v>24.6</v>
                </pt>
                <pt idx="41">
                  <v>23.72</v>
                </pt>
                <pt idx="42">
                  <v>23.04</v>
                </pt>
                <pt idx="43">
                  <v>22.19</v>
                </pt>
                <pt idx="44">
                  <v>27.22</v>
                </pt>
                <pt idx="45">
                  <v>22.38</v>
                </pt>
                <pt idx="46">
                  <v>27.59</v>
                </pt>
                <pt idx="47">
                  <v>21.9</v>
                </pt>
                <pt idx="48">
                  <v>21.97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23"/>
        <overlap val="-35"/>
        <axId val="1582925936"/>
        <axId val="1468689472"/>
      </barChart>
      <catAx>
        <axId val="1582925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68689472"/>
        <crosses val="autoZero"/>
        <auto val="1"/>
        <lblAlgn val="ctr"/>
        <lblOffset val="100"/>
        <noMultiLvlLbl val="0"/>
      </catAx>
      <valAx>
        <axId val="146868947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292593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Avg</a:t>
            </a:r>
            <a:r>
              <a:rPr lang="en-US" sz="1400" b="1" baseline="0"/>
              <a:t xml:space="preserve"> number of doffs per frame</a:t>
            </a:r>
            <a:endParaRPr lang="en-US" sz="1400" b="1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/>
      <bar3D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([1]Summary!$B$21,[1]Summary!$E$21,[1]Summary!$H$21)</f>
              <strCache>
                <ptCount val="3"/>
                <pt idx="0">
                  <v>R/A</v>
                </pt>
                <pt idx="1">
                  <v>R/B</v>
                </pt>
                <pt idx="2">
                  <v>R/C</v>
                </pt>
              </strCache>
            </strRef>
          </cat>
          <val>
            <numRef>
              <f>(Summary!$D$30,Summary!$G$30,Summary!$J$30)</f>
              <numCache>
                <formatCode>0</formatCode>
                <ptCount val="3"/>
                <pt idx="0">
                  <v>6.151515151515151</v>
                </pt>
                <pt idx="1">
                  <v>9.65625</v>
                </pt>
                <pt idx="2">
                  <v>9.5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633979248"/>
        <axId val="1632180096"/>
      </bar3DChart>
      <catAx>
        <axId val="1633979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32180096"/>
        <crosses val="autoZero"/>
        <auto val="1"/>
        <lblAlgn val="ctr"/>
        <lblOffset val="100"/>
        <noMultiLvlLbl val="0"/>
      </catAx>
      <valAx>
        <axId val="1632180096"/>
        <scaling>
          <orientation val="minMax"/>
          <max val="14"/>
          <min val="8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33979248"/>
        <crosses val="autoZero"/>
        <crossBetween val="between"/>
        <majorUnit val="1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Avg</a:t>
            </a:r>
            <a:r>
              <a:rPr lang="en-US" sz="1400" b="1" baseline="0"/>
              <a:t xml:space="preserve"> doff changeover minutes</a:t>
            </a:r>
            <a:endParaRPr lang="en-US" sz="1400" b="1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/>
      <bar3D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([1]Summary!$B$21,[1]Summary!$E$21,[1]Summary!$H$21)</f>
              <strCache>
                <ptCount val="3"/>
                <pt idx="0">
                  <v>R/A</v>
                </pt>
                <pt idx="1">
                  <v>R/B</v>
                </pt>
                <pt idx="2">
                  <v>R/C</v>
                </pt>
              </strCache>
            </strRef>
          </cat>
          <val>
            <numRef>
              <f>(Summary!$C$31,Summary!$F$31,Summary!$I$31)</f>
              <numCache>
                <formatCode>_(* #,##0.0_);_(* \(#,##0.0\);_(* "-"??_);_(@_)</formatCode>
                <ptCount val="3"/>
                <pt idx="0">
                  <v>1.206060606060606</v>
                </pt>
                <pt idx="1">
                  <v>1.846875</v>
                </pt>
                <pt idx="2">
                  <v>7.621874999999999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633979248"/>
        <axId val="1632180096"/>
      </bar3DChart>
      <catAx>
        <axId val="1633979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32180096"/>
        <crosses val="autoZero"/>
        <auto val="1"/>
        <lblAlgn val="ctr"/>
        <lblOffset val="100"/>
        <noMultiLvlLbl val="0"/>
      </catAx>
      <valAx>
        <axId val="1632180096"/>
        <scaling>
          <orientation val="minMax"/>
          <max val="12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_);_(* \(#,##0.0\);_(* &quot;-&quot;??_);_(@_)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33979248"/>
        <crosses val="autoZero"/>
        <crossBetween val="between"/>
        <majorUnit val="1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Avg</a:t>
            </a:r>
            <a:r>
              <a:rPr lang="en-US" sz="1400" b="1" baseline="0"/>
              <a:t xml:space="preserve"> number of breakage per frame</a:t>
            </a:r>
            <a:endParaRPr lang="en-US" sz="1400" b="1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/>
      <bar3D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([1]Summary!$B$21,[1]Summary!$E$21,[1]Summary!$H$21)</f>
              <strCache>
                <ptCount val="3"/>
                <pt idx="0">
                  <v>R/A</v>
                </pt>
                <pt idx="1">
                  <v>R/B</v>
                </pt>
                <pt idx="2">
                  <v>R/C</v>
                </pt>
              </strCache>
            </strRef>
          </cat>
          <val>
            <numRef>
              <f>(Summary!$D$33,Summary!$G$33,Summary!$J$33)</f>
              <numCache>
                <formatCode>0</formatCode>
                <ptCount val="3"/>
                <pt idx="0">
                  <v>78.66666666666667</v>
                </pt>
                <pt idx="1">
                  <v>180.96875</v>
                </pt>
                <pt idx="2">
                  <v>136.6363636363636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633979248"/>
        <axId val="1632180096"/>
      </bar3DChart>
      <catAx>
        <axId val="1633979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32180096"/>
        <crosses val="autoZero"/>
        <auto val="1"/>
        <lblAlgn val="ctr"/>
        <lblOffset val="100"/>
        <noMultiLvlLbl val="0"/>
      </catAx>
      <valAx>
        <axId val="1632180096"/>
        <scaling>
          <orientation val="minMax"/>
          <max val="300"/>
          <min val="1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33979248"/>
        <crosses val="autoZero"/>
        <crossBetween val="between"/>
        <majorUnit val="2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Avg</a:t>
            </a:r>
            <a:r>
              <a:rPr lang="en-US" sz="1400" b="1" baseline="0"/>
              <a:t xml:space="preserve"> stop minutes per frame</a:t>
            </a:r>
            <a:endParaRPr lang="en-US" sz="1400" b="1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/>
      <bar3D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([1]Summary!$B$21,[1]Summary!$E$21,[1]Summary!$H$21)</f>
              <strCache>
                <ptCount val="3"/>
                <pt idx="0">
                  <v>R/A</v>
                </pt>
                <pt idx="1">
                  <v>R/B</v>
                </pt>
                <pt idx="2">
                  <v>R/C</v>
                </pt>
              </strCache>
            </strRef>
          </cat>
          <val>
            <numRef>
              <f>(Summary!$D$32,Summary!$G$32,Summary!$J$32)</f>
              <numCache>
                <formatCode>0</formatCode>
                <ptCount val="3"/>
                <pt idx="0">
                  <v>310.160606060606</v>
                </pt>
                <pt idx="1">
                  <v>190.5</v>
                </pt>
                <pt idx="2">
                  <v>188.9878787878788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633979248"/>
        <axId val="1632180096"/>
      </bar3DChart>
      <catAx>
        <axId val="1633979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32180096"/>
        <crosses val="autoZero"/>
        <auto val="1"/>
        <lblAlgn val="ctr"/>
        <lblOffset val="100"/>
        <noMultiLvlLbl val="0"/>
      </catAx>
      <valAx>
        <axId val="1632180096"/>
        <scaling>
          <orientation val="minMax"/>
          <max val="150"/>
          <min val="4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33979248"/>
        <crosses val="autoZero"/>
        <crossBetween val="between"/>
        <majorUnit val="2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Frame wise efficiency as on 13.03.2024</a:t>
            </a:r>
          </a:p>
        </rich>
      </tx>
      <layout>
        <manualLayout>
          <xMode val="edge"/>
          <yMode val="edge"/>
          <wMode val="factor"/>
          <hMode val="factor"/>
          <x val="0.2927279649546857"/>
          <y val="0.0370370370370370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800" b="1" i="0" strike="noStrike" kern="1200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noFill xmlns:a="http://schemas.openxmlformats.org/drawingml/2006/main"/>
            <a:ln xmlns:a="http://schemas.openxmlformats.org/drawingml/2006/main" w="25400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Kg!$D$2:$D$33</f>
              <numCache>
                <formatCode>0.0</formatCode>
                <ptCount val="32"/>
                <pt idx="0">
                  <v>0.02333333333333333</v>
                </pt>
                <pt idx="1">
                  <v>0.02333333333333333</v>
                </pt>
                <pt idx="2">
                  <v>0.02</v>
                </pt>
                <pt idx="3">
                  <v>0</v>
                </pt>
                <pt idx="4">
                  <v>0</v>
                </pt>
                <pt idx="5">
                  <v>0.425</v>
                </pt>
                <pt idx="6">
                  <v>84.46666666666667</v>
                </pt>
                <pt idx="7">
                  <v>83.55</v>
                </pt>
                <pt idx="8">
                  <v>80.47</v>
                </pt>
                <pt idx="9">
                  <v>56.34666666666666</v>
                </pt>
                <pt idx="10">
                  <v>84.76666666666667</v>
                </pt>
                <pt idx="11">
                  <v>55.51333333333334</v>
                </pt>
                <pt idx="12">
                  <v>74.58</v>
                </pt>
                <pt idx="13">
                  <v>80.55666666666667</v>
                </pt>
                <pt idx="14">
                  <v>81.55333333333333</v>
                </pt>
                <pt idx="15">
                  <formatCode>General</formatCode>
                  <v>80.455</v>
                </pt>
                <pt idx="16">
                  <v>31.92</v>
                </pt>
                <pt idx="17">
                  <v>20.58</v>
                </pt>
                <pt idx="18">
                  <v>87.38666666666666</v>
                </pt>
                <pt idx="19">
                  <v>86.19666666666667</v>
                </pt>
                <pt idx="20">
                  <v>87.57333333333332</v>
                </pt>
                <pt idx="21">
                  <v>86.31999999999999</v>
                </pt>
                <pt idx="22">
                  <v>56.71333333333333</v>
                </pt>
                <pt idx="23">
                  <v>56.06</v>
                </pt>
                <pt idx="24">
                  <v>57.76666666666667</v>
                </pt>
                <pt idx="25">
                  <v>57.51</v>
                </pt>
                <pt idx="26">
                  <v>54.56999999999999</v>
                </pt>
                <pt idx="27">
                  <v>52.35666666666667</v>
                </pt>
                <pt idx="28">
                  <v>25.42333333333333</v>
                </pt>
                <pt idx="29">
                  <formatCode>General</formatCode>
                  <v>27.86333333333333</v>
                </pt>
                <pt idx="30">
                  <v>0</v>
                </pt>
                <pt idx="31">
                  <formatCode>General</formatCode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64"/>
        <overlap val="-35"/>
        <axId val="47891584"/>
        <axId val="142258368"/>
      </barChart>
      <catAx>
        <axId val="47891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0" b="1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2258368"/>
        <crosses val="autoZero"/>
        <auto val="1"/>
        <lblAlgn val="ctr"/>
        <lblOffset val="100"/>
        <noMultiLvlLbl val="0"/>
      </catAx>
      <valAx>
        <axId val="142258368"/>
        <scaling>
          <orientation val="minMax"/>
          <max val="100"/>
          <min val="20"/>
        </scaling>
        <delete val="0"/>
        <axPos val="l"/>
        <numFmt formatCode="0.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0" b="1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78915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Frame wise converted production as on 13.03.2024</a:t>
            </a:r>
          </a:p>
        </rich>
      </tx>
      <layout>
        <manualLayout>
          <xMode val="edge"/>
          <yMode val="edge"/>
          <wMode val="factor"/>
          <hMode val="factor"/>
          <x val="0.2973656287712969"/>
          <y val="0.0416666666666666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800" b="1" i="0" strike="noStrike" kern="1200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noFill xmlns:a="http://schemas.openxmlformats.org/drawingml/2006/main"/>
            <a:ln xmlns:a="http://schemas.openxmlformats.org/drawingml/2006/main" w="25400" cap="flat" cmpd="sng" algn="ctr">
              <a:solidFill>
                <a:schemeClr val="accent1"/>
              </a:solidFill>
              <a:prstDash val="solid"/>
              <a:miter lim="800000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Kg!$J$2:$J$33</f>
              <numCache>
                <formatCode>0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6.00796</v>
                </pt>
                <pt idx="6">
                  <v>2122.32255</v>
                </pt>
                <pt idx="7">
                  <v>2118.55836</v>
                </pt>
                <pt idx="8">
                  <v>590.7</v>
                </pt>
                <pt idx="9">
                  <v>1303.72</v>
                </pt>
                <pt idx="10">
                  <v>1876.71</v>
                </pt>
                <pt idx="11">
                  <v>1245.88</v>
                </pt>
                <pt idx="12">
                  <v>2318.2752</v>
                </pt>
                <pt idx="13">
                  <v>2469.68808</v>
                </pt>
                <pt idx="14">
                  <v>2554.12416</v>
                </pt>
                <pt idx="15">
                  <v>2436.38376</v>
                </pt>
                <pt idx="16">
                  <v>655.86288</v>
                </pt>
                <pt idx="17">
                  <v>328.0871999999999</v>
                </pt>
                <pt idx="18">
                  <v>1906.78</v>
                </pt>
                <pt idx="19">
                  <v>1870.77</v>
                </pt>
                <pt idx="20">
                  <v>1869.52</v>
                </pt>
                <pt idx="21">
                  <v>1872.51</v>
                </pt>
                <pt idx="22">
                  <v>1247.92</v>
                </pt>
                <pt idx="23">
                  <v>1207.14</v>
                </pt>
                <pt idx="24">
                  <v>1271.36</v>
                </pt>
                <pt idx="25">
                  <v>1252.47</v>
                </pt>
                <pt idx="26">
                  <v>1200.61</v>
                </pt>
                <pt idx="27">
                  <v>1169.37</v>
                </pt>
                <pt idx="28">
                  <v>584.26</v>
                </pt>
                <pt idx="29">
                  <v>646.28</v>
                </pt>
                <pt idx="30">
                  <v>0</v>
                </pt>
                <pt idx="3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64"/>
        <overlap val="-35"/>
        <axId val="1869752799"/>
        <axId val="1872488463"/>
      </barChart>
      <catAx>
        <axId val="1869752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0" b="1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72488463"/>
        <crosses val="autoZero"/>
        <auto val="1"/>
        <lblAlgn val="ctr"/>
        <lblOffset val="100"/>
        <noMultiLvlLbl val="0"/>
      </catAx>
      <valAx>
        <axId val="1872488463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752799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Frame</a:t>
            </a:r>
            <a:r>
              <a:rPr lang="en-US" b="1" baseline="0"/>
              <a:t xml:space="preserve"> wise ends breakage as on 13.03.2024</a:t>
            </a:r>
            <a:endParaRPr lang="en-US" b="1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800" b="1" i="0" strike="noStrike" kern="1200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1"/>
          <order val="0"/>
          <spPr>
            <a:noFill xmlns:a="http://schemas.openxmlformats.org/drawingml/2006/main"/>
            <a:ln xmlns:a="http://schemas.openxmlformats.org/drawingml/2006/main" w="25400" cap="flat" cmpd="sng" algn="ctr">
              <a:solidFill>
                <a:schemeClr val="accent2"/>
              </a:solidFill>
              <a:prstDash val="solid"/>
              <a:miter lim="800000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Breakage!$A$2:$A$33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</numCache>
            </numRef>
          </cat>
          <val>
            <numRef>
              <f>Breakage!$C$2:$C$33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4</v>
                </pt>
                <pt idx="6">
                  <v>1020</v>
                </pt>
                <pt idx="7">
                  <v>1034</v>
                </pt>
                <pt idx="8">
                  <v>216</v>
                </pt>
                <pt idx="9">
                  <v>712</v>
                </pt>
                <pt idx="10">
                  <v>1034</v>
                </pt>
                <pt idx="11">
                  <v>810</v>
                </pt>
                <pt idx="12">
                  <v>1816</v>
                </pt>
                <pt idx="13">
                  <v>1382</v>
                </pt>
                <pt idx="14">
                  <v>1406</v>
                </pt>
                <pt idx="15">
                  <v>1814</v>
                </pt>
                <pt idx="16">
                  <v>1130</v>
                </pt>
                <pt idx="17">
                  <v>226</v>
                </pt>
                <pt idx="18">
                  <v>1048</v>
                </pt>
                <pt idx="19">
                  <v>1348</v>
                </pt>
                <pt idx="20">
                  <v>1218</v>
                </pt>
                <pt idx="21">
                  <v>1112</v>
                </pt>
                <pt idx="22">
                  <v>766</v>
                </pt>
                <pt idx="23">
                  <v>1082</v>
                </pt>
                <pt idx="24">
                  <v>934</v>
                </pt>
                <pt idx="25">
                  <v>756</v>
                </pt>
                <pt idx="26">
                  <v>876</v>
                </pt>
                <pt idx="27">
                  <v>976</v>
                </pt>
                <pt idx="28">
                  <v>506</v>
                </pt>
                <pt idx="29">
                  <v>400</v>
                </pt>
                <pt idx="30">
                  <v>0</v>
                </pt>
                <pt idx="3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64"/>
        <axId val="1869752799"/>
        <axId val="1872488463"/>
      </barChart>
      <catAx>
        <axId val="1869752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0" b="1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72488463"/>
        <crosses val="autoZero"/>
        <auto val="1"/>
        <lblAlgn val="ctr"/>
        <lblOffset val="100"/>
        <noMultiLvlLbl val="0"/>
      </catAx>
      <valAx>
        <axId val="187248846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752799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min/doff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800" b="1" i="0" strike="noStrike" kern="1200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1"/>
          <order val="0"/>
          <spPr>
            <a:noFill xmlns:a="http://schemas.openxmlformats.org/drawingml/2006/main"/>
            <a:ln xmlns:a="http://schemas.openxmlformats.org/drawingml/2006/main" w="25400" cap="flat" cmpd="sng" algn="ctr">
              <a:solidFill>
                <a:schemeClr val="accent2"/>
              </a:solidFill>
              <a:prstDash val="solid"/>
              <a:miter lim="800000"/>
            </a:ln>
          </spPr>
          <invertIfNegative val="0"/>
          <cat>
            <strRef>
              <f>Trends!$B$3:$B$52</f>
              <strCache>
                <ptCount val="49"/>
                <pt idx="0">
                  <v>02/03/2024 - S1</v>
                </pt>
                <pt idx="1">
                  <v>02/03/2024 - S2</v>
                </pt>
                <pt idx="2">
                  <v>02/03/2024 - S3</v>
                </pt>
                <pt idx="3">
                  <v>03/03/2024 - S1</v>
                </pt>
                <pt idx="4">
                  <v>03/03/2024 - S2</v>
                </pt>
                <pt idx="5">
                  <v>03/03/2024 - S3</v>
                </pt>
                <pt idx="6">
                  <v>04/03/2024 - S1</v>
                </pt>
                <pt idx="7">
                  <v>04/03/2024 - S2</v>
                </pt>
                <pt idx="8">
                  <v>04/03/2024 - S3</v>
                </pt>
                <pt idx="9">
                  <v>05/03/2024 - S1</v>
                </pt>
                <pt idx="10">
                  <v>05/03/2024 - S2</v>
                </pt>
                <pt idx="11">
                  <v>05/03/2024 - S3</v>
                </pt>
                <pt idx="12">
                  <v>06/03/2024 - S1</v>
                </pt>
                <pt idx="13">
                  <v>06/03/2024 - S2</v>
                </pt>
                <pt idx="14">
                  <v>06/03/2024 - S3</v>
                </pt>
                <pt idx="15">
                  <v>07/03/2024 - S1</v>
                </pt>
                <pt idx="16">
                  <v>07/03/2024 - S2</v>
                </pt>
                <pt idx="17">
                  <v>07/03/2024 - S3</v>
                </pt>
                <pt idx="18">
                  <v>09/03/2024 - S1</v>
                </pt>
                <pt idx="19">
                  <v>09/03/2024 - S2</v>
                </pt>
                <pt idx="20">
                  <v>09/03/2024 - S3</v>
                </pt>
                <pt idx="21">
                  <v>10/03/2024 - S1</v>
                </pt>
                <pt idx="22">
                  <v>10/03/2024 - S2</v>
                </pt>
                <pt idx="23">
                  <v>10/03/2024 - S3</v>
                </pt>
                <pt idx="24">
                  <v>11/03/2024 - S1</v>
                </pt>
                <pt idx="25">
                  <v>11/03/2024 - S2</v>
                </pt>
                <pt idx="26">
                  <v>11/03/2024 - S3</v>
                </pt>
                <pt idx="27">
                  <v>12/03/2024 - S1</v>
                </pt>
                <pt idx="28">
                  <v>12/03/2024 - S2</v>
                </pt>
                <pt idx="29">
                  <v>12/03/2024 - S3</v>
                </pt>
                <pt idx="30">
                  <v>13/03/2024 - S1</v>
                </pt>
                <pt idx="31">
                  <v>13/03/2024 - S2</v>
                </pt>
                <pt idx="32">
                  <v>13/03/2024 - S3</v>
                </pt>
                <pt idx="33">
                  <v>18/03/2024 - S1</v>
                </pt>
                <pt idx="34">
                  <v>18/03/2024 - S2</v>
                </pt>
                <pt idx="35">
                  <v>18/03/2024 - S3</v>
                </pt>
                <pt idx="36">
                  <v>19/03/2024 - S1</v>
                </pt>
                <pt idx="37">
                  <v>19/03/2024 - S2</v>
                </pt>
                <pt idx="38">
                  <v>19/03/2024 - S3</v>
                </pt>
                <pt idx="39">
                  <v>20/03/2024 - S1</v>
                </pt>
                <pt idx="40">
                  <v>20/03/2024 - S2</v>
                </pt>
                <pt idx="41">
                  <v>21/03/2024 - S1</v>
                </pt>
                <pt idx="42">
                  <v>21/03/2024 - S2</v>
                </pt>
                <pt idx="43">
                  <v>21/03/2024 - S3</v>
                </pt>
                <pt idx="44">
                  <v>22/03/2024 - S1</v>
                </pt>
                <pt idx="45">
                  <v>23/03/2024 - S1</v>
                </pt>
                <pt idx="46">
                  <v>23/03/2024 - S2</v>
                </pt>
                <pt idx="47">
                  <v>23/03/2024 - S3</v>
                </pt>
                <pt idx="48">
                  <v>24/03/2024 - S1</v>
                </pt>
              </strCache>
            </strRef>
          </cat>
          <val>
            <numRef>
              <f>Trends!$C$3:$C$52</f>
              <numCache>
                <formatCode>General</formatCode>
                <ptCount val="50"/>
                <pt idx="0">
                  <v>3.9</v>
                </pt>
                <pt idx="1">
                  <v>2.9</v>
                </pt>
                <pt idx="2">
                  <v>4.1</v>
                </pt>
                <pt idx="3">
                  <v>3.8</v>
                </pt>
                <pt idx="4">
                  <v>2.8</v>
                </pt>
                <pt idx="5">
                  <v>4.4</v>
                </pt>
                <pt idx="6">
                  <v>4.1</v>
                </pt>
                <pt idx="7">
                  <v>2.9</v>
                </pt>
                <pt idx="8">
                  <v>4.1</v>
                </pt>
                <pt idx="9">
                  <v>4.4</v>
                </pt>
                <pt idx="10">
                  <v>3.2</v>
                </pt>
                <pt idx="11">
                  <v>3.1</v>
                </pt>
                <pt idx="12">
                  <v>4.2</v>
                </pt>
                <pt idx="13">
                  <v>2.7</v>
                </pt>
                <pt idx="14">
                  <v>4</v>
                </pt>
                <pt idx="15">
                  <v>4.8</v>
                </pt>
                <pt idx="16">
                  <v>3.7</v>
                </pt>
                <pt idx="17">
                  <v>2.7</v>
                </pt>
                <pt idx="18">
                  <v>3.6</v>
                </pt>
                <pt idx="19">
                  <v>4.2</v>
                </pt>
                <pt idx="20">
                  <v>3.3</v>
                </pt>
                <pt idx="21">
                  <v>4.5</v>
                </pt>
                <pt idx="22">
                  <v>4.2</v>
                </pt>
                <pt idx="23">
                  <v>5.7</v>
                </pt>
                <pt idx="24">
                  <v>4.1</v>
                </pt>
                <pt idx="25">
                  <v>2.7</v>
                </pt>
                <pt idx="26">
                  <v>2.8</v>
                </pt>
                <pt idx="27">
                  <v>4.7</v>
                </pt>
                <pt idx="28">
                  <v>3.1</v>
                </pt>
                <pt idx="29">
                  <v>2.6</v>
                </pt>
                <pt idx="30">
                  <v>5.8</v>
                </pt>
                <pt idx="31">
                  <v>5.3</v>
                </pt>
                <pt idx="32">
                  <v>2.7</v>
                </pt>
                <pt idx="33">
                  <v>5.3</v>
                </pt>
                <pt idx="34">
                  <v>3.1</v>
                </pt>
                <pt idx="35">
                  <v>4.1</v>
                </pt>
                <pt idx="36">
                  <v>5</v>
                </pt>
                <pt idx="37">
                  <v>3.1</v>
                </pt>
                <pt idx="38">
                  <v>3.2</v>
                </pt>
                <pt idx="39">
                  <v>3.8</v>
                </pt>
                <pt idx="40">
                  <v>2.6</v>
                </pt>
                <pt idx="41">
                  <v>3.6</v>
                </pt>
                <pt idx="42">
                  <v>2.6</v>
                </pt>
                <pt idx="43">
                  <v>2.8</v>
                </pt>
                <pt idx="44">
                  <v>6.7</v>
                </pt>
                <pt idx="45">
                  <v>2.7</v>
                </pt>
                <pt idx="46">
                  <v>2.7</v>
                </pt>
                <pt idx="47">
                  <v>2.8</v>
                </pt>
                <pt idx="48">
                  <v>2.7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23"/>
        <overlap val="-35"/>
        <axId val="1582925936"/>
        <axId val="1468689472"/>
      </barChart>
      <catAx>
        <axId val="1582925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68689472"/>
        <crosses val="autoZero"/>
        <auto val="1"/>
        <lblAlgn val="ctr"/>
        <lblOffset val="100"/>
        <noMultiLvlLbl val="0"/>
      </catAx>
      <valAx>
        <axId val="146868947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2925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/Relationships>
</file>

<file path=xl/drawings/drawing1.xml><?xml version="1.0" encoding="utf-8"?>
<wsDr xmlns="http://schemas.openxmlformats.org/drawingml/2006/spreadsheetDrawing">
  <twoCellAnchor>
    <from>
      <col>0</col>
      <colOff>243840</colOff>
      <row>34</row>
      <rowOff>15240</rowOff>
    </from>
    <to>
      <col>3</col>
      <colOff>53340</colOff>
      <row>48</row>
      <rowOff>105727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340658</colOff>
      <row>34</row>
      <rowOff>26894</rowOff>
    </from>
    <to>
      <col>5</col>
      <colOff>1055593</colOff>
      <row>48</row>
      <rowOff>71717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7</col>
      <colOff>35859</colOff>
      <row>34</row>
      <rowOff>17930</rowOff>
    </from>
    <to>
      <col>9</col>
      <colOff>66227</colOff>
      <row>48</row>
      <rowOff>44823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251012</colOff>
      <row>51</row>
      <rowOff>44824</rowOff>
    </from>
    <to>
      <col>3</col>
      <colOff>45608</colOff>
      <row>66</row>
      <rowOff>15745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17930</colOff>
      <row>51</row>
      <rowOff>26894</rowOff>
    </from>
    <to>
      <col>6</col>
      <colOff>27118</colOff>
      <row>65</row>
      <rowOff>139008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28574</colOff>
      <row>99</row>
      <rowOff>138898</rowOff>
    </from>
    <to>
      <col>8</col>
      <colOff>956010</colOff>
      <row>114</row>
      <rowOff>169826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1</col>
      <colOff>0</colOff>
      <row>84</row>
      <rowOff>96651</rowOff>
    </from>
    <to>
      <col>8</col>
      <colOff>940136</colOff>
      <row>98</row>
      <rowOff>223054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242047</colOff>
      <row>67</row>
      <rowOff>17928</rowOff>
    </from>
    <to>
      <col>8</col>
      <colOff>913242</colOff>
      <row>81</row>
      <rowOff>144331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10</col>
      <colOff>69215</colOff>
      <row>6</row>
      <rowOff>0</rowOff>
    </from>
    <to>
      <col>24</col>
      <colOff>33879</colOff>
      <row>18</row>
      <rowOff>121285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10</col>
      <colOff>85089</colOff>
      <row>19</row>
      <rowOff>27902</rowOff>
    </from>
    <to>
      <col>24</col>
      <colOff>27528</colOff>
      <row>35</row>
      <rowOff>51771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10</col>
      <colOff>85090</colOff>
      <row>36</row>
      <rowOff>26782</rowOff>
    </from>
    <to>
      <col>24</col>
      <colOff>49754</colOff>
      <row>50</row>
      <rowOff>82512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10</col>
      <colOff>100965</colOff>
      <row>51</row>
      <rowOff>133723</rowOff>
    </from>
    <to>
      <col>24</col>
      <colOff>65629</colOff>
      <row>66</row>
      <rowOff>17332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D:\SJIL%20Ultimoj\UltimoJJ%20analysis%20report%20as%20on%2013.03.2024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aily Hands Allocation Summary"/>
      <sheetName val="Trends"/>
      <sheetName val="Breakage"/>
      <sheetName val="M-min"/>
      <sheetName val="Kg"/>
    </sheetNames>
    <sheetDataSet>
      <sheetData sheetId="0">
        <row r="21">
          <cell r="B21" t="str">
            <v>R/A</v>
          </cell>
          <cell r="E21" t="str">
            <v>R/B</v>
          </cell>
          <cell r="H21" t="str">
            <v>R/C</v>
          </cell>
        </row>
      </sheetData>
      <sheetData sheetId="1"/>
      <sheetData sheetId="2">
        <row r="4">
          <cell r="B4" t="str">
            <v>02/03/2024 - S1</v>
          </cell>
          <cell r="C4">
            <v>3.9</v>
          </cell>
          <cell r="E4" t="str">
            <v>02/03/2024 - S1</v>
          </cell>
          <cell r="F4">
            <v>32.92</v>
          </cell>
          <cell r="H4" t="str">
            <v>02/03/2024 - S1</v>
          </cell>
          <cell r="I4">
            <v>1.38</v>
          </cell>
          <cell r="K4" t="str">
            <v>02/03/2024 - S1</v>
          </cell>
          <cell r="L4">
            <v>22.46</v>
          </cell>
        </row>
        <row r="5">
          <cell r="B5" t="str">
            <v>02/03/2024 - S2</v>
          </cell>
          <cell r="C5">
            <v>2.9</v>
          </cell>
          <cell r="E5" t="str">
            <v>02/03/2024 - S2</v>
          </cell>
          <cell r="F5">
            <v>37.85</v>
          </cell>
          <cell r="H5" t="str">
            <v>02/03/2024 - S2</v>
          </cell>
          <cell r="I5">
            <v>0.76</v>
          </cell>
          <cell r="K5" t="str">
            <v>02/03/2024 - S2</v>
          </cell>
          <cell r="L5">
            <v>19.760000000000002</v>
          </cell>
        </row>
        <row r="6">
          <cell r="B6" t="str">
            <v>02/03/2024 - S3</v>
          </cell>
          <cell r="C6">
            <v>4.0999999999999996</v>
          </cell>
          <cell r="E6" t="str">
            <v>02/03/2024 - S3</v>
          </cell>
          <cell r="F6">
            <v>30.88</v>
          </cell>
          <cell r="H6" t="str">
            <v>02/03/2024 - S3</v>
          </cell>
          <cell r="I6">
            <v>1.23</v>
          </cell>
          <cell r="K6" t="str">
            <v>02/03/2024 - S3</v>
          </cell>
          <cell r="L6">
            <v>20.43</v>
          </cell>
        </row>
        <row r="7">
          <cell r="B7" t="str">
            <v>03/03/2024 - S1</v>
          </cell>
          <cell r="C7">
            <v>3.8</v>
          </cell>
          <cell r="E7" t="str">
            <v>03/03/2024 - S1</v>
          </cell>
          <cell r="F7">
            <v>29.28</v>
          </cell>
          <cell r="H7" t="str">
            <v>03/03/2024 - S1</v>
          </cell>
          <cell r="I7">
            <v>1.89</v>
          </cell>
          <cell r="K7" t="str">
            <v>03/03/2024 - S1</v>
          </cell>
          <cell r="L7">
            <v>21.11</v>
          </cell>
        </row>
        <row r="8">
          <cell r="B8" t="str">
            <v>03/03/2024 - S2</v>
          </cell>
          <cell r="C8">
            <v>2.8</v>
          </cell>
          <cell r="E8" t="str">
            <v>03/03/2024 - S2</v>
          </cell>
          <cell r="F8">
            <v>23.76</v>
          </cell>
          <cell r="H8" t="str">
            <v>03/03/2024 - S2</v>
          </cell>
          <cell r="I8">
            <v>1.43</v>
          </cell>
          <cell r="K8" t="str">
            <v>03/03/2024 - S2</v>
          </cell>
          <cell r="L8">
            <v>20.97</v>
          </cell>
        </row>
        <row r="9">
          <cell r="B9" t="str">
            <v>03/03/2024 - S3</v>
          </cell>
          <cell r="C9">
            <v>4.4000000000000004</v>
          </cell>
          <cell r="E9" t="str">
            <v>03/03/2024 - S3</v>
          </cell>
          <cell r="F9">
            <v>23.18</v>
          </cell>
          <cell r="H9" t="str">
            <v>03/03/2024 - S3</v>
          </cell>
          <cell r="I9">
            <v>1.72</v>
          </cell>
          <cell r="K9" t="str">
            <v>03/03/2024 - S3</v>
          </cell>
          <cell r="L9">
            <v>21.21</v>
          </cell>
        </row>
        <row r="10">
          <cell r="B10" t="str">
            <v>04/03/2024 - S1</v>
          </cell>
          <cell r="C10">
            <v>4.0999999999999996</v>
          </cell>
          <cell r="E10" t="str">
            <v>04/03/2024 - S1</v>
          </cell>
          <cell r="F10">
            <v>22.74</v>
          </cell>
          <cell r="H10" t="str">
            <v>04/03/2024 - S1</v>
          </cell>
          <cell r="I10">
            <v>2.54</v>
          </cell>
          <cell r="K10" t="str">
            <v>04/03/2024 - S1</v>
          </cell>
          <cell r="L10">
            <v>22.84</v>
          </cell>
        </row>
        <row r="11">
          <cell r="B11" t="str">
            <v>04/03/2024 - S2</v>
          </cell>
          <cell r="C11">
            <v>2.9</v>
          </cell>
          <cell r="E11" t="str">
            <v>04/03/2024 - S2</v>
          </cell>
          <cell r="F11">
            <v>24.96</v>
          </cell>
          <cell r="H11" t="str">
            <v>04/03/2024 - S2</v>
          </cell>
          <cell r="I11">
            <v>1.68</v>
          </cell>
          <cell r="K11" t="str">
            <v>04/03/2024 - S2</v>
          </cell>
          <cell r="L11">
            <v>23.76</v>
          </cell>
        </row>
        <row r="12">
          <cell r="B12" t="str">
            <v>04/03/2024 - S3</v>
          </cell>
          <cell r="C12">
            <v>4.0999999999999996</v>
          </cell>
          <cell r="E12" t="str">
            <v>04/03/2024 - S3</v>
          </cell>
          <cell r="F12">
            <v>23.06</v>
          </cell>
          <cell r="H12" t="str">
            <v>04/03/2024 - S3</v>
          </cell>
          <cell r="I12">
            <v>1.59</v>
          </cell>
          <cell r="K12" t="str">
            <v>04/03/2024 - S3</v>
          </cell>
          <cell r="L12">
            <v>20.54</v>
          </cell>
        </row>
        <row r="13">
          <cell r="B13" t="str">
            <v>05/03/2024 - S1</v>
          </cell>
          <cell r="C13">
            <v>4.4000000000000004</v>
          </cell>
          <cell r="E13" t="str">
            <v>05/03/2024 - S1</v>
          </cell>
          <cell r="F13">
            <v>22.35</v>
          </cell>
          <cell r="H13" t="str">
            <v>05/03/2024 - S1</v>
          </cell>
          <cell r="I13">
            <v>2.91</v>
          </cell>
          <cell r="K13" t="str">
            <v>05/03/2024 - S1</v>
          </cell>
          <cell r="L13">
            <v>22.93</v>
          </cell>
        </row>
        <row r="14">
          <cell r="B14" t="str">
            <v>05/03/2024 - S2</v>
          </cell>
          <cell r="C14">
            <v>3.2</v>
          </cell>
          <cell r="E14" t="str">
            <v>05/03/2024 - S2</v>
          </cell>
          <cell r="F14">
            <v>22.36</v>
          </cell>
          <cell r="H14" t="str">
            <v>05/03/2024 - S2</v>
          </cell>
          <cell r="I14">
            <v>1.89</v>
          </cell>
          <cell r="K14" t="str">
            <v>05/03/2024 - S2</v>
          </cell>
          <cell r="L14">
            <v>21.64</v>
          </cell>
        </row>
        <row r="15">
          <cell r="B15" t="str">
            <v>05/03/2024 - S3</v>
          </cell>
          <cell r="C15">
            <v>3.1</v>
          </cell>
          <cell r="E15" t="str">
            <v>05/03/2024 - S3</v>
          </cell>
          <cell r="F15">
            <v>27.65</v>
          </cell>
          <cell r="H15" t="str">
            <v>05/03/2024 - S3</v>
          </cell>
          <cell r="I15">
            <v>1.59</v>
          </cell>
          <cell r="K15" t="str">
            <v>05/03/2024 - S3</v>
          </cell>
          <cell r="L15">
            <v>22.86</v>
          </cell>
        </row>
        <row r="16">
          <cell r="B16" t="str">
            <v>06/03/2024 - S1</v>
          </cell>
          <cell r="C16">
            <v>4.2</v>
          </cell>
          <cell r="E16" t="str">
            <v>06/03/2024 - S1</v>
          </cell>
          <cell r="F16">
            <v>21.43</v>
          </cell>
          <cell r="H16" t="str">
            <v>06/03/2024 - S1</v>
          </cell>
          <cell r="I16">
            <v>1.77</v>
          </cell>
          <cell r="K16" t="str">
            <v>06/03/2024 - S1</v>
          </cell>
          <cell r="L16">
            <v>23.09</v>
          </cell>
        </row>
        <row r="17">
          <cell r="B17" t="str">
            <v>06/03/2024 - S2</v>
          </cell>
          <cell r="C17">
            <v>2.7</v>
          </cell>
          <cell r="E17" t="str">
            <v>06/03/2024 - S2</v>
          </cell>
          <cell r="F17">
            <v>24.12</v>
          </cell>
          <cell r="H17" t="str">
            <v>06/03/2024 - S2</v>
          </cell>
          <cell r="I17">
            <v>1.59</v>
          </cell>
          <cell r="K17" t="str">
            <v>06/03/2024 - S2</v>
          </cell>
          <cell r="L17">
            <v>22.12</v>
          </cell>
        </row>
        <row r="18">
          <cell r="B18" t="str">
            <v>06/03/2024 - S3</v>
          </cell>
          <cell r="C18">
            <v>4</v>
          </cell>
          <cell r="E18" t="str">
            <v>06/03/2024 - S3</v>
          </cell>
          <cell r="F18">
            <v>23.89</v>
          </cell>
          <cell r="H18" t="str">
            <v>06/03/2024 - S3</v>
          </cell>
          <cell r="I18">
            <v>1.98</v>
          </cell>
          <cell r="K18" t="str">
            <v>06/03/2024 - S3</v>
          </cell>
          <cell r="L18">
            <v>22.87</v>
          </cell>
        </row>
        <row r="19">
          <cell r="B19" t="str">
            <v>07/03/2024 - S1</v>
          </cell>
          <cell r="C19">
            <v>4.8</v>
          </cell>
          <cell r="E19" t="str">
            <v>07/03/2024 - S1</v>
          </cell>
          <cell r="F19">
            <v>22.52</v>
          </cell>
          <cell r="H19" t="str">
            <v>07/03/2024 - S1</v>
          </cell>
          <cell r="I19">
            <v>2.95</v>
          </cell>
          <cell r="K19" t="str">
            <v>07/03/2024 - S1</v>
          </cell>
          <cell r="L19">
            <v>23.81</v>
          </cell>
        </row>
        <row r="20">
          <cell r="B20" t="str">
            <v>07/03/2024 - S2</v>
          </cell>
          <cell r="C20">
            <v>3.7</v>
          </cell>
          <cell r="E20" t="str">
            <v>07/03/2024 - S2</v>
          </cell>
          <cell r="F20">
            <v>24.82</v>
          </cell>
          <cell r="H20" t="str">
            <v>07/03/2024 - S2</v>
          </cell>
          <cell r="I20">
            <v>2.46</v>
          </cell>
          <cell r="K20" t="str">
            <v>07/03/2024 - S2</v>
          </cell>
          <cell r="L20">
            <v>23.76</v>
          </cell>
        </row>
        <row r="21">
          <cell r="B21" t="str">
            <v>07/03/2024 - S3</v>
          </cell>
          <cell r="C21">
            <v>2.7</v>
          </cell>
          <cell r="E21" t="str">
            <v>07/03/2024 - S3</v>
          </cell>
          <cell r="F21">
            <v>27.14</v>
          </cell>
          <cell r="H21" t="str">
            <v>07/03/2024 - S3</v>
          </cell>
          <cell r="I21">
            <v>1.87</v>
          </cell>
          <cell r="K21" t="str">
            <v>07/03/2024 - S3</v>
          </cell>
          <cell r="L21">
            <v>20.51</v>
          </cell>
        </row>
        <row r="22">
          <cell r="B22" t="str">
            <v>09/03/2024 - S1</v>
          </cell>
          <cell r="C22">
            <v>3.6</v>
          </cell>
          <cell r="E22" t="str">
            <v>09/03/2024 - S1</v>
          </cell>
          <cell r="F22">
            <v>27.02</v>
          </cell>
          <cell r="H22" t="str">
            <v>09/03/2024 - S1</v>
          </cell>
          <cell r="I22">
            <v>1.91</v>
          </cell>
          <cell r="K22" t="str">
            <v>09/03/2024 - S1</v>
          </cell>
          <cell r="L22">
            <v>20.55</v>
          </cell>
        </row>
        <row r="23">
          <cell r="B23" t="str">
            <v>09/03/2024 - S2</v>
          </cell>
          <cell r="C23">
            <v>4.2</v>
          </cell>
          <cell r="E23" t="str">
            <v>09/03/2024 - S2</v>
          </cell>
          <cell r="F23">
            <v>22.33</v>
          </cell>
          <cell r="H23" t="str">
            <v>09/03/2024 - S2</v>
          </cell>
          <cell r="I23">
            <v>2.19</v>
          </cell>
          <cell r="K23" t="str">
            <v>09/03/2024 - S2</v>
          </cell>
          <cell r="L23">
            <v>23.5</v>
          </cell>
        </row>
        <row r="24">
          <cell r="B24" t="str">
            <v>09/03/2024 - S3</v>
          </cell>
          <cell r="C24">
            <v>3.3</v>
          </cell>
          <cell r="E24" t="str">
            <v>09/03/2024 - S3</v>
          </cell>
          <cell r="F24">
            <v>32.840000000000003</v>
          </cell>
          <cell r="H24" t="str">
            <v>09/03/2024 - S3</v>
          </cell>
          <cell r="I24">
            <v>1.86</v>
          </cell>
          <cell r="K24" t="str">
            <v>09/03/2024 - S3</v>
          </cell>
          <cell r="L24">
            <v>21.45</v>
          </cell>
        </row>
        <row r="25">
          <cell r="B25" t="str">
            <v>10/03/2024 - S1</v>
          </cell>
          <cell r="C25">
            <v>4.5</v>
          </cell>
          <cell r="E25" t="str">
            <v>10/03/2024 - S1</v>
          </cell>
          <cell r="F25">
            <v>27.33</v>
          </cell>
          <cell r="H25" t="str">
            <v>10/03/2024 - S1</v>
          </cell>
          <cell r="I25">
            <v>2.14</v>
          </cell>
          <cell r="K25" t="str">
            <v>10/03/2024 - S1</v>
          </cell>
          <cell r="L25">
            <v>22.44</v>
          </cell>
        </row>
        <row r="26">
          <cell r="B26" t="str">
            <v>10/03/2024 - S2</v>
          </cell>
          <cell r="C26">
            <v>4.2</v>
          </cell>
          <cell r="E26" t="str">
            <v>10/03/2024 - S2</v>
          </cell>
          <cell r="F26">
            <v>21.9</v>
          </cell>
          <cell r="H26" t="str">
            <v>10/03/2024 - S2</v>
          </cell>
          <cell r="I26">
            <v>2.02</v>
          </cell>
          <cell r="K26" t="str">
            <v>10/03/2024 - S2</v>
          </cell>
          <cell r="L26">
            <v>19.45</v>
          </cell>
        </row>
        <row r="27">
          <cell r="B27" t="str">
            <v>10/03/2024 - S3</v>
          </cell>
          <cell r="C27">
            <v>5.7</v>
          </cell>
          <cell r="E27" t="str">
            <v>10/03/2024 - S3</v>
          </cell>
          <cell r="F27">
            <v>23.18</v>
          </cell>
          <cell r="H27" t="str">
            <v>10/03/2024 - S3</v>
          </cell>
          <cell r="I27">
            <v>2.33</v>
          </cell>
          <cell r="K27" t="str">
            <v>10/03/2024 - S3</v>
          </cell>
          <cell r="L27">
            <v>19.010000000000002</v>
          </cell>
        </row>
        <row r="28">
          <cell r="B28" t="str">
            <v>11/03/2024 - S1</v>
          </cell>
          <cell r="C28">
            <v>4.0999999999999996</v>
          </cell>
          <cell r="E28" t="str">
            <v>11/03/2024 - S1</v>
          </cell>
          <cell r="F28">
            <v>22.04</v>
          </cell>
          <cell r="H28" t="str">
            <v>11/03/2024 - S1</v>
          </cell>
          <cell r="I28">
            <v>2.37</v>
          </cell>
          <cell r="K28" t="str">
            <v>11/03/2024 - S1</v>
          </cell>
          <cell r="L28">
            <v>19.97</v>
          </cell>
        </row>
        <row r="29">
          <cell r="B29" t="str">
            <v>11/03/2024 - S2</v>
          </cell>
          <cell r="C29">
            <v>2.7</v>
          </cell>
          <cell r="E29" t="str">
            <v>11/03/2024 - S2</v>
          </cell>
          <cell r="F29">
            <v>27.48</v>
          </cell>
          <cell r="H29" t="str">
            <v>11/03/2024 - S2</v>
          </cell>
          <cell r="I29">
            <v>1.75</v>
          </cell>
          <cell r="K29" t="str">
            <v>11/03/2024 - S2</v>
          </cell>
          <cell r="L29">
            <v>21.13</v>
          </cell>
        </row>
        <row r="30">
          <cell r="B30" t="str">
            <v>11/03/2024 - S3</v>
          </cell>
          <cell r="C30">
            <v>2.8</v>
          </cell>
          <cell r="E30" t="str">
            <v>11/03/2024 - S3</v>
          </cell>
          <cell r="F30">
            <v>27.27</v>
          </cell>
          <cell r="H30" t="str">
            <v>11/03/2024 - S3</v>
          </cell>
          <cell r="I30">
            <v>2.16</v>
          </cell>
          <cell r="K30" t="str">
            <v>11/03/2024 - S3</v>
          </cell>
          <cell r="L30">
            <v>21.19</v>
          </cell>
        </row>
        <row r="31">
          <cell r="B31" t="str">
            <v>12/03/2024 - S1</v>
          </cell>
          <cell r="C31">
            <v>4.7</v>
          </cell>
          <cell r="E31" t="str">
            <v>12/03/2024 - S1</v>
          </cell>
          <cell r="F31">
            <v>21.38</v>
          </cell>
          <cell r="H31" t="str">
            <v>12/03/2024 - S1</v>
          </cell>
          <cell r="I31">
            <v>2.2400000000000002</v>
          </cell>
          <cell r="K31" t="str">
            <v>12/03/2024 - S1</v>
          </cell>
          <cell r="L31">
            <v>21.39</v>
          </cell>
        </row>
        <row r="32">
          <cell r="B32" t="str">
            <v>12/03/2024 - S2</v>
          </cell>
          <cell r="C32">
            <v>3.1</v>
          </cell>
          <cell r="E32" t="str">
            <v>12/03/2024 - S2</v>
          </cell>
          <cell r="F32">
            <v>30.08</v>
          </cell>
          <cell r="H32" t="str">
            <v>12/03/2024 - S2</v>
          </cell>
          <cell r="I32">
            <v>2.2999999999999998</v>
          </cell>
          <cell r="K32" t="str">
            <v>12/03/2024 - S2</v>
          </cell>
          <cell r="L32">
            <v>21.23</v>
          </cell>
        </row>
        <row r="33">
          <cell r="B33" t="str">
            <v>12/03/2024 - S3</v>
          </cell>
          <cell r="C33">
            <v>2.6</v>
          </cell>
          <cell r="E33" t="str">
            <v>12/03/2024 - S3</v>
          </cell>
          <cell r="F33">
            <v>25.44</v>
          </cell>
          <cell r="H33" t="str">
            <v>12/03/2024 - S3</v>
          </cell>
          <cell r="I33">
            <v>2.0099999999999998</v>
          </cell>
          <cell r="K33" t="str">
            <v>12/03/2024 - S3</v>
          </cell>
          <cell r="L33">
            <v>18.600000000000001</v>
          </cell>
        </row>
        <row r="34">
          <cell r="B34" t="str">
            <v>13/03/2024 - S1</v>
          </cell>
          <cell r="C34">
            <v>5.8</v>
          </cell>
          <cell r="E34" t="str">
            <v>13/03/2024 - S1</v>
          </cell>
          <cell r="F34">
            <v>16.87</v>
          </cell>
          <cell r="H34" t="str">
            <v>13/03/2024 - S1</v>
          </cell>
          <cell r="I34">
            <v>2.95</v>
          </cell>
          <cell r="K34" t="str">
            <v>13/03/2024 - S1</v>
          </cell>
          <cell r="L34">
            <v>23.02</v>
          </cell>
        </row>
        <row r="35">
          <cell r="B35" t="str">
            <v>13/03/2024 - S2</v>
          </cell>
          <cell r="C35">
            <v>5.3</v>
          </cell>
          <cell r="E35" t="str">
            <v>13/03/2024 - S2</v>
          </cell>
          <cell r="F35">
            <v>20.440000000000001</v>
          </cell>
          <cell r="H35" t="str">
            <v>13/03/2024 - S2</v>
          </cell>
          <cell r="I35">
            <v>2.93</v>
          </cell>
          <cell r="K35" t="str">
            <v>13/03/2024 - S2</v>
          </cell>
          <cell r="L35">
            <v>23.33</v>
          </cell>
        </row>
        <row r="36">
          <cell r="B36" t="str">
            <v>13/03/2024 - S3</v>
          </cell>
          <cell r="C36">
            <v>2.7</v>
          </cell>
          <cell r="E36" t="str">
            <v>13/03/2024 - S3</v>
          </cell>
          <cell r="F36">
            <v>22.22</v>
          </cell>
          <cell r="H36" t="str">
            <v>13/03/2024 - S3</v>
          </cell>
          <cell r="I36">
            <v>2.84</v>
          </cell>
          <cell r="K36" t="str">
            <v>13/03/2024 - S3</v>
          </cell>
          <cell r="L36">
            <v>25.24</v>
          </cell>
        </row>
      </sheetData>
      <sheetData sheetId="3">
        <row r="3">
          <cell r="B3">
            <v>1</v>
          </cell>
          <cell r="J3">
            <v>705</v>
          </cell>
        </row>
        <row r="4">
          <cell r="B4">
            <v>2</v>
          </cell>
          <cell r="J4">
            <v>0</v>
          </cell>
        </row>
        <row r="5">
          <cell r="B5">
            <v>3</v>
          </cell>
          <cell r="J5">
            <v>0</v>
          </cell>
        </row>
        <row r="6">
          <cell r="B6">
            <v>4</v>
          </cell>
          <cell r="J6">
            <v>0</v>
          </cell>
        </row>
        <row r="7">
          <cell r="B7">
            <v>5</v>
          </cell>
          <cell r="J7">
            <v>596</v>
          </cell>
        </row>
        <row r="8">
          <cell r="B8">
            <v>6</v>
          </cell>
          <cell r="J8">
            <v>512</v>
          </cell>
        </row>
        <row r="9">
          <cell r="B9">
            <v>7</v>
          </cell>
          <cell r="J9">
            <v>14</v>
          </cell>
        </row>
        <row r="10">
          <cell r="B10">
            <v>8</v>
          </cell>
          <cell r="J10">
            <v>120</v>
          </cell>
        </row>
        <row r="11">
          <cell r="B11">
            <v>9</v>
          </cell>
          <cell r="J11">
            <v>588</v>
          </cell>
        </row>
        <row r="12">
          <cell r="B12">
            <v>10</v>
          </cell>
          <cell r="J12">
            <v>643</v>
          </cell>
        </row>
        <row r="13">
          <cell r="B13">
            <v>11</v>
          </cell>
          <cell r="J13">
            <v>498</v>
          </cell>
        </row>
        <row r="14">
          <cell r="B14">
            <v>12</v>
          </cell>
          <cell r="J14">
            <v>713</v>
          </cell>
        </row>
        <row r="15">
          <cell r="B15">
            <v>13</v>
          </cell>
          <cell r="J15">
            <v>850</v>
          </cell>
        </row>
        <row r="16">
          <cell r="B16">
            <v>14</v>
          </cell>
          <cell r="J16">
            <v>669</v>
          </cell>
        </row>
        <row r="17">
          <cell r="B17">
            <v>15</v>
          </cell>
          <cell r="J17">
            <v>834</v>
          </cell>
        </row>
        <row r="18">
          <cell r="B18">
            <v>16</v>
          </cell>
          <cell r="J18">
            <v>919</v>
          </cell>
        </row>
        <row r="19">
          <cell r="B19">
            <v>17</v>
          </cell>
          <cell r="J19">
            <v>700</v>
          </cell>
        </row>
        <row r="20">
          <cell r="B20">
            <v>18</v>
          </cell>
          <cell r="J20">
            <v>1135</v>
          </cell>
        </row>
        <row r="21">
          <cell r="B21">
            <v>19</v>
          </cell>
          <cell r="J21">
            <v>479</v>
          </cell>
        </row>
        <row r="22">
          <cell r="B22">
            <v>20</v>
          </cell>
          <cell r="J22">
            <v>767</v>
          </cell>
        </row>
        <row r="23">
          <cell r="B23">
            <v>21</v>
          </cell>
          <cell r="J23">
            <v>726</v>
          </cell>
        </row>
        <row r="24">
          <cell r="B24">
            <v>22</v>
          </cell>
          <cell r="J24">
            <v>607</v>
          </cell>
        </row>
        <row r="25">
          <cell r="B25">
            <v>23</v>
          </cell>
          <cell r="J25">
            <v>667</v>
          </cell>
        </row>
        <row r="26">
          <cell r="B26">
            <v>24</v>
          </cell>
          <cell r="J26">
            <v>459</v>
          </cell>
        </row>
        <row r="27">
          <cell r="B27">
            <v>25</v>
          </cell>
          <cell r="J27">
            <v>524</v>
          </cell>
        </row>
        <row r="28">
          <cell r="B28">
            <v>26</v>
          </cell>
          <cell r="J28">
            <v>141</v>
          </cell>
        </row>
        <row r="29">
          <cell r="B29">
            <v>27</v>
          </cell>
          <cell r="J29">
            <v>706</v>
          </cell>
        </row>
        <row r="30">
          <cell r="B30">
            <v>28</v>
          </cell>
          <cell r="J30">
            <v>587</v>
          </cell>
        </row>
        <row r="31">
          <cell r="B31" t="str">
            <v>29*</v>
          </cell>
          <cell r="J31">
            <v>787</v>
          </cell>
        </row>
        <row r="32">
          <cell r="B32">
            <v>30</v>
          </cell>
          <cell r="J32">
            <v>577</v>
          </cell>
        </row>
        <row r="33">
          <cell r="B33">
            <v>31</v>
          </cell>
          <cell r="J33">
            <v>509</v>
          </cell>
        </row>
      </sheetData>
      <sheetData sheetId="4">
        <row r="3">
          <cell r="B3">
            <v>1</v>
          </cell>
          <cell r="C3" t="str">
            <v>8.0 lbs-8/1 lbs CRT</v>
          </cell>
          <cell r="Q3">
            <v>19.739999999999998</v>
          </cell>
          <cell r="R3">
            <v>4000</v>
          </cell>
        </row>
        <row r="4">
          <cell r="B4">
            <v>2</v>
          </cell>
          <cell r="C4" t="str">
            <v>13.0 lbs-13/1 lbs CRT</v>
          </cell>
          <cell r="Q4">
            <v>0</v>
          </cell>
          <cell r="R4">
            <v>4000</v>
          </cell>
        </row>
        <row r="5">
          <cell r="B5">
            <v>3</v>
          </cell>
          <cell r="C5" t="str">
            <v>13.0 lbs-13/1 lbs CRT</v>
          </cell>
          <cell r="Q5">
            <v>0</v>
          </cell>
          <cell r="R5">
            <v>4000</v>
          </cell>
        </row>
        <row r="6">
          <cell r="B6">
            <v>4</v>
          </cell>
          <cell r="C6" t="str">
            <v>13.0 lbs-13/1 lbs CRT</v>
          </cell>
          <cell r="Q6">
            <v>0</v>
          </cell>
          <cell r="R6">
            <v>4000</v>
          </cell>
        </row>
        <row r="7">
          <cell r="B7">
            <v>5</v>
          </cell>
          <cell r="C7" t="str">
            <v>14.0 lbs-14/1 lbs CRT</v>
          </cell>
          <cell r="Q7">
            <v>26.52</v>
          </cell>
          <cell r="R7">
            <v>4000</v>
          </cell>
        </row>
        <row r="8">
          <cell r="B8">
            <v>6</v>
          </cell>
          <cell r="C8" t="str">
            <v>14.0 lbs-14/1 lbs CRT</v>
          </cell>
          <cell r="Q8">
            <v>25.71</v>
          </cell>
          <cell r="R8">
            <v>4000</v>
          </cell>
        </row>
        <row r="9">
          <cell r="B9">
            <v>7</v>
          </cell>
          <cell r="C9" t="str">
            <v>14.0 lbs-14/1 lbs CRT</v>
          </cell>
          <cell r="Q9">
            <v>8.5299999999999994</v>
          </cell>
          <cell r="R9">
            <v>4000</v>
          </cell>
        </row>
        <row r="10">
          <cell r="B10">
            <v>8</v>
          </cell>
          <cell r="C10" t="str">
            <v>14.0 lbs-14/1 lbs CRT</v>
          </cell>
          <cell r="Q10">
            <v>25.16</v>
          </cell>
          <cell r="R10">
            <v>3900</v>
          </cell>
        </row>
        <row r="11">
          <cell r="B11">
            <v>9</v>
          </cell>
          <cell r="C11" t="str">
            <v>16.0 lbs-16/1 CRT</v>
          </cell>
          <cell r="Q11">
            <v>25.57</v>
          </cell>
          <cell r="R11">
            <v>3700</v>
          </cell>
        </row>
        <row r="12">
          <cell r="B12">
            <v>10</v>
          </cell>
          <cell r="C12" t="str">
            <v>16.0 lbs-16/1 CRT</v>
          </cell>
          <cell r="Q12">
            <v>25.66</v>
          </cell>
          <cell r="R12">
            <v>3700</v>
          </cell>
        </row>
        <row r="13">
          <cell r="B13">
            <v>11</v>
          </cell>
          <cell r="C13" t="str">
            <v>16.0 lbs-16/1 CRT</v>
          </cell>
          <cell r="Q13">
            <v>25.42</v>
          </cell>
          <cell r="R13">
            <v>3700</v>
          </cell>
        </row>
        <row r="14">
          <cell r="B14">
            <v>12</v>
          </cell>
          <cell r="C14" t="str">
            <v>16.0 lbs-16/1 CRT</v>
          </cell>
          <cell r="Q14">
            <v>25.56</v>
          </cell>
          <cell r="R14">
            <v>3700</v>
          </cell>
        </row>
        <row r="15">
          <cell r="B15">
            <v>13</v>
          </cell>
          <cell r="C15" t="str">
            <v>22.0 lbs-22/1 CRT</v>
          </cell>
          <cell r="Q15">
            <v>28.29</v>
          </cell>
          <cell r="R15">
            <v>3500</v>
          </cell>
        </row>
        <row r="16">
          <cell r="B16">
            <v>14</v>
          </cell>
          <cell r="C16" t="str">
            <v>22.0 lbs-22/1 CRT</v>
          </cell>
          <cell r="Q16">
            <v>28.04</v>
          </cell>
          <cell r="R16">
            <v>3500</v>
          </cell>
        </row>
        <row r="17">
          <cell r="B17">
            <v>15</v>
          </cell>
          <cell r="C17" t="str">
            <v>22.0 lbs-22/1 CRT</v>
          </cell>
          <cell r="Q17">
            <v>28.17</v>
          </cell>
          <cell r="R17">
            <v>3500</v>
          </cell>
        </row>
        <row r="18">
          <cell r="B18">
            <v>16</v>
          </cell>
          <cell r="C18" t="str">
            <v>22.0 lbs-22/1 CRT</v>
          </cell>
          <cell r="Q18">
            <v>28.05</v>
          </cell>
          <cell r="R18">
            <v>3500</v>
          </cell>
        </row>
        <row r="19">
          <cell r="B19">
            <v>17</v>
          </cell>
          <cell r="C19" t="str">
            <v>22.0 lbs-22/1 CRT</v>
          </cell>
          <cell r="Q19">
            <v>28.11</v>
          </cell>
          <cell r="R19">
            <v>3500</v>
          </cell>
        </row>
        <row r="20">
          <cell r="B20">
            <v>18</v>
          </cell>
          <cell r="C20" t="str">
            <v>22.0 lbs-22/1 CRT</v>
          </cell>
          <cell r="Q20">
            <v>28.72</v>
          </cell>
          <cell r="R20">
            <v>3500</v>
          </cell>
        </row>
        <row r="21">
          <cell r="B21">
            <v>19</v>
          </cell>
          <cell r="C21" t="str">
            <v>16.0 lbs-16/1 CRT</v>
          </cell>
          <cell r="Q21">
            <v>24.76</v>
          </cell>
          <cell r="R21">
            <v>3600</v>
          </cell>
        </row>
        <row r="22">
          <cell r="B22">
            <v>20</v>
          </cell>
          <cell r="C22" t="str">
            <v>16.0 lbs-16/1 CRT</v>
          </cell>
          <cell r="Q22">
            <v>24.65</v>
          </cell>
          <cell r="R22">
            <v>3600</v>
          </cell>
        </row>
        <row r="23">
          <cell r="B23">
            <v>21</v>
          </cell>
          <cell r="C23" t="str">
            <v>16.0 lbs-16/1 CRT</v>
          </cell>
          <cell r="Q23">
            <v>24.58</v>
          </cell>
          <cell r="R23">
            <v>3600</v>
          </cell>
        </row>
        <row r="24">
          <cell r="B24">
            <v>22</v>
          </cell>
          <cell r="C24" t="str">
            <v>16.0 lbs-16/1 CRT</v>
          </cell>
          <cell r="Q24">
            <v>24.86</v>
          </cell>
          <cell r="R24">
            <v>3600</v>
          </cell>
        </row>
        <row r="25">
          <cell r="B25">
            <v>23</v>
          </cell>
          <cell r="C25" t="str">
            <v>16.0 lbs-16/1 CRT</v>
          </cell>
          <cell r="Q25">
            <v>24.92</v>
          </cell>
          <cell r="R25">
            <v>3600</v>
          </cell>
        </row>
        <row r="26">
          <cell r="B26">
            <v>24</v>
          </cell>
          <cell r="C26" t="str">
            <v>16.0 lbs-16/1 CRT</v>
          </cell>
          <cell r="Q26">
            <v>24.89</v>
          </cell>
          <cell r="R26">
            <v>3600</v>
          </cell>
        </row>
        <row r="27">
          <cell r="B27">
            <v>25</v>
          </cell>
          <cell r="C27" t="str">
            <v>16.0 lbs-16/1 CRT</v>
          </cell>
          <cell r="Q27">
            <v>25.31</v>
          </cell>
          <cell r="R27">
            <v>3600</v>
          </cell>
        </row>
        <row r="28">
          <cell r="B28">
            <v>26</v>
          </cell>
          <cell r="C28" t="str">
            <v>16.0 lbs-16/1 CRT</v>
          </cell>
          <cell r="Q28">
            <v>24.87</v>
          </cell>
          <cell r="R28">
            <v>3600</v>
          </cell>
        </row>
        <row r="29">
          <cell r="B29">
            <v>27</v>
          </cell>
          <cell r="C29" t="str">
            <v>16.0 lbs-16/1 CRT</v>
          </cell>
          <cell r="Q29">
            <v>25.47</v>
          </cell>
          <cell r="R29">
            <v>3650</v>
          </cell>
        </row>
        <row r="30">
          <cell r="B30">
            <v>28</v>
          </cell>
          <cell r="C30" t="str">
            <v>16.0 lbs-16/1 CRT</v>
          </cell>
          <cell r="Q30">
            <v>25.11</v>
          </cell>
          <cell r="R30">
            <v>3600</v>
          </cell>
        </row>
        <row r="31">
          <cell r="B31" t="str">
            <v>29*</v>
          </cell>
          <cell r="C31" t="str">
            <v>16.0 lbs-16/1 CRT</v>
          </cell>
          <cell r="Q31">
            <v>26.38</v>
          </cell>
          <cell r="R31">
            <v>3800</v>
          </cell>
        </row>
        <row r="32">
          <cell r="B32">
            <v>30</v>
          </cell>
          <cell r="C32" t="str">
            <v>16.0 lbs-16/1 CRT</v>
          </cell>
          <cell r="Q32">
            <v>26.21</v>
          </cell>
          <cell r="R32">
            <v>3800</v>
          </cell>
        </row>
        <row r="33">
          <cell r="B33">
            <v>31</v>
          </cell>
          <cell r="C33" t="str">
            <v>8.0 lbs-8/1 lbs CRX</v>
          </cell>
          <cell r="Q33">
            <v>18.46</v>
          </cell>
          <cell r="R33">
            <v>3800</v>
          </cell>
        </row>
      </sheetData>
      <sheetData sheetId="5">
        <row r="3">
          <cell r="B3">
            <v>1</v>
          </cell>
          <cell r="D3">
            <v>79.900000000000006</v>
          </cell>
          <cell r="J3">
            <v>1865.1137799999999</v>
          </cell>
        </row>
        <row r="4">
          <cell r="B4">
            <v>2</v>
          </cell>
          <cell r="D4">
            <v>0</v>
          </cell>
          <cell r="J4">
            <v>0</v>
          </cell>
        </row>
        <row r="5">
          <cell r="B5">
            <v>3</v>
          </cell>
          <cell r="D5">
            <v>0</v>
          </cell>
          <cell r="J5">
            <v>0</v>
          </cell>
        </row>
        <row r="6">
          <cell r="B6">
            <v>4</v>
          </cell>
          <cell r="D6">
            <v>0</v>
          </cell>
          <cell r="J6">
            <v>0</v>
          </cell>
        </row>
        <row r="7">
          <cell r="B7">
            <v>5</v>
          </cell>
          <cell r="D7">
            <v>80.92</v>
          </cell>
          <cell r="J7">
            <v>1965.6624399999998</v>
          </cell>
        </row>
        <row r="8">
          <cell r="B8">
            <v>6</v>
          </cell>
          <cell r="D8">
            <v>84.62</v>
          </cell>
          <cell r="J8">
            <v>1985.8173999999999</v>
          </cell>
        </row>
        <row r="9">
          <cell r="B9">
            <v>7</v>
          </cell>
          <cell r="D9">
            <v>1.43</v>
          </cell>
          <cell r="J9">
            <v>38.76699</v>
          </cell>
        </row>
        <row r="10">
          <cell r="B10">
            <v>8</v>
          </cell>
          <cell r="D10">
            <v>30.16</v>
          </cell>
          <cell r="J10">
            <v>803.05034999999998</v>
          </cell>
        </row>
        <row r="11">
          <cell r="B11">
            <v>9</v>
          </cell>
          <cell r="D11">
            <v>80.430000000000007</v>
          </cell>
          <cell r="J11">
            <v>1785.11</v>
          </cell>
        </row>
        <row r="12">
          <cell r="B12">
            <v>10</v>
          </cell>
          <cell r="D12">
            <v>83.62</v>
          </cell>
          <cell r="J12">
            <v>1859.25</v>
          </cell>
        </row>
        <row r="13">
          <cell r="B13">
            <v>11</v>
          </cell>
          <cell r="D13">
            <v>81.84</v>
          </cell>
          <cell r="J13">
            <v>1803.9</v>
          </cell>
        </row>
        <row r="14">
          <cell r="B14">
            <v>12</v>
          </cell>
          <cell r="D14">
            <v>79.97</v>
          </cell>
          <cell r="J14">
            <v>1768.92</v>
          </cell>
        </row>
        <row r="15">
          <cell r="B15">
            <v>13</v>
          </cell>
          <cell r="D15">
            <v>76.28</v>
          </cell>
          <cell r="J15">
            <v>1816.4802</v>
          </cell>
        </row>
        <row r="16">
          <cell r="B16">
            <v>14</v>
          </cell>
          <cell r="D16">
            <v>78.94</v>
          </cell>
          <cell r="J16">
            <v>1832.5517999999997</v>
          </cell>
        </row>
        <row r="17">
          <cell r="B17">
            <v>15</v>
          </cell>
          <cell r="D17">
            <v>81.45</v>
          </cell>
          <cell r="J17">
            <v>1942.2280800000001</v>
          </cell>
        </row>
        <row r="18">
          <cell r="B18">
            <v>16</v>
          </cell>
          <cell r="D18">
            <v>79.88</v>
          </cell>
          <cell r="J18">
            <v>1893.90708</v>
          </cell>
        </row>
        <row r="19">
          <cell r="B19">
            <v>17</v>
          </cell>
          <cell r="D19">
            <v>59.33</v>
          </cell>
          <cell r="J19">
            <v>1406.4278399999998</v>
          </cell>
        </row>
        <row r="20">
          <cell r="B20">
            <v>18</v>
          </cell>
          <cell r="D20">
            <v>76.290000000000006</v>
          </cell>
          <cell r="J20">
            <v>1849.5296399999997</v>
          </cell>
        </row>
        <row r="21">
          <cell r="B21">
            <v>19</v>
          </cell>
          <cell r="D21">
            <v>85.18</v>
          </cell>
          <cell r="J21">
            <v>1825.12</v>
          </cell>
        </row>
        <row r="22">
          <cell r="B22">
            <v>20</v>
          </cell>
          <cell r="D22">
            <v>85.87</v>
          </cell>
          <cell r="J22">
            <v>1844.1</v>
          </cell>
        </row>
        <row r="23">
          <cell r="B23">
            <v>21</v>
          </cell>
          <cell r="D23">
            <v>80.569999999999993</v>
          </cell>
          <cell r="J23">
            <v>1691.65</v>
          </cell>
        </row>
        <row r="24">
          <cell r="B24">
            <v>22</v>
          </cell>
          <cell r="D24">
            <v>86.05</v>
          </cell>
          <cell r="J24">
            <v>1864.17</v>
          </cell>
        </row>
        <row r="25">
          <cell r="B25">
            <v>23</v>
          </cell>
          <cell r="D25">
            <v>84.24</v>
          </cell>
          <cell r="J25">
            <v>1819.1</v>
          </cell>
        </row>
        <row r="26">
          <cell r="B26">
            <v>24</v>
          </cell>
          <cell r="D26">
            <v>87.2</v>
          </cell>
          <cell r="J26">
            <v>1889.35</v>
          </cell>
        </row>
        <row r="27">
          <cell r="B27">
            <v>25</v>
          </cell>
          <cell r="D27">
            <v>85.23</v>
          </cell>
          <cell r="J27">
            <v>1868.48</v>
          </cell>
        </row>
        <row r="28">
          <cell r="B28">
            <v>26</v>
          </cell>
          <cell r="D28">
            <v>43.48</v>
          </cell>
          <cell r="J28">
            <v>943.28</v>
          </cell>
        </row>
        <row r="29">
          <cell r="B29">
            <v>27</v>
          </cell>
          <cell r="D29">
            <v>80.38</v>
          </cell>
          <cell r="J29">
            <v>1785.34</v>
          </cell>
        </row>
        <row r="30">
          <cell r="B30">
            <v>28</v>
          </cell>
          <cell r="D30">
            <v>81.650000000000006</v>
          </cell>
          <cell r="J30">
            <v>1780.29</v>
          </cell>
        </row>
        <row r="31">
          <cell r="B31" t="str">
            <v>29*</v>
          </cell>
          <cell r="D31">
            <v>75.69</v>
          </cell>
          <cell r="J31">
            <v>1740.4</v>
          </cell>
        </row>
        <row r="32">
          <cell r="B32">
            <v>30</v>
          </cell>
          <cell r="D32">
            <v>80.28</v>
          </cell>
          <cell r="J32">
            <v>1825.07</v>
          </cell>
        </row>
        <row r="33">
          <cell r="B33">
            <v>31</v>
          </cell>
          <cell r="D33">
            <v>76.959999999999994</v>
          </cell>
          <cell r="J33">
            <v>1678.1632199999999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X121"/>
  <sheetViews>
    <sheetView showGridLines="0" topLeftCell="F2" zoomScale="85" zoomScaleNormal="85" workbookViewId="0">
      <selection activeCell="N82" sqref="N82"/>
    </sheetView>
  </sheetViews>
  <sheetFormatPr baseColWidth="8" defaultRowHeight="14.4"/>
  <cols>
    <col width="3.88671875" customWidth="1" min="1" max="1"/>
    <col width="31.33203125" customWidth="1" min="2" max="2"/>
    <col width="11.88671875" customWidth="1" min="3" max="3"/>
    <col width="6" customWidth="1" min="4" max="4"/>
    <col width="31.88671875" bestFit="1" customWidth="1" min="5" max="5"/>
    <col width="16.44140625" customWidth="1" min="6" max="6"/>
    <col width="2.109375" customWidth="1" style="8" min="7" max="7"/>
    <col width="31.88671875" customWidth="1" min="8" max="8"/>
    <col width="16.109375" customWidth="1" min="9" max="9"/>
    <col width="4.109375" customWidth="1" min="10" max="10"/>
    <col width="19.5546875" bestFit="1" customWidth="1" min="11" max="11"/>
  </cols>
  <sheetData>
    <row r="2" ht="29.25" customHeight="1">
      <c r="B2" s="102" t="inlineStr">
        <is>
          <t>UltimoJJ analysis report as on 13.03.2024</t>
        </is>
      </c>
      <c r="C2" s="100" t="n"/>
      <c r="D2" s="100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100" t="n"/>
      <c r="P2" s="100" t="n"/>
      <c r="Q2" s="100" t="n"/>
      <c r="R2" s="100" t="n"/>
      <c r="S2" s="100" t="n"/>
      <c r="T2" s="100" t="n"/>
      <c r="U2" s="100" t="n"/>
      <c r="V2" s="100" t="n"/>
      <c r="W2" s="100" t="n"/>
      <c r="X2" s="101" t="n"/>
    </row>
    <row r="3" ht="21" customHeight="1">
      <c r="B3" s="103" t="inlineStr">
        <is>
          <t>Mill No. 3, Sadat Jute Industries Ltd.</t>
        </is>
      </c>
      <c r="C3" s="100" t="n"/>
      <c r="D3" s="100" t="n"/>
      <c r="E3" s="100" t="n"/>
      <c r="F3" s="100" t="n"/>
      <c r="G3" s="100" t="n"/>
      <c r="H3" s="100" t="n"/>
      <c r="I3" s="100" t="n"/>
      <c r="J3" s="100" t="n"/>
      <c r="K3" s="100" t="n"/>
      <c r="L3" s="100" t="n"/>
      <c r="M3" s="100" t="n"/>
      <c r="N3" s="100" t="n"/>
      <c r="O3" s="100" t="n"/>
      <c r="P3" s="100" t="n"/>
      <c r="Q3" s="100" t="n"/>
      <c r="R3" s="100" t="n"/>
      <c r="S3" s="100" t="n"/>
      <c r="T3" s="100" t="n"/>
      <c r="U3" s="100" t="n"/>
      <c r="V3" s="100" t="n"/>
      <c r="W3" s="100" t="n"/>
      <c r="X3" s="101" t="n"/>
    </row>
    <row r="4" ht="11.25" customHeight="1"/>
    <row r="5" ht="23.4" customHeight="1">
      <c r="B5" s="99" t="inlineStr">
        <is>
          <t>Daily Update</t>
        </is>
      </c>
      <c r="C5" s="100" t="n"/>
      <c r="D5" s="100" t="n"/>
      <c r="E5" s="100" t="n"/>
      <c r="F5" s="100" t="n"/>
      <c r="G5" s="100" t="n"/>
      <c r="H5" s="100" t="n"/>
      <c r="I5" s="101" t="n"/>
      <c r="K5" s="99" t="inlineStr">
        <is>
          <t>Trends</t>
        </is>
      </c>
      <c r="L5" s="100" t="n"/>
      <c r="M5" s="100" t="n"/>
      <c r="N5" s="100" t="n"/>
      <c r="O5" s="100" t="n"/>
      <c r="P5" s="100" t="n"/>
      <c r="Q5" s="100" t="n"/>
      <c r="R5" s="100" t="n"/>
      <c r="S5" s="100" t="n"/>
      <c r="T5" s="100" t="n"/>
      <c r="U5" s="100" t="n"/>
      <c r="V5" s="100" t="n"/>
      <c r="W5" s="100" t="n"/>
      <c r="X5" s="101" t="n"/>
    </row>
    <row r="7" ht="26.25" customHeight="1">
      <c r="B7" s="105" t="inlineStr">
        <is>
          <t>Today at a glance</t>
        </is>
      </c>
      <c r="C7" s="101" t="n"/>
      <c r="E7" s="106" t="n">
        <v>45363</v>
      </c>
      <c r="F7" s="101" t="n"/>
      <c r="H7" s="106" t="n">
        <v>45362</v>
      </c>
      <c r="I7" s="101" t="n"/>
    </row>
    <row r="8" ht="18" customHeight="1">
      <c r="B8" s="13" t="inlineStr">
        <is>
          <t>Particulars</t>
        </is>
      </c>
      <c r="C8" s="14" t="inlineStr">
        <is>
          <t>Total</t>
        </is>
      </c>
      <c r="E8" s="13" t="inlineStr">
        <is>
          <t>Particulars</t>
        </is>
      </c>
      <c r="F8" s="14" t="inlineStr">
        <is>
          <t>Total</t>
        </is>
      </c>
      <c r="H8" s="13" t="inlineStr">
        <is>
          <t>Particulars</t>
        </is>
      </c>
      <c r="I8" s="14" t="inlineStr">
        <is>
          <t>Total</t>
        </is>
      </c>
    </row>
    <row r="9" ht="18" customHeight="1">
      <c r="B9" s="15" t="inlineStr">
        <is>
          <t>Total Running Frame</t>
        </is>
      </c>
      <c r="C9" s="16">
        <f>AVERAGE(C23,F23,I23)</f>
        <v/>
      </c>
      <c r="E9" s="15" t="inlineStr">
        <is>
          <t>Total Running Frame</t>
        </is>
      </c>
      <c r="F9" s="16" t="n">
        <v>25</v>
      </c>
      <c r="H9" s="15" t="inlineStr">
        <is>
          <t>Total Running Frame</t>
        </is>
      </c>
      <c r="I9" s="16" t="n">
        <v>24.66666666666667</v>
      </c>
    </row>
    <row r="10" ht="18" customHeight="1">
      <c r="A10" t="inlineStr">
        <is>
          <t xml:space="preserve"> </t>
        </is>
      </c>
      <c r="B10" s="15" t="inlineStr">
        <is>
          <t xml:space="preserve">Avg. Count </t>
        </is>
      </c>
      <c r="C10" s="33">
        <f>AVERAGE(C25,F25,I25)</f>
        <v/>
      </c>
      <c r="E10" s="15" t="inlineStr">
        <is>
          <t xml:space="preserve">Avg. Count </t>
        </is>
      </c>
      <c r="F10" s="33" t="n">
        <v>16.64</v>
      </c>
      <c r="H10" s="15" t="inlineStr">
        <is>
          <t xml:space="preserve">Avg. Count </t>
        </is>
      </c>
      <c r="I10" s="18" t="n">
        <v>16.35666666666667</v>
      </c>
    </row>
    <row r="11" ht="18" customHeight="1">
      <c r="B11" s="15" t="inlineStr">
        <is>
          <t>Avg. Efficiency</t>
        </is>
      </c>
      <c r="C11" s="21">
        <f>(C23*C24+F23*F24+I23*I24)/(C23+F23+I23)</f>
        <v/>
      </c>
      <c r="E11" s="15" t="inlineStr">
        <is>
          <t>Avg. Efficiency</t>
        </is>
      </c>
      <c r="F11" s="21" t="n">
        <v>0.8069333333333335</v>
      </c>
      <c r="H11" s="15" t="inlineStr">
        <is>
          <t>Avg. Efficiency</t>
        </is>
      </c>
      <c r="I11" s="21" t="n">
        <v>0.8176013513513514</v>
      </c>
    </row>
    <row r="12" ht="18" customHeight="1">
      <c r="B12" s="15" t="inlineStr">
        <is>
          <t>Achieved production (kg)</t>
        </is>
      </c>
      <c r="C12" s="34">
        <f>C26+F26+I26</f>
        <v/>
      </c>
      <c r="E12" s="15" t="inlineStr">
        <is>
          <t>Achieved production (kg)</t>
        </is>
      </c>
      <c r="F12" s="34" t="n">
        <v>47154</v>
      </c>
      <c r="H12" s="15" t="inlineStr">
        <is>
          <t>Achieved production (kg)</t>
        </is>
      </c>
      <c r="I12" s="34" t="n">
        <v>48400</v>
      </c>
    </row>
    <row r="13" ht="18" customHeight="1">
      <c r="B13" s="15" t="inlineStr">
        <is>
          <t>Hands per Ton</t>
        </is>
      </c>
      <c r="C13" s="90">
        <f>'Daily Hands Allocation Summary'!F5</f>
        <v/>
      </c>
      <c r="E13" s="15" t="inlineStr">
        <is>
          <t>Hands per Ton</t>
        </is>
      </c>
      <c r="F13" s="90" t="n">
        <v>18.81070534843279</v>
      </c>
      <c r="H13" s="15" t="inlineStr">
        <is>
          <t>Hands per Ton</t>
        </is>
      </c>
      <c r="I13" s="40">
        <f>875/(I12/1000)</f>
        <v/>
      </c>
    </row>
    <row r="14" ht="18" customHeight="1">
      <c r="B14" s="15" t="inlineStr">
        <is>
          <t>Total Idle Spindle</t>
        </is>
      </c>
      <c r="C14" s="16">
        <f>C28+F28+I28</f>
        <v/>
      </c>
      <c r="E14" s="15" t="inlineStr">
        <is>
          <t>Total Idle Spindle</t>
        </is>
      </c>
      <c r="F14" s="16" t="n">
        <v>5272</v>
      </c>
      <c r="H14" s="15" t="inlineStr">
        <is>
          <t>Total Idle Spindle</t>
        </is>
      </c>
      <c r="I14" s="16" t="n">
        <v>4765</v>
      </c>
    </row>
    <row r="15" ht="18" customHeight="1">
      <c r="B15" s="15" t="inlineStr">
        <is>
          <t>Idle Spindle/100 spindle/hr</t>
        </is>
      </c>
      <c r="C15" s="29">
        <f>C14*100/(C9*112*24)</f>
        <v/>
      </c>
      <c r="E15" s="15" t="inlineStr">
        <is>
          <t>Idle Spindle/100 spindle/hr</t>
        </is>
      </c>
      <c r="F15" s="29" t="n">
        <v>7.845238095238095</v>
      </c>
      <c r="H15" s="15" t="inlineStr">
        <is>
          <t>Idle Spindle/100 spindle/hr</t>
        </is>
      </c>
      <c r="I15" s="29" t="n">
        <v>7.186595077220077</v>
      </c>
    </row>
    <row r="16" ht="18" customHeight="1">
      <c r="B16" s="15" t="inlineStr">
        <is>
          <t>Total Doffing Detected</t>
        </is>
      </c>
      <c r="C16" s="16">
        <f>C30+F30+I30</f>
        <v/>
      </c>
      <c r="E16" s="15" t="inlineStr">
        <is>
          <t>Total Doffing Detected</t>
        </is>
      </c>
      <c r="F16" s="16" t="n">
        <v>906</v>
      </c>
      <c r="H16" s="15" t="inlineStr">
        <is>
          <t>Total Doffing Detected</t>
        </is>
      </c>
      <c r="I16" s="16" t="n">
        <v>896</v>
      </c>
    </row>
    <row r="17" ht="18" customHeight="1">
      <c r="B17" s="15" t="inlineStr">
        <is>
          <t>Avg Minutes Per Doffing</t>
        </is>
      </c>
      <c r="C17" s="17">
        <f>AVERAGE(C31,F31,I31)</f>
        <v/>
      </c>
      <c r="E17" s="15" t="inlineStr">
        <is>
          <t>Avg Minutes Per Doffing</t>
        </is>
      </c>
      <c r="F17" s="17" t="n">
        <v>3.085333333333333</v>
      </c>
      <c r="H17" s="15" t="inlineStr">
        <is>
          <t>Avg Minutes Per Doffing</t>
        </is>
      </c>
      <c r="I17" s="17" t="n">
        <v>3.082666666666666</v>
      </c>
    </row>
    <row r="18" ht="18" customHeight="1">
      <c r="B18" s="15" t="inlineStr">
        <is>
          <t>Total Stop Minutes</t>
        </is>
      </c>
      <c r="C18" s="16">
        <f>C32+F32+I32</f>
        <v/>
      </c>
      <c r="E18" s="15" t="inlineStr">
        <is>
          <t>Total Stop Minutes</t>
        </is>
      </c>
      <c r="F18" s="16" t="n">
        <v>5819</v>
      </c>
      <c r="H18" s="15" t="inlineStr">
        <is>
          <t>Total Stop Minutes</t>
        </is>
      </c>
      <c r="I18" s="16" t="n">
        <v>5177</v>
      </c>
    </row>
    <row r="19" ht="18" customHeight="1">
      <c r="B19" s="15" t="inlineStr">
        <is>
          <t>Total End breakage</t>
        </is>
      </c>
      <c r="C19" s="16">
        <f>C33+F33+I33</f>
        <v/>
      </c>
      <c r="E19" s="15" t="inlineStr">
        <is>
          <t>Total End breakage</t>
        </is>
      </c>
      <c r="F19" s="16" t="n">
        <v>13584</v>
      </c>
      <c r="H19" s="15" t="inlineStr">
        <is>
          <t>Total End breakage</t>
        </is>
      </c>
      <c r="I19" s="16" t="n">
        <v>13198</v>
      </c>
      <c r="K19" s="1" t="n"/>
      <c r="L19" s="1" t="n"/>
    </row>
    <row r="20" ht="15.6" customHeight="1">
      <c r="K20" s="1" t="n"/>
      <c r="L20" s="1" t="n"/>
    </row>
    <row r="21" ht="18" customHeight="1">
      <c r="B21" s="104" t="inlineStr">
        <is>
          <t>R/A</t>
        </is>
      </c>
      <c r="C21" s="101" t="n"/>
      <c r="D21" s="8" t="n"/>
      <c r="E21" s="104" t="inlineStr">
        <is>
          <t>R/B</t>
        </is>
      </c>
      <c r="F21" s="101" t="n"/>
      <c r="H21" s="104" t="inlineStr">
        <is>
          <t>R/C</t>
        </is>
      </c>
      <c r="I21" s="101" t="n"/>
      <c r="J21" s="8" t="n"/>
      <c r="K21" s="24" t="n"/>
      <c r="L21" s="25" t="n"/>
    </row>
    <row r="22" ht="15.6" customHeight="1">
      <c r="B22" s="6" t="inlineStr">
        <is>
          <t>Particulars</t>
        </is>
      </c>
      <c r="C22" s="7" t="inlineStr">
        <is>
          <t>Total</t>
        </is>
      </c>
      <c r="D22" s="8" t="n"/>
      <c r="E22" s="6" t="inlineStr">
        <is>
          <t>Particulars</t>
        </is>
      </c>
      <c r="F22" s="7" t="inlineStr">
        <is>
          <t>Total</t>
        </is>
      </c>
      <c r="H22" s="6" t="inlineStr">
        <is>
          <t>Particulars</t>
        </is>
      </c>
      <c r="I22" s="7" t="inlineStr">
        <is>
          <t>Total</t>
        </is>
      </c>
      <c r="J22" s="8" t="n"/>
      <c r="K22" s="24" t="inlineStr">
        <is>
          <t>10 lbs/1</t>
        </is>
      </c>
      <c r="L22" s="25" t="n">
        <v>18.07</v>
      </c>
      <c r="P22" s="8" t="n"/>
    </row>
    <row r="23" ht="15.6" customHeight="1">
      <c r="B23" s="4" t="inlineStr">
        <is>
          <t>Total Running Frame</t>
        </is>
      </c>
      <c r="C23" s="92" t="n">
        <v>33</v>
      </c>
      <c r="D23" s="8" t="n"/>
      <c r="E23" s="4" t="inlineStr">
        <is>
          <t>Total Running Frame</t>
        </is>
      </c>
      <c r="F23" s="12" t="n">
        <v>32</v>
      </c>
      <c r="H23" s="4" t="inlineStr">
        <is>
          <t>Total Running Frame</t>
        </is>
      </c>
      <c r="I23" s="12" t="n">
        <v>32</v>
      </c>
      <c r="J23" s="8" t="n"/>
      <c r="K23" s="24" t="inlineStr">
        <is>
          <t>13 lbs/1</t>
        </is>
      </c>
      <c r="L23" s="25" t="n">
        <v>17.04</v>
      </c>
      <c r="P23" s="8" t="n"/>
    </row>
    <row r="24" ht="15.6" customHeight="1">
      <c r="B24" s="4" t="inlineStr">
        <is>
          <t>Avg. Efficiency</t>
        </is>
      </c>
      <c r="C24" s="5" t="inlineStr">
        <is>
          <t>33.91%</t>
        </is>
      </c>
      <c r="D24" s="8" t="n"/>
      <c r="E24" s="4" t="inlineStr">
        <is>
          <t>Avg. Efficiency</t>
        </is>
      </c>
      <c r="F24" s="5" t="inlineStr">
        <is>
          <t>56.11%</t>
        </is>
      </c>
      <c r="G24" s="9" t="n"/>
      <c r="H24" s="4" t="inlineStr">
        <is>
          <t>Avg. Efficiency</t>
        </is>
      </c>
      <c r="I24" s="5" t="inlineStr">
        <is>
          <t>57.14%</t>
        </is>
      </c>
      <c r="J24" s="8" t="n"/>
      <c r="K24" s="24" t="inlineStr">
        <is>
          <t>16 lbs/1</t>
        </is>
      </c>
      <c r="L24" s="25" t="n">
        <v>19.412</v>
      </c>
      <c r="P24" s="8" t="n"/>
    </row>
    <row r="25" ht="15.6" customHeight="1">
      <c r="B25" s="4" t="inlineStr">
        <is>
          <t>Avg. Count</t>
        </is>
      </c>
      <c r="C25" s="37" t="n">
        <v>16.3</v>
      </c>
      <c r="D25" s="8" t="n"/>
      <c r="E25" s="4" t="inlineStr">
        <is>
          <t>Avg. Count</t>
        </is>
      </c>
      <c r="F25" s="37" t="n">
        <v>16.52</v>
      </c>
      <c r="G25" s="9" t="n"/>
      <c r="H25" s="4" t="inlineStr">
        <is>
          <t>Avg. Count</t>
        </is>
      </c>
      <c r="I25" s="37" t="n">
        <v>15.76</v>
      </c>
      <c r="J25" s="8" t="n"/>
      <c r="K25" s="24" t="n"/>
      <c r="L25" s="25" t="n"/>
      <c r="P25" s="8" t="n"/>
    </row>
    <row r="26" ht="15.6" customHeight="1">
      <c r="B26" s="4" t="inlineStr">
        <is>
          <t>Achieved production (kg)</t>
        </is>
      </c>
      <c r="C26" s="35" t="n">
        <v>10105.51</v>
      </c>
      <c r="D26" s="8" t="n"/>
      <c r="E26" s="4" t="inlineStr">
        <is>
          <t>Achieved production (kg)</t>
        </is>
      </c>
      <c r="F26" s="35" t="n">
        <v>15730.71</v>
      </c>
      <c r="G26" s="9" t="n"/>
      <c r="H26" s="4" t="inlineStr">
        <is>
          <t>Achieved production (kg)</t>
        </is>
      </c>
      <c r="I26" s="35" t="n">
        <v>15372.62</v>
      </c>
      <c r="J26" s="8" t="n"/>
      <c r="K26" s="24" t="n"/>
      <c r="L26" s="25" t="n"/>
      <c r="P26" s="8" t="n"/>
    </row>
    <row r="27" ht="15.6" customHeight="1">
      <c r="B27" s="4" t="inlineStr">
        <is>
          <t>Hands per Ton</t>
        </is>
      </c>
      <c r="C27" s="39">
        <f>'Daily Hands Allocation Summary'!C4</f>
        <v/>
      </c>
      <c r="D27" s="8" t="n"/>
      <c r="E27" s="4" t="inlineStr">
        <is>
          <t>Hands per Ton</t>
        </is>
      </c>
      <c r="F27" s="41">
        <f>'Daily Hands Allocation Summary'!D5</f>
        <v/>
      </c>
      <c r="G27" s="9" t="n"/>
      <c r="H27" s="4" t="inlineStr">
        <is>
          <t>Hands per Ton</t>
        </is>
      </c>
      <c r="I27" s="41">
        <f>'Daily Hands Allocation Summary'!E5</f>
        <v/>
      </c>
      <c r="J27" s="8" t="n"/>
      <c r="K27" s="24" t="n"/>
      <c r="L27" s="25" t="n"/>
      <c r="P27" s="8" t="n"/>
    </row>
    <row r="28" ht="15.6" customHeight="1">
      <c r="B28" s="4" t="inlineStr">
        <is>
          <t>Total Idle Spindle</t>
        </is>
      </c>
      <c r="C28" s="97" t="n">
        <v>555</v>
      </c>
      <c r="D28" s="9">
        <f>C28/$C$23</f>
        <v/>
      </c>
      <c r="E28" s="4" t="inlineStr">
        <is>
          <t>Total Idle Spindle</t>
        </is>
      </c>
      <c r="F28" s="12" t="n">
        <v>2539</v>
      </c>
      <c r="G28" s="9">
        <f>F28/$F$23</f>
        <v/>
      </c>
      <c r="H28" s="4" t="inlineStr">
        <is>
          <t>Total Idle Spindle</t>
        </is>
      </c>
      <c r="I28" s="12" t="n">
        <v>1560</v>
      </c>
      <c r="J28" s="9">
        <f>I28/$I$23</f>
        <v/>
      </c>
      <c r="K28" s="24" t="inlineStr">
        <is>
          <t>26 lbs/1</t>
        </is>
      </c>
      <c r="L28" s="25" t="n">
        <v>24.02</v>
      </c>
      <c r="P28" s="8" t="n"/>
    </row>
    <row r="29" ht="15.6" customHeight="1">
      <c r="B29" s="4" t="inlineStr">
        <is>
          <t>Idle Spindle/100 spindle/hr</t>
        </is>
      </c>
      <c r="C29" s="30">
        <f>C28*100/(C23*112*8)</f>
        <v/>
      </c>
      <c r="D29" s="9">
        <f>C29/$C$23</f>
        <v/>
      </c>
      <c r="E29" s="4" t="inlineStr">
        <is>
          <t>Idle Spindle/100 spindle/hr</t>
        </is>
      </c>
      <c r="F29" s="30">
        <f>F28*100/(F23*112*8)</f>
        <v/>
      </c>
      <c r="G29" s="9">
        <f>F29/$F$23</f>
        <v/>
      </c>
      <c r="H29" s="4" t="inlineStr">
        <is>
          <t>Idle Spindle/100 spindle/hr</t>
        </is>
      </c>
      <c r="I29" s="30">
        <f>I28*100/(I23*112*8)</f>
        <v/>
      </c>
      <c r="J29" s="9">
        <f>I29/$I$23</f>
        <v/>
      </c>
      <c r="K29" s="24" t="n"/>
      <c r="L29" s="25" t="n"/>
      <c r="P29" s="8" t="n"/>
    </row>
    <row r="30" ht="15.6" customHeight="1">
      <c r="B30" s="4" t="inlineStr">
        <is>
          <t>Total Doffing Detected</t>
        </is>
      </c>
      <c r="C30" s="94" t="n">
        <v>203</v>
      </c>
      <c r="D30" s="9">
        <f>C30/$C$23</f>
        <v/>
      </c>
      <c r="E30" s="4" t="inlineStr">
        <is>
          <t>Total Doffing Detected</t>
        </is>
      </c>
      <c r="F30" s="12" t="n">
        <v>309</v>
      </c>
      <c r="G30" s="9">
        <f>F30/$F$23</f>
        <v/>
      </c>
      <c r="H30" s="4" t="inlineStr">
        <is>
          <t>Total Doffing Detected</t>
        </is>
      </c>
      <c r="I30" s="12" t="n">
        <v>304</v>
      </c>
      <c r="J30" s="9">
        <f>I30/$I$23</f>
        <v/>
      </c>
      <c r="K30" s="26" t="n"/>
      <c r="L30" s="27" t="n"/>
      <c r="P30" s="8" t="n"/>
    </row>
    <row r="31" ht="15.6" customHeight="1">
      <c r="B31" s="4" t="inlineStr">
        <is>
          <t>Avg Minutes Per Doffing</t>
        </is>
      </c>
      <c r="C31" s="95" t="n">
        <v>1.206060606060606</v>
      </c>
      <c r="D31" s="9">
        <f>C31/$C$23</f>
        <v/>
      </c>
      <c r="E31" s="4" t="inlineStr">
        <is>
          <t>Avg Minutes Per Doffing</t>
        </is>
      </c>
      <c r="F31" s="11" t="n">
        <v>1.846875</v>
      </c>
      <c r="G31" s="9">
        <f>F31/$F$23</f>
        <v/>
      </c>
      <c r="H31" s="4" t="inlineStr">
        <is>
          <t>Avg Minutes Per Doffing</t>
        </is>
      </c>
      <c r="I31" s="11" t="n">
        <v>7.621874999999999</v>
      </c>
      <c r="J31" s="9">
        <f>I31/$I$23</f>
        <v/>
      </c>
      <c r="K31" s="24" t="n"/>
      <c r="L31" s="27" t="n"/>
    </row>
    <row r="32" ht="15.6" customHeight="1">
      <c r="B32" s="4" t="inlineStr">
        <is>
          <t>Total Stop Minutes</t>
        </is>
      </c>
      <c r="C32" s="96" t="n">
        <v>10235.3</v>
      </c>
      <c r="D32" s="9">
        <f>C32/$C$23</f>
        <v/>
      </c>
      <c r="E32" s="4" t="inlineStr">
        <is>
          <t>Total Stop Minutes</t>
        </is>
      </c>
      <c r="F32" s="12" t="n">
        <v>6096</v>
      </c>
      <c r="G32" s="9">
        <f>F32/$F$23</f>
        <v/>
      </c>
      <c r="H32" s="4" t="inlineStr">
        <is>
          <t>Total Stop Minutes</t>
        </is>
      </c>
      <c r="I32" s="12" t="n">
        <v>6236.599999999999</v>
      </c>
      <c r="J32" s="9">
        <f>I32/$C$23</f>
        <v/>
      </c>
      <c r="K32" s="24" t="n"/>
      <c r="L32" s="27" t="n"/>
    </row>
    <row r="33" ht="15.6" customHeight="1">
      <c r="B33" s="4" t="inlineStr">
        <is>
          <t>Total End breakage</t>
        </is>
      </c>
      <c r="C33" s="93" t="n">
        <v>2596</v>
      </c>
      <c r="D33" s="9">
        <f>C33/$C$23</f>
        <v/>
      </c>
      <c r="E33" s="4" t="inlineStr">
        <is>
          <t>Total End breakage</t>
        </is>
      </c>
      <c r="F33" s="12" t="n">
        <v>5791</v>
      </c>
      <c r="G33" s="10">
        <f>F33/$F$23</f>
        <v/>
      </c>
      <c r="H33" s="4" t="inlineStr">
        <is>
          <t>Total End breakage</t>
        </is>
      </c>
      <c r="I33" s="12" t="n">
        <v>4509</v>
      </c>
      <c r="J33" s="9">
        <f>I33/$C$23</f>
        <v/>
      </c>
      <c r="K33" s="24" t="n"/>
      <c r="L33" s="27" t="n"/>
    </row>
    <row r="34">
      <c r="K34" s="19" t="n"/>
      <c r="L34" s="20" t="n"/>
    </row>
    <row r="35">
      <c r="K35" s="19" t="n"/>
      <c r="L35" s="20" t="n"/>
    </row>
    <row r="36">
      <c r="K36" s="19" t="n"/>
      <c r="L36" s="20" t="n"/>
    </row>
    <row r="37">
      <c r="K37" s="19" t="n"/>
      <c r="L37" s="20" t="n"/>
    </row>
    <row r="38">
      <c r="K38" s="19" t="n"/>
      <c r="L38" s="20" t="n"/>
    </row>
    <row r="39">
      <c r="K39" s="19" t="n"/>
      <c r="L39" s="20" t="n"/>
    </row>
    <row r="40">
      <c r="K40" s="19" t="n"/>
      <c r="L40" s="20" t="n"/>
    </row>
    <row r="41">
      <c r="K41" s="19" t="n"/>
      <c r="L41" s="20" t="n"/>
    </row>
    <row r="42">
      <c r="K42" s="19" t="n"/>
      <c r="L42" s="20" t="n"/>
    </row>
    <row r="43">
      <c r="K43" s="19" t="n"/>
      <c r="L43" s="20" t="n"/>
    </row>
    <row r="44">
      <c r="K44" s="19" t="n"/>
      <c r="L44" s="20" t="n"/>
    </row>
    <row r="45">
      <c r="L45" s="20" t="n"/>
    </row>
    <row r="46">
      <c r="K46" s="19" t="n"/>
      <c r="L46" s="20" t="n"/>
    </row>
    <row r="47">
      <c r="K47" s="19" t="n"/>
      <c r="L47" s="20" t="n"/>
    </row>
    <row r="48">
      <c r="K48" s="19" t="n"/>
      <c r="L48" s="20" t="n"/>
    </row>
    <row r="49">
      <c r="K49" s="19" t="n"/>
      <c r="L49" s="20" t="n"/>
    </row>
    <row r="50" ht="9.75" customHeight="1"/>
    <row r="60">
      <c r="E60" t="inlineStr">
        <is>
          <t xml:space="preserve">  </t>
        </is>
      </c>
    </row>
    <row r="68">
      <c r="H68" s="8" t="n"/>
      <c r="K68" s="28" t="n"/>
    </row>
    <row r="99" ht="21" customHeight="1"/>
    <row r="112">
      <c r="B112" t="inlineStr">
        <is>
          <t>Frame no. 17 not in operation in Shift A</t>
        </is>
      </c>
    </row>
    <row r="113">
      <c r="B113" t="inlineStr">
        <is>
          <t>Frame no. 17 not in operation in Shift C</t>
        </is>
      </c>
    </row>
    <row r="115" ht="15.6" customHeight="1">
      <c r="C115" s="1" t="n"/>
      <c r="D115" s="1" t="n"/>
    </row>
    <row r="116" ht="15.6" customHeight="1">
      <c r="C116" s="1" t="n"/>
      <c r="D116" s="1" t="n"/>
    </row>
    <row r="117" ht="15.6" customHeight="1">
      <c r="B117" s="1" t="n"/>
      <c r="C117" s="1" t="n"/>
      <c r="D117" s="1" t="n"/>
    </row>
    <row r="118" ht="15.6" customHeight="1">
      <c r="B118" s="1" t="n"/>
      <c r="C118" s="1" t="n"/>
      <c r="D118" s="1" t="n"/>
      <c r="H118" s="53" t="n"/>
    </row>
    <row r="119" ht="15.6" customHeight="1">
      <c r="B119" s="1" t="n"/>
      <c r="C119" s="1" t="n"/>
      <c r="D119" s="1" t="n"/>
    </row>
    <row r="120" ht="15.6" customHeight="1">
      <c r="B120" s="1" t="n"/>
      <c r="C120" s="1" t="n"/>
      <c r="D120" s="1" t="n"/>
    </row>
    <row r="121" ht="15.6" customHeight="1">
      <c r="B121" s="1" t="n"/>
    </row>
  </sheetData>
  <mergeCells count="10">
    <mergeCell ref="K5:X5"/>
    <mergeCell ref="B2:X2"/>
    <mergeCell ref="B3:X3"/>
    <mergeCell ref="B5:I5"/>
    <mergeCell ref="B21:C21"/>
    <mergeCell ref="E21:F21"/>
    <mergeCell ref="H21:I21"/>
    <mergeCell ref="B7:C7"/>
    <mergeCell ref="E7:F7"/>
    <mergeCell ref="H7:I7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BE243"/>
  <sheetViews>
    <sheetView showGridLines="0" zoomScale="55" zoomScaleNormal="55" workbookViewId="0">
      <selection activeCell="F4" sqref="F4"/>
    </sheetView>
  </sheetViews>
  <sheetFormatPr baseColWidth="8" defaultRowHeight="14.4"/>
  <cols>
    <col width="5.6640625" customWidth="1" min="1" max="1"/>
    <col width="34.109375" bestFit="1" customWidth="1" min="2" max="2"/>
    <col width="13" customWidth="1" min="3" max="5"/>
    <col width="20.33203125" customWidth="1" min="6" max="6"/>
    <col width="2.6640625" customWidth="1" min="7" max="7"/>
    <col width="19.109375" bestFit="1" customWidth="1" min="8" max="8"/>
    <col width="9.5546875" customWidth="1" min="9" max="11"/>
    <col width="2.109375" customWidth="1" min="12" max="12"/>
    <col width="20.6640625" customWidth="1" min="13" max="13"/>
    <col width="11" customWidth="1" min="14" max="16"/>
    <col width="9.6640625" bestFit="1" customWidth="1" min="17" max="17"/>
    <col width="8.109375" customWidth="1" min="18" max="19"/>
    <col width="9.109375" bestFit="1" customWidth="1" min="20" max="20"/>
    <col width="7.88671875" customWidth="1" min="21" max="21"/>
    <col width="8.33203125" customWidth="1" min="22" max="22"/>
    <col width="9.109375" bestFit="1" customWidth="1" min="23" max="23"/>
    <col width="9.109375" customWidth="1" min="24" max="24"/>
    <col width="9" customWidth="1" min="25" max="25"/>
    <col width="9.109375" bestFit="1" customWidth="1" min="26" max="26"/>
    <col width="9.109375" customWidth="1" min="27" max="27"/>
    <col width="9" customWidth="1" min="28" max="28"/>
    <col width="20.44140625" customWidth="1" min="29" max="31"/>
    <col width="2.6640625" customWidth="1" min="32" max="32"/>
    <col width="17" customWidth="1" min="33" max="33"/>
    <col width="9.5546875" customWidth="1" min="34" max="35"/>
    <col width="10" bestFit="1" customWidth="1" min="36" max="36"/>
    <col width="3.109375" customWidth="1" min="37" max="37"/>
    <col width="12.5546875" customWidth="1" min="38" max="38"/>
    <col width="9.5546875" customWidth="1" min="39" max="39"/>
    <col width="10" customWidth="1" min="40" max="41"/>
    <col width="2.6640625" customWidth="1" min="42" max="42"/>
    <col width="11.33203125" customWidth="1" min="43" max="46"/>
    <col width="3.44140625" customWidth="1" min="47" max="47"/>
    <col width="28.44140625" bestFit="1" customWidth="1" min="48" max="48"/>
    <col width="12.5546875" customWidth="1" min="49" max="56"/>
  </cols>
  <sheetData>
    <row r="2" ht="40.5" customFormat="1" customHeight="1" s="47">
      <c r="A2" s="42" t="n"/>
      <c r="B2" s="43" t="inlineStr">
        <is>
          <t>Overall</t>
        </is>
      </c>
      <c r="C2" s="44" t="inlineStr">
        <is>
          <t>A</t>
        </is>
      </c>
      <c r="D2" s="44" t="inlineStr">
        <is>
          <t>B</t>
        </is>
      </c>
      <c r="E2" s="44" t="inlineStr">
        <is>
          <t>C</t>
        </is>
      </c>
      <c r="F2" s="44" t="inlineStr">
        <is>
          <t>Total</t>
        </is>
      </c>
      <c r="G2" s="45" t="n"/>
      <c r="H2" s="46" t="n"/>
      <c r="I2" s="46" t="n"/>
      <c r="J2" s="46" t="n"/>
      <c r="K2" s="46" t="n"/>
      <c r="L2" s="46" t="n"/>
      <c r="M2" s="46" t="n"/>
      <c r="N2" s="46" t="n"/>
      <c r="O2" s="46" t="n"/>
      <c r="P2" s="46" t="n"/>
      <c r="Q2" s="46" t="n"/>
      <c r="R2" s="46" t="n"/>
      <c r="S2" s="42" t="n"/>
      <c r="T2" s="42" t="n"/>
      <c r="U2" s="42" t="n"/>
      <c r="V2" s="42" t="n"/>
      <c r="W2" s="42" t="n"/>
      <c r="X2" s="42" t="n"/>
      <c r="Y2" s="42" t="n"/>
      <c r="Z2" s="42" t="n"/>
      <c r="AA2" s="42" t="n"/>
      <c r="AB2" s="42" t="n"/>
      <c r="AC2" s="42" t="n"/>
      <c r="AD2" s="42" t="n"/>
      <c r="AE2" s="42" t="n"/>
      <c r="AF2" s="42" t="n"/>
      <c r="AG2" s="42" t="n"/>
      <c r="AH2" s="42" t="n"/>
      <c r="AI2" s="42" t="n"/>
      <c r="AJ2" s="42" t="n"/>
      <c r="AK2" s="42" t="n"/>
      <c r="AL2" s="42" t="n"/>
      <c r="AM2" s="42" t="n"/>
      <c r="AN2" s="42" t="n"/>
      <c r="AO2" s="42" t="n"/>
      <c r="AP2" s="42" t="n"/>
      <c r="AQ2" s="42" t="n"/>
      <c r="AR2" s="42" t="n"/>
      <c r="AS2" s="42" t="n"/>
      <c r="AT2" s="42" t="n"/>
      <c r="AU2" s="42" t="n"/>
      <c r="AV2" s="42" t="n"/>
      <c r="AW2" s="42" t="n"/>
      <c r="AX2" s="42" t="n"/>
      <c r="AY2" s="42" t="n"/>
      <c r="AZ2" s="42" t="n"/>
      <c r="BA2" s="42" t="n"/>
    </row>
    <row r="3" ht="40.5" customFormat="1" customHeight="1" s="47">
      <c r="A3" s="42" t="n"/>
      <c r="B3" s="48" t="inlineStr">
        <is>
          <t>Total hands</t>
        </is>
      </c>
      <c r="C3" s="49">
        <f>C14+Q23+T23+W23+Z23+SUM(AH10:AH20)+SUM(AM10:AM20)+SUM(AR10:AR20)+SUM(I9:I11)</f>
        <v/>
      </c>
      <c r="D3" s="49">
        <f>D14+R23+U23+X23+AA23+SUM(AI10:AI20)+SUM(AN10:AN20)+SUM(AS10:AS20)+SUM(J9:J11)</f>
        <v/>
      </c>
      <c r="E3" s="49">
        <f>E14+S23+V23+Y23+AB23+SUM(AJ10:AJ20)+SUM(AO10:AO20)+SUM(AT10:AT20)+SUM(K9:K11)</f>
        <v/>
      </c>
      <c r="F3" s="50">
        <f>SUM(C3:E3)</f>
        <v/>
      </c>
      <c r="G3" s="45" t="n"/>
      <c r="H3" s="46" t="n"/>
      <c r="I3" s="46" t="n"/>
      <c r="J3" s="46" t="n"/>
      <c r="K3" s="46" t="n"/>
      <c r="L3" s="46" t="n"/>
      <c r="M3" s="46" t="n"/>
      <c r="N3" s="46" t="n"/>
      <c r="O3" s="46" t="n"/>
      <c r="P3" s="46" t="n"/>
      <c r="Q3" s="46" t="n"/>
      <c r="R3" s="46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</row>
    <row r="4" ht="40.5" customFormat="1" customHeight="1" s="47">
      <c r="A4" s="42" t="n"/>
      <c r="B4" s="48" t="inlineStr">
        <is>
          <t>Total Production (MT)</t>
        </is>
      </c>
      <c r="C4" s="51">
        <f>N23</f>
        <v/>
      </c>
      <c r="D4" s="51">
        <f>O23</f>
        <v/>
      </c>
      <c r="E4" s="51">
        <f>P23</f>
        <v/>
      </c>
      <c r="F4" s="52">
        <f>SUM(C4:E4)</f>
        <v/>
      </c>
      <c r="G4" s="45" t="n"/>
      <c r="H4" s="46" t="n"/>
      <c r="I4" s="46" t="n"/>
      <c r="J4" s="46" t="n"/>
      <c r="K4" s="46" t="n"/>
      <c r="L4" s="46" t="n"/>
      <c r="M4" s="46" t="n"/>
      <c r="N4" s="46" t="n"/>
      <c r="O4" s="46" t="n"/>
      <c r="P4" s="46" t="n"/>
      <c r="Q4" s="46" t="n"/>
      <c r="R4" s="46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</row>
    <row r="5" ht="40.5" customFormat="1" customHeight="1" s="47">
      <c r="A5" s="42" t="n"/>
      <c r="B5" s="48" t="inlineStr">
        <is>
          <t>Hands Per Ton</t>
        </is>
      </c>
      <c r="C5" s="51">
        <f>IFERROR(C3/C4,0)</f>
        <v/>
      </c>
      <c r="D5" s="51">
        <f>IFERROR(D3/D4,0)</f>
        <v/>
      </c>
      <c r="E5" s="51">
        <f>IFERROR(E3/E4,0)</f>
        <v/>
      </c>
      <c r="F5" s="52">
        <f>AVERAGE(C5:E5)</f>
        <v/>
      </c>
      <c r="G5" s="45" t="n"/>
      <c r="H5" s="46" t="n"/>
      <c r="I5" s="46" t="n"/>
      <c r="J5" s="46" t="n"/>
      <c r="K5" s="46" t="n"/>
      <c r="L5" s="46" t="n"/>
      <c r="M5" s="46" t="n"/>
      <c r="N5" s="46" t="n"/>
      <c r="O5" s="46" t="n"/>
      <c r="P5" s="46" t="n"/>
      <c r="Q5" s="46" t="n"/>
      <c r="R5" s="46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</row>
    <row r="6" ht="23.25" customHeight="1">
      <c r="A6" s="53" t="n"/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3" t="n"/>
      <c r="X6" s="53" t="n"/>
      <c r="Y6" s="53" t="n"/>
      <c r="Z6" s="53" t="n"/>
      <c r="AA6" s="53" t="n"/>
      <c r="AB6" s="53" t="n"/>
      <c r="AC6" s="53" t="n"/>
      <c r="AD6" s="53" t="n"/>
      <c r="AE6" s="53" t="n"/>
      <c r="AF6" s="53" t="n"/>
      <c r="AG6" s="53" t="n"/>
      <c r="AH6" s="53" t="n"/>
      <c r="AI6" s="53" t="n"/>
      <c r="AJ6" s="53" t="n"/>
      <c r="AK6" s="53" t="n"/>
      <c r="AL6" s="53" t="n"/>
      <c r="AM6" s="53" t="n"/>
      <c r="AN6" s="53" t="n"/>
      <c r="AO6" s="53" t="n"/>
      <c r="AP6" s="55" t="n"/>
      <c r="AQ6" s="53" t="n"/>
      <c r="AR6" s="53" t="n"/>
      <c r="AS6" s="53" t="n"/>
      <c r="AT6" s="53" t="n"/>
      <c r="AU6" s="53" t="n"/>
      <c r="AV6" s="53" t="n"/>
      <c r="AW6" s="53" t="n"/>
      <c r="AX6" s="53" t="n"/>
      <c r="AY6" s="53" t="n"/>
      <c r="AZ6" s="53" t="n"/>
      <c r="BA6" s="53" t="n"/>
      <c r="BB6" s="53" t="n"/>
      <c r="BC6" s="53" t="n"/>
      <c r="BD6" s="53" t="n"/>
    </row>
    <row r="7" ht="27" customHeight="1">
      <c r="A7" s="53" t="n"/>
      <c r="B7" s="107" t="inlineStr">
        <is>
          <t>BATCHING &amp; PREPARING</t>
        </is>
      </c>
      <c r="C7" s="100" t="n"/>
      <c r="D7" s="100" t="n"/>
      <c r="E7" s="100" t="n"/>
      <c r="F7" s="101" t="n"/>
      <c r="G7" s="53" t="n"/>
      <c r="H7" s="107" t="inlineStr">
        <is>
          <t>Me,QC,Elec</t>
        </is>
      </c>
      <c r="I7" s="100" t="n"/>
      <c r="J7" s="100" t="n"/>
      <c r="K7" s="101" t="n"/>
      <c r="L7" s="53" t="n"/>
      <c r="M7" s="107" t="inlineStr">
        <is>
          <t>SPINNING &amp; WINDING</t>
        </is>
      </c>
      <c r="N7" s="100" t="n"/>
      <c r="O7" s="100" t="n"/>
      <c r="P7" s="100" t="n"/>
      <c r="Q7" s="100" t="n"/>
      <c r="R7" s="100" t="n"/>
      <c r="S7" s="100" t="n"/>
      <c r="T7" s="100" t="n"/>
      <c r="U7" s="100" t="n"/>
      <c r="V7" s="100" t="n"/>
      <c r="W7" s="100" t="n"/>
      <c r="X7" s="100" t="n"/>
      <c r="Y7" s="100" t="n"/>
      <c r="Z7" s="100" t="n"/>
      <c r="AA7" s="100" t="n"/>
      <c r="AB7" s="100" t="n"/>
      <c r="AC7" s="100" t="n"/>
      <c r="AD7" s="100" t="n"/>
      <c r="AE7" s="100" t="n"/>
      <c r="AF7" s="100" t="n"/>
      <c r="AG7" s="100" t="n"/>
      <c r="AH7" s="100" t="n"/>
      <c r="AI7" s="100" t="n"/>
      <c r="AJ7" s="100" t="n"/>
      <c r="AK7" s="100" t="n"/>
      <c r="AL7" s="100" t="n"/>
      <c r="AM7" s="100" t="n"/>
      <c r="AN7" s="100" t="n"/>
      <c r="AO7" s="100" t="n"/>
      <c r="AP7" s="100" t="n"/>
      <c r="AQ7" s="100" t="n"/>
      <c r="AR7" s="100" t="n"/>
      <c r="AS7" s="100" t="n"/>
      <c r="AT7" s="101" t="n"/>
      <c r="AU7" s="53" t="n"/>
      <c r="AV7" s="108" t="inlineStr">
        <is>
          <t>Quality wise hands per ton as on 30.10.2023</t>
        </is>
      </c>
      <c r="AW7" s="100" t="n"/>
      <c r="AX7" s="100" t="n"/>
      <c r="AY7" s="100" t="n"/>
      <c r="AZ7" s="100" t="n"/>
      <c r="BA7" s="100" t="n"/>
      <c r="BB7" s="100" t="n"/>
      <c r="BC7" s="100" t="n"/>
      <c r="BD7" s="101" t="n"/>
    </row>
    <row r="8" ht="30" customFormat="1" customHeight="1" s="58">
      <c r="A8" s="53" t="n"/>
      <c r="B8" s="43" t="inlineStr">
        <is>
          <t>Section</t>
        </is>
      </c>
      <c r="C8" s="44" t="inlineStr">
        <is>
          <t>A</t>
        </is>
      </c>
      <c r="D8" s="44" t="inlineStr">
        <is>
          <t>B</t>
        </is>
      </c>
      <c r="E8" s="44" t="inlineStr">
        <is>
          <t>C</t>
        </is>
      </c>
      <c r="F8" s="44" t="inlineStr">
        <is>
          <t>Hands Per Ton</t>
        </is>
      </c>
      <c r="G8" s="53" t="n"/>
      <c r="H8" s="43" t="inlineStr">
        <is>
          <t>Section</t>
        </is>
      </c>
      <c r="I8" s="44" t="inlineStr">
        <is>
          <t>A</t>
        </is>
      </c>
      <c r="J8" s="44" t="inlineStr">
        <is>
          <t>B</t>
        </is>
      </c>
      <c r="K8" s="44" t="inlineStr">
        <is>
          <t>C</t>
        </is>
      </c>
      <c r="L8" s="53" t="n"/>
      <c r="M8" s="109" t="inlineStr">
        <is>
          <t>Quality</t>
        </is>
      </c>
      <c r="N8" s="111" t="inlineStr">
        <is>
          <t>Production (MT)</t>
        </is>
      </c>
      <c r="O8" s="100" t="n"/>
      <c r="P8" s="101" t="n"/>
      <c r="Q8" s="112" t="inlineStr">
        <is>
          <t>Spinner</t>
        </is>
      </c>
      <c r="R8" s="113" t="n"/>
      <c r="S8" s="114" t="n"/>
      <c r="T8" s="112" t="inlineStr">
        <is>
          <t>Bobbin Shifter</t>
        </is>
      </c>
      <c r="U8" s="113" t="n"/>
      <c r="V8" s="114" t="n"/>
      <c r="W8" s="112" t="inlineStr">
        <is>
          <t>Roll Winder</t>
        </is>
      </c>
      <c r="X8" s="113" t="n"/>
      <c r="Y8" s="114" t="n"/>
      <c r="Z8" s="112" t="inlineStr">
        <is>
          <t>Precision Winder</t>
        </is>
      </c>
      <c r="AA8" s="113" t="n"/>
      <c r="AB8" s="114" t="n"/>
      <c r="AC8" s="115" t="inlineStr">
        <is>
          <t>Spinning Hands per Ton</t>
        </is>
      </c>
      <c r="AD8" s="115" t="inlineStr">
        <is>
          <t>Roll Winding Hands Per Ton</t>
        </is>
      </c>
      <c r="AE8" s="115" t="inlineStr">
        <is>
          <t>Precision Winding Hands Per Ton</t>
        </is>
      </c>
      <c r="AF8" s="53" t="n"/>
      <c r="AG8" s="112" t="inlineStr">
        <is>
          <t>Spinning Common Hands</t>
        </is>
      </c>
      <c r="AH8" s="113" t="n"/>
      <c r="AI8" s="113" t="n"/>
      <c r="AJ8" s="114" t="n"/>
      <c r="AK8" s="53" t="n"/>
      <c r="AL8" s="112" t="inlineStr">
        <is>
          <t>Roll Winding Common Hands</t>
        </is>
      </c>
      <c r="AM8" s="113" t="n"/>
      <c r="AN8" s="113" t="n"/>
      <c r="AO8" s="114" t="n"/>
      <c r="AP8" s="53" t="n"/>
      <c r="AQ8" s="112" t="inlineStr">
        <is>
          <t>Precision Winding Common Hands</t>
        </is>
      </c>
      <c r="AR8" s="113" t="n"/>
      <c r="AS8" s="113" t="n"/>
      <c r="AT8" s="114" t="n"/>
      <c r="AU8" s="53" t="n"/>
      <c r="AV8" s="57" t="inlineStr">
        <is>
          <t>Quality</t>
        </is>
      </c>
      <c r="AW8" s="118">
        <f>$M$10</f>
        <v/>
      </c>
      <c r="AX8" s="118">
        <f>$M$11</f>
        <v/>
      </c>
      <c r="AY8" s="118">
        <f>$M$12</f>
        <v/>
      </c>
      <c r="AZ8" s="118">
        <f>$M$13</f>
        <v/>
      </c>
      <c r="BA8" s="118">
        <f>$M$14</f>
        <v/>
      </c>
      <c r="BB8" s="116">
        <f>$M$15</f>
        <v/>
      </c>
      <c r="BC8" s="116">
        <f>$M$16</f>
        <v/>
      </c>
      <c r="BD8" s="118">
        <f>$M$17</f>
        <v/>
      </c>
    </row>
    <row r="9" ht="30" customFormat="1" customHeight="1" s="58">
      <c r="A9" s="53" t="n"/>
      <c r="B9" s="59" t="inlineStr">
        <is>
          <t>Spreader</t>
        </is>
      </c>
      <c r="C9" s="60" t="n">
        <v>19</v>
      </c>
      <c r="D9" s="60" t="n">
        <v>20</v>
      </c>
      <c r="E9" s="60" t="n">
        <v>20</v>
      </c>
      <c r="F9" s="61">
        <f>IFERROR(SUM(C9:E9)/SUM($N$23:$P$23)+$F$13,0)</f>
        <v/>
      </c>
      <c r="G9" s="53" t="n"/>
      <c r="H9" s="59" t="inlineStr">
        <is>
          <t>Mechanical</t>
        </is>
      </c>
      <c r="I9" s="62" t="n">
        <v>51</v>
      </c>
      <c r="J9" s="62" t="n">
        <v>38</v>
      </c>
      <c r="K9" s="62" t="n">
        <v>26</v>
      </c>
      <c r="L9" s="53" t="n"/>
      <c r="M9" s="110" t="n"/>
      <c r="N9" s="111" t="inlineStr">
        <is>
          <t>A</t>
        </is>
      </c>
      <c r="O9" s="111" t="inlineStr">
        <is>
          <t>B</t>
        </is>
      </c>
      <c r="P9" s="111" t="inlineStr">
        <is>
          <t>C</t>
        </is>
      </c>
      <c r="Q9" s="63" t="inlineStr">
        <is>
          <t>A</t>
        </is>
      </c>
      <c r="R9" s="63" t="inlineStr">
        <is>
          <t>B</t>
        </is>
      </c>
      <c r="S9" s="63" t="inlineStr">
        <is>
          <t>C</t>
        </is>
      </c>
      <c r="T9" s="63" t="inlineStr">
        <is>
          <t>A</t>
        </is>
      </c>
      <c r="U9" s="63" t="inlineStr">
        <is>
          <t>B</t>
        </is>
      </c>
      <c r="V9" s="63" t="inlineStr">
        <is>
          <t>C</t>
        </is>
      </c>
      <c r="W9" s="63" t="inlineStr">
        <is>
          <t>A</t>
        </is>
      </c>
      <c r="X9" s="63" t="inlineStr">
        <is>
          <t>B</t>
        </is>
      </c>
      <c r="Y9" s="63" t="inlineStr">
        <is>
          <t>C</t>
        </is>
      </c>
      <c r="Z9" s="63" t="inlineStr">
        <is>
          <t>A</t>
        </is>
      </c>
      <c r="AA9" s="63" t="inlineStr">
        <is>
          <t>B</t>
        </is>
      </c>
      <c r="AB9" s="63" t="inlineStr">
        <is>
          <t>C</t>
        </is>
      </c>
      <c r="AC9" s="110" t="n"/>
      <c r="AD9" s="110" t="n"/>
      <c r="AE9" s="110" t="n"/>
      <c r="AF9" s="53" t="n"/>
      <c r="AG9" s="64" t="n"/>
      <c r="AH9" s="63" t="inlineStr">
        <is>
          <t>A</t>
        </is>
      </c>
      <c r="AI9" s="63" t="inlineStr">
        <is>
          <t>B</t>
        </is>
      </c>
      <c r="AJ9" s="63" t="inlineStr">
        <is>
          <t>C</t>
        </is>
      </c>
      <c r="AK9" s="53" t="n"/>
      <c r="AL9" s="64" t="n"/>
      <c r="AM9" s="63" t="inlineStr">
        <is>
          <t>A</t>
        </is>
      </c>
      <c r="AN9" s="63" t="inlineStr">
        <is>
          <t>B</t>
        </is>
      </c>
      <c r="AO9" s="63" t="inlineStr">
        <is>
          <t>C</t>
        </is>
      </c>
      <c r="AP9" s="53" t="n"/>
      <c r="AQ9" s="64" t="n"/>
      <c r="AR9" s="63" t="inlineStr">
        <is>
          <t>A</t>
        </is>
      </c>
      <c r="AS9" s="63" t="inlineStr">
        <is>
          <t>B</t>
        </is>
      </c>
      <c r="AT9" s="63" t="inlineStr">
        <is>
          <t>C</t>
        </is>
      </c>
      <c r="AU9" s="53" t="n"/>
      <c r="AV9" s="117" t="inlineStr">
        <is>
          <t>Section</t>
        </is>
      </c>
      <c r="AW9" s="110" t="n"/>
      <c r="AX9" s="110" t="n"/>
      <c r="AY9" s="110" t="n"/>
      <c r="AZ9" s="110" t="n"/>
      <c r="BA9" s="110" t="n"/>
      <c r="BB9" s="110" t="n"/>
      <c r="BC9" s="110" t="n"/>
      <c r="BD9" s="110" t="n"/>
    </row>
    <row r="10" ht="35.1" customFormat="1" customHeight="1" s="58">
      <c r="A10" s="53" t="n"/>
      <c r="B10" s="59" t="inlineStr">
        <is>
          <t>Breaker</t>
        </is>
      </c>
      <c r="C10" s="60" t="n">
        <v>5</v>
      </c>
      <c r="D10" s="60" t="n">
        <v>5</v>
      </c>
      <c r="E10" s="60" t="n">
        <v>5</v>
      </c>
      <c r="F10" s="61">
        <f>IFERROR(SUM(C10:E10)/SUM($N$23:$P$23)+$F$13,0)</f>
        <v/>
      </c>
      <c r="G10" s="53" t="n"/>
      <c r="H10" s="59" t="inlineStr">
        <is>
          <t>Electrical</t>
        </is>
      </c>
      <c r="I10" s="62" t="n">
        <v>5</v>
      </c>
      <c r="J10" s="62" t="n">
        <v>3</v>
      </c>
      <c r="K10" s="62" t="n">
        <v>3</v>
      </c>
      <c r="L10" s="53" t="n"/>
      <c r="M10" s="66" t="inlineStr">
        <is>
          <t xml:space="preserve">      8 lbs/1 CRX</t>
        </is>
      </c>
      <c r="N10" s="67" t="n">
        <v>0.556</v>
      </c>
      <c r="O10" s="67" t="n">
        <v>0.604</v>
      </c>
      <c r="P10" s="67" t="n">
        <v>0.577</v>
      </c>
      <c r="Q10" s="68" t="n">
        <v>3</v>
      </c>
      <c r="R10" s="68" t="n">
        <v>2</v>
      </c>
      <c r="S10" s="68" t="n">
        <v>2</v>
      </c>
      <c r="T10" s="68" t="n">
        <v>1</v>
      </c>
      <c r="U10" s="68" t="n">
        <v>1</v>
      </c>
      <c r="V10" s="68" t="n">
        <v>1</v>
      </c>
      <c r="W10" s="68" t="n">
        <v>5</v>
      </c>
      <c r="X10" s="68" t="n">
        <v>5</v>
      </c>
      <c r="Y10" s="69" t="n">
        <v>5</v>
      </c>
      <c r="Z10" s="68" t="n">
        <v>2</v>
      </c>
      <c r="AA10" s="68" t="n">
        <v>3</v>
      </c>
      <c r="AB10" s="69" t="n">
        <v>3</v>
      </c>
      <c r="AC10" s="61">
        <f>IFERROR(SUM(Q10:V10)/SUM(N10:P10)+$AJ$22,0)</f>
        <v/>
      </c>
      <c r="AD10" s="61">
        <f>IFERROR(SUM(W10:Y10)/SUM(N10:P10)+$AO$22,0)</f>
        <v/>
      </c>
      <c r="AE10" s="61">
        <f>IFERROR(SUM(Z10:AB10)/SUM(N10:P10)+$AT$22,0)</f>
        <v/>
      </c>
      <c r="AF10" s="53" t="n"/>
      <c r="AG10" s="59" t="inlineStr">
        <is>
          <t>Sarder</t>
        </is>
      </c>
      <c r="AH10" s="60" t="n">
        <v>1</v>
      </c>
      <c r="AI10" s="60" t="n">
        <v>1</v>
      </c>
      <c r="AJ10" s="60" t="n">
        <v>1</v>
      </c>
      <c r="AK10" s="53" t="n"/>
      <c r="AL10" s="59" t="inlineStr">
        <is>
          <t>Sarder</t>
        </is>
      </c>
      <c r="AM10" s="60" t="n">
        <v>1</v>
      </c>
      <c r="AN10" s="70" t="n">
        <v>1</v>
      </c>
      <c r="AO10" s="70" t="n">
        <v>1</v>
      </c>
      <c r="AP10" s="53" t="n"/>
      <c r="AQ10" s="59" t="inlineStr">
        <is>
          <t>Sarder</t>
        </is>
      </c>
      <c r="AR10" s="60" t="n">
        <v>1</v>
      </c>
      <c r="AS10" s="70" t="n">
        <v>1</v>
      </c>
      <c r="AT10" s="70" t="n">
        <v>1</v>
      </c>
      <c r="AU10" s="53" t="n"/>
      <c r="AV10" s="71" t="inlineStr">
        <is>
          <t>Spreader</t>
        </is>
      </c>
      <c r="AW10" s="69">
        <f>IFERROR(VLOOKUP($AW$8,$B$16:$F$22,2,0),0)</f>
        <v/>
      </c>
      <c r="AX10" s="69">
        <f>IFERROR(VLOOKUP(AX8,$B$16:$F$22,2,0),0)</f>
        <v/>
      </c>
      <c r="AY10" s="69">
        <f>IFERROR(VLOOKUP(AY8,$B$16:$F$22,2,0),0)</f>
        <v/>
      </c>
      <c r="AZ10" s="69">
        <f>IFERROR(VLOOKUP(AZ8,$B$16:$F$22,2,0),0)</f>
        <v/>
      </c>
      <c r="BA10" s="69">
        <f>IFERROR(VLOOKUP(BA8,$B$16:$F$22,2,0),0)</f>
        <v/>
      </c>
      <c r="BB10" s="69">
        <f>IFERROR(VLOOKUP(BB8,$B$16:$F$22,2,0),0)</f>
        <v/>
      </c>
      <c r="BC10" s="69">
        <f>IFERROR(VLOOKUP(BC8,$B$16:$F$22,2,0),0)</f>
        <v/>
      </c>
      <c r="BD10" s="69">
        <f>IFERROR(VLOOKUP(BD8,$B$16:$F$22,2,0),0)</f>
        <v/>
      </c>
    </row>
    <row r="11" ht="35.1" customFormat="1" customHeight="1" s="58">
      <c r="A11" s="53" t="n"/>
      <c r="B11" s="59" t="inlineStr">
        <is>
          <t>Finisher</t>
        </is>
      </c>
      <c r="C11" s="60" t="n">
        <v>8</v>
      </c>
      <c r="D11" s="60" t="n">
        <v>10</v>
      </c>
      <c r="E11" s="60" t="n">
        <v>10</v>
      </c>
      <c r="F11" s="61">
        <f>IFERROR(SUM(C11:E11)/SUM($N$23:$P$23)+$F$13,0)</f>
        <v/>
      </c>
      <c r="G11" s="53" t="n"/>
      <c r="H11" s="59" t="inlineStr">
        <is>
          <t>Finsihing</t>
        </is>
      </c>
      <c r="I11" s="62" t="n">
        <v>15</v>
      </c>
      <c r="J11" s="62" t="n">
        <v>15</v>
      </c>
      <c r="K11" s="62" t="n">
        <v>1</v>
      </c>
      <c r="L11" s="53" t="n"/>
      <c r="M11" s="66" t="inlineStr">
        <is>
          <t xml:space="preserve">       14 lbs/1 CRX</t>
        </is>
      </c>
      <c r="N11" s="67" t="n">
        <v>1.33</v>
      </c>
      <c r="O11" s="67" t="n">
        <v>1.29</v>
      </c>
      <c r="P11" s="67" t="n">
        <v>1.201</v>
      </c>
      <c r="Q11" s="68" t="n">
        <v>3</v>
      </c>
      <c r="R11" s="68" t="n">
        <v>2</v>
      </c>
      <c r="S11" s="68" t="n">
        <v>2</v>
      </c>
      <c r="T11" s="68" t="n">
        <v>2</v>
      </c>
      <c r="U11" s="68" t="n">
        <v>3</v>
      </c>
      <c r="V11" s="68" t="n">
        <v>3</v>
      </c>
      <c r="W11" s="68" t="n">
        <v>5</v>
      </c>
      <c r="X11" s="68" t="n">
        <v>5</v>
      </c>
      <c r="Y11" s="69" t="n">
        <v>5</v>
      </c>
      <c r="Z11" s="68" t="n">
        <v>3</v>
      </c>
      <c r="AA11" s="68" t="n">
        <v>3</v>
      </c>
      <c r="AB11" s="69" t="n">
        <v>3</v>
      </c>
      <c r="AC11" s="61">
        <f>IFERROR(SUM(Q11:V11)/SUM(N11:P11)+$AJ$22,0)</f>
        <v/>
      </c>
      <c r="AD11" s="61">
        <f>IFERROR(SUM(W11:Y11)/SUM(N11:P11)+$AO$22,0)</f>
        <v/>
      </c>
      <c r="AE11" s="61">
        <f>IFERROR(SUM(Z11:AB11)/SUM(N11:P11)+$AT$22,0)</f>
        <v/>
      </c>
      <c r="AF11" s="53" t="n"/>
      <c r="AG11" s="59" t="inlineStr">
        <is>
          <t>Reliever</t>
        </is>
      </c>
      <c r="AH11" s="60" t="n">
        <v>3</v>
      </c>
      <c r="AI11" s="60" t="n">
        <v>2</v>
      </c>
      <c r="AJ11" s="60" t="n">
        <v>2</v>
      </c>
      <c r="AK11" s="53" t="n"/>
      <c r="AL11" s="59" t="inlineStr">
        <is>
          <t>Reliever</t>
        </is>
      </c>
      <c r="AM11" s="60" t="n">
        <v>2</v>
      </c>
      <c r="AN11" s="60" t="n">
        <v>2</v>
      </c>
      <c r="AO11" s="60" t="n">
        <v>2</v>
      </c>
      <c r="AP11" s="53" t="n"/>
      <c r="AQ11" s="59" t="inlineStr">
        <is>
          <t>Reliever</t>
        </is>
      </c>
      <c r="AR11" s="60" t="n">
        <v>1</v>
      </c>
      <c r="AS11" s="60" t="n">
        <v>1</v>
      </c>
      <c r="AT11" s="60" t="n"/>
      <c r="AU11" s="53" t="n"/>
      <c r="AV11" s="71" t="inlineStr">
        <is>
          <t>Breaker</t>
        </is>
      </c>
      <c r="AW11" s="69">
        <f>IFERROR(VLOOKUP(AW8,$B$16:$F$22,3,0),0)</f>
        <v/>
      </c>
      <c r="AX11" s="69">
        <f>IFERROR(VLOOKUP(AX8,$B$16:$F$22,3,0),0)</f>
        <v/>
      </c>
      <c r="AY11" s="69">
        <f>IFERROR(VLOOKUP(AY8,$B$16:$F$22,3,0),0)</f>
        <v/>
      </c>
      <c r="AZ11" s="69">
        <f>IFERROR(VLOOKUP(AZ8,$B$16:$F$22,3,0),0)</f>
        <v/>
      </c>
      <c r="BA11" s="69">
        <f>IFERROR(VLOOKUP(BA8,$B$16:$F$22,3,0),0)</f>
        <v/>
      </c>
      <c r="BB11" s="69">
        <f>IFERROR(VLOOKUP(BB8,$B$16:$F$22,3,0),0)</f>
        <v/>
      </c>
      <c r="BC11" s="69">
        <f>IFERROR(VLOOKUP(BC8,$B$16:$F$22,3,0),0)</f>
        <v/>
      </c>
      <c r="BD11" s="69">
        <f>IFERROR(VLOOKUP(BD8,$B$16:$F$22,3,0),0)</f>
        <v/>
      </c>
      <c r="BE11" s="72" t="n"/>
    </row>
    <row r="12" ht="35.1" customFormat="1" customHeight="1" s="55">
      <c r="A12" s="53" t="n"/>
      <c r="B12" s="59" t="inlineStr">
        <is>
          <t>Drawing</t>
        </is>
      </c>
      <c r="C12" s="60" t="n">
        <v>32</v>
      </c>
      <c r="D12" s="60" t="n">
        <v>30</v>
      </c>
      <c r="E12" s="60" t="n">
        <v>30</v>
      </c>
      <c r="F12" s="61">
        <f>IFERROR(SUM(C12:E12)/SUM($N$23:$P$23)+$F$13,0)</f>
        <v/>
      </c>
      <c r="G12" s="53" t="n"/>
      <c r="H12" s="53" t="n"/>
      <c r="I12" s="53" t="n"/>
      <c r="J12" s="53" t="n"/>
      <c r="K12" s="53" t="n"/>
      <c r="L12" s="53" t="n"/>
      <c r="M12" s="66" t="inlineStr">
        <is>
          <t xml:space="preserve">        16lbs/1CRT</t>
        </is>
      </c>
      <c r="N12" s="67" t="n">
        <v>9.707000000000001</v>
      </c>
      <c r="O12" s="67" t="n">
        <v>9.69</v>
      </c>
      <c r="P12" s="67" t="n">
        <v>9.169</v>
      </c>
      <c r="Q12" s="68" t="n">
        <v>10</v>
      </c>
      <c r="R12" s="68" t="n">
        <v>10</v>
      </c>
      <c r="S12" s="68" t="n">
        <v>10</v>
      </c>
      <c r="T12" s="68" t="n">
        <v>16</v>
      </c>
      <c r="U12" s="68" t="n">
        <v>15</v>
      </c>
      <c r="V12" s="68" t="n">
        <v>15</v>
      </c>
      <c r="W12" s="68" t="n">
        <v>36</v>
      </c>
      <c r="X12" s="68" t="n">
        <v>36</v>
      </c>
      <c r="Y12" s="69" t="n">
        <v>36</v>
      </c>
      <c r="Z12" s="68" t="n">
        <v>18</v>
      </c>
      <c r="AA12" s="68" t="n">
        <v>17</v>
      </c>
      <c r="AB12" s="68" t="n">
        <v>17</v>
      </c>
      <c r="AC12" s="61">
        <f>IFERROR(SUM(Q12:V12)/SUM(N12:P12)+$AJ$22,0)</f>
        <v/>
      </c>
      <c r="AD12" s="61">
        <f>IFERROR(SUM(W12:Y12)/SUM(N12:P12)+$AO$22,0)</f>
        <v/>
      </c>
      <c r="AE12" s="61">
        <f>IFERROR(SUM(Z12:AB12)/SUM(N12:P12)+$AT$22,0)</f>
        <v/>
      </c>
      <c r="AF12" s="53" t="n"/>
      <c r="AG12" s="48" t="inlineStr">
        <is>
          <t>Sliver Feeder</t>
        </is>
      </c>
      <c r="AH12" s="60" t="n">
        <v>7</v>
      </c>
      <c r="AI12" s="60" t="n">
        <v>7</v>
      </c>
      <c r="AJ12" s="60" t="n">
        <v>7</v>
      </c>
      <c r="AK12" s="53" t="n"/>
      <c r="AL12" s="48" t="inlineStr">
        <is>
          <t>Spool Carrier</t>
        </is>
      </c>
      <c r="AM12" s="60" t="n">
        <v>5</v>
      </c>
      <c r="AN12" s="60" t="n">
        <v>5</v>
      </c>
      <c r="AO12" s="60" t="n">
        <v>5</v>
      </c>
      <c r="AP12" s="53" t="n"/>
      <c r="AQ12" s="48" t="inlineStr">
        <is>
          <t>Spool Carrier</t>
        </is>
      </c>
      <c r="AR12" s="60" t="n"/>
      <c r="AS12" s="60" t="n"/>
      <c r="AT12" s="60" t="n"/>
      <c r="AU12" s="53" t="n"/>
      <c r="AV12" s="71" t="inlineStr">
        <is>
          <t>Finisher</t>
        </is>
      </c>
      <c r="AW12" s="69">
        <f>IFERROR(VLOOKUP(AW8,$B$16:$F$22,4,0),0)</f>
        <v/>
      </c>
      <c r="AX12" s="69">
        <f>IFERROR(VLOOKUP(AX8,$B$16:$F$22,4,0),0)</f>
        <v/>
      </c>
      <c r="AY12" s="69">
        <f>IFERROR(VLOOKUP(AY8,$B$16:$F$22,4,0),0)</f>
        <v/>
      </c>
      <c r="AZ12" s="69">
        <f>IFERROR(VLOOKUP(AZ8,$B$16:$F$22,4,0),0)</f>
        <v/>
      </c>
      <c r="BA12" s="69">
        <f>IFERROR(VLOOKUP(BA8,$B$16:$F$22,4,0),0)</f>
        <v/>
      </c>
      <c r="BB12" s="69">
        <f>IFERROR(VLOOKUP(BB8,$B$16:$F$22,4,0),0)</f>
        <v/>
      </c>
      <c r="BC12" s="69">
        <f>IFERROR(VLOOKUP(BC8,$B$16:$F$22,4,0),0)</f>
        <v/>
      </c>
      <c r="BD12" s="69">
        <f>IFERROR(VLOOKUP(BD8,$B$16:$F$22,4,0),0)</f>
        <v/>
      </c>
    </row>
    <row r="13" ht="35.1" customFormat="1" customHeight="1" s="58">
      <c r="A13" s="53" t="n"/>
      <c r="B13" s="59" t="inlineStr">
        <is>
          <t>Common Hands</t>
        </is>
      </c>
      <c r="C13" s="60" t="n">
        <v>8</v>
      </c>
      <c r="D13" s="60" t="n">
        <v>9</v>
      </c>
      <c r="E13" s="60" t="n">
        <v>8</v>
      </c>
      <c r="F13" s="61">
        <f>IFERROR(SUM(C13:E13)/SUM($N$23:$P$23)/4,0)</f>
        <v/>
      </c>
      <c r="G13" s="53" t="n"/>
      <c r="H13" s="53" t="n"/>
      <c r="I13" s="53" t="n"/>
      <c r="J13" s="53" t="n"/>
      <c r="K13" s="53" t="n"/>
      <c r="L13" s="53" t="n"/>
      <c r="M13" s="66" t="inlineStr">
        <is>
          <t xml:space="preserve">22/1CRT </t>
        </is>
      </c>
      <c r="N13" s="67" t="n">
        <v>5.624</v>
      </c>
      <c r="O13" s="67" t="n">
        <v>4.949</v>
      </c>
      <c r="P13" s="67" t="n">
        <v>6.011</v>
      </c>
      <c r="Q13" s="68" t="n">
        <v>5</v>
      </c>
      <c r="R13" s="68" t="n">
        <v>6</v>
      </c>
      <c r="S13" s="68" t="n">
        <v>6</v>
      </c>
      <c r="T13" s="68" t="n">
        <v>7</v>
      </c>
      <c r="U13" s="68" t="n">
        <v>7</v>
      </c>
      <c r="V13" s="68" t="n">
        <v>7</v>
      </c>
      <c r="W13" s="68" t="n">
        <v>16</v>
      </c>
      <c r="X13" s="68" t="n">
        <v>16</v>
      </c>
      <c r="Y13" s="69" t="n">
        <v>16</v>
      </c>
      <c r="Z13" s="68" t="n">
        <v>7</v>
      </c>
      <c r="AA13" s="68" t="n">
        <v>8</v>
      </c>
      <c r="AB13" s="69" t="n">
        <v>8</v>
      </c>
      <c r="AC13" s="61">
        <f>IFERROR(SUM(Q13:V13)/SUM(N13:P13)+$AJ$22,0)</f>
        <v/>
      </c>
      <c r="AD13" s="61">
        <f>IFERROR(SUM(W13:Y13)/SUM(N13:P13)+$AO$22,0)</f>
        <v/>
      </c>
      <c r="AE13" s="61">
        <f>IFERROR(SUM(Z13:AB13)/SUM(N13:P13)+$AT$22,0)</f>
        <v/>
      </c>
      <c r="AF13" s="53" t="n"/>
      <c r="AG13" s="48" t="inlineStr">
        <is>
          <t>Color Yarn Maker</t>
        </is>
      </c>
      <c r="AH13" s="60" t="n"/>
      <c r="AI13" s="60" t="n"/>
      <c r="AJ13" s="60" t="n"/>
      <c r="AK13" s="53" t="n"/>
      <c r="AL13" s="59" t="inlineStr">
        <is>
          <t>Cleaner</t>
        </is>
      </c>
      <c r="AM13" s="60" t="n">
        <v>2</v>
      </c>
      <c r="AN13" s="60" t="n">
        <v>2</v>
      </c>
      <c r="AO13" s="60" t="n">
        <v>2</v>
      </c>
      <c r="AP13" s="53" t="n"/>
      <c r="AQ13" s="59" t="inlineStr">
        <is>
          <t>Cleaner</t>
        </is>
      </c>
      <c r="AR13" s="60" t="n">
        <v>2</v>
      </c>
      <c r="AS13" s="60" t="n">
        <v>2</v>
      </c>
      <c r="AT13" s="60" t="n">
        <v>2</v>
      </c>
      <c r="AU13" s="53" t="n"/>
      <c r="AV13" s="71" t="inlineStr">
        <is>
          <t>Drawing</t>
        </is>
      </c>
      <c r="AW13" s="69">
        <f>IFERROR(VLOOKUP(AW8,$B$16:$F$22,5,0),0)</f>
        <v/>
      </c>
      <c r="AX13" s="69">
        <f>IFERROR(VLOOKUP(AX8,$B$16:$F$22,5,0),0)</f>
        <v/>
      </c>
      <c r="AY13" s="69">
        <f>IFERROR(VLOOKUP(AY8,$B$16:$F$22,5,0),0)</f>
        <v/>
      </c>
      <c r="AZ13" s="69">
        <f>IFERROR(VLOOKUP(AZ8,$B$16:$F$22,5,0),0)</f>
        <v/>
      </c>
      <c r="BA13" s="69">
        <f>IFERROR(VLOOKUP(BA8,$B$16:$F$22,5,0),0)</f>
        <v/>
      </c>
      <c r="BB13" s="69">
        <f>IFERROR(VLOOKUP(BB8,$B$16:$F$22,5,0),0)</f>
        <v/>
      </c>
      <c r="BC13" s="69">
        <f>IFERROR(VLOOKUP(BC8,$B$16:$F$22,5,0),0)</f>
        <v/>
      </c>
      <c r="BD13" s="69">
        <f>IFERROR(VLOOKUP(BD8,$B$16:$F$22,5,0),0)</f>
        <v/>
      </c>
    </row>
    <row r="14" ht="35.1" customFormat="1" customHeight="1" s="58">
      <c r="A14" s="53" t="n"/>
      <c r="B14" s="53" t="n"/>
      <c r="C14" s="73">
        <f>SUM(C9:C13)</f>
        <v/>
      </c>
      <c r="D14" s="73">
        <f>SUM(D9:D13)</f>
        <v/>
      </c>
      <c r="E14" s="73">
        <f>SUM(E9:E13)</f>
        <v/>
      </c>
      <c r="F14" s="53" t="n"/>
      <c r="G14" s="53" t="n"/>
      <c r="H14" s="53" t="n"/>
      <c r="I14" s="53" t="n"/>
      <c r="J14" s="53" t="n"/>
      <c r="K14" s="53" t="n"/>
      <c r="L14" s="53" t="n"/>
      <c r="M14" s="66" t="n"/>
      <c r="N14" s="67" t="n"/>
      <c r="O14" s="67" t="n"/>
      <c r="P14" s="67" t="n"/>
      <c r="Q14" s="68" t="n"/>
      <c r="R14" s="68" t="n"/>
      <c r="S14" s="68" t="n"/>
      <c r="T14" s="68" t="n"/>
      <c r="U14" s="68" t="n"/>
      <c r="V14" s="68" t="n"/>
      <c r="W14" s="68" t="n"/>
      <c r="X14" s="68" t="n"/>
      <c r="Y14" s="69" t="n"/>
      <c r="Z14" s="68" t="n"/>
      <c r="AA14" s="68" t="n"/>
      <c r="AB14" s="68" t="n"/>
      <c r="AC14" s="61">
        <f>IFERROR(SUM(Q14:V14)/SUM(N14:P14)+$AJ$22,0)</f>
        <v/>
      </c>
      <c r="AD14" s="61">
        <f>IFERROR(SUM(W14:Y14)/SUM(N14:P14)+$AO$22,0)</f>
        <v/>
      </c>
      <c r="AE14" s="61">
        <f>IFERROR(SUM(Z14:AB14)/SUM(N14:P14)+$AT$22,0)</f>
        <v/>
      </c>
      <c r="AF14" s="53" t="n"/>
      <c r="AG14" s="59" t="inlineStr">
        <is>
          <t>Cleaner</t>
        </is>
      </c>
      <c r="AH14" s="60" t="n">
        <v>3</v>
      </c>
      <c r="AI14" s="60" t="n">
        <v>3</v>
      </c>
      <c r="AJ14" s="60" t="n">
        <v>3</v>
      </c>
      <c r="AK14" s="53" t="n"/>
      <c r="AL14" s="59" t="inlineStr">
        <is>
          <t>Other</t>
        </is>
      </c>
      <c r="AM14" s="60" t="n">
        <v>1</v>
      </c>
      <c r="AN14" s="60" t="n">
        <v>1</v>
      </c>
      <c r="AO14" s="60" t="n">
        <v>1</v>
      </c>
      <c r="AP14" s="53" t="n"/>
      <c r="AQ14" s="59" t="inlineStr">
        <is>
          <t>Other</t>
        </is>
      </c>
      <c r="AR14" s="60" t="n">
        <v>1</v>
      </c>
      <c r="AS14" s="60" t="n">
        <v>2</v>
      </c>
      <c r="AT14" s="60" t="n"/>
      <c r="AU14" s="53" t="n"/>
      <c r="AV14" s="71" t="inlineStr">
        <is>
          <t>Spinning</t>
        </is>
      </c>
      <c r="AW14" s="69">
        <f>IFERROR(VLOOKUP(AW8,$M$10:$AE$22,17,0),0)</f>
        <v/>
      </c>
      <c r="AX14" s="69">
        <f>IFERROR(VLOOKUP(AX8,$M$10:$AE$22,17,0),0)</f>
        <v/>
      </c>
      <c r="AY14" s="69">
        <f>IFERROR(VLOOKUP(AY8,$M$10:$AE$22,17,0),0)</f>
        <v/>
      </c>
      <c r="AZ14" s="69">
        <f>IFERROR(VLOOKUP(AZ8,$M$10:$AE$22,17,0),0)</f>
        <v/>
      </c>
      <c r="BA14" s="69">
        <f>IFERROR(VLOOKUP(BA8,$M$10:$AE$22,17,0),0)</f>
        <v/>
      </c>
      <c r="BB14" s="69">
        <f>IFERROR(VLOOKUP(BB8,$M$10:$AE$22,17,0),0)</f>
        <v/>
      </c>
      <c r="BC14" s="69">
        <f>IFERROR(VLOOKUP(BC8,$M$10:$AE$22,17,0),0)</f>
        <v/>
      </c>
      <c r="BD14" s="69">
        <f>IFERROR(VLOOKUP(BD8,$M$10:$AE$22,17,0),0)</f>
        <v/>
      </c>
    </row>
    <row r="15" ht="35.1" customFormat="1" customHeight="1" s="58">
      <c r="A15" s="53" t="n"/>
      <c r="B15" s="44" t="inlineStr">
        <is>
          <t>Quality</t>
        </is>
      </c>
      <c r="C15" s="44" t="inlineStr">
        <is>
          <t>Spreader</t>
        </is>
      </c>
      <c r="D15" s="44" t="inlineStr">
        <is>
          <t>Breaker</t>
        </is>
      </c>
      <c r="E15" s="44" t="inlineStr">
        <is>
          <t>Finisher</t>
        </is>
      </c>
      <c r="F15" s="44" t="inlineStr">
        <is>
          <t>Drawing</t>
        </is>
      </c>
      <c r="G15" s="53" t="n"/>
      <c r="H15" s="53" t="n"/>
      <c r="I15" s="53" t="n"/>
      <c r="J15" s="53" t="n"/>
      <c r="K15" s="53" t="n"/>
      <c r="L15" s="53" t="n"/>
      <c r="M15" s="88" t="n"/>
      <c r="N15" s="74" t="n"/>
      <c r="O15" s="74" t="n"/>
      <c r="P15" s="74" t="n"/>
      <c r="Q15" s="68" t="n"/>
      <c r="R15" s="68" t="n"/>
      <c r="S15" s="68" t="n"/>
      <c r="T15" s="68" t="n"/>
      <c r="U15" s="68" t="n"/>
      <c r="V15" s="68" t="n"/>
      <c r="W15" s="68" t="n"/>
      <c r="X15" s="68" t="n"/>
      <c r="Y15" s="68" t="n"/>
      <c r="Z15" s="68" t="n"/>
      <c r="AA15" s="68" t="n"/>
      <c r="AB15" s="68" t="n"/>
      <c r="AC15" s="61">
        <f>IFERROR(SUM(Q15:V15)/SUM(N15:P15)+$AJ$22,0)</f>
        <v/>
      </c>
      <c r="AD15" s="61">
        <f>IFERROR(SUM(W15:Y15)/SUM(N15:P15)+$AO$22,0)</f>
        <v/>
      </c>
      <c r="AE15" s="61">
        <f>IFERROR(SUM(Z15:AB15)/SUM(N15:P15)+$AT$22,0)</f>
        <v/>
      </c>
      <c r="AF15" s="53" t="n"/>
      <c r="AG15" s="59" t="inlineStr">
        <is>
          <t>Other</t>
        </is>
      </c>
      <c r="AH15" s="60" t="n">
        <v>4</v>
      </c>
      <c r="AI15" s="60" t="n">
        <v>3</v>
      </c>
      <c r="AJ15" s="60" t="n">
        <v>4</v>
      </c>
      <c r="AK15" s="53" t="n"/>
      <c r="AL15" s="60" t="n"/>
      <c r="AM15" s="60" t="n"/>
      <c r="AN15" s="60" t="n"/>
      <c r="AO15" s="60" t="n"/>
      <c r="AP15" s="53" t="n"/>
      <c r="AQ15" s="60" t="n"/>
      <c r="AR15" s="60" t="n"/>
      <c r="AS15" s="60" t="n"/>
      <c r="AT15" s="60" t="n"/>
      <c r="AU15" s="53" t="n"/>
      <c r="AV15" s="71" t="inlineStr">
        <is>
          <t>Roll Winding</t>
        </is>
      </c>
      <c r="AW15" s="69">
        <f>IFERROR(VLOOKUP(AW8,$M$10:$AE$22,18,0),0)</f>
        <v/>
      </c>
      <c r="AX15" s="69">
        <f>IFERROR(VLOOKUP(AX8,$M$10:$AE$22,18,0),0)</f>
        <v/>
      </c>
      <c r="AY15" s="69">
        <f>IFERROR(VLOOKUP(AY8,$M$10:$AE$22,18,0),0)</f>
        <v/>
      </c>
      <c r="AZ15" s="69">
        <f>IFERROR(VLOOKUP(AZ8,$M$10:$AE$22,18,0),0)</f>
        <v/>
      </c>
      <c r="BA15" s="69">
        <f>IFERROR(VLOOKUP(BA8,$M$10:$AE$22,18,0),0)</f>
        <v/>
      </c>
      <c r="BB15" s="69">
        <f>IFERROR(VLOOKUP(BB8,$M$10:$AE$22,18,0),0)</f>
        <v/>
      </c>
      <c r="BC15" s="69">
        <f>IFERROR(VLOOKUP(BC8,$M$10:$AE$22,18,0),0)</f>
        <v/>
      </c>
      <c r="BD15" s="69">
        <f>IFERROR(VLOOKUP(BD8,$M$10:$AE$22,18,0),0)</f>
        <v/>
      </c>
    </row>
    <row r="16" ht="35.1" customFormat="1" customHeight="1" s="58">
      <c r="A16" s="53" t="n"/>
      <c r="B16" s="75">
        <f>M10</f>
        <v/>
      </c>
      <c r="C16" s="91">
        <f>IF(B16=0,0,$F$9)</f>
        <v/>
      </c>
      <c r="D16" s="91">
        <f>IF(C16=0,0,$F$10)</f>
        <v/>
      </c>
      <c r="E16" s="91">
        <f>IF(D16=0,0,$F$11)</f>
        <v/>
      </c>
      <c r="F16" s="91">
        <f>IF(E16=0,0,$F$12)</f>
        <v/>
      </c>
      <c r="G16" s="53" t="n"/>
      <c r="H16" s="53" t="n"/>
      <c r="I16" s="53" t="n"/>
      <c r="J16" s="53" t="n"/>
      <c r="K16" s="53" t="n"/>
      <c r="L16" s="53" t="n"/>
      <c r="M16" s="66" t="n"/>
      <c r="N16" s="74" t="n"/>
      <c r="O16" s="74" t="n"/>
      <c r="P16" s="74" t="n"/>
      <c r="Q16" s="68" t="n"/>
      <c r="R16" s="68" t="n"/>
      <c r="S16" s="68" t="n"/>
      <c r="T16" s="68" t="n"/>
      <c r="U16" s="68" t="n"/>
      <c r="V16" s="68" t="n"/>
      <c r="W16" s="69" t="n"/>
      <c r="X16" s="68" t="n"/>
      <c r="Y16" s="68" t="n"/>
      <c r="Z16" s="68" t="n"/>
      <c r="AA16" s="68" t="n"/>
      <c r="AB16" s="68" t="n"/>
      <c r="AC16" s="61">
        <f>IFERROR(SUM(Q16:V16)/SUM(N16:P16)+$AJ$22,0)</f>
        <v/>
      </c>
      <c r="AD16" s="61">
        <f>IFERROR(SUM(W16:Y16)/SUM(N16:P16)+$AO$22,0)</f>
        <v/>
      </c>
      <c r="AE16" s="61">
        <f>IFERROR(SUM(Z16:AB16)/SUM(N16:P16)+$AT$22,0)</f>
        <v/>
      </c>
      <c r="AF16" s="53" t="n"/>
      <c r="AG16" s="59" t="n"/>
      <c r="AH16" s="60" t="n"/>
      <c r="AI16" s="60" t="n"/>
      <c r="AJ16" s="60" t="n"/>
      <c r="AK16" s="53" t="n"/>
      <c r="AL16" s="60" t="n"/>
      <c r="AM16" s="60" t="n"/>
      <c r="AN16" s="60" t="n"/>
      <c r="AO16" s="60" t="n"/>
      <c r="AP16" s="53" t="n"/>
      <c r="AQ16" s="60" t="n"/>
      <c r="AR16" s="60" t="n"/>
      <c r="AS16" s="60" t="n"/>
      <c r="AT16" s="60" t="n"/>
      <c r="AU16" s="53" t="n"/>
      <c r="AV16" s="71" t="inlineStr">
        <is>
          <t>Precision</t>
        </is>
      </c>
      <c r="AW16" s="69">
        <f>IFERROR(VLOOKUP(AW8,$M$10:$AE$22,19,0),0)</f>
        <v/>
      </c>
      <c r="AX16" s="69">
        <f>IFERROR(VLOOKUP(AX8,$M$10:$AE$22,19,0),0)</f>
        <v/>
      </c>
      <c r="AY16" s="69">
        <f>IFERROR(VLOOKUP(AY8,$M$10:$AE$22,19,0),0)</f>
        <v/>
      </c>
      <c r="AZ16" s="69">
        <f>IFERROR(VLOOKUP(AZ8,$M$10:$AE$22,19,0),0)</f>
        <v/>
      </c>
      <c r="BA16" s="69">
        <f>IFERROR(VLOOKUP(BA8,$M$10:$AE$22,19,0),0)</f>
        <v/>
      </c>
      <c r="BB16" s="69">
        <f>IFERROR(VLOOKUP(BB8,$M$10:$AE$22,19,0),0)</f>
        <v/>
      </c>
      <c r="BC16" s="69">
        <f>IFERROR(VLOOKUP(BC8,$M$10:$AE$22,19,0),0)</f>
        <v/>
      </c>
      <c r="BD16" s="69">
        <f>IFERROR(VLOOKUP(BD8,$M$10:$AE$22,19,0),0)</f>
        <v/>
      </c>
    </row>
    <row r="17" ht="35.1" customFormat="1" customHeight="1" s="58">
      <c r="A17" s="53" t="n"/>
      <c r="B17" s="75">
        <f>M11</f>
        <v/>
      </c>
      <c r="C17" s="91">
        <f>IF(B17=0,0,$F$9)</f>
        <v/>
      </c>
      <c r="D17" s="91">
        <f>IF(C17=0,0,$F$10)</f>
        <v/>
      </c>
      <c r="E17" s="91">
        <f>IF(D17=0,0,$F$11)</f>
        <v/>
      </c>
      <c r="F17" s="91">
        <f>IF(E17=0,0,$F$12)</f>
        <v/>
      </c>
      <c r="G17" s="53" t="n"/>
      <c r="H17" s="53" t="n"/>
      <c r="I17" s="53" t="n"/>
      <c r="J17" s="53" t="n"/>
      <c r="K17" s="53" t="n"/>
      <c r="L17" s="53" t="n"/>
      <c r="M17" s="66" t="n"/>
      <c r="N17" s="76" t="n"/>
      <c r="O17" s="76" t="n"/>
      <c r="P17" s="76" t="n"/>
      <c r="Q17" s="60" t="n"/>
      <c r="R17" s="68" t="n"/>
      <c r="S17" s="68" t="n"/>
      <c r="T17" s="68" t="n"/>
      <c r="U17" s="68" t="n"/>
      <c r="V17" s="68" t="n"/>
      <c r="W17" s="69" t="n"/>
      <c r="X17" s="68" t="n"/>
      <c r="Y17" s="68" t="n"/>
      <c r="Z17" s="68" t="n"/>
      <c r="AA17" s="68" t="n"/>
      <c r="AB17" s="68" t="n"/>
      <c r="AC17" s="61">
        <f>IFERROR(SUM(Q17:V17)/SUM(N17:P17)+$AJ$22,0)</f>
        <v/>
      </c>
      <c r="AD17" s="61">
        <f>IFERROR(SUM(W17:Y17)/SUM(N17:P17)+$AO$22,0)</f>
        <v/>
      </c>
      <c r="AE17" s="61">
        <f>IFERROR(SUM(Z17:AB17)/SUM(N17:P17)+$AT$22,0)</f>
        <v/>
      </c>
      <c r="AF17" s="53" t="n"/>
      <c r="AG17" s="77" t="n"/>
      <c r="AH17" s="60" t="n"/>
      <c r="AI17" s="60" t="n"/>
      <c r="AJ17" s="60" t="n"/>
      <c r="AK17" s="53" t="n"/>
      <c r="AL17" s="60" t="n"/>
      <c r="AM17" s="60" t="n"/>
      <c r="AN17" s="60" t="n"/>
      <c r="AO17" s="60" t="n"/>
      <c r="AP17" s="53" t="n"/>
      <c r="AQ17" s="60" t="n"/>
      <c r="AR17" s="60" t="n"/>
      <c r="AS17" s="60" t="n"/>
      <c r="AT17" s="60" t="n"/>
      <c r="AU17" s="53" t="n"/>
      <c r="AV17" s="71" t="inlineStr">
        <is>
          <t>Packing</t>
        </is>
      </c>
      <c r="AW17" s="69">
        <f>IF(AW14=0,0,SUM($I$11:$K$11)/SUM($N$23:$P$23))</f>
        <v/>
      </c>
      <c r="AX17" s="69">
        <f>IF(AX14=0,0,SUM($I$11:$K$11)/SUM($N$23:$P$23))</f>
        <v/>
      </c>
      <c r="AY17" s="69">
        <f>IF(AY14=0,0,SUM($I$11:$K$11)/SUM($N$23:$P$23))</f>
        <v/>
      </c>
      <c r="AZ17" s="69">
        <f>IF(AZ14=0,0,SUM($I$11:$K$11)/SUM($N$23:$P$23))</f>
        <v/>
      </c>
      <c r="BA17" s="69">
        <f>IF(BA14=0,0,SUM($I$11:$K$11)/SUM($N$23:$P$23))</f>
        <v/>
      </c>
      <c r="BB17" s="69">
        <f>IF(BB14=0,0,SUM($I$11:$K$11)/SUM($N$23:$P$23))</f>
        <v/>
      </c>
      <c r="BC17" s="69">
        <f>IF(BC14=0,0,SUM($I$11:$K$11)/SUM($N$23:$P$23))</f>
        <v/>
      </c>
      <c r="BD17" s="69">
        <f>IF(BD14=0,0,SUM($I$11:$K$11)/SUM($N$23:$P$23))</f>
        <v/>
      </c>
    </row>
    <row r="18" ht="35.1" customFormat="1" customHeight="1" s="58">
      <c r="A18" s="53" t="n"/>
      <c r="B18" s="75">
        <f>M12</f>
        <v/>
      </c>
      <c r="C18" s="91">
        <f>IF(B18=0,0,$F$9)</f>
        <v/>
      </c>
      <c r="D18" s="91">
        <f>IF(C18=0,0,$F$10)</f>
        <v/>
      </c>
      <c r="E18" s="91">
        <f>IF(D18=0,0,$F$11)</f>
        <v/>
      </c>
      <c r="F18" s="91">
        <f>IF(E18=0,0,$F$12)</f>
        <v/>
      </c>
      <c r="G18" s="53" t="n"/>
      <c r="H18" s="53" t="n"/>
      <c r="I18" s="53" t="n"/>
      <c r="J18" s="53" t="n"/>
      <c r="K18" s="53" t="n"/>
      <c r="L18" s="53" t="n"/>
      <c r="M18" s="60" t="n"/>
      <c r="N18" s="76" t="n"/>
      <c r="O18" s="76" t="n"/>
      <c r="P18" s="76" t="n"/>
      <c r="Q18" s="60" t="n"/>
      <c r="R18" s="69" t="n"/>
      <c r="S18" s="69" t="n"/>
      <c r="T18" s="69" t="n"/>
      <c r="U18" s="69" t="n"/>
      <c r="V18" s="69" t="n"/>
      <c r="W18" s="69" t="n"/>
      <c r="X18" s="69" t="n"/>
      <c r="Y18" s="68" t="n"/>
      <c r="Z18" s="68" t="n"/>
      <c r="AA18" s="68" t="n"/>
      <c r="AB18" s="68" t="n"/>
      <c r="AC18" s="61">
        <f>IFERROR(SUM(Q18:V18)/SUM(N18:P18)+$AJ$22,0)</f>
        <v/>
      </c>
      <c r="AD18" s="61">
        <f>IFERROR(SUM(W18:Y18)/SUM(N18:P18)+$AO$22,0)</f>
        <v/>
      </c>
      <c r="AE18" s="61">
        <f>IFERROR(SUM(Z18:AB18)/SUM(N18:P18)+$AT$22,0)</f>
        <v/>
      </c>
      <c r="AF18" s="53" t="n"/>
      <c r="AG18" s="77" t="n"/>
      <c r="AH18" s="60" t="n"/>
      <c r="AI18" s="60" t="n"/>
      <c r="AJ18" s="60" t="n"/>
      <c r="AK18" s="53" t="n"/>
      <c r="AL18" s="60" t="n"/>
      <c r="AM18" s="60" t="n"/>
      <c r="AN18" s="60" t="n"/>
      <c r="AO18" s="60" t="n"/>
      <c r="AP18" s="53" t="n"/>
      <c r="AQ18" s="60" t="n"/>
      <c r="AR18" s="60" t="n"/>
      <c r="AS18" s="60" t="n"/>
      <c r="AT18" s="60" t="n"/>
      <c r="AU18" s="53" t="n"/>
      <c r="AV18" s="71" t="inlineStr">
        <is>
          <t>Me,Qc &amp; Elec.</t>
        </is>
      </c>
      <c r="AW18" s="69">
        <f>IF(AW14=0,0,SUM($I$9:$K$10)/SUM($N$23:$P$23))</f>
        <v/>
      </c>
      <c r="AX18" s="69">
        <f>IF(AX14=0,0,SUM($I$9:$K$10)/SUM($N$23:$P$23))</f>
        <v/>
      </c>
      <c r="AY18" s="69">
        <f>IF(AY14=0,0,SUM($I$9:$K$10)/SUM($N$23:$P$23))</f>
        <v/>
      </c>
      <c r="AZ18" s="69">
        <f>IF(AZ14=0,0,SUM($I$9:$K$10)/SUM($N$23:$P$23))</f>
        <v/>
      </c>
      <c r="BA18" s="69">
        <f>IF(BA14=0,0,SUM($I$9:$K$10)/SUM($N$23:$P$23))</f>
        <v/>
      </c>
      <c r="BB18" s="69">
        <f>IF(BB14=0,0,SUM($I$9:$K$10)/SUM($N$23:$P$23))</f>
        <v/>
      </c>
      <c r="BC18" s="69">
        <f>IF(BC14=0,0,SUM($I$9:$K$10)/SUM($N$23:$P$23))</f>
        <v/>
      </c>
      <c r="BD18" s="69">
        <f>IF(BD14=0,0,SUM($I$9:$K$10)/SUM($N$23:$P$23))</f>
        <v/>
      </c>
    </row>
    <row r="19" ht="35.1" customFormat="1" customHeight="1" s="58">
      <c r="A19" s="53" t="n"/>
      <c r="B19" s="75">
        <f>M13</f>
        <v/>
      </c>
      <c r="C19" s="91">
        <f>IF(B19=0,0,$F$9)</f>
        <v/>
      </c>
      <c r="D19" s="91">
        <f>IF(C19=0,0,$F$10)</f>
        <v/>
      </c>
      <c r="E19" s="91">
        <f>IF(D19=0,0,$F$11)</f>
        <v/>
      </c>
      <c r="F19" s="91">
        <f>IF(E19=0,0,$F$12)</f>
        <v/>
      </c>
      <c r="G19" s="53" t="n"/>
      <c r="H19" s="53" t="n"/>
      <c r="I19" s="53" t="n"/>
      <c r="J19" s="53" t="n"/>
      <c r="K19" s="53" t="n"/>
      <c r="L19" s="53" t="n"/>
      <c r="M19" s="60" t="n"/>
      <c r="N19" s="76" t="n"/>
      <c r="O19" s="76" t="n"/>
      <c r="P19" s="76" t="n"/>
      <c r="Q19" s="60" t="n"/>
      <c r="R19" s="69" t="n"/>
      <c r="S19" s="69" t="n"/>
      <c r="T19" s="69" t="n"/>
      <c r="U19" s="69" t="n"/>
      <c r="V19" s="69" t="n"/>
      <c r="W19" s="69" t="n"/>
      <c r="X19" s="69" t="n"/>
      <c r="Y19" s="68" t="n"/>
      <c r="Z19" s="68" t="n"/>
      <c r="AA19" s="68" t="n"/>
      <c r="AB19" s="68" t="n"/>
      <c r="AC19" s="61">
        <f>IFERROR(SUM(Q19:V19)/SUM(N19:P19)+$AJ$22,0)</f>
        <v/>
      </c>
      <c r="AD19" s="61">
        <f>IFERROR(SUM(W19:Y19)/SUM(N19:P19)+$AO$22,0)</f>
        <v/>
      </c>
      <c r="AE19" s="61">
        <f>IFERROR(SUM(Z19:AB19)/SUM(N19:P19)+$AT$22,0)</f>
        <v/>
      </c>
      <c r="AF19" s="53" t="n"/>
      <c r="AG19" s="77" t="n"/>
      <c r="AH19" s="60" t="n"/>
      <c r="AI19" s="60" t="n"/>
      <c r="AJ19" s="60" t="n"/>
      <c r="AK19" s="53" t="n"/>
      <c r="AL19" s="60" t="n"/>
      <c r="AM19" s="60" t="n"/>
      <c r="AN19" s="60" t="n"/>
      <c r="AO19" s="60" t="n"/>
      <c r="AP19" s="53" t="n"/>
      <c r="AQ19" s="60" t="n"/>
      <c r="AR19" s="60" t="n"/>
      <c r="AS19" s="60" t="n"/>
      <c r="AT19" s="60" t="n"/>
      <c r="AU19" s="53" t="n"/>
      <c r="AV19" s="78" t="inlineStr">
        <is>
          <t>Hands Per Ton</t>
        </is>
      </c>
      <c r="AW19" s="79">
        <f>SUM(AW10:AW18)</f>
        <v/>
      </c>
      <c r="AX19" s="79">
        <f>SUM(AX10:AX18)</f>
        <v/>
      </c>
      <c r="AY19" s="79">
        <f>SUM(AY10:AY18)</f>
        <v/>
      </c>
      <c r="AZ19" s="79">
        <f>SUM(AZ10:AZ18)</f>
        <v/>
      </c>
      <c r="BA19" s="79">
        <f>SUM(BA10:BA18)</f>
        <v/>
      </c>
      <c r="BB19" s="79">
        <f>SUM(BB10:BB18)</f>
        <v/>
      </c>
      <c r="BC19" s="79">
        <f>SUM(BC10:BC18)</f>
        <v/>
      </c>
      <c r="BD19" s="79">
        <f>SUM(BD10:BD18)</f>
        <v/>
      </c>
    </row>
    <row r="20" ht="35.1" customFormat="1" customHeight="1" s="58">
      <c r="A20" s="53" t="n"/>
      <c r="B20" s="75">
        <f>M14</f>
        <v/>
      </c>
      <c r="C20" s="91">
        <f>IF(B20=0,0,$F$9)</f>
        <v/>
      </c>
      <c r="D20" s="91">
        <f>IF(C20=0,0,$F$10)</f>
        <v/>
      </c>
      <c r="E20" s="91">
        <f>IF(D20=0,0,$F$11)</f>
        <v/>
      </c>
      <c r="F20" s="91">
        <f>IF(E20=0,0,$F$12)</f>
        <v/>
      </c>
      <c r="G20" s="53" t="n"/>
      <c r="H20" s="53" t="n"/>
      <c r="I20" s="53" t="n"/>
      <c r="J20" s="53" t="n"/>
      <c r="K20" s="53" t="n"/>
      <c r="L20" s="53" t="n"/>
      <c r="M20" s="60" t="n"/>
      <c r="N20" s="76" t="n"/>
      <c r="O20" s="76" t="n"/>
      <c r="P20" s="76" t="n"/>
      <c r="Q20" s="60" t="n"/>
      <c r="R20" s="69" t="n"/>
      <c r="S20" s="69" t="n"/>
      <c r="T20" s="69" t="n"/>
      <c r="U20" s="69" t="n"/>
      <c r="V20" s="69" t="n"/>
      <c r="W20" s="69" t="n"/>
      <c r="X20" s="69" t="n"/>
      <c r="Y20" s="68" t="n"/>
      <c r="Z20" s="68" t="n"/>
      <c r="AA20" s="68" t="n"/>
      <c r="AB20" s="68" t="n"/>
      <c r="AC20" s="61">
        <f>IFERROR(SUM(Q20:V20)/SUM(N20:P20)+$AJ$22,0)</f>
        <v/>
      </c>
      <c r="AD20" s="61">
        <f>IFERROR(SUM(W20:Y20)/SUM(N20:P20)+$AO$22,0)</f>
        <v/>
      </c>
      <c r="AE20" s="61">
        <f>IFERROR(SUM(Z20:AB20)/SUM(N20:P20)+$AT$22,0)</f>
        <v/>
      </c>
      <c r="AF20" s="53" t="n"/>
      <c r="AG20" s="77" t="n"/>
      <c r="AH20" s="60" t="n"/>
      <c r="AI20" s="60" t="n"/>
      <c r="AJ20" s="60" t="n"/>
      <c r="AK20" s="53" t="n"/>
      <c r="AL20" s="60" t="n"/>
      <c r="AM20" s="60" t="n"/>
      <c r="AN20" s="60" t="n"/>
      <c r="AO20" s="60" t="n"/>
      <c r="AP20" s="53" t="n"/>
      <c r="AQ20" s="60" t="n"/>
      <c r="AR20" s="60" t="n"/>
      <c r="AS20" s="60" t="n"/>
      <c r="AT20" s="60" t="n"/>
      <c r="AU20" s="53" t="n"/>
      <c r="AV20" s="78" t="inlineStr">
        <is>
          <t>Allocation</t>
        </is>
      </c>
      <c r="AW20" s="80">
        <f>(IF(AW14=0,0,(SUM(N10:P10)*AW19)))</f>
        <v/>
      </c>
      <c r="AX20" s="80">
        <f>(IF(AX14=0,0,(SUM(N11:P11)*AX19)))</f>
        <v/>
      </c>
      <c r="AY20" s="80">
        <f>(IF(AY14=0,0,(SUM(N12:P12)*AY19)))</f>
        <v/>
      </c>
      <c r="AZ20" s="80">
        <f>(IF(AZ14=0,0,(SUM(N13:P13)*AZ19)))</f>
        <v/>
      </c>
      <c r="BA20" s="80">
        <f>(IF(BA14=0,0,(SUM(N14:P14)*BA19)))</f>
        <v/>
      </c>
      <c r="BB20" s="80">
        <f>(IF(BB14=0,0,(SUM(N15:P15)*BB19)))</f>
        <v/>
      </c>
      <c r="BC20" s="80">
        <f>(IF(BC14=0,0,(SUM(N16:P16)*BC19)))</f>
        <v/>
      </c>
      <c r="BD20" s="80">
        <f>(IF(BD14=0,0,(SUM(N17:P17)*BD19)))</f>
        <v/>
      </c>
    </row>
    <row r="21" ht="35.1" customFormat="1" customHeight="1" s="58">
      <c r="A21" s="53" t="n"/>
      <c r="B21" s="75">
        <f>M15</f>
        <v/>
      </c>
      <c r="C21" s="91">
        <f>IF(B21=0,0,$F$9)</f>
        <v/>
      </c>
      <c r="D21" s="91">
        <f>IF(C21=0,0,$F$10)</f>
        <v/>
      </c>
      <c r="E21" s="91">
        <f>IF(D21=0,0,$F$11)</f>
        <v/>
      </c>
      <c r="F21" s="91">
        <f>IF(E21=0,0,$F$12)</f>
        <v/>
      </c>
      <c r="G21" s="53" t="n"/>
      <c r="H21" s="53" t="n"/>
      <c r="I21" s="53" t="n"/>
      <c r="J21" s="53" t="n"/>
      <c r="K21" s="53" t="n"/>
      <c r="L21" s="53" t="n"/>
      <c r="M21" s="60" t="n"/>
      <c r="N21" s="76" t="n"/>
      <c r="O21" s="76" t="n"/>
      <c r="P21" s="76" t="n"/>
      <c r="Q21" s="60" t="n"/>
      <c r="R21" s="69" t="n"/>
      <c r="S21" s="69" t="n"/>
      <c r="T21" s="69" t="n"/>
      <c r="U21" s="69" t="n"/>
      <c r="V21" s="69" t="n"/>
      <c r="W21" s="69" t="n"/>
      <c r="X21" s="69" t="n"/>
      <c r="Y21" s="68" t="n"/>
      <c r="Z21" s="68" t="n"/>
      <c r="AA21" s="68" t="n"/>
      <c r="AB21" s="68" t="n"/>
      <c r="AC21" s="61">
        <f>IFERROR(SUM(Q21:V21)/SUM(N21:P21)+$AJ$22,0)</f>
        <v/>
      </c>
      <c r="AD21" s="61">
        <f>IFERROR(SUM(W21:Y21)/SUM(N21:P21)+$AO$22,0)</f>
        <v/>
      </c>
      <c r="AE21" s="61">
        <f>IFERROR(SUM(Z21:AB21)/SUM(N21:P21)+$AT$22,0)</f>
        <v/>
      </c>
      <c r="AF21" s="53" t="n"/>
      <c r="AG21" s="117" t="inlineStr">
        <is>
          <t>Total</t>
        </is>
      </c>
      <c r="AH21" s="100" t="n"/>
      <c r="AI21" s="101" t="n"/>
      <c r="AJ21" s="81">
        <f>SUM(AH10:AJ20)</f>
        <v/>
      </c>
      <c r="AK21" s="53" t="n"/>
      <c r="AL21" s="117" t="inlineStr">
        <is>
          <t>Total</t>
        </is>
      </c>
      <c r="AM21" s="100" t="n"/>
      <c r="AN21" s="101" t="n"/>
      <c r="AO21" s="81">
        <f>SUM(AM10:AO20)</f>
        <v/>
      </c>
      <c r="AP21" s="53" t="n"/>
      <c r="AQ21" s="117" t="inlineStr">
        <is>
          <t>Total</t>
        </is>
      </c>
      <c r="AR21" s="100" t="n"/>
      <c r="AS21" s="101" t="n"/>
      <c r="AT21" s="81">
        <f>SUM(AR10:AT20)</f>
        <v/>
      </c>
      <c r="AU21" s="53" t="n"/>
      <c r="AV21" s="53">
        <f>AW8</f>
        <v/>
      </c>
      <c r="AW21" s="86">
        <f>AW19</f>
        <v/>
      </c>
      <c r="AX21" s="53" t="n"/>
      <c r="AY21" s="53" t="n"/>
      <c r="AZ21" s="53" t="n"/>
      <c r="BA21" s="53" t="n"/>
      <c r="BB21" s="53" t="n"/>
      <c r="BC21" s="53" t="n"/>
    </row>
    <row r="22" ht="35.1" customFormat="1" customHeight="1" s="58">
      <c r="A22" s="53" t="n"/>
      <c r="B22" s="75">
        <f>M16</f>
        <v/>
      </c>
      <c r="C22" s="91">
        <f>IF(B22=0,0,$F$9)</f>
        <v/>
      </c>
      <c r="D22" s="91">
        <f>IF(C22=0,0,$F$10)</f>
        <v/>
      </c>
      <c r="E22" s="91">
        <f>IF(D22=0,0,$F$11)</f>
        <v/>
      </c>
      <c r="F22" s="91">
        <f>IF(E22=0,0,$F$12)</f>
        <v/>
      </c>
      <c r="G22" s="53" t="n"/>
      <c r="H22" s="53" t="n"/>
      <c r="I22" s="53" t="n"/>
      <c r="J22" s="53" t="n"/>
      <c r="K22" s="53" t="n"/>
      <c r="L22" s="53" t="n"/>
      <c r="M22" s="60" t="n"/>
      <c r="N22" s="76" t="n"/>
      <c r="O22" s="76" t="n"/>
      <c r="P22" s="76" t="n"/>
      <c r="Q22" s="60" t="n"/>
      <c r="R22" s="69" t="n"/>
      <c r="S22" s="69" t="n"/>
      <c r="T22" s="69" t="n"/>
      <c r="U22" s="69" t="n"/>
      <c r="V22" s="69" t="n"/>
      <c r="W22" s="69" t="n"/>
      <c r="X22" s="69" t="n"/>
      <c r="Y22" s="68" t="n"/>
      <c r="Z22" s="68" t="n"/>
      <c r="AA22" s="68" t="n"/>
      <c r="AB22" s="68" t="n"/>
      <c r="AC22" s="61">
        <f>IFERROR(SUM(Q22:V22)/SUM(N22:P22)+$AJ$22,0)</f>
        <v/>
      </c>
      <c r="AD22" s="61">
        <f>IFERROR(SUM(W22:Y22)/SUM(N22:P22)+$AO$22,0)</f>
        <v/>
      </c>
      <c r="AE22" s="61">
        <f>IFERROR(SUM(Z22:AB22)/SUM(N22:P22)+$AT$22,0)</f>
        <v/>
      </c>
      <c r="AF22" s="53" t="n"/>
      <c r="AG22" s="117" t="inlineStr">
        <is>
          <t>Common Hands per Ton</t>
        </is>
      </c>
      <c r="AH22" s="100" t="n"/>
      <c r="AI22" s="101" t="n"/>
      <c r="AJ22" s="82">
        <f>IFERROR($AJ$21/SUM($N$23:$P$23),0)</f>
        <v/>
      </c>
      <c r="AK22" s="53" t="n"/>
      <c r="AL22" s="117" t="inlineStr">
        <is>
          <t>Common Hands per Ton</t>
        </is>
      </c>
      <c r="AM22" s="100" t="n"/>
      <c r="AN22" s="101" t="n"/>
      <c r="AO22" s="82">
        <f>IFERROR($AO$21/SUM($N$23:$P$23),0)</f>
        <v/>
      </c>
      <c r="AP22" s="53" t="n"/>
      <c r="AQ22" s="117" t="inlineStr">
        <is>
          <t>Common Hands per Ton</t>
        </is>
      </c>
      <c r="AR22" s="100" t="n"/>
      <c r="AS22" s="101" t="n"/>
      <c r="AT22" s="82">
        <f>IFERROR($AT$21/SUM($N$23:$P$23),0)</f>
        <v/>
      </c>
      <c r="AU22" s="53" t="n"/>
      <c r="AV22" s="53">
        <f>AX8</f>
        <v/>
      </c>
      <c r="AW22" s="86">
        <f>AX19</f>
        <v/>
      </c>
      <c r="AX22" s="53" t="n"/>
      <c r="AY22" s="53" t="n"/>
      <c r="AZ22" s="53" t="n"/>
      <c r="BA22" s="53" t="n"/>
      <c r="BB22" s="53" t="n"/>
      <c r="BC22" s="53" t="n"/>
    </row>
    <row r="23" ht="35.1" customHeight="1">
      <c r="A23" s="53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83">
        <f>SUM(N10:N22)</f>
        <v/>
      </c>
      <c r="O23" s="83">
        <f>SUM(O10:O22)</f>
        <v/>
      </c>
      <c r="P23" s="83">
        <f>SUM(P10:P22)</f>
        <v/>
      </c>
      <c r="Q23" s="84">
        <f>SUM(Q10:Q22)</f>
        <v/>
      </c>
      <c r="R23" s="84">
        <f>SUM(R10:R22)</f>
        <v/>
      </c>
      <c r="S23" s="84">
        <f>SUM(S10:S22)</f>
        <v/>
      </c>
      <c r="T23" s="84">
        <f>SUM(T10:T22)</f>
        <v/>
      </c>
      <c r="U23" s="84">
        <f>SUM(U10:U22)</f>
        <v/>
      </c>
      <c r="V23" s="84">
        <f>SUM(V10:V22)</f>
        <v/>
      </c>
      <c r="W23" s="84">
        <f>SUM(W10:W22)</f>
        <v/>
      </c>
      <c r="X23" s="84">
        <f>SUM(X10:X22)</f>
        <v/>
      </c>
      <c r="Y23" s="84">
        <f>SUM(Y10:Y22)</f>
        <v/>
      </c>
      <c r="Z23" s="84">
        <f>SUM(Z10:Z22)</f>
        <v/>
      </c>
      <c r="AA23" s="84">
        <f>SUM(AA10:AA22)</f>
        <v/>
      </c>
      <c r="AB23" s="84">
        <f>SUM(AB10:AB22)</f>
        <v/>
      </c>
      <c r="AC23" s="53" t="n"/>
      <c r="AD23" s="53" t="n"/>
      <c r="AE23" s="53" t="n"/>
      <c r="AF23" s="53" t="n"/>
      <c r="AG23" s="53" t="n"/>
      <c r="AH23" s="53" t="n"/>
      <c r="AI23" s="53" t="n"/>
      <c r="AJ23" s="53" t="n"/>
      <c r="AK23" s="53" t="n"/>
      <c r="AL23" s="53" t="n"/>
      <c r="AM23" s="53" t="n"/>
      <c r="AN23" s="53" t="n"/>
      <c r="AO23" s="53" t="n"/>
      <c r="AP23" s="53" t="n"/>
      <c r="AQ23" s="53" t="n"/>
      <c r="AR23" s="53" t="n"/>
      <c r="AS23" s="53" t="n"/>
      <c r="AT23" s="53" t="n"/>
      <c r="AU23" s="53" t="n"/>
      <c r="AV23" s="53">
        <f>AY8</f>
        <v/>
      </c>
      <c r="AW23" s="86">
        <f>AY19</f>
        <v/>
      </c>
      <c r="AX23" s="53" t="n"/>
      <c r="AY23" s="53" t="n"/>
      <c r="AZ23" s="53" t="n"/>
      <c r="BA23" s="53" t="n"/>
      <c r="BB23" s="53" t="n"/>
      <c r="BC23" s="53" t="n"/>
      <c r="BD23" s="53" t="n"/>
    </row>
    <row r="24" ht="35.1" customHeight="1">
      <c r="A24" s="53" t="n"/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3" t="n"/>
      <c r="AA24" s="53" t="n"/>
      <c r="AB24" s="53" t="n"/>
      <c r="AC24" s="53" t="n"/>
      <c r="AD24" s="53" t="n"/>
      <c r="AE24" s="53" t="n"/>
      <c r="AF24" s="53" t="n"/>
      <c r="AG24" s="53" t="n"/>
      <c r="AH24" s="53" t="n"/>
      <c r="AI24" s="53" t="n"/>
      <c r="AJ24" s="53" t="n"/>
      <c r="AK24" s="53" t="n"/>
      <c r="AL24" s="53" t="n"/>
      <c r="AM24" s="53" t="n"/>
      <c r="AN24" s="53" t="n"/>
      <c r="AO24" s="53" t="n"/>
      <c r="AP24" s="53" t="n"/>
      <c r="AQ24" s="53" t="n"/>
      <c r="AR24" s="53" t="n"/>
      <c r="AS24" s="53" t="n"/>
      <c r="AT24" s="53" t="n"/>
      <c r="AU24" s="53" t="n"/>
      <c r="AV24" s="53">
        <f>AZ8</f>
        <v/>
      </c>
      <c r="AW24" s="86">
        <f>AZ19</f>
        <v/>
      </c>
      <c r="AX24" s="53" t="n"/>
      <c r="AY24" s="53" t="n"/>
      <c r="AZ24" s="53" t="n"/>
      <c r="BA24" s="53" t="n"/>
      <c r="BB24" s="53" t="n"/>
      <c r="BC24" s="53" t="n"/>
      <c r="BD24" s="53" t="n"/>
    </row>
    <row r="25" ht="35.1" customHeight="1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3" t="n"/>
      <c r="W25" s="53" t="n"/>
      <c r="X25" s="53" t="n"/>
      <c r="Y25" s="53" t="n"/>
      <c r="Z25" s="53" t="n"/>
      <c r="AA25" s="53" t="n"/>
      <c r="AB25" s="53" t="n"/>
      <c r="AC25" s="53" t="n"/>
      <c r="AD25" s="53" t="n"/>
      <c r="AE25" s="53" t="n"/>
      <c r="AF25" s="53" t="n"/>
      <c r="AG25" s="53" t="n"/>
      <c r="AH25" s="53" t="n"/>
      <c r="AI25" s="53" t="n"/>
      <c r="AJ25" s="53" t="n"/>
      <c r="AK25" s="53" t="n"/>
      <c r="AL25" s="53" t="n"/>
      <c r="AM25" s="53" t="n"/>
      <c r="AN25" s="53" t="n"/>
      <c r="AO25" s="53" t="n"/>
      <c r="AP25" s="53" t="n"/>
      <c r="AQ25" s="53" t="n"/>
      <c r="AR25" s="53" t="n"/>
      <c r="AS25" s="53" t="n"/>
      <c r="AT25" s="53" t="n"/>
      <c r="AU25" s="53" t="n"/>
      <c r="AV25" s="53">
        <f>BA8</f>
        <v/>
      </c>
      <c r="AW25" s="86">
        <f>BA19</f>
        <v/>
      </c>
      <c r="AX25" s="53" t="n"/>
      <c r="AY25" s="53" t="n"/>
      <c r="AZ25" s="53" t="n"/>
      <c r="BA25" s="53" t="n"/>
      <c r="BB25" s="53" t="n"/>
      <c r="BC25" s="53" t="n"/>
      <c r="BD25" s="53" t="n"/>
    </row>
    <row r="26" ht="35.1" customHeight="1">
      <c r="A26" s="53" t="n"/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 t="n"/>
      <c r="AA26" s="53" t="n"/>
      <c r="AB26" s="53" t="n"/>
      <c r="AC26" s="53" t="n"/>
      <c r="AD26" s="53" t="n"/>
      <c r="AE26" s="53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89">
        <f>BB8</f>
        <v/>
      </c>
      <c r="AW26" s="86">
        <f>BB19</f>
        <v/>
      </c>
      <c r="AX26" s="53" t="n"/>
      <c r="AY26" s="53" t="n"/>
      <c r="AZ26" s="53" t="n"/>
      <c r="BA26" s="53" t="n"/>
      <c r="BB26" s="53" t="n"/>
      <c r="BC26" s="53" t="n"/>
      <c r="BD26" s="53" t="n"/>
    </row>
    <row r="27" ht="35.1" customHeight="1">
      <c r="A27" s="53" t="n"/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  <c r="V27" s="53" t="n"/>
      <c r="W27" s="53" t="n"/>
      <c r="X27" s="53" t="n"/>
      <c r="Y27" s="53" t="n"/>
      <c r="Z27" s="53" t="n"/>
      <c r="AA27" s="53" t="n"/>
      <c r="AB27" s="53" t="n"/>
      <c r="AC27" s="53" t="n"/>
      <c r="AD27" s="53" t="n"/>
      <c r="AE27" s="53" t="n"/>
      <c r="AF27" s="53" t="n"/>
      <c r="AG27" s="53" t="n"/>
      <c r="AH27" s="53" t="n"/>
      <c r="AI27" s="53" t="n"/>
      <c r="AJ27" s="53" t="n"/>
      <c r="AK27" s="53" t="n"/>
      <c r="AL27" s="53" t="n"/>
      <c r="AM27" s="53" t="n"/>
      <c r="AN27" s="53" t="n"/>
      <c r="AO27" s="53" t="n"/>
      <c r="AP27" s="53" t="n"/>
      <c r="AQ27" s="53" t="n"/>
      <c r="AR27" s="53" t="n"/>
      <c r="AS27" s="53" t="n"/>
      <c r="AT27" s="53" t="n"/>
      <c r="AU27" s="53" t="n"/>
      <c r="AV27" s="53" t="n"/>
      <c r="AW27" s="53" t="n"/>
      <c r="AX27" s="53" t="n"/>
      <c r="AY27" s="53" t="n"/>
      <c r="AZ27" s="53" t="n"/>
      <c r="BA27" s="53" t="n"/>
      <c r="BB27" s="53" t="n"/>
      <c r="BC27" s="53" t="n"/>
      <c r="BD27" s="53" t="n"/>
    </row>
    <row r="28" ht="35.1" customHeight="1">
      <c r="A28" s="53" t="n"/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3" t="n"/>
      <c r="AA28" s="53" t="n"/>
      <c r="AB28" s="53" t="n"/>
      <c r="AC28" s="53" t="n"/>
      <c r="AD28" s="53" t="n"/>
      <c r="AE28" s="53" t="n"/>
      <c r="AF28" s="53" t="n"/>
      <c r="AG28" s="53" t="n"/>
      <c r="AH28" s="53" t="n"/>
      <c r="AI28" s="53" t="n"/>
      <c r="AJ28" s="53" t="n"/>
      <c r="AK28" s="53" t="n"/>
      <c r="AL28" s="53" t="n"/>
      <c r="AM28" s="53" t="n"/>
      <c r="AN28" s="53" t="n"/>
      <c r="AO28" s="53" t="n"/>
      <c r="AP28" s="53" t="n"/>
      <c r="AQ28" s="53" t="n"/>
      <c r="AR28" s="53" t="n"/>
      <c r="AS28" s="53" t="n"/>
      <c r="AT28" s="53" t="n"/>
      <c r="AU28" s="53" t="n"/>
      <c r="AV28" s="53" t="n"/>
      <c r="AW28" s="53" t="n"/>
      <c r="AX28" s="53" t="n"/>
      <c r="AY28" s="53" t="n"/>
      <c r="AZ28" s="53" t="n"/>
      <c r="BA28" s="53" t="n"/>
      <c r="BB28" s="53" t="n"/>
      <c r="BC28" s="53" t="n"/>
      <c r="BD28" s="53" t="n"/>
    </row>
    <row r="29" ht="35.1" customHeight="1">
      <c r="A29" s="53" t="n"/>
      <c r="B29" s="53" t="n"/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3" t="n"/>
      <c r="AA29" s="53" t="n"/>
      <c r="AB29" s="53" t="n"/>
      <c r="AC29" s="53" t="n"/>
      <c r="AD29" s="53" t="n"/>
      <c r="AE29" s="53" t="n"/>
      <c r="AF29" s="53" t="n"/>
      <c r="AG29" s="53" t="n"/>
      <c r="AH29" s="53" t="n"/>
      <c r="AI29" s="53" t="n"/>
      <c r="AJ29" s="53" t="n"/>
      <c r="AK29" s="53" t="n"/>
      <c r="AL29" s="53" t="n"/>
      <c r="AM29" s="53" t="n"/>
      <c r="AN29" s="53" t="n"/>
      <c r="AO29" s="53" t="n"/>
      <c r="AP29" s="53" t="n"/>
      <c r="AQ29" s="53" t="n"/>
      <c r="AR29" s="53" t="n"/>
      <c r="AS29" s="53" t="n"/>
      <c r="AT29" s="53" t="n"/>
      <c r="AU29" s="53" t="n"/>
      <c r="AV29" s="53" t="n"/>
      <c r="AW29" s="53" t="n"/>
      <c r="AX29" s="53" t="n"/>
      <c r="AY29" s="53" t="n"/>
      <c r="AZ29" s="53" t="n"/>
      <c r="BA29" s="53" t="n"/>
      <c r="BB29" s="53" t="n"/>
      <c r="BC29" s="53" t="n"/>
      <c r="BD29" s="53" t="n"/>
    </row>
    <row r="30" ht="35.1" customHeight="1">
      <c r="A30" s="53" t="n"/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  <c r="AA30" s="53" t="n"/>
      <c r="AB30" s="53" t="n"/>
      <c r="AC30" s="53" t="n"/>
      <c r="AD30" s="53" t="n"/>
      <c r="AE30" s="53" t="n"/>
      <c r="AF30" s="53" t="n"/>
      <c r="AG30" s="53" t="n"/>
      <c r="AH30" s="53" t="n"/>
      <c r="AI30" s="53" t="n"/>
      <c r="AJ30" s="53" t="n"/>
      <c r="AK30" s="53" t="n"/>
      <c r="AL30" s="53" t="n"/>
      <c r="AM30" s="53" t="n"/>
      <c r="AN30" s="53" t="n"/>
      <c r="AO30" s="53" t="n"/>
      <c r="AP30" s="53" t="n"/>
      <c r="AQ30" s="53" t="n"/>
      <c r="AR30" s="53" t="n"/>
      <c r="AS30" s="53" t="n"/>
      <c r="AT30" s="53" t="n"/>
      <c r="AU30" s="53" t="n"/>
      <c r="AV30" s="53" t="n"/>
      <c r="AW30" s="53" t="n"/>
      <c r="AX30" s="53" t="n"/>
      <c r="AY30" s="53" t="n"/>
      <c r="AZ30" s="53" t="n"/>
      <c r="BA30" s="53" t="n"/>
      <c r="BB30" s="53" t="n"/>
      <c r="BC30" s="53" t="n"/>
      <c r="BD30" s="53" t="n"/>
    </row>
    <row r="31" ht="35.1" customHeight="1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  <c r="AA31" s="53" t="n"/>
      <c r="AB31" s="53" t="n"/>
      <c r="AC31" s="53" t="n"/>
      <c r="AD31" s="53" t="n"/>
      <c r="AE31" s="53" t="n"/>
      <c r="AF31" s="53" t="n"/>
      <c r="AG31" s="53" t="n"/>
      <c r="AH31" s="53" t="n"/>
      <c r="AI31" s="53" t="n"/>
      <c r="AJ31" s="53" t="n"/>
      <c r="AK31" s="53" t="n"/>
      <c r="AL31" s="53" t="n"/>
      <c r="AM31" s="53" t="n"/>
      <c r="AN31" s="53" t="n"/>
      <c r="AO31" s="53" t="n"/>
      <c r="AP31" s="53" t="n"/>
      <c r="AQ31" s="53" t="n"/>
      <c r="AR31" s="53" t="n"/>
      <c r="AS31" s="53" t="n"/>
      <c r="AT31" s="53" t="n"/>
      <c r="AU31" s="53" t="n"/>
      <c r="AV31" s="53" t="n"/>
      <c r="AW31" s="53" t="n"/>
      <c r="AX31" s="53" t="n"/>
      <c r="AY31" s="53" t="n"/>
      <c r="AZ31" s="53" t="n"/>
      <c r="BA31" s="53" t="n"/>
      <c r="BB31" s="53" t="n"/>
      <c r="BC31" s="53" t="n"/>
      <c r="BD31" s="53" t="n"/>
    </row>
    <row r="32" ht="35.1" customHeight="1">
      <c r="A32" s="53" t="n"/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  <c r="AA32" s="53" t="n"/>
      <c r="AB32" s="53" t="n"/>
      <c r="AC32" s="53" t="n"/>
      <c r="AD32" s="53" t="n"/>
      <c r="AE32" s="53" t="n"/>
      <c r="AF32" s="53" t="n"/>
      <c r="AG32" s="53" t="n"/>
      <c r="AH32" s="53" t="n"/>
      <c r="AI32" s="53" t="n"/>
      <c r="AJ32" s="53" t="n"/>
      <c r="AK32" s="53" t="n"/>
      <c r="AL32" s="53" t="n"/>
      <c r="AM32" s="53" t="n"/>
      <c r="AN32" s="53" t="n"/>
      <c r="AO32" s="53" t="n"/>
      <c r="AP32" s="53" t="n"/>
      <c r="AQ32" s="53" t="n"/>
      <c r="AR32" s="53" t="n"/>
      <c r="AS32" s="53" t="n"/>
      <c r="AT32" s="53" t="n"/>
      <c r="AU32" s="53" t="n"/>
      <c r="AV32" s="53" t="n"/>
      <c r="AW32" s="53" t="n"/>
      <c r="AX32" s="53" t="n"/>
      <c r="AY32" s="53" t="n"/>
      <c r="AZ32" s="53" t="n"/>
      <c r="BA32" s="53" t="n"/>
      <c r="BB32" s="53" t="n"/>
      <c r="BC32" s="53" t="n"/>
      <c r="BD32" s="53" t="n"/>
    </row>
    <row r="33" ht="35.1" customHeight="1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  <c r="AA33" s="53" t="n"/>
      <c r="AB33" s="53" t="n"/>
      <c r="AC33" s="53" t="n"/>
      <c r="AD33" s="53" t="n"/>
      <c r="AE33" s="53" t="n"/>
      <c r="AF33" s="53" t="n"/>
      <c r="AG33" s="53" t="n"/>
      <c r="AH33" s="53" t="n"/>
      <c r="AI33" s="53" t="n"/>
      <c r="AJ33" s="53" t="n"/>
      <c r="AK33" s="53" t="n"/>
      <c r="AL33" s="53" t="n"/>
      <c r="AM33" s="53" t="n"/>
      <c r="AN33" s="53" t="n"/>
      <c r="AO33" s="53" t="n"/>
      <c r="AP33" s="53" t="n"/>
      <c r="AQ33" s="53" t="n"/>
      <c r="AR33" s="53" t="n"/>
      <c r="AS33" s="53" t="n"/>
      <c r="AT33" s="53" t="n"/>
      <c r="AU33" s="53" t="n"/>
      <c r="AV33" s="53" t="n"/>
      <c r="AW33" s="53" t="n"/>
      <c r="AX33" s="53" t="n"/>
      <c r="AY33" s="53" t="n"/>
      <c r="AZ33" s="53" t="n"/>
      <c r="BA33" s="53" t="n"/>
      <c r="BB33" s="53" t="n"/>
      <c r="BC33" s="53" t="n"/>
      <c r="BD33" s="53" t="n"/>
    </row>
    <row r="34" ht="35.1" customHeight="1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  <c r="AA34" s="53" t="n"/>
      <c r="AB34" s="53" t="n"/>
      <c r="AC34" s="53" t="n"/>
      <c r="AD34" s="53" t="n"/>
      <c r="AE34" s="53" t="n"/>
      <c r="AF34" s="53" t="n"/>
      <c r="AG34" s="53" t="n"/>
      <c r="AH34" s="53" t="n"/>
      <c r="AI34" s="53" t="n"/>
      <c r="AJ34" s="53" t="n"/>
      <c r="AK34" s="53" t="n"/>
      <c r="AL34" s="53" t="n"/>
      <c r="AM34" s="53" t="n"/>
      <c r="AN34" s="53" t="n"/>
      <c r="AO34" s="53" t="n"/>
      <c r="AP34" s="53" t="n"/>
      <c r="AQ34" s="53" t="n"/>
      <c r="AR34" s="53" t="n"/>
      <c r="AS34" s="53" t="n"/>
      <c r="AT34" s="53" t="n"/>
      <c r="AU34" s="53" t="n"/>
      <c r="AV34" s="53" t="n"/>
      <c r="AW34" s="53" t="n"/>
      <c r="AX34" s="53" t="n"/>
      <c r="AY34" s="53" t="n"/>
      <c r="AZ34" s="53" t="n"/>
      <c r="BA34" s="53" t="n"/>
      <c r="BB34" s="53" t="n"/>
      <c r="BC34" s="53" t="n"/>
      <c r="BD34" s="53" t="n"/>
    </row>
    <row r="35" ht="35.1" customHeight="1">
      <c r="A35" s="53" t="n"/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  <c r="AI35" s="53" t="n"/>
      <c r="AJ35" s="53" t="n"/>
      <c r="AK35" s="53" t="n"/>
      <c r="AL35" s="53" t="n"/>
      <c r="AM35" s="53" t="n"/>
      <c r="AN35" s="53" t="n"/>
      <c r="AO35" s="53" t="n"/>
      <c r="AP35" s="53" t="n"/>
      <c r="AQ35" s="53" t="n"/>
      <c r="AR35" s="53" t="n"/>
      <c r="AS35" s="53" t="n"/>
      <c r="AT35" s="53" t="n"/>
      <c r="AU35" s="53" t="n"/>
      <c r="AV35" s="53" t="n"/>
      <c r="AW35" s="53" t="n"/>
      <c r="AX35" s="53" t="n"/>
      <c r="AY35" s="53" t="n"/>
      <c r="AZ35" s="53" t="n"/>
      <c r="BA35" s="53" t="n"/>
      <c r="BB35" s="53" t="n"/>
      <c r="BC35" s="53" t="n"/>
      <c r="BD35" s="53" t="n"/>
    </row>
    <row r="36" ht="35.1" customHeight="1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  <c r="AI36" s="53" t="n"/>
      <c r="AJ36" s="53" t="n"/>
      <c r="AK36" s="53" t="n"/>
      <c r="AL36" s="53" t="n"/>
      <c r="AM36" s="53" t="n"/>
      <c r="AN36" s="53" t="n"/>
      <c r="AO36" s="53" t="n"/>
      <c r="AP36" s="53" t="n"/>
      <c r="AQ36" s="53" t="n"/>
      <c r="AR36" s="53" t="n"/>
      <c r="AS36" s="53" t="n"/>
      <c r="AT36" s="53" t="n"/>
      <c r="AU36" s="53" t="n"/>
      <c r="AV36" s="53" t="n"/>
      <c r="AW36" s="53" t="n"/>
      <c r="AX36" s="53" t="n"/>
      <c r="AY36" s="53" t="n"/>
      <c r="AZ36" s="53" t="n"/>
      <c r="BA36" s="53" t="n"/>
      <c r="BB36" s="53" t="n"/>
      <c r="BC36" s="53" t="n"/>
      <c r="BD36" s="53" t="n"/>
    </row>
    <row r="37" ht="35.1" customHeight="1">
      <c r="A37" s="53" t="n"/>
      <c r="B37" s="53" t="n"/>
      <c r="C37" s="53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  <c r="AI37" s="53" t="n"/>
      <c r="AJ37" s="53" t="n"/>
      <c r="AK37" s="53" t="n"/>
      <c r="AL37" s="53" t="n"/>
      <c r="AM37" s="53" t="n"/>
      <c r="AN37" s="53" t="n"/>
      <c r="AO37" s="53" t="n"/>
      <c r="AP37" s="53" t="n"/>
      <c r="AQ37" s="53" t="n"/>
      <c r="AR37" s="53" t="n"/>
      <c r="AS37" s="53" t="n"/>
      <c r="AT37" s="53" t="n"/>
      <c r="AU37" s="53" t="n"/>
      <c r="AV37" s="53" t="n"/>
      <c r="AW37" s="53" t="n"/>
      <c r="AX37" s="53" t="n"/>
      <c r="AY37" s="53" t="n"/>
      <c r="AZ37" s="53" t="n"/>
      <c r="BA37" s="53" t="n"/>
      <c r="BB37" s="53" t="n"/>
      <c r="BC37" s="53" t="n"/>
      <c r="BD37" s="53" t="n"/>
    </row>
    <row r="38" ht="35.1" customHeight="1">
      <c r="A38" s="53" t="n"/>
      <c r="B38" s="53" t="n"/>
      <c r="C38" s="53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  <c r="AI38" s="53" t="n"/>
      <c r="AJ38" s="53" t="n"/>
      <c r="AK38" s="53" t="n"/>
      <c r="AL38" s="53" t="n"/>
      <c r="AM38" s="53" t="n"/>
      <c r="AN38" s="53" t="n"/>
      <c r="AO38" s="53" t="n"/>
      <c r="AP38" s="53" t="n"/>
      <c r="AQ38" s="53" t="n"/>
      <c r="AR38" s="53" t="n"/>
      <c r="AS38" s="53" t="n"/>
      <c r="AT38" s="53" t="n"/>
      <c r="AU38" s="53" t="n"/>
      <c r="AV38" s="53" t="n"/>
      <c r="AW38" s="53" t="n"/>
      <c r="AX38" s="53" t="n"/>
      <c r="AY38" s="53" t="n"/>
      <c r="AZ38" s="53" t="n"/>
      <c r="BA38" s="53" t="n"/>
      <c r="BB38" s="53" t="n"/>
      <c r="BC38" s="53" t="n"/>
      <c r="BD38" s="53" t="n"/>
    </row>
    <row r="39" ht="35.1" customHeight="1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  <c r="AI39" s="53" t="n"/>
      <c r="AJ39" s="53" t="n"/>
      <c r="AK39" s="53" t="n"/>
      <c r="AL39" s="53" t="n"/>
      <c r="AM39" s="53" t="n"/>
      <c r="AN39" s="53" t="n"/>
      <c r="AO39" s="53" t="n"/>
      <c r="AP39" s="53" t="n"/>
      <c r="AQ39" s="53" t="n"/>
      <c r="AR39" s="53" t="n"/>
      <c r="AS39" s="53" t="n"/>
      <c r="AT39" s="53" t="n"/>
      <c r="AU39" s="53" t="n"/>
      <c r="AV39" s="53" t="n"/>
      <c r="AW39" s="53" t="n"/>
      <c r="AX39" s="53" t="n"/>
      <c r="AY39" s="53" t="n"/>
      <c r="AZ39" s="53" t="n"/>
      <c r="BA39" s="53" t="n"/>
      <c r="BB39" s="53" t="n"/>
      <c r="BC39" s="53" t="n"/>
      <c r="BD39" s="53" t="n"/>
    </row>
    <row r="40" ht="35.1" customHeight="1">
      <c r="A40" s="53" t="n"/>
      <c r="B40" s="53" t="n"/>
      <c r="C40" s="53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  <c r="AI40" s="53" t="n"/>
      <c r="AJ40" s="53" t="n"/>
      <c r="AK40" s="53" t="n"/>
      <c r="AL40" s="53" t="n"/>
      <c r="AM40" s="53" t="n"/>
      <c r="AN40" s="53" t="n"/>
      <c r="AO40" s="53" t="n"/>
      <c r="AP40" s="53" t="n"/>
      <c r="AQ40" s="53" t="n"/>
      <c r="AR40" s="53" t="n"/>
      <c r="AS40" s="53" t="n"/>
      <c r="AT40" s="53" t="n"/>
      <c r="AU40" s="53" t="n"/>
      <c r="AV40" s="53" t="n"/>
      <c r="AW40" s="53" t="n"/>
      <c r="AX40" s="53" t="n"/>
      <c r="AY40" s="53" t="n"/>
      <c r="AZ40" s="53" t="n"/>
      <c r="BA40" s="53" t="n"/>
      <c r="BB40" s="53" t="n"/>
      <c r="BC40" s="53" t="n"/>
      <c r="BD40" s="53" t="n"/>
    </row>
    <row r="41" ht="35.1" customHeight="1">
      <c r="A41" s="53" t="n"/>
      <c r="B41" s="53" t="n"/>
      <c r="C41" s="53" t="n"/>
      <c r="D41" s="53" t="n"/>
      <c r="E41" s="53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  <c r="AI41" s="53" t="n"/>
      <c r="AJ41" s="53" t="n"/>
      <c r="AK41" s="53" t="n"/>
      <c r="AL41" s="53" t="n"/>
      <c r="AM41" s="53" t="n"/>
      <c r="AN41" s="53" t="n"/>
      <c r="AO41" s="53" t="n"/>
      <c r="AP41" s="53" t="n"/>
      <c r="AQ41" s="53" t="n"/>
      <c r="AR41" s="53" t="n"/>
      <c r="AS41" s="53" t="n"/>
      <c r="AT41" s="53" t="n"/>
      <c r="AU41" s="53" t="n"/>
      <c r="AV41" s="53" t="n"/>
      <c r="AW41" s="53" t="n"/>
      <c r="AX41" s="53" t="n"/>
      <c r="AY41" s="53" t="n"/>
      <c r="AZ41" s="53" t="n"/>
      <c r="BA41" s="53" t="n"/>
      <c r="BB41" s="53" t="n"/>
      <c r="BC41" s="53" t="n"/>
      <c r="BD41" s="53" t="n"/>
    </row>
    <row r="42" ht="35.1" customHeight="1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  <c r="AI42" s="53" t="n"/>
      <c r="AJ42" s="53" t="n"/>
      <c r="AK42" s="53" t="n"/>
      <c r="AL42" s="53" t="n"/>
      <c r="AM42" s="53" t="n"/>
      <c r="AN42" s="53" t="n"/>
      <c r="AO42" s="53" t="n"/>
      <c r="AP42" s="53" t="n"/>
      <c r="AQ42" s="53" t="n"/>
      <c r="AR42" s="53" t="n"/>
      <c r="AS42" s="53" t="n"/>
      <c r="AT42" s="53" t="n"/>
      <c r="AU42" s="53" t="n"/>
      <c r="AV42" s="53" t="n"/>
      <c r="AW42" s="53" t="n"/>
      <c r="AX42" s="53" t="n"/>
      <c r="AY42" s="53" t="n"/>
      <c r="AZ42" s="53" t="n"/>
      <c r="BA42" s="53" t="n"/>
      <c r="BB42" s="53" t="n"/>
      <c r="BC42" s="53" t="n"/>
      <c r="BD42" s="53" t="n"/>
    </row>
    <row r="43" ht="35.1" customHeight="1">
      <c r="A43" s="53" t="n"/>
      <c r="B43" s="53" t="n"/>
      <c r="C43" s="53" t="n"/>
      <c r="D43" s="53" t="n"/>
      <c r="E43" s="53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  <c r="AI43" s="53" t="n"/>
      <c r="AJ43" s="53" t="n"/>
      <c r="AK43" s="53" t="n"/>
      <c r="AL43" s="53" t="n"/>
      <c r="AM43" s="53" t="n"/>
      <c r="AN43" s="53" t="n"/>
      <c r="AO43" s="53" t="n"/>
      <c r="AP43" s="53" t="n"/>
      <c r="AQ43" s="53" t="n"/>
      <c r="AR43" s="53" t="n"/>
      <c r="AS43" s="53" t="n"/>
      <c r="AT43" s="53" t="n"/>
      <c r="AU43" s="53" t="n"/>
      <c r="AV43" s="53" t="n"/>
      <c r="AW43" s="53" t="n"/>
      <c r="AX43" s="53" t="n"/>
      <c r="AY43" s="53" t="n"/>
      <c r="AZ43" s="53" t="n"/>
      <c r="BA43" s="53" t="n"/>
      <c r="BB43" s="53" t="n"/>
      <c r="BC43" s="53" t="n"/>
      <c r="BD43" s="53" t="n"/>
    </row>
    <row r="44" ht="35.1" customHeight="1">
      <c r="A44" s="53" t="n"/>
      <c r="B44" s="53" t="n"/>
      <c r="C44" s="53" t="n"/>
      <c r="D44" s="53" t="n"/>
      <c r="E44" s="53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  <c r="AI44" s="53" t="n"/>
      <c r="AJ44" s="53" t="n"/>
      <c r="AK44" s="53" t="n"/>
      <c r="AL44" s="53" t="n"/>
      <c r="AM44" s="53" t="n"/>
      <c r="AN44" s="53" t="n"/>
      <c r="AO44" s="53" t="n"/>
      <c r="AP44" s="53" t="n"/>
      <c r="AQ44" s="53" t="n"/>
      <c r="AR44" s="53" t="n"/>
      <c r="AS44" s="53" t="n"/>
      <c r="AT44" s="53" t="n"/>
      <c r="AU44" s="53" t="n"/>
      <c r="AV44" s="53" t="n"/>
      <c r="AW44" s="53" t="n"/>
      <c r="AX44" s="53" t="n"/>
      <c r="AY44" s="53" t="n"/>
      <c r="AZ44" s="53" t="n"/>
      <c r="BA44" s="53" t="n"/>
      <c r="BB44" s="53" t="n"/>
      <c r="BC44" s="53" t="n"/>
      <c r="BD44" s="53" t="n"/>
    </row>
    <row r="45" ht="35.1" customHeight="1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  <c r="AI45" s="53" t="n"/>
      <c r="AJ45" s="53" t="n"/>
      <c r="AK45" s="53" t="n"/>
      <c r="AL45" s="53" t="n"/>
      <c r="AM45" s="53" t="n"/>
      <c r="AN45" s="53" t="n"/>
      <c r="AO45" s="53" t="n"/>
      <c r="AP45" s="53" t="n"/>
      <c r="AQ45" s="53" t="n"/>
      <c r="AR45" s="53" t="n"/>
      <c r="AS45" s="53" t="n"/>
      <c r="AT45" s="53" t="n"/>
      <c r="AU45" s="53" t="n"/>
      <c r="AV45" s="53" t="n"/>
      <c r="AW45" s="53" t="n"/>
      <c r="AX45" s="53" t="n"/>
      <c r="AY45" s="53" t="n"/>
      <c r="AZ45" s="53" t="n"/>
      <c r="BA45" s="53" t="n"/>
      <c r="BB45" s="53" t="n"/>
      <c r="BC45" s="53" t="n"/>
      <c r="BD45" s="53" t="n"/>
    </row>
    <row r="46" ht="35.1" customHeight="1">
      <c r="A46" s="53" t="n"/>
      <c r="B46" s="53" t="n"/>
      <c r="C46" s="53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  <c r="AI46" s="53" t="n"/>
      <c r="AJ46" s="53" t="n"/>
      <c r="AK46" s="53" t="n"/>
      <c r="AL46" s="53" t="n"/>
      <c r="AM46" s="53" t="n"/>
      <c r="AN46" s="53" t="n"/>
      <c r="AO46" s="53" t="n"/>
      <c r="AP46" s="53" t="n"/>
      <c r="AQ46" s="53" t="n"/>
      <c r="AR46" s="53" t="n"/>
      <c r="AS46" s="53" t="n"/>
      <c r="AT46" s="53" t="n"/>
      <c r="AU46" s="53" t="n"/>
      <c r="AV46" s="53" t="n"/>
      <c r="AW46" s="53" t="n"/>
      <c r="AX46" s="53" t="n"/>
      <c r="AY46" s="53" t="n"/>
      <c r="AZ46" s="53" t="n"/>
      <c r="BA46" s="53" t="n"/>
      <c r="BB46" s="53" t="n"/>
      <c r="BC46" s="53" t="n"/>
      <c r="BD46" s="53" t="n"/>
    </row>
    <row r="47" ht="35.1" customHeight="1">
      <c r="A47" s="53" t="n"/>
      <c r="B47" s="53" t="n"/>
      <c r="C47" s="53" t="n"/>
      <c r="D47" s="53" t="n"/>
      <c r="E47" s="53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  <c r="AI47" s="53" t="n"/>
      <c r="AJ47" s="53" t="n"/>
      <c r="AK47" s="53" t="n"/>
      <c r="AL47" s="53" t="n"/>
      <c r="AM47" s="53" t="n"/>
      <c r="AN47" s="53" t="n"/>
      <c r="AO47" s="53" t="n"/>
      <c r="AP47" s="53" t="n"/>
      <c r="AQ47" s="53" t="n"/>
      <c r="AR47" s="53" t="n"/>
      <c r="AS47" s="53" t="n"/>
      <c r="AT47" s="53" t="n"/>
      <c r="AU47" s="53" t="n"/>
    </row>
    <row r="48" ht="35.1" customHeight="1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  <c r="AI48" s="53" t="n"/>
      <c r="AJ48" s="53" t="n"/>
      <c r="AK48" s="53" t="n"/>
      <c r="AL48" s="53" t="n"/>
      <c r="AM48" s="53" t="n"/>
      <c r="AN48" s="53" t="n"/>
      <c r="AO48" s="53" t="n"/>
      <c r="AP48" s="53" t="n"/>
      <c r="AQ48" s="53" t="n"/>
      <c r="AR48" s="53" t="n"/>
      <c r="AS48" s="53" t="n"/>
      <c r="AT48" s="53" t="n"/>
      <c r="AU48" s="53" t="n"/>
    </row>
    <row r="49" ht="35.1" customHeight="1">
      <c r="A49" s="53" t="n"/>
      <c r="B49" s="53" t="n"/>
      <c r="C49" s="53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  <c r="AI49" s="53" t="n"/>
      <c r="AJ49" s="53" t="n"/>
      <c r="AK49" s="53" t="n"/>
      <c r="AL49" s="53" t="n"/>
      <c r="AM49" s="53" t="n"/>
      <c r="AN49" s="53" t="n"/>
      <c r="AO49" s="53" t="n"/>
      <c r="AP49" s="53" t="n"/>
      <c r="AQ49" s="53" t="n"/>
      <c r="AR49" s="53" t="n"/>
      <c r="AS49" s="53" t="n"/>
      <c r="AT49" s="53" t="n"/>
      <c r="AU49" s="53" t="n"/>
    </row>
    <row r="50" ht="35.1" customHeight="1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  <c r="AI50" s="53" t="n"/>
      <c r="AJ50" s="53" t="n"/>
      <c r="AK50" s="53" t="n"/>
      <c r="AL50" s="53" t="n"/>
      <c r="AM50" s="53" t="n"/>
      <c r="AN50" s="53" t="n"/>
      <c r="AO50" s="53" t="n"/>
      <c r="AP50" s="53" t="n"/>
      <c r="AQ50" s="53" t="n"/>
      <c r="AR50" s="53" t="n"/>
      <c r="AS50" s="53" t="n"/>
      <c r="AT50" s="53" t="n"/>
      <c r="AU50" s="53" t="n"/>
    </row>
    <row r="51" ht="35.1" customHeight="1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  <c r="AI51" s="53" t="n"/>
      <c r="AJ51" s="53" t="n"/>
      <c r="AK51" s="53" t="n"/>
      <c r="AL51" s="53" t="n"/>
      <c r="AM51" s="53" t="n"/>
      <c r="AN51" s="53" t="n"/>
      <c r="AO51" s="53" t="n"/>
      <c r="AP51" s="53" t="n"/>
      <c r="AQ51" s="53" t="n"/>
      <c r="AR51" s="53" t="n"/>
      <c r="AS51" s="53" t="n"/>
      <c r="AT51" s="53" t="n"/>
      <c r="AU51" s="53" t="n"/>
    </row>
    <row r="52" ht="35.1" customHeight="1">
      <c r="A52" s="53" t="n"/>
      <c r="B52" s="53" t="n"/>
      <c r="C52" s="53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  <c r="AI52" s="53" t="n"/>
      <c r="AJ52" s="53" t="n"/>
      <c r="AK52" s="53" t="n"/>
      <c r="AL52" s="53" t="n"/>
      <c r="AM52" s="53" t="n"/>
      <c r="AN52" s="53" t="n"/>
      <c r="AO52" s="53" t="n"/>
      <c r="AP52" s="53" t="n"/>
      <c r="AQ52" s="53" t="n"/>
      <c r="AR52" s="53" t="n"/>
      <c r="AS52" s="53" t="n"/>
      <c r="AT52" s="53" t="n"/>
      <c r="AU52" s="53" t="n"/>
    </row>
    <row r="53" ht="35.1" customHeight="1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  <c r="AI53" s="53" t="n"/>
      <c r="AJ53" s="53" t="n"/>
      <c r="AK53" s="53" t="n"/>
      <c r="AL53" s="53" t="n"/>
      <c r="AM53" s="53" t="n"/>
      <c r="AN53" s="53" t="n"/>
      <c r="AO53" s="53" t="n"/>
      <c r="AP53" s="53" t="n"/>
      <c r="AQ53" s="53" t="n"/>
      <c r="AR53" s="53" t="n"/>
      <c r="AS53" s="53" t="n"/>
      <c r="AT53" s="53" t="n"/>
      <c r="AU53" s="53" t="n"/>
    </row>
    <row r="54" ht="35.1" customHeight="1">
      <c r="A54" s="53" t="n"/>
      <c r="B54" s="53" t="n"/>
      <c r="C54" s="53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  <c r="AI54" s="53" t="n"/>
      <c r="AJ54" s="53" t="n"/>
      <c r="AK54" s="53" t="n"/>
      <c r="AL54" s="53" t="n"/>
      <c r="AM54" s="53" t="n"/>
      <c r="AN54" s="53" t="n"/>
      <c r="AO54" s="53" t="n"/>
      <c r="AP54" s="53" t="n"/>
      <c r="AQ54" s="53" t="n"/>
      <c r="AR54" s="53" t="n"/>
      <c r="AS54" s="53" t="n"/>
      <c r="AT54" s="53" t="n"/>
    </row>
    <row r="55" ht="35.1" customHeight="1">
      <c r="A55" s="53" t="n"/>
      <c r="B55" s="53" t="n"/>
      <c r="C55" s="53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  <c r="AI55" s="53" t="n"/>
      <c r="AJ55" s="53" t="n"/>
      <c r="AK55" s="53" t="n"/>
      <c r="AL55" s="53" t="n"/>
      <c r="AM55" s="53" t="n"/>
      <c r="AN55" s="53" t="n"/>
      <c r="AO55" s="53" t="n"/>
      <c r="AP55" s="53" t="n"/>
      <c r="AQ55" s="53" t="n"/>
      <c r="AR55" s="53" t="n"/>
      <c r="AS55" s="53" t="n"/>
      <c r="AT55" s="53" t="n"/>
    </row>
    <row r="56" ht="35.1" customHeight="1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  <c r="AI56" s="53" t="n"/>
      <c r="AJ56" s="53" t="n"/>
      <c r="AK56" s="53" t="n"/>
      <c r="AL56" s="53" t="n"/>
      <c r="AM56" s="53" t="n"/>
      <c r="AN56" s="53" t="n"/>
      <c r="AO56" s="53" t="n"/>
      <c r="AP56" s="53" t="n"/>
      <c r="AQ56" s="53" t="n"/>
      <c r="AR56" s="53" t="n"/>
      <c r="AS56" s="53" t="n"/>
      <c r="AT56" s="53" t="n"/>
    </row>
    <row r="57" ht="35.1" customHeight="1">
      <c r="A57" s="53" t="n"/>
      <c r="B57" s="53" t="n"/>
      <c r="C57" s="53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  <c r="AI57" s="53" t="n"/>
      <c r="AJ57" s="53" t="n"/>
      <c r="AK57" s="53" t="n"/>
      <c r="AL57" s="53" t="n"/>
      <c r="AM57" s="53" t="n"/>
      <c r="AN57" s="53" t="n"/>
      <c r="AO57" s="53" t="n"/>
      <c r="AP57" s="53" t="n"/>
      <c r="AQ57" s="53" t="n"/>
      <c r="AR57" s="53" t="n"/>
      <c r="AS57" s="53" t="n"/>
      <c r="AT57" s="53" t="n"/>
    </row>
    <row r="58" ht="35.1" customHeight="1">
      <c r="A58" s="53" t="n"/>
      <c r="B58" s="53" t="n"/>
      <c r="C58" s="53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  <c r="AI58" s="53" t="n"/>
      <c r="AJ58" s="53" t="n"/>
      <c r="AK58" s="53" t="n"/>
      <c r="AL58" s="53" t="n"/>
      <c r="AM58" s="53" t="n"/>
      <c r="AN58" s="53" t="n"/>
      <c r="AO58" s="53" t="n"/>
      <c r="AP58" s="53" t="n"/>
      <c r="AQ58" s="53" t="n"/>
      <c r="AR58" s="53" t="n"/>
      <c r="AS58" s="53" t="n"/>
      <c r="AT58" s="53" t="n"/>
    </row>
    <row r="59" ht="35.1" customHeight="1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  <c r="AI59" s="53" t="n"/>
      <c r="AJ59" s="53" t="n"/>
      <c r="AK59" s="53" t="n"/>
      <c r="AL59" s="53" t="n"/>
      <c r="AM59" s="53" t="n"/>
      <c r="AN59" s="53" t="n"/>
      <c r="AO59" s="53" t="n"/>
      <c r="AP59" s="53" t="n"/>
      <c r="AQ59" s="53" t="n"/>
      <c r="AR59" s="53" t="n"/>
      <c r="AS59" s="53" t="n"/>
      <c r="AT59" s="53" t="n"/>
    </row>
    <row r="60">
      <c r="A60" s="53" t="n"/>
      <c r="B60" s="53" t="n"/>
      <c r="C60" s="53" t="n"/>
      <c r="D60" s="53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  <c r="AI60" s="53" t="n"/>
      <c r="AJ60" s="53" t="n"/>
      <c r="AK60" s="53" t="n"/>
      <c r="AL60" s="53" t="n"/>
      <c r="AM60" s="53" t="n"/>
      <c r="AN60" s="53" t="n"/>
      <c r="AO60" s="53" t="n"/>
      <c r="AP60" s="53" t="n"/>
      <c r="AQ60" s="53" t="n"/>
      <c r="AR60" s="53" t="n"/>
      <c r="AS60" s="53" t="n"/>
      <c r="AT60" s="53" t="n"/>
    </row>
    <row r="61">
      <c r="A61" s="53" t="n"/>
      <c r="B61" s="53" t="n"/>
      <c r="C61" s="53" t="n"/>
      <c r="D61" s="53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  <c r="AI61" s="53" t="n"/>
      <c r="AJ61" s="53" t="n"/>
      <c r="AK61" s="53" t="n"/>
      <c r="AL61" s="53" t="n"/>
      <c r="AM61" s="53" t="n"/>
      <c r="AN61" s="53" t="n"/>
      <c r="AO61" s="53" t="n"/>
      <c r="AP61" s="53" t="n"/>
      <c r="AQ61" s="53" t="n"/>
      <c r="AR61" s="53" t="n"/>
      <c r="AS61" s="53" t="n"/>
      <c r="AT61" s="53" t="n"/>
    </row>
    <row r="62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  <c r="AI62" s="53" t="n"/>
      <c r="AJ62" s="53" t="n"/>
      <c r="AK62" s="53" t="n"/>
      <c r="AL62" s="53" t="n"/>
      <c r="AM62" s="53" t="n"/>
      <c r="AN62" s="53" t="n"/>
      <c r="AO62" s="53" t="n"/>
      <c r="AP62" s="53" t="n"/>
      <c r="AQ62" s="53" t="n"/>
      <c r="AR62" s="53" t="n"/>
      <c r="AS62" s="53" t="n"/>
      <c r="AT62" s="53" t="n"/>
    </row>
    <row r="63">
      <c r="A63" s="53" t="n"/>
      <c r="B63" s="53" t="n"/>
      <c r="C63" s="53" t="n"/>
      <c r="D63" s="53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  <c r="AI63" s="53" t="n"/>
      <c r="AJ63" s="53" t="n"/>
      <c r="AK63" s="53" t="n"/>
      <c r="AL63" s="53" t="n"/>
      <c r="AM63" s="53" t="n"/>
      <c r="AN63" s="53" t="n"/>
      <c r="AO63" s="53" t="n"/>
      <c r="AP63" s="53" t="n"/>
      <c r="AQ63" s="53" t="n"/>
      <c r="AR63" s="53" t="n"/>
      <c r="AS63" s="53" t="n"/>
      <c r="AT63" s="53" t="n"/>
    </row>
    <row r="64">
      <c r="A64" s="53" t="n"/>
      <c r="B64" s="53" t="n"/>
      <c r="C64" s="53" t="n"/>
      <c r="D64" s="53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  <c r="AI64" s="53" t="n"/>
      <c r="AJ64" s="53" t="n"/>
      <c r="AK64" s="53" t="n"/>
      <c r="AL64" s="53" t="n"/>
      <c r="AM64" s="53" t="n"/>
      <c r="AN64" s="53" t="n"/>
      <c r="AO64" s="53" t="n"/>
      <c r="AP64" s="53" t="n"/>
      <c r="AQ64" s="53" t="n"/>
      <c r="AR64" s="53" t="n"/>
      <c r="AS64" s="53" t="n"/>
      <c r="AT64" s="53" t="n"/>
    </row>
    <row r="65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  <c r="AI65" s="53" t="n"/>
      <c r="AJ65" s="53" t="n"/>
      <c r="AK65" s="53" t="n"/>
      <c r="AL65" s="53" t="n"/>
      <c r="AM65" s="53" t="n"/>
      <c r="AN65" s="53" t="n"/>
      <c r="AO65" s="53" t="n"/>
      <c r="AP65" s="53" t="n"/>
      <c r="AQ65" s="53" t="n"/>
      <c r="AR65" s="53" t="n"/>
      <c r="AS65" s="53" t="n"/>
      <c r="AT65" s="53" t="n"/>
    </row>
    <row r="66">
      <c r="A66" s="53" t="n"/>
      <c r="B66" s="53" t="n"/>
      <c r="C66" s="53" t="n"/>
      <c r="D66" s="53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  <c r="AI66" s="53" t="n"/>
      <c r="AJ66" s="53" t="n"/>
      <c r="AK66" s="53" t="n"/>
      <c r="AL66" s="53" t="n"/>
      <c r="AM66" s="53" t="n"/>
      <c r="AN66" s="53" t="n"/>
      <c r="AO66" s="53" t="n"/>
      <c r="AP66" s="53" t="n"/>
      <c r="AQ66" s="53" t="n"/>
      <c r="AR66" s="53" t="n"/>
      <c r="AS66" s="53" t="n"/>
      <c r="AT66" s="53" t="n"/>
    </row>
    <row r="67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  <c r="AI67" s="53" t="n"/>
      <c r="AJ67" s="53" t="n"/>
      <c r="AK67" s="53" t="n"/>
      <c r="AL67" s="53" t="n"/>
      <c r="AM67" s="53" t="n"/>
      <c r="AN67" s="53" t="n"/>
      <c r="AO67" s="53" t="n"/>
      <c r="AP67" s="53" t="n"/>
      <c r="AQ67" s="53" t="n"/>
      <c r="AR67" s="53" t="n"/>
      <c r="AS67" s="53" t="n"/>
      <c r="AT67" s="53" t="n"/>
    </row>
    <row r="68">
      <c r="A68" s="53" t="n"/>
      <c r="B68" s="53" t="n"/>
      <c r="C68" s="53" t="n"/>
      <c r="D68" s="53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  <c r="AI68" s="53" t="n"/>
      <c r="AJ68" s="53" t="n"/>
      <c r="AK68" s="53" t="n"/>
      <c r="AL68" s="53" t="n"/>
      <c r="AM68" s="53" t="n"/>
      <c r="AN68" s="53" t="n"/>
      <c r="AO68" s="53" t="n"/>
      <c r="AP68" s="53" t="n"/>
      <c r="AQ68" s="53" t="n"/>
      <c r="AR68" s="53" t="n"/>
      <c r="AS68" s="53" t="n"/>
      <c r="AT68" s="53" t="n"/>
    </row>
    <row r="69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  <c r="AI69" s="53" t="n"/>
      <c r="AJ69" s="53" t="n"/>
      <c r="AK69" s="53" t="n"/>
      <c r="AL69" s="53" t="n"/>
      <c r="AM69" s="53" t="n"/>
      <c r="AN69" s="53" t="n"/>
      <c r="AO69" s="53" t="n"/>
      <c r="AP69" s="53" t="n"/>
      <c r="AQ69" s="53" t="n"/>
      <c r="AR69" s="53" t="n"/>
      <c r="AS69" s="53" t="n"/>
      <c r="AT69" s="53" t="n"/>
    </row>
    <row r="70">
      <c r="A70" s="53" t="n"/>
      <c r="B70" s="53" t="n"/>
      <c r="C70" s="53" t="n"/>
      <c r="D70" s="53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  <c r="AI70" s="53" t="n"/>
      <c r="AJ70" s="53" t="n"/>
      <c r="AK70" s="53" t="n"/>
      <c r="AL70" s="53" t="n"/>
      <c r="AM70" s="53" t="n"/>
      <c r="AN70" s="53" t="n"/>
      <c r="AO70" s="53" t="n"/>
      <c r="AP70" s="53" t="n"/>
      <c r="AQ70" s="53" t="n"/>
      <c r="AR70" s="53" t="n"/>
      <c r="AS70" s="53" t="n"/>
      <c r="AT70" s="53" t="n"/>
    </row>
    <row r="71">
      <c r="A71" s="53" t="n"/>
      <c r="B71" s="53" t="n"/>
      <c r="C71" s="53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  <c r="AI71" s="53" t="n"/>
      <c r="AJ71" s="53" t="n"/>
      <c r="AK71" s="53" t="n"/>
      <c r="AL71" s="53" t="n"/>
      <c r="AM71" s="53" t="n"/>
      <c r="AN71" s="53" t="n"/>
      <c r="AO71" s="53" t="n"/>
      <c r="AP71" s="53" t="n"/>
      <c r="AQ71" s="53" t="n"/>
      <c r="AR71" s="53" t="n"/>
      <c r="AS71" s="53" t="n"/>
      <c r="AT71" s="53" t="n"/>
    </row>
    <row r="72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  <c r="AI72" s="53" t="n"/>
      <c r="AJ72" s="53" t="n"/>
      <c r="AK72" s="53" t="n"/>
      <c r="AL72" s="53" t="n"/>
      <c r="AM72" s="53" t="n"/>
      <c r="AN72" s="53" t="n"/>
      <c r="AO72" s="53" t="n"/>
      <c r="AP72" s="53" t="n"/>
      <c r="AQ72" s="53" t="n"/>
      <c r="AR72" s="53" t="n"/>
      <c r="AS72" s="53" t="n"/>
      <c r="AT72" s="53" t="n"/>
    </row>
    <row r="73">
      <c r="A73" s="53" t="n"/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  <c r="AI73" s="53" t="n"/>
      <c r="AJ73" s="53" t="n"/>
      <c r="AK73" s="53" t="n"/>
      <c r="AL73" s="53" t="n"/>
      <c r="AM73" s="53" t="n"/>
      <c r="AN73" s="53" t="n"/>
      <c r="AO73" s="53" t="n"/>
      <c r="AP73" s="53" t="n"/>
      <c r="AQ73" s="53" t="n"/>
      <c r="AR73" s="53" t="n"/>
      <c r="AS73" s="53" t="n"/>
      <c r="AT73" s="53" t="n"/>
    </row>
    <row r="74">
      <c r="A74" s="53" t="n"/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  <c r="AI74" s="53" t="n"/>
      <c r="AJ74" s="53" t="n"/>
      <c r="AK74" s="53" t="n"/>
      <c r="AL74" s="53" t="n"/>
      <c r="AM74" s="53" t="n"/>
      <c r="AN74" s="53" t="n"/>
      <c r="AO74" s="53" t="n"/>
      <c r="AP74" s="53" t="n"/>
      <c r="AQ74" s="53" t="n"/>
      <c r="AR74" s="53" t="n"/>
      <c r="AS74" s="53" t="n"/>
      <c r="AT74" s="53" t="n"/>
    </row>
    <row r="75">
      <c r="A75" s="53" t="n"/>
      <c r="B75" s="53" t="n"/>
      <c r="C75" s="53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  <c r="AI75" s="53" t="n"/>
      <c r="AJ75" s="53" t="n"/>
      <c r="AK75" s="53" t="n"/>
      <c r="AL75" s="53" t="n"/>
      <c r="AM75" s="53" t="n"/>
      <c r="AN75" s="53" t="n"/>
      <c r="AO75" s="53" t="n"/>
      <c r="AP75" s="53" t="n"/>
      <c r="AQ75" s="53" t="n"/>
      <c r="AR75" s="53" t="n"/>
      <c r="AS75" s="53" t="n"/>
      <c r="AT75" s="53" t="n"/>
    </row>
    <row r="76">
      <c r="A76" s="53" t="n"/>
      <c r="B76" s="53" t="n"/>
      <c r="C76" s="53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  <c r="AI76" s="53" t="n"/>
      <c r="AJ76" s="53" t="n"/>
      <c r="AK76" s="53" t="n"/>
      <c r="AL76" s="53" t="n"/>
      <c r="AM76" s="53" t="n"/>
      <c r="AN76" s="53" t="n"/>
      <c r="AO76" s="53" t="n"/>
      <c r="AP76" s="53" t="n"/>
      <c r="AQ76" s="53" t="n"/>
      <c r="AR76" s="53" t="n"/>
      <c r="AS76" s="53" t="n"/>
      <c r="AT76" s="53" t="n"/>
    </row>
    <row r="77">
      <c r="A77" s="53" t="n"/>
      <c r="B77" s="53" t="n"/>
      <c r="C77" s="53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  <c r="AI77" s="53" t="n"/>
      <c r="AJ77" s="53" t="n"/>
      <c r="AK77" s="53" t="n"/>
      <c r="AL77" s="53" t="n"/>
      <c r="AM77" s="53" t="n"/>
      <c r="AN77" s="53" t="n"/>
      <c r="AO77" s="53" t="n"/>
      <c r="AP77" s="53" t="n"/>
      <c r="AQ77" s="53" t="n"/>
      <c r="AR77" s="53" t="n"/>
      <c r="AS77" s="53" t="n"/>
      <c r="AT77" s="53" t="n"/>
    </row>
    <row r="78">
      <c r="A78" s="53" t="n"/>
      <c r="B78" s="53" t="n"/>
      <c r="C78" s="53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  <c r="AI78" s="53" t="n"/>
      <c r="AJ78" s="53" t="n"/>
      <c r="AK78" s="53" t="n"/>
      <c r="AL78" s="53" t="n"/>
      <c r="AM78" s="53" t="n"/>
      <c r="AN78" s="53" t="n"/>
      <c r="AO78" s="53" t="n"/>
      <c r="AP78" s="53" t="n"/>
      <c r="AQ78" s="53" t="n"/>
      <c r="AR78" s="53" t="n"/>
      <c r="AS78" s="53" t="n"/>
      <c r="AT78" s="53" t="n"/>
    </row>
    <row r="79">
      <c r="A79" s="53" t="n"/>
      <c r="B79" s="53" t="n"/>
      <c r="C79" s="5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  <c r="AI79" s="53" t="n"/>
      <c r="AJ79" s="53" t="n"/>
      <c r="AK79" s="53" t="n"/>
      <c r="AL79" s="53" t="n"/>
      <c r="AM79" s="53" t="n"/>
      <c r="AN79" s="53" t="n"/>
      <c r="AO79" s="53" t="n"/>
      <c r="AP79" s="53" t="n"/>
      <c r="AQ79" s="53" t="n"/>
      <c r="AR79" s="53" t="n"/>
      <c r="AS79" s="53" t="n"/>
      <c r="AT79" s="53" t="n"/>
    </row>
    <row r="80">
      <c r="A80" s="53" t="n"/>
      <c r="B80" s="53" t="n"/>
      <c r="C80" s="53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  <c r="AI80" s="53" t="n"/>
      <c r="AJ80" s="53" t="n"/>
      <c r="AK80" s="53" t="n"/>
      <c r="AL80" s="53" t="n"/>
      <c r="AM80" s="53" t="n"/>
      <c r="AN80" s="53" t="n"/>
      <c r="AO80" s="53" t="n"/>
      <c r="AP80" s="53" t="n"/>
      <c r="AQ80" s="53" t="n"/>
      <c r="AR80" s="53" t="n"/>
      <c r="AS80" s="53" t="n"/>
      <c r="AT80" s="53" t="n"/>
    </row>
    <row r="81">
      <c r="A81" s="53" t="n"/>
      <c r="B81" s="53" t="n"/>
      <c r="C81" s="53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  <c r="AI81" s="53" t="n"/>
      <c r="AJ81" s="53" t="n"/>
      <c r="AK81" s="53" t="n"/>
      <c r="AL81" s="53" t="n"/>
      <c r="AM81" s="53" t="n"/>
      <c r="AN81" s="53" t="n"/>
      <c r="AO81" s="53" t="n"/>
      <c r="AP81" s="53" t="n"/>
      <c r="AQ81" s="53" t="n"/>
      <c r="AR81" s="53" t="n"/>
      <c r="AS81" s="53" t="n"/>
      <c r="AT81" s="53" t="n"/>
    </row>
    <row r="82">
      <c r="A82" s="53" t="n"/>
      <c r="B82" s="53" t="n"/>
      <c r="C82" s="53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  <c r="AI82" s="53" t="n"/>
      <c r="AJ82" s="53" t="n"/>
      <c r="AK82" s="53" t="n"/>
      <c r="AL82" s="53" t="n"/>
      <c r="AM82" s="53" t="n"/>
      <c r="AN82" s="53" t="n"/>
      <c r="AO82" s="53" t="n"/>
      <c r="AP82" s="53" t="n"/>
      <c r="AQ82" s="53" t="n"/>
      <c r="AR82" s="53" t="n"/>
      <c r="AS82" s="53" t="n"/>
      <c r="AT82" s="53" t="n"/>
    </row>
    <row r="83">
      <c r="A83" s="53" t="n"/>
      <c r="B83" s="53" t="n"/>
      <c r="C83" s="53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  <c r="AI83" s="53" t="n"/>
      <c r="AJ83" s="53" t="n"/>
      <c r="AK83" s="53" t="n"/>
      <c r="AL83" s="53" t="n"/>
      <c r="AM83" s="53" t="n"/>
      <c r="AN83" s="53" t="n"/>
      <c r="AO83" s="53" t="n"/>
      <c r="AP83" s="53" t="n"/>
      <c r="AQ83" s="53" t="n"/>
      <c r="AR83" s="53" t="n"/>
      <c r="AS83" s="53" t="n"/>
      <c r="AT83" s="53" t="n"/>
    </row>
    <row r="84">
      <c r="A84" s="53" t="n"/>
      <c r="B84" s="53" t="n"/>
      <c r="C84" s="53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  <c r="AI84" s="53" t="n"/>
      <c r="AJ84" s="53" t="n"/>
      <c r="AK84" s="53" t="n"/>
      <c r="AL84" s="53" t="n"/>
      <c r="AM84" s="53" t="n"/>
      <c r="AN84" s="53" t="n"/>
      <c r="AO84" s="53" t="n"/>
      <c r="AP84" s="53" t="n"/>
      <c r="AQ84" s="53" t="n"/>
      <c r="AR84" s="53" t="n"/>
      <c r="AS84" s="53" t="n"/>
      <c r="AT84" s="53" t="n"/>
    </row>
    <row r="85">
      <c r="A85" s="53" t="n"/>
      <c r="B85" s="53" t="n"/>
      <c r="C85" s="53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  <c r="AI85" s="53" t="n"/>
      <c r="AJ85" s="53" t="n"/>
      <c r="AK85" s="53" t="n"/>
      <c r="AL85" s="53" t="n"/>
      <c r="AM85" s="53" t="n"/>
      <c r="AN85" s="53" t="n"/>
      <c r="AO85" s="53" t="n"/>
      <c r="AP85" s="53" t="n"/>
      <c r="AQ85" s="53" t="n"/>
      <c r="AR85" s="53" t="n"/>
      <c r="AS85" s="53" t="n"/>
      <c r="AT85" s="53" t="n"/>
    </row>
    <row r="86">
      <c r="A86" s="53" t="n"/>
      <c r="B86" s="53" t="n"/>
      <c r="C86" s="53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  <c r="AI86" s="53" t="n"/>
      <c r="AJ86" s="53" t="n"/>
      <c r="AK86" s="53" t="n"/>
      <c r="AL86" s="53" t="n"/>
      <c r="AM86" s="53" t="n"/>
      <c r="AN86" s="53" t="n"/>
      <c r="AO86" s="53" t="n"/>
      <c r="AP86" s="53" t="n"/>
      <c r="AQ86" s="53" t="n"/>
      <c r="AR86" s="53" t="n"/>
      <c r="AS86" s="53" t="n"/>
      <c r="AT86" s="53" t="n"/>
    </row>
    <row r="87">
      <c r="A87" s="53" t="n"/>
      <c r="B87" s="53" t="n"/>
      <c r="C87" s="53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  <c r="AI87" s="53" t="n"/>
      <c r="AJ87" s="53" t="n"/>
      <c r="AK87" s="53" t="n"/>
      <c r="AL87" s="53" t="n"/>
      <c r="AM87" s="53" t="n"/>
      <c r="AN87" s="53" t="n"/>
      <c r="AO87" s="53" t="n"/>
      <c r="AP87" s="53" t="n"/>
      <c r="AQ87" s="53" t="n"/>
      <c r="AR87" s="53" t="n"/>
      <c r="AS87" s="53" t="n"/>
      <c r="AT87" s="53" t="n"/>
    </row>
    <row r="88">
      <c r="A88" s="53" t="n"/>
      <c r="B88" s="53" t="n"/>
      <c r="C88" s="53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  <c r="AI88" s="53" t="n"/>
      <c r="AJ88" s="53" t="n"/>
      <c r="AK88" s="53" t="n"/>
      <c r="AL88" s="53" t="n"/>
      <c r="AM88" s="53" t="n"/>
      <c r="AN88" s="53" t="n"/>
      <c r="AO88" s="53" t="n"/>
      <c r="AP88" s="53" t="n"/>
      <c r="AQ88" s="53" t="n"/>
      <c r="AR88" s="53" t="n"/>
      <c r="AS88" s="53" t="n"/>
      <c r="AT88" s="53" t="n"/>
    </row>
    <row r="89">
      <c r="A89" s="53" t="n"/>
      <c r="B89" s="53" t="n"/>
      <c r="C89" s="53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  <c r="AI89" s="53" t="n"/>
      <c r="AJ89" s="53" t="n"/>
      <c r="AK89" s="53" t="n"/>
      <c r="AL89" s="53" t="n"/>
      <c r="AM89" s="53" t="n"/>
      <c r="AN89" s="53" t="n"/>
      <c r="AO89" s="53" t="n"/>
      <c r="AP89" s="53" t="n"/>
      <c r="AQ89" s="53" t="n"/>
      <c r="AR89" s="53" t="n"/>
      <c r="AS89" s="53" t="n"/>
      <c r="AT89" s="53" t="n"/>
    </row>
    <row r="90">
      <c r="A90" s="53" t="n"/>
      <c r="B90" s="53" t="n"/>
      <c r="C90" s="53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  <c r="AI90" s="53" t="n"/>
      <c r="AJ90" s="53" t="n"/>
      <c r="AK90" s="53" t="n"/>
      <c r="AL90" s="53" t="n"/>
      <c r="AM90" s="53" t="n"/>
      <c r="AN90" s="53" t="n"/>
      <c r="AO90" s="53" t="n"/>
      <c r="AP90" s="53" t="n"/>
      <c r="AQ90" s="53" t="n"/>
      <c r="AR90" s="53" t="n"/>
      <c r="AS90" s="53" t="n"/>
      <c r="AT90" s="53" t="n"/>
    </row>
    <row r="91">
      <c r="A91" s="53" t="n"/>
      <c r="B91" s="53" t="n"/>
      <c r="C91" s="53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  <c r="AI91" s="53" t="n"/>
      <c r="AJ91" s="53" t="n"/>
      <c r="AK91" s="53" t="n"/>
      <c r="AL91" s="53" t="n"/>
      <c r="AM91" s="53" t="n"/>
      <c r="AN91" s="53" t="n"/>
      <c r="AO91" s="53" t="n"/>
      <c r="AP91" s="53" t="n"/>
      <c r="AQ91" s="53" t="n"/>
      <c r="AR91" s="53" t="n"/>
      <c r="AS91" s="53" t="n"/>
      <c r="AT91" s="53" t="n"/>
    </row>
    <row r="92">
      <c r="A92" s="53" t="n"/>
      <c r="B92" s="53" t="n"/>
      <c r="C92" s="53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  <c r="AI92" s="53" t="n"/>
      <c r="AJ92" s="53" t="n"/>
      <c r="AK92" s="53" t="n"/>
      <c r="AL92" s="53" t="n"/>
      <c r="AM92" s="53" t="n"/>
      <c r="AN92" s="53" t="n"/>
      <c r="AO92" s="53" t="n"/>
      <c r="AP92" s="53" t="n"/>
      <c r="AQ92" s="53" t="n"/>
      <c r="AR92" s="53" t="n"/>
      <c r="AS92" s="53" t="n"/>
      <c r="AT92" s="53" t="n"/>
    </row>
    <row r="93">
      <c r="A93" s="53" t="n"/>
      <c r="B93" s="53" t="n"/>
      <c r="C93" s="53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  <c r="AI93" s="53" t="n"/>
      <c r="AJ93" s="53" t="n"/>
      <c r="AK93" s="53" t="n"/>
      <c r="AL93" s="53" t="n"/>
      <c r="AM93" s="53" t="n"/>
      <c r="AN93" s="53" t="n"/>
      <c r="AO93" s="53" t="n"/>
      <c r="AP93" s="53" t="n"/>
      <c r="AQ93" s="53" t="n"/>
      <c r="AR93" s="53" t="n"/>
      <c r="AS93" s="53" t="n"/>
      <c r="AT93" s="53" t="n"/>
    </row>
    <row r="94">
      <c r="A94" s="53" t="n"/>
      <c r="B94" s="53" t="n"/>
      <c r="C94" s="53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  <c r="AI94" s="53" t="n"/>
      <c r="AJ94" s="53" t="n"/>
      <c r="AK94" s="53" t="n"/>
      <c r="AL94" s="53" t="n"/>
      <c r="AM94" s="53" t="n"/>
      <c r="AN94" s="53" t="n"/>
      <c r="AO94" s="53" t="n"/>
      <c r="AP94" s="53" t="n"/>
      <c r="AQ94" s="53" t="n"/>
      <c r="AR94" s="53" t="n"/>
      <c r="AS94" s="53" t="n"/>
      <c r="AT94" s="53" t="n"/>
    </row>
    <row r="95">
      <c r="A95" s="53" t="n"/>
      <c r="B95" s="53" t="n"/>
      <c r="C95" s="53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  <c r="AI95" s="53" t="n"/>
      <c r="AJ95" s="53" t="n"/>
      <c r="AK95" s="53" t="n"/>
      <c r="AL95" s="53" t="n"/>
      <c r="AM95" s="53" t="n"/>
      <c r="AN95" s="53" t="n"/>
      <c r="AO95" s="53" t="n"/>
      <c r="AP95" s="53" t="n"/>
      <c r="AQ95" s="53" t="n"/>
      <c r="AR95" s="53" t="n"/>
      <c r="AS95" s="53" t="n"/>
      <c r="AT95" s="53" t="n"/>
    </row>
    <row r="96">
      <c r="A96" s="53" t="n"/>
      <c r="B96" s="53" t="n"/>
      <c r="C96" s="53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  <c r="AI96" s="53" t="n"/>
      <c r="AJ96" s="53" t="n"/>
      <c r="AK96" s="53" t="n"/>
      <c r="AL96" s="53" t="n"/>
      <c r="AM96" s="53" t="n"/>
      <c r="AN96" s="53" t="n"/>
      <c r="AO96" s="53" t="n"/>
      <c r="AP96" s="53" t="n"/>
      <c r="AQ96" s="53" t="n"/>
      <c r="AR96" s="53" t="n"/>
      <c r="AS96" s="53" t="n"/>
      <c r="AT96" s="53" t="n"/>
    </row>
    <row r="97">
      <c r="A97" s="53" t="n"/>
      <c r="B97" s="53" t="n"/>
      <c r="C97" s="53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  <c r="AI97" s="53" t="n"/>
      <c r="AJ97" s="53" t="n"/>
      <c r="AK97" s="53" t="n"/>
      <c r="AL97" s="53" t="n"/>
      <c r="AM97" s="53" t="n"/>
      <c r="AN97" s="53" t="n"/>
      <c r="AO97" s="53" t="n"/>
      <c r="AP97" s="53" t="n"/>
      <c r="AQ97" s="53" t="n"/>
      <c r="AR97" s="53" t="n"/>
      <c r="AS97" s="53" t="n"/>
      <c r="AT97" s="53" t="n"/>
    </row>
    <row r="98">
      <c r="A98" s="53" t="n"/>
      <c r="B98" s="53" t="n"/>
      <c r="C98" s="53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  <c r="AI98" s="53" t="n"/>
      <c r="AJ98" s="53" t="n"/>
      <c r="AK98" s="53" t="n"/>
      <c r="AL98" s="53" t="n"/>
      <c r="AM98" s="53" t="n"/>
      <c r="AN98" s="53" t="n"/>
      <c r="AO98" s="53" t="n"/>
      <c r="AP98" s="53" t="n"/>
      <c r="AQ98" s="53" t="n"/>
      <c r="AR98" s="53" t="n"/>
      <c r="AS98" s="53" t="n"/>
      <c r="AT98" s="53" t="n"/>
    </row>
    <row r="99">
      <c r="A99" s="53" t="n"/>
      <c r="B99" s="53" t="n"/>
      <c r="C99" s="53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  <c r="AI99" s="53" t="n"/>
      <c r="AJ99" s="53" t="n"/>
      <c r="AK99" s="53" t="n"/>
      <c r="AL99" s="53" t="n"/>
      <c r="AM99" s="53" t="n"/>
      <c r="AN99" s="53" t="n"/>
      <c r="AO99" s="53" t="n"/>
      <c r="AP99" s="53" t="n"/>
      <c r="AQ99" s="53" t="n"/>
      <c r="AR99" s="53" t="n"/>
      <c r="AS99" s="53" t="n"/>
      <c r="AT99" s="53" t="n"/>
    </row>
    <row r="100">
      <c r="A100" s="53" t="n"/>
      <c r="B100" s="53" t="n"/>
      <c r="C100" s="53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  <c r="AI100" s="53" t="n"/>
      <c r="AJ100" s="53" t="n"/>
      <c r="AK100" s="53" t="n"/>
      <c r="AL100" s="53" t="n"/>
      <c r="AM100" s="53" t="n"/>
      <c r="AN100" s="53" t="n"/>
      <c r="AO100" s="53" t="n"/>
      <c r="AP100" s="53" t="n"/>
      <c r="AQ100" s="53" t="n"/>
      <c r="AR100" s="53" t="n"/>
      <c r="AS100" s="53" t="n"/>
      <c r="AT100" s="53" t="n"/>
    </row>
    <row r="101">
      <c r="A101" s="53" t="n"/>
      <c r="B101" s="53" t="n"/>
      <c r="C101" s="53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  <c r="AI101" s="53" t="n"/>
      <c r="AJ101" s="53" t="n"/>
      <c r="AK101" s="53" t="n"/>
      <c r="AL101" s="53" t="n"/>
      <c r="AM101" s="53" t="n"/>
      <c r="AN101" s="53" t="n"/>
      <c r="AO101" s="53" t="n"/>
      <c r="AP101" s="53" t="n"/>
      <c r="AQ101" s="53" t="n"/>
      <c r="AR101" s="53" t="n"/>
      <c r="AS101" s="53" t="n"/>
      <c r="AT101" s="53" t="n"/>
    </row>
    <row r="102">
      <c r="A102" s="53" t="n"/>
      <c r="B102" s="53" t="n"/>
      <c r="C102" s="53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  <c r="AI102" s="53" t="n"/>
      <c r="AJ102" s="53" t="n"/>
      <c r="AK102" s="53" t="n"/>
      <c r="AL102" s="53" t="n"/>
      <c r="AM102" s="53" t="n"/>
      <c r="AN102" s="53" t="n"/>
      <c r="AO102" s="53" t="n"/>
      <c r="AP102" s="53" t="n"/>
      <c r="AQ102" s="53" t="n"/>
      <c r="AR102" s="53" t="n"/>
      <c r="AS102" s="53" t="n"/>
      <c r="AT102" s="53" t="n"/>
    </row>
    <row r="103">
      <c r="A103" s="53" t="n"/>
      <c r="B103" s="53" t="n"/>
      <c r="C103" s="53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  <c r="AI103" s="53" t="n"/>
      <c r="AJ103" s="53" t="n"/>
      <c r="AK103" s="53" t="n"/>
      <c r="AL103" s="53" t="n"/>
      <c r="AM103" s="53" t="n"/>
      <c r="AN103" s="53" t="n"/>
      <c r="AO103" s="53" t="n"/>
      <c r="AP103" s="53" t="n"/>
      <c r="AQ103" s="53" t="n"/>
      <c r="AR103" s="53" t="n"/>
      <c r="AS103" s="53" t="n"/>
      <c r="AT103" s="53" t="n"/>
    </row>
    <row r="104">
      <c r="A104" s="53" t="n"/>
      <c r="B104" s="53" t="n"/>
      <c r="C104" s="53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  <c r="AI104" s="53" t="n"/>
      <c r="AJ104" s="53" t="n"/>
      <c r="AK104" s="53" t="n"/>
      <c r="AL104" s="53" t="n"/>
      <c r="AM104" s="53" t="n"/>
      <c r="AN104" s="53" t="n"/>
      <c r="AO104" s="53" t="n"/>
      <c r="AP104" s="53" t="n"/>
      <c r="AQ104" s="53" t="n"/>
      <c r="AR104" s="53" t="n"/>
      <c r="AS104" s="53" t="n"/>
      <c r="AT104" s="53" t="n"/>
    </row>
    <row r="105">
      <c r="A105" s="53" t="n"/>
      <c r="B105" s="53" t="n"/>
      <c r="C105" s="53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  <c r="AI105" s="53" t="n"/>
      <c r="AJ105" s="53" t="n"/>
      <c r="AK105" s="53" t="n"/>
      <c r="AL105" s="53" t="n"/>
      <c r="AM105" s="53" t="n"/>
      <c r="AN105" s="53" t="n"/>
      <c r="AO105" s="53" t="n"/>
      <c r="AP105" s="53" t="n"/>
      <c r="AQ105" s="53" t="n"/>
      <c r="AR105" s="53" t="n"/>
      <c r="AS105" s="53" t="n"/>
      <c r="AT105" s="53" t="n"/>
    </row>
    <row r="106">
      <c r="A106" s="53" t="n"/>
      <c r="B106" s="53" t="n"/>
      <c r="C106" s="53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  <c r="AI106" s="53" t="n"/>
      <c r="AJ106" s="53" t="n"/>
      <c r="AK106" s="53" t="n"/>
      <c r="AL106" s="53" t="n"/>
      <c r="AM106" s="53" t="n"/>
      <c r="AN106" s="53" t="n"/>
      <c r="AO106" s="53" t="n"/>
      <c r="AP106" s="53" t="n"/>
      <c r="AQ106" s="53" t="n"/>
      <c r="AR106" s="53" t="n"/>
      <c r="AS106" s="53" t="n"/>
      <c r="AT106" s="53" t="n"/>
    </row>
    <row r="107">
      <c r="A107" s="53" t="n"/>
      <c r="B107" s="53" t="n"/>
      <c r="C107" s="53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  <c r="AI107" s="53" t="n"/>
      <c r="AJ107" s="53" t="n"/>
      <c r="AK107" s="53" t="n"/>
      <c r="AL107" s="53" t="n"/>
      <c r="AM107" s="53" t="n"/>
      <c r="AN107" s="53" t="n"/>
      <c r="AO107" s="53" t="n"/>
      <c r="AP107" s="53" t="n"/>
      <c r="AQ107" s="53" t="n"/>
      <c r="AR107" s="53" t="n"/>
      <c r="AS107" s="53" t="n"/>
      <c r="AT107" s="53" t="n"/>
    </row>
    <row r="108">
      <c r="A108" s="53" t="n"/>
      <c r="B108" s="53" t="n"/>
      <c r="C108" s="53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  <c r="AI108" s="53" t="n"/>
      <c r="AJ108" s="53" t="n"/>
      <c r="AK108" s="53" t="n"/>
      <c r="AL108" s="53" t="n"/>
      <c r="AM108" s="53" t="n"/>
      <c r="AN108" s="53" t="n"/>
      <c r="AO108" s="53" t="n"/>
      <c r="AP108" s="53" t="n"/>
      <c r="AQ108" s="53" t="n"/>
      <c r="AR108" s="53" t="n"/>
      <c r="AS108" s="53" t="n"/>
      <c r="AT108" s="53" t="n"/>
    </row>
    <row r="109">
      <c r="A109" s="53" t="n"/>
      <c r="B109" s="53" t="n"/>
      <c r="C109" s="53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  <c r="AI109" s="53" t="n"/>
      <c r="AJ109" s="53" t="n"/>
      <c r="AK109" s="53" t="n"/>
      <c r="AL109" s="53" t="n"/>
      <c r="AM109" s="53" t="n"/>
      <c r="AN109" s="53" t="n"/>
      <c r="AO109" s="53" t="n"/>
      <c r="AP109" s="53" t="n"/>
      <c r="AQ109" s="53" t="n"/>
      <c r="AR109" s="53" t="n"/>
      <c r="AS109" s="53" t="n"/>
      <c r="AT109" s="53" t="n"/>
    </row>
    <row r="110">
      <c r="A110" s="53" t="n"/>
      <c r="B110" s="53" t="n"/>
      <c r="C110" s="53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  <c r="AI110" s="53" t="n"/>
      <c r="AJ110" s="53" t="n"/>
      <c r="AK110" s="53" t="n"/>
      <c r="AL110" s="53" t="n"/>
      <c r="AM110" s="53" t="n"/>
      <c r="AN110" s="53" t="n"/>
      <c r="AO110" s="53" t="n"/>
      <c r="AP110" s="53" t="n"/>
      <c r="AQ110" s="53" t="n"/>
      <c r="AR110" s="53" t="n"/>
      <c r="AS110" s="53" t="n"/>
      <c r="AT110" s="53" t="n"/>
    </row>
    <row r="111">
      <c r="A111" s="53" t="n"/>
      <c r="B111" s="53" t="n"/>
      <c r="C111" s="53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  <c r="AI111" s="53" t="n"/>
      <c r="AJ111" s="53" t="n"/>
      <c r="AK111" s="53" t="n"/>
      <c r="AL111" s="53" t="n"/>
      <c r="AM111" s="53" t="n"/>
      <c r="AN111" s="53" t="n"/>
      <c r="AO111" s="53" t="n"/>
      <c r="AP111" s="53" t="n"/>
      <c r="AQ111" s="53" t="n"/>
      <c r="AR111" s="53" t="n"/>
      <c r="AS111" s="53" t="n"/>
      <c r="AT111" s="53" t="n"/>
    </row>
    <row r="112">
      <c r="A112" s="53" t="n"/>
      <c r="B112" s="53" t="n"/>
      <c r="C112" s="53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  <c r="AI112" s="53" t="n"/>
      <c r="AJ112" s="53" t="n"/>
      <c r="AK112" s="53" t="n"/>
      <c r="AL112" s="53" t="n"/>
      <c r="AM112" s="53" t="n"/>
      <c r="AN112" s="53" t="n"/>
      <c r="AO112" s="53" t="n"/>
      <c r="AP112" s="53" t="n"/>
      <c r="AQ112" s="53" t="n"/>
      <c r="AR112" s="53" t="n"/>
      <c r="AS112" s="53" t="n"/>
      <c r="AT112" s="53" t="n"/>
    </row>
    <row r="113">
      <c r="A113" s="53" t="n"/>
      <c r="B113" s="53" t="n"/>
      <c r="C113" s="53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  <c r="AI113" s="53" t="n"/>
      <c r="AJ113" s="53" t="n"/>
      <c r="AK113" s="53" t="n"/>
      <c r="AL113" s="53" t="n"/>
      <c r="AM113" s="53" t="n"/>
      <c r="AN113" s="53" t="n"/>
      <c r="AO113" s="53" t="n"/>
      <c r="AP113" s="53" t="n"/>
      <c r="AQ113" s="53" t="n"/>
      <c r="AR113" s="53" t="n"/>
      <c r="AS113" s="53" t="n"/>
      <c r="AT113" s="53" t="n"/>
    </row>
    <row r="114">
      <c r="A114" s="53" t="n"/>
      <c r="B114" s="53" t="n"/>
      <c r="C114" s="53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  <c r="AI114" s="53" t="n"/>
      <c r="AJ114" s="53" t="n"/>
      <c r="AK114" s="53" t="n"/>
      <c r="AL114" s="53" t="n"/>
      <c r="AM114" s="53" t="n"/>
      <c r="AN114" s="53" t="n"/>
      <c r="AO114" s="53" t="n"/>
      <c r="AP114" s="53" t="n"/>
      <c r="AQ114" s="53" t="n"/>
      <c r="AR114" s="53" t="n"/>
      <c r="AS114" s="53" t="n"/>
      <c r="AT114" s="53" t="n"/>
    </row>
    <row r="115">
      <c r="A115" s="53" t="n"/>
      <c r="B115" s="53" t="n"/>
      <c r="C115" s="53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  <c r="AI115" s="53" t="n"/>
      <c r="AJ115" s="53" t="n"/>
      <c r="AK115" s="53" t="n"/>
      <c r="AL115" s="53" t="n"/>
      <c r="AM115" s="53" t="n"/>
      <c r="AN115" s="53" t="n"/>
      <c r="AO115" s="53" t="n"/>
      <c r="AP115" s="53" t="n"/>
      <c r="AQ115" s="53" t="n"/>
      <c r="AR115" s="53" t="n"/>
      <c r="AS115" s="53" t="n"/>
      <c r="AT115" s="53" t="n"/>
    </row>
    <row r="116">
      <c r="A116" s="53" t="n"/>
      <c r="B116" s="53" t="n"/>
      <c r="C116" s="53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  <c r="AI116" s="53" t="n"/>
      <c r="AJ116" s="53" t="n"/>
      <c r="AK116" s="53" t="n"/>
      <c r="AL116" s="53" t="n"/>
      <c r="AM116" s="53" t="n"/>
      <c r="AN116" s="53" t="n"/>
      <c r="AO116" s="53" t="n"/>
      <c r="AP116" s="53" t="n"/>
      <c r="AQ116" s="53" t="n"/>
      <c r="AR116" s="53" t="n"/>
      <c r="AS116" s="53" t="n"/>
      <c r="AT116" s="53" t="n"/>
    </row>
    <row r="117">
      <c r="A117" s="53" t="n"/>
      <c r="B117" s="53" t="n"/>
      <c r="C117" s="53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  <c r="AI117" s="53" t="n"/>
      <c r="AJ117" s="53" t="n"/>
      <c r="AK117" s="53" t="n"/>
      <c r="AL117" s="53" t="n"/>
      <c r="AM117" s="53" t="n"/>
      <c r="AN117" s="53" t="n"/>
      <c r="AO117" s="53" t="n"/>
      <c r="AP117" s="53" t="n"/>
      <c r="AQ117" s="53" t="n"/>
      <c r="AR117" s="53" t="n"/>
      <c r="AS117" s="53" t="n"/>
      <c r="AT117" s="53" t="n"/>
    </row>
    <row r="118">
      <c r="A118" s="53" t="n"/>
      <c r="B118" s="53" t="n"/>
      <c r="C118" s="53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  <c r="AI118" s="53" t="n"/>
      <c r="AJ118" s="53" t="n"/>
      <c r="AK118" s="53" t="n"/>
      <c r="AL118" s="53" t="n"/>
      <c r="AM118" s="53" t="n"/>
      <c r="AN118" s="53" t="n"/>
      <c r="AO118" s="53" t="n"/>
      <c r="AP118" s="53" t="n"/>
      <c r="AQ118" s="53" t="n"/>
      <c r="AR118" s="53" t="n"/>
      <c r="AS118" s="53" t="n"/>
      <c r="AT118" s="53" t="n"/>
    </row>
    <row r="119">
      <c r="A119" s="53" t="n"/>
      <c r="B119" s="53" t="n"/>
      <c r="C119" s="53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  <c r="AI119" s="53" t="n"/>
      <c r="AJ119" s="53" t="n"/>
      <c r="AK119" s="53" t="n"/>
      <c r="AL119" s="53" t="n"/>
      <c r="AM119" s="53" t="n"/>
      <c r="AN119" s="53" t="n"/>
      <c r="AO119" s="53" t="n"/>
      <c r="AP119" s="53" t="n"/>
      <c r="AQ119" s="53" t="n"/>
      <c r="AR119" s="53" t="n"/>
      <c r="AS119" s="53" t="n"/>
      <c r="AT119" s="53" t="n"/>
    </row>
    <row r="120">
      <c r="A120" s="53" t="n"/>
      <c r="B120" s="53" t="n"/>
      <c r="C120" s="53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  <c r="AI120" s="53" t="n"/>
      <c r="AJ120" s="53" t="n"/>
      <c r="AK120" s="53" t="n"/>
      <c r="AL120" s="53" t="n"/>
      <c r="AM120" s="53" t="n"/>
      <c r="AN120" s="53" t="n"/>
      <c r="AO120" s="53" t="n"/>
      <c r="AP120" s="53" t="n"/>
      <c r="AQ120" s="53" t="n"/>
      <c r="AR120" s="53" t="n"/>
      <c r="AS120" s="53" t="n"/>
      <c r="AT120" s="53" t="n"/>
    </row>
    <row r="121">
      <c r="A121" s="53" t="n"/>
      <c r="B121" s="53" t="n"/>
      <c r="C121" s="53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  <c r="AI121" s="53" t="n"/>
      <c r="AJ121" s="53" t="n"/>
      <c r="AK121" s="53" t="n"/>
      <c r="AL121" s="53" t="n"/>
      <c r="AM121" s="53" t="n"/>
      <c r="AN121" s="53" t="n"/>
      <c r="AO121" s="53" t="n"/>
      <c r="AP121" s="53" t="n"/>
      <c r="AQ121" s="53" t="n"/>
      <c r="AR121" s="53" t="n"/>
      <c r="AS121" s="53" t="n"/>
      <c r="AT121" s="53" t="n"/>
    </row>
    <row r="122">
      <c r="A122" s="53" t="n"/>
      <c r="B122" s="53" t="n"/>
      <c r="C122" s="53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  <c r="AI122" s="53" t="n"/>
      <c r="AJ122" s="53" t="n"/>
      <c r="AK122" s="53" t="n"/>
      <c r="AL122" s="53" t="n"/>
      <c r="AM122" s="53" t="n"/>
      <c r="AN122" s="53" t="n"/>
      <c r="AO122" s="53" t="n"/>
      <c r="AP122" s="53" t="n"/>
      <c r="AQ122" s="53" t="n"/>
      <c r="AR122" s="53" t="n"/>
      <c r="AS122" s="53" t="n"/>
      <c r="AT122" s="53" t="n"/>
    </row>
    <row r="123">
      <c r="A123" s="53" t="n"/>
      <c r="B123" s="53" t="n"/>
      <c r="C123" s="53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  <c r="AI123" s="53" t="n"/>
      <c r="AJ123" s="53" t="n"/>
      <c r="AK123" s="53" t="n"/>
      <c r="AL123" s="53" t="n"/>
      <c r="AM123" s="53" t="n"/>
      <c r="AN123" s="53" t="n"/>
      <c r="AO123" s="53" t="n"/>
      <c r="AP123" s="53" t="n"/>
      <c r="AQ123" s="53" t="n"/>
      <c r="AR123" s="53" t="n"/>
      <c r="AS123" s="53" t="n"/>
      <c r="AT123" s="53" t="n"/>
    </row>
    <row r="124">
      <c r="A124" s="53" t="n"/>
      <c r="B124" s="53" t="n"/>
      <c r="C124" s="53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  <c r="AI124" s="53" t="n"/>
      <c r="AJ124" s="53" t="n"/>
      <c r="AK124" s="53" t="n"/>
      <c r="AL124" s="53" t="n"/>
      <c r="AM124" s="53" t="n"/>
      <c r="AN124" s="53" t="n"/>
      <c r="AO124" s="53" t="n"/>
      <c r="AP124" s="53" t="n"/>
      <c r="AQ124" s="53" t="n"/>
      <c r="AR124" s="53" t="n"/>
      <c r="AS124" s="53" t="n"/>
      <c r="AT124" s="53" t="n"/>
    </row>
    <row r="125">
      <c r="A125" s="53" t="n"/>
      <c r="B125" s="53" t="n"/>
      <c r="C125" s="53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  <c r="AI125" s="53" t="n"/>
      <c r="AJ125" s="53" t="n"/>
      <c r="AK125" s="53" t="n"/>
      <c r="AL125" s="53" t="n"/>
      <c r="AM125" s="53" t="n"/>
      <c r="AN125" s="53" t="n"/>
      <c r="AO125" s="53" t="n"/>
      <c r="AP125" s="53" t="n"/>
      <c r="AQ125" s="53" t="n"/>
      <c r="AR125" s="53" t="n"/>
      <c r="AS125" s="53" t="n"/>
      <c r="AT125" s="53" t="n"/>
    </row>
    <row r="126">
      <c r="A126" s="53" t="n"/>
      <c r="B126" s="53" t="n"/>
      <c r="C126" s="53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  <c r="AI126" s="53" t="n"/>
      <c r="AJ126" s="53" t="n"/>
      <c r="AK126" s="53" t="n"/>
      <c r="AL126" s="53" t="n"/>
      <c r="AM126" s="53" t="n"/>
      <c r="AN126" s="53" t="n"/>
      <c r="AO126" s="53" t="n"/>
      <c r="AP126" s="53" t="n"/>
      <c r="AQ126" s="53" t="n"/>
      <c r="AR126" s="53" t="n"/>
      <c r="AS126" s="53" t="n"/>
      <c r="AT126" s="53" t="n"/>
    </row>
    <row r="127">
      <c r="A127" s="53" t="n"/>
      <c r="B127" s="53" t="n"/>
      <c r="C127" s="53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  <c r="AI127" s="53" t="n"/>
      <c r="AJ127" s="53" t="n"/>
      <c r="AK127" s="53" t="n"/>
      <c r="AL127" s="53" t="n"/>
      <c r="AM127" s="53" t="n"/>
      <c r="AN127" s="53" t="n"/>
      <c r="AO127" s="53" t="n"/>
      <c r="AP127" s="53" t="n"/>
      <c r="AQ127" s="53" t="n"/>
      <c r="AR127" s="53" t="n"/>
      <c r="AS127" s="53" t="n"/>
      <c r="AT127" s="53" t="n"/>
    </row>
    <row r="128">
      <c r="A128" s="53" t="n"/>
      <c r="B128" s="53" t="n"/>
      <c r="C128" s="53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  <c r="AI128" s="53" t="n"/>
      <c r="AJ128" s="53" t="n"/>
      <c r="AK128" s="53" t="n"/>
      <c r="AL128" s="53" t="n"/>
      <c r="AM128" s="53" t="n"/>
      <c r="AN128" s="53" t="n"/>
      <c r="AO128" s="53" t="n"/>
      <c r="AP128" s="53" t="n"/>
      <c r="AQ128" s="53" t="n"/>
      <c r="AR128" s="53" t="n"/>
      <c r="AS128" s="53" t="n"/>
      <c r="AT128" s="53" t="n"/>
    </row>
    <row r="129">
      <c r="A129" s="53" t="n"/>
      <c r="B129" s="53" t="n"/>
      <c r="C129" s="53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  <c r="AI129" s="53" t="n"/>
      <c r="AJ129" s="53" t="n"/>
      <c r="AK129" s="53" t="n"/>
      <c r="AL129" s="53" t="n"/>
      <c r="AM129" s="53" t="n"/>
      <c r="AN129" s="53" t="n"/>
      <c r="AO129" s="53" t="n"/>
      <c r="AP129" s="53" t="n"/>
      <c r="AQ129" s="53" t="n"/>
      <c r="AR129" s="53" t="n"/>
      <c r="AS129" s="53" t="n"/>
      <c r="AT129" s="53" t="n"/>
    </row>
    <row r="130">
      <c r="A130" s="53" t="n"/>
      <c r="B130" s="53" t="n"/>
      <c r="C130" s="53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  <c r="AI130" s="53" t="n"/>
      <c r="AJ130" s="53" t="n"/>
      <c r="AK130" s="53" t="n"/>
      <c r="AL130" s="53" t="n"/>
      <c r="AM130" s="53" t="n"/>
      <c r="AN130" s="53" t="n"/>
      <c r="AO130" s="53" t="n"/>
      <c r="AP130" s="53" t="n"/>
      <c r="AQ130" s="53" t="n"/>
      <c r="AR130" s="53" t="n"/>
      <c r="AS130" s="53" t="n"/>
      <c r="AT130" s="53" t="n"/>
    </row>
    <row r="131">
      <c r="A131" s="53" t="n"/>
      <c r="B131" s="53" t="n"/>
      <c r="C131" s="53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  <c r="AI131" s="53" t="n"/>
      <c r="AJ131" s="53" t="n"/>
      <c r="AK131" s="53" t="n"/>
      <c r="AL131" s="53" t="n"/>
      <c r="AM131" s="53" t="n"/>
      <c r="AN131" s="53" t="n"/>
      <c r="AO131" s="53" t="n"/>
      <c r="AP131" s="53" t="n"/>
      <c r="AQ131" s="53" t="n"/>
      <c r="AR131" s="53" t="n"/>
      <c r="AS131" s="53" t="n"/>
      <c r="AT131" s="53" t="n"/>
    </row>
    <row r="132">
      <c r="A132" s="53" t="n"/>
      <c r="B132" s="53" t="n"/>
      <c r="C132" s="53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  <c r="AI132" s="53" t="n"/>
      <c r="AJ132" s="53" t="n"/>
      <c r="AK132" s="53" t="n"/>
      <c r="AL132" s="53" t="n"/>
      <c r="AM132" s="53" t="n"/>
      <c r="AN132" s="53" t="n"/>
      <c r="AO132" s="53" t="n"/>
      <c r="AP132" s="53" t="n"/>
      <c r="AQ132" s="53" t="n"/>
      <c r="AR132" s="53" t="n"/>
      <c r="AS132" s="53" t="n"/>
      <c r="AT132" s="53" t="n"/>
    </row>
    <row r="133">
      <c r="A133" s="53" t="n"/>
      <c r="B133" s="53" t="n"/>
      <c r="C133" s="53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  <c r="AI133" s="53" t="n"/>
      <c r="AJ133" s="53" t="n"/>
      <c r="AK133" s="53" t="n"/>
      <c r="AL133" s="53" t="n"/>
      <c r="AM133" s="53" t="n"/>
      <c r="AN133" s="53" t="n"/>
      <c r="AO133" s="53" t="n"/>
      <c r="AP133" s="53" t="n"/>
      <c r="AQ133" s="53" t="n"/>
      <c r="AR133" s="53" t="n"/>
      <c r="AS133" s="53" t="n"/>
      <c r="AT133" s="53" t="n"/>
    </row>
    <row r="134">
      <c r="A134" s="53" t="n"/>
      <c r="B134" s="53" t="n"/>
      <c r="C134" s="53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  <c r="AI134" s="53" t="n"/>
      <c r="AJ134" s="53" t="n"/>
      <c r="AK134" s="53" t="n"/>
      <c r="AL134" s="53" t="n"/>
      <c r="AM134" s="53" t="n"/>
      <c r="AN134" s="53" t="n"/>
      <c r="AO134" s="53" t="n"/>
      <c r="AP134" s="53" t="n"/>
      <c r="AQ134" s="53" t="n"/>
      <c r="AR134" s="53" t="n"/>
      <c r="AS134" s="53" t="n"/>
      <c r="AT134" s="53" t="n"/>
    </row>
    <row r="135">
      <c r="A135" s="53" t="n"/>
      <c r="B135" s="53" t="n"/>
      <c r="C135" s="53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  <c r="AI135" s="53" t="n"/>
      <c r="AJ135" s="53" t="n"/>
      <c r="AK135" s="53" t="n"/>
      <c r="AL135" s="53" t="n"/>
      <c r="AM135" s="53" t="n"/>
      <c r="AN135" s="53" t="n"/>
      <c r="AO135" s="53" t="n"/>
      <c r="AP135" s="53" t="n"/>
      <c r="AQ135" s="53" t="n"/>
      <c r="AR135" s="53" t="n"/>
      <c r="AS135" s="53" t="n"/>
      <c r="AT135" s="53" t="n"/>
    </row>
    <row r="136">
      <c r="A136" s="53" t="n"/>
      <c r="B136" s="53" t="n"/>
      <c r="C136" s="53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  <c r="AI136" s="53" t="n"/>
      <c r="AJ136" s="53" t="n"/>
      <c r="AK136" s="53" t="n"/>
      <c r="AL136" s="53" t="n"/>
      <c r="AM136" s="53" t="n"/>
      <c r="AN136" s="53" t="n"/>
      <c r="AO136" s="53" t="n"/>
      <c r="AP136" s="53" t="n"/>
      <c r="AQ136" s="53" t="n"/>
      <c r="AR136" s="53" t="n"/>
      <c r="AS136" s="53" t="n"/>
      <c r="AT136" s="53" t="n"/>
    </row>
    <row r="137">
      <c r="A137" s="53" t="n"/>
      <c r="B137" s="53" t="n"/>
      <c r="C137" s="53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  <c r="AI137" s="53" t="n"/>
      <c r="AJ137" s="53" t="n"/>
      <c r="AK137" s="53" t="n"/>
      <c r="AL137" s="53" t="n"/>
      <c r="AM137" s="53" t="n"/>
      <c r="AN137" s="53" t="n"/>
      <c r="AO137" s="53" t="n"/>
      <c r="AP137" s="53" t="n"/>
      <c r="AQ137" s="53" t="n"/>
      <c r="AR137" s="53" t="n"/>
      <c r="AS137" s="53" t="n"/>
      <c r="AT137" s="53" t="n"/>
    </row>
    <row r="138">
      <c r="A138" s="53" t="n"/>
      <c r="B138" s="53" t="n"/>
      <c r="C138" s="53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  <c r="AI138" s="53" t="n"/>
      <c r="AJ138" s="53" t="n"/>
      <c r="AK138" s="53" t="n"/>
      <c r="AL138" s="53" t="n"/>
      <c r="AM138" s="53" t="n"/>
      <c r="AN138" s="53" t="n"/>
      <c r="AO138" s="53" t="n"/>
      <c r="AP138" s="53" t="n"/>
      <c r="AQ138" s="53" t="n"/>
      <c r="AR138" s="53" t="n"/>
      <c r="AS138" s="53" t="n"/>
      <c r="AT138" s="53" t="n"/>
    </row>
    <row r="139">
      <c r="A139" s="53" t="n"/>
      <c r="B139" s="53" t="n"/>
      <c r="C139" s="53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  <c r="AI139" s="53" t="n"/>
      <c r="AJ139" s="53" t="n"/>
      <c r="AK139" s="53" t="n"/>
      <c r="AL139" s="53" t="n"/>
      <c r="AM139" s="53" t="n"/>
      <c r="AN139" s="53" t="n"/>
      <c r="AO139" s="53" t="n"/>
      <c r="AP139" s="53" t="n"/>
      <c r="AQ139" s="53" t="n"/>
      <c r="AR139" s="53" t="n"/>
      <c r="AS139" s="53" t="n"/>
      <c r="AT139" s="53" t="n"/>
    </row>
    <row r="140">
      <c r="A140" s="53" t="n"/>
      <c r="B140" s="53" t="n"/>
      <c r="C140" s="53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  <c r="AI140" s="53" t="n"/>
      <c r="AJ140" s="53" t="n"/>
      <c r="AK140" s="53" t="n"/>
      <c r="AL140" s="53" t="n"/>
      <c r="AM140" s="53" t="n"/>
      <c r="AN140" s="53" t="n"/>
      <c r="AO140" s="53" t="n"/>
      <c r="AP140" s="53" t="n"/>
      <c r="AQ140" s="53" t="n"/>
      <c r="AR140" s="53" t="n"/>
      <c r="AS140" s="53" t="n"/>
      <c r="AT140" s="53" t="n"/>
    </row>
    <row r="141">
      <c r="A141" s="53" t="n"/>
      <c r="B141" s="53" t="n"/>
      <c r="C141" s="53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  <c r="AI141" s="53" t="n"/>
      <c r="AJ141" s="53" t="n"/>
      <c r="AK141" s="53" t="n"/>
      <c r="AL141" s="53" t="n"/>
      <c r="AM141" s="53" t="n"/>
      <c r="AN141" s="53" t="n"/>
      <c r="AO141" s="53" t="n"/>
      <c r="AP141" s="53" t="n"/>
      <c r="AQ141" s="53" t="n"/>
      <c r="AR141" s="53" t="n"/>
      <c r="AS141" s="53" t="n"/>
      <c r="AT141" s="53" t="n"/>
    </row>
    <row r="142">
      <c r="A142" s="53" t="n"/>
      <c r="B142" s="53" t="n"/>
      <c r="C142" s="53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  <c r="AI142" s="53" t="n"/>
      <c r="AJ142" s="53" t="n"/>
      <c r="AK142" s="53" t="n"/>
      <c r="AL142" s="53" t="n"/>
      <c r="AM142" s="53" t="n"/>
      <c r="AN142" s="53" t="n"/>
      <c r="AO142" s="53" t="n"/>
      <c r="AP142" s="53" t="n"/>
      <c r="AQ142" s="53" t="n"/>
      <c r="AR142" s="53" t="n"/>
      <c r="AS142" s="53" t="n"/>
      <c r="AT142" s="53" t="n"/>
    </row>
    <row r="143">
      <c r="A143" s="53" t="n"/>
      <c r="B143" s="53" t="n"/>
      <c r="C143" s="53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  <c r="AI143" s="53" t="n"/>
      <c r="AJ143" s="53" t="n"/>
      <c r="AK143" s="53" t="n"/>
      <c r="AL143" s="53" t="n"/>
      <c r="AM143" s="53" t="n"/>
      <c r="AN143" s="53" t="n"/>
      <c r="AO143" s="53" t="n"/>
      <c r="AP143" s="53" t="n"/>
      <c r="AQ143" s="53" t="n"/>
      <c r="AR143" s="53" t="n"/>
      <c r="AS143" s="53" t="n"/>
      <c r="AT143" s="53" t="n"/>
    </row>
    <row r="144">
      <c r="A144" s="53" t="n"/>
      <c r="B144" s="53" t="n"/>
      <c r="C144" s="53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  <c r="AI144" s="53" t="n"/>
      <c r="AJ144" s="53" t="n"/>
      <c r="AK144" s="53" t="n"/>
      <c r="AL144" s="53" t="n"/>
      <c r="AM144" s="53" t="n"/>
      <c r="AN144" s="53" t="n"/>
      <c r="AO144" s="53" t="n"/>
      <c r="AP144" s="53" t="n"/>
      <c r="AQ144" s="53" t="n"/>
      <c r="AR144" s="53" t="n"/>
      <c r="AS144" s="53" t="n"/>
      <c r="AT144" s="53" t="n"/>
    </row>
    <row r="145">
      <c r="A145" s="53" t="n"/>
      <c r="B145" s="53" t="n"/>
      <c r="C145" s="53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  <c r="AI145" s="53" t="n"/>
      <c r="AJ145" s="53" t="n"/>
      <c r="AK145" s="53" t="n"/>
      <c r="AL145" s="53" t="n"/>
      <c r="AM145" s="53" t="n"/>
      <c r="AN145" s="53" t="n"/>
      <c r="AO145" s="53" t="n"/>
      <c r="AP145" s="53" t="n"/>
      <c r="AQ145" s="53" t="n"/>
      <c r="AR145" s="53" t="n"/>
      <c r="AS145" s="53" t="n"/>
      <c r="AT145" s="53" t="n"/>
    </row>
    <row r="146">
      <c r="A146" s="53" t="n"/>
      <c r="B146" s="53" t="n"/>
      <c r="C146" s="53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  <c r="AI146" s="53" t="n"/>
      <c r="AJ146" s="53" t="n"/>
      <c r="AK146" s="53" t="n"/>
      <c r="AL146" s="53" t="n"/>
      <c r="AM146" s="53" t="n"/>
      <c r="AN146" s="53" t="n"/>
      <c r="AO146" s="53" t="n"/>
      <c r="AP146" s="53" t="n"/>
      <c r="AQ146" s="53" t="n"/>
      <c r="AR146" s="53" t="n"/>
      <c r="AS146" s="53" t="n"/>
      <c r="AT146" s="53" t="n"/>
    </row>
    <row r="147">
      <c r="A147" s="53" t="n"/>
      <c r="B147" s="53" t="n"/>
      <c r="C147" s="53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  <c r="AI147" s="53" t="n"/>
      <c r="AJ147" s="53" t="n"/>
      <c r="AK147" s="53" t="n"/>
      <c r="AL147" s="53" t="n"/>
      <c r="AM147" s="53" t="n"/>
      <c r="AN147" s="53" t="n"/>
      <c r="AO147" s="53" t="n"/>
      <c r="AP147" s="53" t="n"/>
      <c r="AQ147" s="53" t="n"/>
      <c r="AR147" s="53" t="n"/>
      <c r="AS147" s="53" t="n"/>
      <c r="AT147" s="53" t="n"/>
    </row>
    <row r="148">
      <c r="A148" s="53" t="n"/>
      <c r="B148" s="53" t="n"/>
      <c r="C148" s="53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  <c r="AI148" s="53" t="n"/>
      <c r="AJ148" s="53" t="n"/>
      <c r="AK148" s="53" t="n"/>
      <c r="AL148" s="53" t="n"/>
      <c r="AM148" s="53" t="n"/>
      <c r="AN148" s="53" t="n"/>
      <c r="AO148" s="53" t="n"/>
      <c r="AP148" s="53" t="n"/>
      <c r="AQ148" s="53" t="n"/>
      <c r="AR148" s="53" t="n"/>
      <c r="AS148" s="53" t="n"/>
      <c r="AT148" s="53" t="n"/>
    </row>
    <row r="149">
      <c r="A149" s="53" t="n"/>
      <c r="B149" s="53" t="n"/>
      <c r="C149" s="53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  <c r="AI149" s="53" t="n"/>
      <c r="AJ149" s="53" t="n"/>
      <c r="AK149" s="53" t="n"/>
      <c r="AL149" s="53" t="n"/>
      <c r="AM149" s="53" t="n"/>
      <c r="AN149" s="53" t="n"/>
      <c r="AO149" s="53" t="n"/>
      <c r="AP149" s="53" t="n"/>
      <c r="AQ149" s="53" t="n"/>
      <c r="AR149" s="53" t="n"/>
      <c r="AS149" s="53" t="n"/>
      <c r="AT149" s="53" t="n"/>
    </row>
    <row r="150">
      <c r="A150" s="53" t="n"/>
      <c r="B150" s="53" t="n"/>
      <c r="C150" s="53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  <c r="AI150" s="53" t="n"/>
      <c r="AJ150" s="53" t="n"/>
      <c r="AK150" s="53" t="n"/>
      <c r="AL150" s="53" t="n"/>
      <c r="AM150" s="53" t="n"/>
      <c r="AN150" s="53" t="n"/>
      <c r="AO150" s="53" t="n"/>
      <c r="AP150" s="53" t="n"/>
      <c r="AQ150" s="53" t="n"/>
      <c r="AR150" s="53" t="n"/>
      <c r="AS150" s="53" t="n"/>
      <c r="AT150" s="53" t="n"/>
    </row>
    <row r="151">
      <c r="A151" s="53" t="n"/>
      <c r="B151" s="53" t="n"/>
      <c r="C151" s="53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  <c r="AI151" s="53" t="n"/>
      <c r="AJ151" s="53" t="n"/>
      <c r="AK151" s="53" t="n"/>
      <c r="AL151" s="53" t="n"/>
      <c r="AM151" s="53" t="n"/>
      <c r="AN151" s="53" t="n"/>
      <c r="AO151" s="53" t="n"/>
      <c r="AP151" s="53" t="n"/>
      <c r="AQ151" s="53" t="n"/>
      <c r="AR151" s="53" t="n"/>
      <c r="AS151" s="53" t="n"/>
      <c r="AT151" s="53" t="n"/>
    </row>
    <row r="152">
      <c r="A152" s="53" t="n"/>
      <c r="B152" s="53" t="n"/>
      <c r="C152" s="53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  <c r="AI152" s="53" t="n"/>
      <c r="AJ152" s="53" t="n"/>
      <c r="AK152" s="53" t="n"/>
      <c r="AL152" s="53" t="n"/>
      <c r="AM152" s="53" t="n"/>
      <c r="AN152" s="53" t="n"/>
      <c r="AO152" s="53" t="n"/>
      <c r="AP152" s="53" t="n"/>
      <c r="AQ152" s="53" t="n"/>
      <c r="AR152" s="53" t="n"/>
      <c r="AS152" s="53" t="n"/>
      <c r="AT152" s="53" t="n"/>
    </row>
    <row r="153">
      <c r="A153" s="53" t="n"/>
      <c r="B153" s="53" t="n"/>
      <c r="C153" s="53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  <c r="AI153" s="53" t="n"/>
      <c r="AJ153" s="53" t="n"/>
      <c r="AK153" s="53" t="n"/>
      <c r="AL153" s="53" t="n"/>
      <c r="AM153" s="53" t="n"/>
      <c r="AN153" s="53" t="n"/>
      <c r="AO153" s="53" t="n"/>
      <c r="AP153" s="53" t="n"/>
      <c r="AQ153" s="53" t="n"/>
      <c r="AR153" s="53" t="n"/>
      <c r="AS153" s="53" t="n"/>
      <c r="AT153" s="53" t="n"/>
    </row>
    <row r="154">
      <c r="A154" s="53" t="n"/>
      <c r="B154" s="53" t="n"/>
      <c r="C154" s="53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  <c r="AI154" s="53" t="n"/>
      <c r="AJ154" s="53" t="n"/>
      <c r="AK154" s="53" t="n"/>
      <c r="AL154" s="53" t="n"/>
      <c r="AM154" s="53" t="n"/>
      <c r="AN154" s="53" t="n"/>
      <c r="AO154" s="53" t="n"/>
      <c r="AP154" s="53" t="n"/>
      <c r="AQ154" s="53" t="n"/>
      <c r="AR154" s="53" t="n"/>
      <c r="AS154" s="53" t="n"/>
      <c r="AT154" s="53" t="n"/>
    </row>
    <row r="155">
      <c r="A155" s="53" t="n"/>
      <c r="B155" s="53" t="n"/>
      <c r="C155" s="53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  <c r="AI155" s="53" t="n"/>
      <c r="AJ155" s="53" t="n"/>
      <c r="AK155" s="53" t="n"/>
      <c r="AL155" s="53" t="n"/>
      <c r="AM155" s="53" t="n"/>
      <c r="AN155" s="53" t="n"/>
      <c r="AO155" s="53" t="n"/>
      <c r="AP155" s="53" t="n"/>
      <c r="AQ155" s="53" t="n"/>
      <c r="AR155" s="53" t="n"/>
      <c r="AS155" s="53" t="n"/>
      <c r="AT155" s="53" t="n"/>
    </row>
    <row r="156">
      <c r="A156" s="53" t="n"/>
      <c r="B156" s="53" t="n"/>
      <c r="C156" s="53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  <c r="AI156" s="53" t="n"/>
      <c r="AJ156" s="53" t="n"/>
      <c r="AK156" s="53" t="n"/>
      <c r="AL156" s="53" t="n"/>
      <c r="AM156" s="53" t="n"/>
      <c r="AN156" s="53" t="n"/>
      <c r="AO156" s="53" t="n"/>
      <c r="AP156" s="53" t="n"/>
      <c r="AQ156" s="53" t="n"/>
      <c r="AR156" s="53" t="n"/>
      <c r="AS156" s="53" t="n"/>
      <c r="AT156" s="53" t="n"/>
    </row>
    <row r="157">
      <c r="A157" s="53" t="n"/>
      <c r="B157" s="53" t="n"/>
      <c r="C157" s="53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  <c r="AI157" s="53" t="n"/>
      <c r="AJ157" s="53" t="n"/>
      <c r="AK157" s="53" t="n"/>
      <c r="AL157" s="53" t="n"/>
      <c r="AM157" s="53" t="n"/>
      <c r="AN157" s="53" t="n"/>
      <c r="AO157" s="53" t="n"/>
      <c r="AP157" s="53" t="n"/>
      <c r="AQ157" s="53" t="n"/>
      <c r="AR157" s="53" t="n"/>
      <c r="AS157" s="53" t="n"/>
      <c r="AT157" s="53" t="n"/>
    </row>
    <row r="158">
      <c r="A158" s="53" t="n"/>
      <c r="B158" s="53" t="n"/>
      <c r="C158" s="53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  <c r="AI158" s="53" t="n"/>
      <c r="AJ158" s="53" t="n"/>
      <c r="AK158" s="53" t="n"/>
      <c r="AL158" s="53" t="n"/>
      <c r="AM158" s="53" t="n"/>
      <c r="AN158" s="53" t="n"/>
      <c r="AO158" s="53" t="n"/>
      <c r="AP158" s="53" t="n"/>
      <c r="AQ158" s="53" t="n"/>
      <c r="AR158" s="53" t="n"/>
      <c r="AS158" s="53" t="n"/>
      <c r="AT158" s="53" t="n"/>
    </row>
    <row r="159">
      <c r="A159" s="53" t="n"/>
      <c r="B159" s="53" t="n"/>
      <c r="C159" s="53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  <c r="AI159" s="53" t="n"/>
      <c r="AJ159" s="53" t="n"/>
      <c r="AK159" s="53" t="n"/>
      <c r="AL159" s="53" t="n"/>
      <c r="AM159" s="53" t="n"/>
      <c r="AN159" s="53" t="n"/>
      <c r="AO159" s="53" t="n"/>
      <c r="AP159" s="53" t="n"/>
      <c r="AQ159" s="53" t="n"/>
      <c r="AR159" s="53" t="n"/>
      <c r="AS159" s="53" t="n"/>
      <c r="AT159" s="53" t="n"/>
    </row>
    <row r="160">
      <c r="A160" s="53" t="n"/>
      <c r="B160" s="53" t="n"/>
      <c r="C160" s="53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  <c r="AI160" s="53" t="n"/>
      <c r="AJ160" s="53" t="n"/>
      <c r="AK160" s="53" t="n"/>
      <c r="AL160" s="53" t="n"/>
      <c r="AM160" s="53" t="n"/>
      <c r="AN160" s="53" t="n"/>
      <c r="AO160" s="53" t="n"/>
      <c r="AP160" s="53" t="n"/>
      <c r="AQ160" s="53" t="n"/>
      <c r="AR160" s="53" t="n"/>
      <c r="AS160" s="53" t="n"/>
      <c r="AT160" s="53" t="n"/>
    </row>
    <row r="161">
      <c r="A161" s="53" t="n"/>
      <c r="B161" s="53" t="n"/>
      <c r="C161" s="53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  <c r="AI161" s="53" t="n"/>
      <c r="AJ161" s="53" t="n"/>
      <c r="AK161" s="53" t="n"/>
      <c r="AL161" s="53" t="n"/>
      <c r="AM161" s="53" t="n"/>
      <c r="AN161" s="53" t="n"/>
      <c r="AO161" s="53" t="n"/>
      <c r="AP161" s="53" t="n"/>
      <c r="AQ161" s="53" t="n"/>
      <c r="AR161" s="53" t="n"/>
      <c r="AS161" s="53" t="n"/>
      <c r="AT161" s="53" t="n"/>
    </row>
    <row r="162">
      <c r="A162" s="53" t="n"/>
      <c r="B162" s="53" t="n"/>
      <c r="C162" s="53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  <c r="AI162" s="53" t="n"/>
      <c r="AJ162" s="53" t="n"/>
      <c r="AK162" s="53" t="n"/>
      <c r="AL162" s="53" t="n"/>
      <c r="AM162" s="53" t="n"/>
      <c r="AN162" s="53" t="n"/>
      <c r="AO162" s="53" t="n"/>
      <c r="AP162" s="53" t="n"/>
      <c r="AQ162" s="53" t="n"/>
      <c r="AR162" s="53" t="n"/>
      <c r="AS162" s="53" t="n"/>
      <c r="AT162" s="53" t="n"/>
    </row>
    <row r="163">
      <c r="A163" s="53" t="n"/>
      <c r="B163" s="53" t="n"/>
      <c r="C163" s="53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  <c r="AI163" s="53" t="n"/>
      <c r="AJ163" s="53" t="n"/>
      <c r="AK163" s="53" t="n"/>
      <c r="AL163" s="53" t="n"/>
      <c r="AM163" s="53" t="n"/>
      <c r="AN163" s="53" t="n"/>
      <c r="AO163" s="53" t="n"/>
      <c r="AP163" s="53" t="n"/>
      <c r="AQ163" s="53" t="n"/>
      <c r="AR163" s="53" t="n"/>
      <c r="AS163" s="53" t="n"/>
      <c r="AT163" s="53" t="n"/>
    </row>
    <row r="164">
      <c r="A164" s="53" t="n"/>
      <c r="B164" s="53" t="n"/>
      <c r="C164" s="53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  <c r="AI164" s="53" t="n"/>
      <c r="AJ164" s="53" t="n"/>
      <c r="AK164" s="53" t="n"/>
      <c r="AL164" s="53" t="n"/>
      <c r="AM164" s="53" t="n"/>
      <c r="AN164" s="53" t="n"/>
      <c r="AO164" s="53" t="n"/>
      <c r="AP164" s="53" t="n"/>
      <c r="AQ164" s="53" t="n"/>
      <c r="AR164" s="53" t="n"/>
      <c r="AS164" s="53" t="n"/>
      <c r="AT164" s="53" t="n"/>
    </row>
    <row r="165">
      <c r="A165" s="53" t="n"/>
      <c r="B165" s="53" t="n"/>
      <c r="C165" s="53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  <c r="AI165" s="53" t="n"/>
      <c r="AJ165" s="53" t="n"/>
      <c r="AK165" s="53" t="n"/>
      <c r="AL165" s="53" t="n"/>
      <c r="AM165" s="53" t="n"/>
      <c r="AN165" s="53" t="n"/>
      <c r="AO165" s="53" t="n"/>
      <c r="AP165" s="53" t="n"/>
      <c r="AQ165" s="53" t="n"/>
      <c r="AR165" s="53" t="n"/>
      <c r="AS165" s="53" t="n"/>
      <c r="AT165" s="53" t="n"/>
    </row>
    <row r="166">
      <c r="A166" s="53" t="n"/>
      <c r="B166" s="53" t="n"/>
      <c r="C166" s="53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  <c r="AI166" s="53" t="n"/>
      <c r="AJ166" s="53" t="n"/>
      <c r="AK166" s="53" t="n"/>
      <c r="AL166" s="53" t="n"/>
      <c r="AM166" s="53" t="n"/>
      <c r="AN166" s="53" t="n"/>
      <c r="AO166" s="53" t="n"/>
      <c r="AP166" s="53" t="n"/>
      <c r="AQ166" s="53" t="n"/>
      <c r="AR166" s="53" t="n"/>
      <c r="AS166" s="53" t="n"/>
      <c r="AT166" s="53" t="n"/>
    </row>
    <row r="167">
      <c r="A167" s="53" t="n"/>
      <c r="B167" s="53" t="n"/>
      <c r="C167" s="53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  <c r="AI167" s="53" t="n"/>
      <c r="AJ167" s="53" t="n"/>
      <c r="AK167" s="53" t="n"/>
      <c r="AL167" s="53" t="n"/>
      <c r="AM167" s="53" t="n"/>
      <c r="AN167" s="53" t="n"/>
      <c r="AO167" s="53" t="n"/>
      <c r="AP167" s="53" t="n"/>
      <c r="AQ167" s="53" t="n"/>
      <c r="AR167" s="53" t="n"/>
      <c r="AS167" s="53" t="n"/>
      <c r="AT167" s="53" t="n"/>
    </row>
    <row r="168">
      <c r="A168" s="53" t="n"/>
      <c r="B168" s="53" t="n"/>
      <c r="C168" s="53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  <c r="AI168" s="53" t="n"/>
      <c r="AJ168" s="53" t="n"/>
      <c r="AK168" s="53" t="n"/>
      <c r="AL168" s="53" t="n"/>
      <c r="AM168" s="53" t="n"/>
      <c r="AN168" s="53" t="n"/>
      <c r="AO168" s="53" t="n"/>
      <c r="AP168" s="53" t="n"/>
      <c r="AQ168" s="53" t="n"/>
      <c r="AR168" s="53" t="n"/>
      <c r="AS168" s="53" t="n"/>
      <c r="AT168" s="53" t="n"/>
    </row>
    <row r="169">
      <c r="A169" s="53" t="n"/>
      <c r="B169" s="53" t="n"/>
      <c r="C169" s="53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  <c r="AI169" s="53" t="n"/>
      <c r="AJ169" s="53" t="n"/>
      <c r="AK169" s="53" t="n"/>
      <c r="AL169" s="53" t="n"/>
      <c r="AM169" s="53" t="n"/>
      <c r="AN169" s="53" t="n"/>
      <c r="AO169" s="53" t="n"/>
      <c r="AP169" s="53" t="n"/>
      <c r="AQ169" s="53" t="n"/>
      <c r="AR169" s="53" t="n"/>
      <c r="AS169" s="53" t="n"/>
      <c r="AT169" s="53" t="n"/>
    </row>
    <row r="170">
      <c r="A170" s="53" t="n"/>
      <c r="B170" s="53" t="n"/>
      <c r="C170" s="53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  <c r="AI170" s="53" t="n"/>
      <c r="AJ170" s="53" t="n"/>
      <c r="AK170" s="53" t="n"/>
      <c r="AL170" s="53" t="n"/>
      <c r="AM170" s="53" t="n"/>
      <c r="AN170" s="53" t="n"/>
      <c r="AO170" s="53" t="n"/>
      <c r="AP170" s="53" t="n"/>
      <c r="AQ170" s="53" t="n"/>
      <c r="AR170" s="53" t="n"/>
      <c r="AS170" s="53" t="n"/>
      <c r="AT170" s="53" t="n"/>
    </row>
    <row r="171">
      <c r="A171" s="53" t="n"/>
      <c r="B171" s="53" t="n"/>
      <c r="C171" s="53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  <c r="AI171" s="53" t="n"/>
      <c r="AJ171" s="53" t="n"/>
      <c r="AK171" s="53" t="n"/>
      <c r="AL171" s="53" t="n"/>
      <c r="AM171" s="53" t="n"/>
      <c r="AN171" s="53" t="n"/>
      <c r="AO171" s="53" t="n"/>
      <c r="AP171" s="53" t="n"/>
      <c r="AQ171" s="53" t="n"/>
      <c r="AR171" s="53" t="n"/>
      <c r="AS171" s="53" t="n"/>
      <c r="AT171" s="53" t="n"/>
    </row>
    <row r="172">
      <c r="A172" s="53" t="n"/>
      <c r="B172" s="53" t="n"/>
      <c r="C172" s="53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  <c r="AI172" s="53" t="n"/>
      <c r="AJ172" s="53" t="n"/>
      <c r="AK172" s="53" t="n"/>
      <c r="AL172" s="53" t="n"/>
      <c r="AM172" s="53" t="n"/>
      <c r="AN172" s="53" t="n"/>
      <c r="AO172" s="53" t="n"/>
      <c r="AP172" s="53" t="n"/>
      <c r="AQ172" s="53" t="n"/>
      <c r="AR172" s="53" t="n"/>
      <c r="AS172" s="53" t="n"/>
      <c r="AT172" s="53" t="n"/>
    </row>
    <row r="173">
      <c r="A173" s="53" t="n"/>
      <c r="B173" s="53" t="n"/>
      <c r="C173" s="53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  <c r="AI173" s="53" t="n"/>
      <c r="AJ173" s="53" t="n"/>
      <c r="AK173" s="53" t="n"/>
      <c r="AL173" s="53" t="n"/>
      <c r="AM173" s="53" t="n"/>
      <c r="AN173" s="53" t="n"/>
      <c r="AO173" s="53" t="n"/>
      <c r="AP173" s="53" t="n"/>
      <c r="AQ173" s="53" t="n"/>
      <c r="AR173" s="53" t="n"/>
      <c r="AS173" s="53" t="n"/>
      <c r="AT173" s="53" t="n"/>
    </row>
    <row r="174">
      <c r="A174" s="53" t="n"/>
      <c r="B174" s="53" t="n"/>
      <c r="C174" s="53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  <c r="AI174" s="53" t="n"/>
      <c r="AJ174" s="53" t="n"/>
      <c r="AK174" s="53" t="n"/>
      <c r="AL174" s="53" t="n"/>
      <c r="AM174" s="53" t="n"/>
      <c r="AN174" s="53" t="n"/>
      <c r="AO174" s="53" t="n"/>
      <c r="AP174" s="53" t="n"/>
      <c r="AQ174" s="53" t="n"/>
      <c r="AR174" s="53" t="n"/>
      <c r="AS174" s="53" t="n"/>
      <c r="AT174" s="53" t="n"/>
    </row>
    <row r="175">
      <c r="A175" s="53" t="n"/>
      <c r="B175" s="53" t="n"/>
      <c r="C175" s="53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  <c r="AI175" s="53" t="n"/>
      <c r="AJ175" s="53" t="n"/>
      <c r="AK175" s="53" t="n"/>
      <c r="AL175" s="53" t="n"/>
      <c r="AM175" s="53" t="n"/>
      <c r="AN175" s="53" t="n"/>
      <c r="AO175" s="53" t="n"/>
      <c r="AP175" s="53" t="n"/>
      <c r="AQ175" s="53" t="n"/>
      <c r="AR175" s="53" t="n"/>
      <c r="AS175" s="53" t="n"/>
      <c r="AT175" s="53" t="n"/>
    </row>
    <row r="176">
      <c r="A176" s="53" t="n"/>
      <c r="B176" s="53" t="n"/>
      <c r="C176" s="53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  <c r="AI176" s="53" t="n"/>
      <c r="AJ176" s="53" t="n"/>
      <c r="AK176" s="53" t="n"/>
      <c r="AL176" s="53" t="n"/>
      <c r="AM176" s="53" t="n"/>
      <c r="AN176" s="53" t="n"/>
      <c r="AO176" s="53" t="n"/>
      <c r="AP176" s="53" t="n"/>
      <c r="AQ176" s="53" t="n"/>
      <c r="AR176" s="53" t="n"/>
      <c r="AS176" s="53" t="n"/>
      <c r="AT176" s="53" t="n"/>
    </row>
    <row r="177">
      <c r="A177" s="53" t="n"/>
      <c r="B177" s="53" t="n"/>
      <c r="C177" s="53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  <c r="AI177" s="53" t="n"/>
      <c r="AJ177" s="53" t="n"/>
      <c r="AK177" s="53" t="n"/>
      <c r="AL177" s="53" t="n"/>
      <c r="AM177" s="53" t="n"/>
      <c r="AN177" s="53" t="n"/>
      <c r="AO177" s="53" t="n"/>
      <c r="AP177" s="53" t="n"/>
      <c r="AQ177" s="53" t="n"/>
      <c r="AR177" s="53" t="n"/>
      <c r="AS177" s="53" t="n"/>
      <c r="AT177" s="53" t="n"/>
    </row>
    <row r="178">
      <c r="A178" s="53" t="n"/>
      <c r="B178" s="53" t="n"/>
      <c r="C178" s="53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  <c r="AI178" s="53" t="n"/>
      <c r="AJ178" s="53" t="n"/>
      <c r="AK178" s="53" t="n"/>
      <c r="AL178" s="53" t="n"/>
      <c r="AM178" s="53" t="n"/>
      <c r="AN178" s="53" t="n"/>
      <c r="AO178" s="53" t="n"/>
      <c r="AP178" s="53" t="n"/>
      <c r="AQ178" s="53" t="n"/>
      <c r="AR178" s="53" t="n"/>
      <c r="AS178" s="53" t="n"/>
      <c r="AT178" s="53" t="n"/>
    </row>
    <row r="179">
      <c r="A179" s="53" t="n"/>
      <c r="B179" s="53" t="n"/>
      <c r="C179" s="53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  <c r="AI179" s="53" t="n"/>
      <c r="AJ179" s="53" t="n"/>
      <c r="AK179" s="53" t="n"/>
      <c r="AL179" s="53" t="n"/>
      <c r="AM179" s="53" t="n"/>
      <c r="AN179" s="53" t="n"/>
      <c r="AO179" s="53" t="n"/>
      <c r="AP179" s="53" t="n"/>
      <c r="AQ179" s="53" t="n"/>
      <c r="AR179" s="53" t="n"/>
      <c r="AS179" s="53" t="n"/>
      <c r="AT179" s="53" t="n"/>
    </row>
    <row r="180">
      <c r="A180" s="53" t="n"/>
      <c r="B180" s="53" t="n"/>
      <c r="C180" s="53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  <c r="AI180" s="53" t="n"/>
      <c r="AJ180" s="53" t="n"/>
      <c r="AK180" s="53" t="n"/>
      <c r="AL180" s="53" t="n"/>
      <c r="AM180" s="53" t="n"/>
      <c r="AN180" s="53" t="n"/>
      <c r="AO180" s="53" t="n"/>
      <c r="AP180" s="53" t="n"/>
      <c r="AQ180" s="53" t="n"/>
      <c r="AR180" s="53" t="n"/>
      <c r="AS180" s="53" t="n"/>
      <c r="AT180" s="53" t="n"/>
    </row>
    <row r="181">
      <c r="A181" s="53" t="n"/>
      <c r="B181" s="53" t="n"/>
      <c r="C181" s="53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  <c r="AI181" s="53" t="n"/>
      <c r="AJ181" s="53" t="n"/>
      <c r="AK181" s="53" t="n"/>
      <c r="AL181" s="53" t="n"/>
      <c r="AM181" s="53" t="n"/>
      <c r="AN181" s="53" t="n"/>
      <c r="AO181" s="53" t="n"/>
      <c r="AP181" s="53" t="n"/>
      <c r="AQ181" s="53" t="n"/>
      <c r="AR181" s="53" t="n"/>
      <c r="AS181" s="53" t="n"/>
      <c r="AT181" s="53" t="n"/>
    </row>
    <row r="182">
      <c r="A182" s="53" t="n"/>
      <c r="B182" s="53" t="n"/>
      <c r="C182" s="53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  <c r="AI182" s="53" t="n"/>
      <c r="AJ182" s="53" t="n"/>
      <c r="AK182" s="53" t="n"/>
      <c r="AL182" s="53" t="n"/>
      <c r="AM182" s="53" t="n"/>
      <c r="AN182" s="53" t="n"/>
      <c r="AO182" s="53" t="n"/>
      <c r="AP182" s="53" t="n"/>
      <c r="AQ182" s="53" t="n"/>
      <c r="AR182" s="53" t="n"/>
      <c r="AS182" s="53" t="n"/>
      <c r="AT182" s="53" t="n"/>
    </row>
    <row r="183">
      <c r="A183" s="53" t="n"/>
      <c r="B183" s="53" t="n"/>
      <c r="C183" s="53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  <c r="AI183" s="53" t="n"/>
      <c r="AJ183" s="53" t="n"/>
      <c r="AK183" s="53" t="n"/>
      <c r="AL183" s="53" t="n"/>
      <c r="AM183" s="53" t="n"/>
      <c r="AN183" s="53" t="n"/>
      <c r="AO183" s="53" t="n"/>
      <c r="AP183" s="53" t="n"/>
      <c r="AQ183" s="53" t="n"/>
      <c r="AR183" s="53" t="n"/>
      <c r="AS183" s="53" t="n"/>
      <c r="AT183" s="53" t="n"/>
    </row>
    <row r="184">
      <c r="A184" s="53" t="n"/>
      <c r="B184" s="53" t="n"/>
      <c r="C184" s="53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  <c r="AI184" s="53" t="n"/>
      <c r="AJ184" s="53" t="n"/>
      <c r="AK184" s="53" t="n"/>
      <c r="AL184" s="53" t="n"/>
      <c r="AM184" s="53" t="n"/>
      <c r="AN184" s="53" t="n"/>
      <c r="AO184" s="53" t="n"/>
      <c r="AP184" s="53" t="n"/>
      <c r="AQ184" s="53" t="n"/>
      <c r="AR184" s="53" t="n"/>
      <c r="AS184" s="53" t="n"/>
      <c r="AT184" s="53" t="n"/>
    </row>
    <row r="185">
      <c r="A185" s="53" t="n"/>
      <c r="B185" s="53" t="n"/>
      <c r="C185" s="53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  <c r="AI185" s="53" t="n"/>
      <c r="AJ185" s="53" t="n"/>
      <c r="AK185" s="53" t="n"/>
      <c r="AL185" s="53" t="n"/>
      <c r="AM185" s="53" t="n"/>
      <c r="AN185" s="53" t="n"/>
      <c r="AO185" s="53" t="n"/>
      <c r="AP185" s="53" t="n"/>
      <c r="AQ185" s="53" t="n"/>
      <c r="AR185" s="53" t="n"/>
      <c r="AS185" s="53" t="n"/>
      <c r="AT185" s="53" t="n"/>
    </row>
    <row r="186">
      <c r="A186" s="53" t="n"/>
      <c r="B186" s="53" t="n"/>
      <c r="C186" s="53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  <c r="AI186" s="53" t="n"/>
      <c r="AJ186" s="53" t="n"/>
      <c r="AK186" s="53" t="n"/>
      <c r="AL186" s="53" t="n"/>
      <c r="AM186" s="53" t="n"/>
      <c r="AN186" s="53" t="n"/>
      <c r="AO186" s="53" t="n"/>
      <c r="AP186" s="53" t="n"/>
      <c r="AQ186" s="53" t="n"/>
      <c r="AR186" s="53" t="n"/>
      <c r="AS186" s="53" t="n"/>
      <c r="AT186" s="53" t="n"/>
    </row>
    <row r="187">
      <c r="A187" s="53" t="n"/>
      <c r="B187" s="53" t="n"/>
      <c r="C187" s="53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  <c r="AI187" s="53" t="n"/>
      <c r="AJ187" s="53" t="n"/>
      <c r="AK187" s="53" t="n"/>
      <c r="AL187" s="53" t="n"/>
      <c r="AM187" s="53" t="n"/>
      <c r="AN187" s="53" t="n"/>
      <c r="AO187" s="53" t="n"/>
      <c r="AP187" s="53" t="n"/>
      <c r="AQ187" s="53" t="n"/>
      <c r="AR187" s="53" t="n"/>
      <c r="AS187" s="53" t="n"/>
      <c r="AT187" s="53" t="n"/>
    </row>
    <row r="188">
      <c r="A188" s="53" t="n"/>
      <c r="B188" s="53" t="n"/>
      <c r="C188" s="53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  <c r="AI188" s="53" t="n"/>
      <c r="AJ188" s="53" t="n"/>
      <c r="AK188" s="53" t="n"/>
      <c r="AL188" s="53" t="n"/>
      <c r="AM188" s="53" t="n"/>
      <c r="AN188" s="53" t="n"/>
      <c r="AO188" s="53" t="n"/>
      <c r="AP188" s="53" t="n"/>
      <c r="AQ188" s="53" t="n"/>
      <c r="AR188" s="53" t="n"/>
      <c r="AS188" s="53" t="n"/>
      <c r="AT188" s="53" t="n"/>
    </row>
    <row r="189">
      <c r="A189" s="53" t="n"/>
      <c r="B189" s="53" t="n"/>
      <c r="C189" s="53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  <c r="AI189" s="53" t="n"/>
      <c r="AJ189" s="53" t="n"/>
      <c r="AK189" s="53" t="n"/>
      <c r="AL189" s="53" t="n"/>
      <c r="AM189" s="53" t="n"/>
      <c r="AN189" s="53" t="n"/>
      <c r="AO189" s="53" t="n"/>
      <c r="AP189" s="53" t="n"/>
      <c r="AQ189" s="53" t="n"/>
      <c r="AR189" s="53" t="n"/>
      <c r="AS189" s="53" t="n"/>
      <c r="AT189" s="53" t="n"/>
    </row>
    <row r="190">
      <c r="A190" s="53" t="n"/>
      <c r="B190" s="53" t="n"/>
      <c r="C190" s="53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  <c r="AI190" s="53" t="n"/>
      <c r="AJ190" s="53" t="n"/>
      <c r="AK190" s="53" t="n"/>
      <c r="AL190" s="53" t="n"/>
      <c r="AM190" s="53" t="n"/>
      <c r="AN190" s="53" t="n"/>
      <c r="AO190" s="53" t="n"/>
      <c r="AP190" s="53" t="n"/>
      <c r="AQ190" s="53" t="n"/>
      <c r="AR190" s="53" t="n"/>
      <c r="AS190" s="53" t="n"/>
      <c r="AT190" s="53" t="n"/>
    </row>
    <row r="191">
      <c r="A191" s="53" t="n"/>
      <c r="B191" s="53" t="n"/>
      <c r="C191" s="53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  <c r="AI191" s="53" t="n"/>
      <c r="AJ191" s="53" t="n"/>
      <c r="AK191" s="53" t="n"/>
      <c r="AL191" s="53" t="n"/>
      <c r="AM191" s="53" t="n"/>
      <c r="AN191" s="53" t="n"/>
      <c r="AO191" s="53" t="n"/>
      <c r="AP191" s="53" t="n"/>
      <c r="AQ191" s="53" t="n"/>
      <c r="AR191" s="53" t="n"/>
      <c r="AS191" s="53" t="n"/>
      <c r="AT191" s="53" t="n"/>
    </row>
    <row r="192">
      <c r="A192" s="53" t="n"/>
      <c r="B192" s="53" t="n"/>
      <c r="C192" s="53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  <c r="AI192" s="53" t="n"/>
      <c r="AJ192" s="53" t="n"/>
      <c r="AK192" s="53" t="n"/>
      <c r="AL192" s="53" t="n"/>
      <c r="AM192" s="53" t="n"/>
      <c r="AN192" s="53" t="n"/>
      <c r="AO192" s="53" t="n"/>
      <c r="AP192" s="53" t="n"/>
      <c r="AQ192" s="53" t="n"/>
      <c r="AR192" s="53" t="n"/>
      <c r="AS192" s="53" t="n"/>
      <c r="AT192" s="53" t="n"/>
    </row>
    <row r="193">
      <c r="A193" s="53" t="n"/>
      <c r="B193" s="53" t="n"/>
      <c r="C193" s="53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  <c r="AI193" s="53" t="n"/>
      <c r="AJ193" s="53" t="n"/>
      <c r="AK193" s="53" t="n"/>
      <c r="AL193" s="53" t="n"/>
      <c r="AM193" s="53" t="n"/>
      <c r="AN193" s="53" t="n"/>
      <c r="AO193" s="53" t="n"/>
      <c r="AP193" s="53" t="n"/>
      <c r="AQ193" s="53" t="n"/>
      <c r="AR193" s="53" t="n"/>
      <c r="AS193" s="53" t="n"/>
      <c r="AT193" s="53" t="n"/>
    </row>
    <row r="194">
      <c r="A194" s="53" t="n"/>
      <c r="B194" s="53" t="n"/>
      <c r="C194" s="53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  <c r="AI194" s="53" t="n"/>
      <c r="AJ194" s="53" t="n"/>
      <c r="AK194" s="53" t="n"/>
      <c r="AL194" s="53" t="n"/>
      <c r="AM194" s="53" t="n"/>
      <c r="AN194" s="53" t="n"/>
      <c r="AO194" s="53" t="n"/>
      <c r="AP194" s="53" t="n"/>
      <c r="AQ194" s="53" t="n"/>
      <c r="AR194" s="53" t="n"/>
      <c r="AS194" s="53" t="n"/>
      <c r="AT194" s="53" t="n"/>
    </row>
    <row r="195">
      <c r="A195" s="53" t="n"/>
      <c r="B195" s="53" t="n"/>
      <c r="C195" s="53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  <c r="AI195" s="53" t="n"/>
      <c r="AJ195" s="53" t="n"/>
      <c r="AK195" s="53" t="n"/>
      <c r="AL195" s="53" t="n"/>
      <c r="AM195" s="53" t="n"/>
      <c r="AN195" s="53" t="n"/>
      <c r="AO195" s="53" t="n"/>
      <c r="AP195" s="53" t="n"/>
      <c r="AQ195" s="53" t="n"/>
      <c r="AR195" s="53" t="n"/>
      <c r="AS195" s="53" t="n"/>
      <c r="AT195" s="53" t="n"/>
    </row>
    <row r="196">
      <c r="A196" s="53" t="n"/>
      <c r="B196" s="53" t="n"/>
      <c r="C196" s="53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  <c r="AI196" s="53" t="n"/>
      <c r="AJ196" s="53" t="n"/>
      <c r="AK196" s="53" t="n"/>
      <c r="AL196" s="53" t="n"/>
      <c r="AM196" s="53" t="n"/>
      <c r="AN196" s="53" t="n"/>
      <c r="AO196" s="53" t="n"/>
      <c r="AP196" s="53" t="n"/>
      <c r="AQ196" s="53" t="n"/>
      <c r="AR196" s="53" t="n"/>
      <c r="AS196" s="53" t="n"/>
      <c r="AT196" s="53" t="n"/>
    </row>
    <row r="197">
      <c r="A197" s="53" t="n"/>
      <c r="B197" s="53" t="n"/>
      <c r="C197" s="53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  <c r="AI197" s="53" t="n"/>
      <c r="AJ197" s="53" t="n"/>
      <c r="AK197" s="53" t="n"/>
      <c r="AL197" s="53" t="n"/>
      <c r="AM197" s="53" t="n"/>
      <c r="AN197" s="53" t="n"/>
      <c r="AO197" s="53" t="n"/>
      <c r="AP197" s="53" t="n"/>
      <c r="AQ197" s="53" t="n"/>
      <c r="AR197" s="53" t="n"/>
      <c r="AS197" s="53" t="n"/>
      <c r="AT197" s="53" t="n"/>
    </row>
    <row r="198">
      <c r="A198" s="53" t="n"/>
      <c r="B198" s="53" t="n"/>
      <c r="C198" s="53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  <c r="AI198" s="53" t="n"/>
      <c r="AJ198" s="53" t="n"/>
      <c r="AK198" s="53" t="n"/>
      <c r="AL198" s="53" t="n"/>
      <c r="AM198" s="53" t="n"/>
      <c r="AN198" s="53" t="n"/>
      <c r="AO198" s="53" t="n"/>
      <c r="AP198" s="53" t="n"/>
      <c r="AQ198" s="53" t="n"/>
      <c r="AR198" s="53" t="n"/>
      <c r="AS198" s="53" t="n"/>
      <c r="AT198" s="53" t="n"/>
    </row>
    <row r="199">
      <c r="A199" s="53" t="n"/>
      <c r="B199" s="53" t="n"/>
      <c r="C199" s="53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  <c r="AI199" s="53" t="n"/>
      <c r="AJ199" s="53" t="n"/>
      <c r="AK199" s="53" t="n"/>
      <c r="AL199" s="53" t="n"/>
      <c r="AM199" s="53" t="n"/>
      <c r="AN199" s="53" t="n"/>
      <c r="AO199" s="53" t="n"/>
      <c r="AP199" s="53" t="n"/>
      <c r="AQ199" s="53" t="n"/>
      <c r="AR199" s="53" t="n"/>
      <c r="AS199" s="53" t="n"/>
      <c r="AT199" s="53" t="n"/>
    </row>
    <row r="200">
      <c r="A200" s="53" t="n"/>
      <c r="B200" s="53" t="n"/>
      <c r="C200" s="53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  <c r="AI200" s="53" t="n"/>
      <c r="AJ200" s="53" t="n"/>
      <c r="AK200" s="53" t="n"/>
      <c r="AL200" s="53" t="n"/>
      <c r="AM200" s="53" t="n"/>
      <c r="AN200" s="53" t="n"/>
      <c r="AO200" s="53" t="n"/>
      <c r="AP200" s="53" t="n"/>
      <c r="AQ200" s="53" t="n"/>
      <c r="AR200" s="53" t="n"/>
      <c r="AS200" s="53" t="n"/>
      <c r="AT200" s="53" t="n"/>
    </row>
    <row r="201">
      <c r="A201" s="53" t="n"/>
      <c r="B201" s="53" t="n"/>
      <c r="C201" s="53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  <c r="AI201" s="53" t="n"/>
      <c r="AJ201" s="53" t="n"/>
      <c r="AK201" s="53" t="n"/>
      <c r="AL201" s="53" t="n"/>
      <c r="AM201" s="53" t="n"/>
      <c r="AN201" s="53" t="n"/>
      <c r="AO201" s="53" t="n"/>
      <c r="AP201" s="53" t="n"/>
      <c r="AQ201" s="53" t="n"/>
      <c r="AR201" s="53" t="n"/>
      <c r="AS201" s="53" t="n"/>
      <c r="AT201" s="53" t="n"/>
    </row>
    <row r="202">
      <c r="A202" s="53" t="n"/>
      <c r="B202" s="53" t="n"/>
      <c r="C202" s="53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  <c r="AI202" s="53" t="n"/>
      <c r="AJ202" s="53" t="n"/>
      <c r="AK202" s="53" t="n"/>
      <c r="AL202" s="53" t="n"/>
      <c r="AM202" s="53" t="n"/>
      <c r="AN202" s="53" t="n"/>
      <c r="AO202" s="53" t="n"/>
      <c r="AP202" s="53" t="n"/>
      <c r="AQ202" s="53" t="n"/>
      <c r="AR202" s="53" t="n"/>
      <c r="AS202" s="53" t="n"/>
      <c r="AT202" s="53" t="n"/>
    </row>
    <row r="203">
      <c r="A203" s="53" t="n"/>
      <c r="B203" s="53" t="n"/>
      <c r="C203" s="53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  <c r="AI203" s="53" t="n"/>
      <c r="AJ203" s="53" t="n"/>
      <c r="AK203" s="53" t="n"/>
      <c r="AL203" s="53" t="n"/>
      <c r="AM203" s="53" t="n"/>
      <c r="AN203" s="53" t="n"/>
      <c r="AO203" s="53" t="n"/>
      <c r="AP203" s="53" t="n"/>
      <c r="AQ203" s="53" t="n"/>
      <c r="AR203" s="53" t="n"/>
      <c r="AS203" s="53" t="n"/>
      <c r="AT203" s="53" t="n"/>
    </row>
    <row r="204">
      <c r="A204" s="53" t="n"/>
      <c r="B204" s="53" t="n"/>
      <c r="C204" s="53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  <c r="AI204" s="53" t="n"/>
      <c r="AJ204" s="53" t="n"/>
      <c r="AK204" s="53" t="n"/>
      <c r="AL204" s="53" t="n"/>
      <c r="AM204" s="53" t="n"/>
      <c r="AN204" s="53" t="n"/>
      <c r="AO204" s="53" t="n"/>
      <c r="AP204" s="53" t="n"/>
      <c r="AQ204" s="53" t="n"/>
      <c r="AR204" s="53" t="n"/>
      <c r="AS204" s="53" t="n"/>
      <c r="AT204" s="53" t="n"/>
    </row>
    <row r="205">
      <c r="A205" s="53" t="n"/>
      <c r="B205" s="53" t="n"/>
      <c r="C205" s="53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  <c r="AI205" s="53" t="n"/>
      <c r="AJ205" s="53" t="n"/>
      <c r="AK205" s="53" t="n"/>
      <c r="AL205" s="53" t="n"/>
      <c r="AM205" s="53" t="n"/>
      <c r="AN205" s="53" t="n"/>
      <c r="AO205" s="53" t="n"/>
      <c r="AP205" s="53" t="n"/>
      <c r="AQ205" s="53" t="n"/>
      <c r="AR205" s="53" t="n"/>
      <c r="AS205" s="53" t="n"/>
      <c r="AT205" s="53" t="n"/>
    </row>
    <row r="206">
      <c r="A206" s="53" t="n"/>
      <c r="B206" s="53" t="n"/>
      <c r="C206" s="53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  <c r="AI206" s="53" t="n"/>
      <c r="AJ206" s="53" t="n"/>
      <c r="AK206" s="53" t="n"/>
      <c r="AL206" s="53" t="n"/>
      <c r="AM206" s="53" t="n"/>
      <c r="AN206" s="53" t="n"/>
      <c r="AO206" s="53" t="n"/>
      <c r="AP206" s="53" t="n"/>
      <c r="AQ206" s="53" t="n"/>
      <c r="AR206" s="53" t="n"/>
      <c r="AS206" s="53" t="n"/>
      <c r="AT206" s="53" t="n"/>
    </row>
    <row r="207">
      <c r="A207" s="53" t="n"/>
      <c r="B207" s="53" t="n"/>
      <c r="C207" s="53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  <c r="AI207" s="53" t="n"/>
      <c r="AJ207" s="53" t="n"/>
      <c r="AK207" s="53" t="n"/>
      <c r="AL207" s="53" t="n"/>
      <c r="AM207" s="53" t="n"/>
      <c r="AN207" s="53" t="n"/>
      <c r="AO207" s="53" t="n"/>
      <c r="AP207" s="53" t="n"/>
      <c r="AQ207" s="53" t="n"/>
      <c r="AR207" s="53" t="n"/>
      <c r="AS207" s="53" t="n"/>
      <c r="AT207" s="53" t="n"/>
    </row>
    <row r="208">
      <c r="A208" s="53" t="n"/>
      <c r="B208" s="53" t="n"/>
      <c r="C208" s="53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  <c r="AI208" s="53" t="n"/>
      <c r="AJ208" s="53" t="n"/>
      <c r="AK208" s="53" t="n"/>
      <c r="AL208" s="53" t="n"/>
      <c r="AM208" s="53" t="n"/>
      <c r="AN208" s="53" t="n"/>
      <c r="AO208" s="53" t="n"/>
      <c r="AP208" s="53" t="n"/>
      <c r="AQ208" s="53" t="n"/>
      <c r="AR208" s="53" t="n"/>
      <c r="AS208" s="53" t="n"/>
      <c r="AT208" s="53" t="n"/>
    </row>
    <row r="209">
      <c r="A209" s="53" t="n"/>
      <c r="B209" s="53" t="n"/>
      <c r="C209" s="53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  <c r="AI209" s="53" t="n"/>
      <c r="AJ209" s="53" t="n"/>
      <c r="AK209" s="53" t="n"/>
      <c r="AL209" s="53" t="n"/>
      <c r="AM209" s="53" t="n"/>
      <c r="AN209" s="53" t="n"/>
      <c r="AO209" s="53" t="n"/>
      <c r="AP209" s="53" t="n"/>
      <c r="AQ209" s="53" t="n"/>
      <c r="AR209" s="53" t="n"/>
      <c r="AS209" s="53" t="n"/>
      <c r="AT209" s="53" t="n"/>
    </row>
    <row r="210">
      <c r="A210" s="53" t="n"/>
      <c r="B210" s="53" t="n"/>
      <c r="C210" s="53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  <c r="AI210" s="53" t="n"/>
      <c r="AJ210" s="53" t="n"/>
      <c r="AK210" s="53" t="n"/>
      <c r="AL210" s="53" t="n"/>
      <c r="AM210" s="53" t="n"/>
      <c r="AN210" s="53" t="n"/>
      <c r="AO210" s="53" t="n"/>
      <c r="AP210" s="53" t="n"/>
      <c r="AQ210" s="53" t="n"/>
      <c r="AR210" s="53" t="n"/>
      <c r="AS210" s="53" t="n"/>
      <c r="AT210" s="53" t="n"/>
    </row>
    <row r="211">
      <c r="A211" s="53" t="n"/>
      <c r="B211" s="53" t="n"/>
      <c r="C211" s="53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  <c r="AI211" s="53" t="n"/>
      <c r="AJ211" s="53" t="n"/>
      <c r="AK211" s="53" t="n"/>
      <c r="AL211" s="53" t="n"/>
      <c r="AM211" s="53" t="n"/>
      <c r="AN211" s="53" t="n"/>
      <c r="AO211" s="53" t="n"/>
      <c r="AP211" s="53" t="n"/>
      <c r="AQ211" s="53" t="n"/>
      <c r="AR211" s="53" t="n"/>
      <c r="AS211" s="53" t="n"/>
      <c r="AT211" s="53" t="n"/>
    </row>
    <row r="212">
      <c r="A212" s="53" t="n"/>
      <c r="B212" s="53" t="n"/>
      <c r="C212" s="53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  <c r="AI212" s="53" t="n"/>
      <c r="AJ212" s="53" t="n"/>
      <c r="AK212" s="53" t="n"/>
      <c r="AL212" s="53" t="n"/>
      <c r="AM212" s="53" t="n"/>
      <c r="AN212" s="53" t="n"/>
      <c r="AO212" s="53" t="n"/>
      <c r="AP212" s="53" t="n"/>
      <c r="AQ212" s="53" t="n"/>
      <c r="AR212" s="53" t="n"/>
      <c r="AS212" s="53" t="n"/>
      <c r="AT212" s="53" t="n"/>
    </row>
    <row r="213">
      <c r="A213" s="53" t="n"/>
      <c r="B213" s="53" t="n"/>
      <c r="C213" s="53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  <c r="AI213" s="53" t="n"/>
      <c r="AJ213" s="53" t="n"/>
      <c r="AK213" s="53" t="n"/>
      <c r="AL213" s="53" t="n"/>
      <c r="AM213" s="53" t="n"/>
      <c r="AN213" s="53" t="n"/>
      <c r="AO213" s="53" t="n"/>
      <c r="AP213" s="53" t="n"/>
      <c r="AQ213" s="53" t="n"/>
      <c r="AR213" s="53" t="n"/>
      <c r="AS213" s="53" t="n"/>
      <c r="AT213" s="53" t="n"/>
    </row>
    <row r="214">
      <c r="A214" s="53" t="n"/>
      <c r="B214" s="53" t="n"/>
      <c r="C214" s="53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  <c r="AI214" s="53" t="n"/>
      <c r="AJ214" s="53" t="n"/>
      <c r="AK214" s="53" t="n"/>
      <c r="AL214" s="53" t="n"/>
      <c r="AM214" s="53" t="n"/>
      <c r="AN214" s="53" t="n"/>
      <c r="AO214" s="53" t="n"/>
      <c r="AP214" s="53" t="n"/>
      <c r="AQ214" s="53" t="n"/>
      <c r="AR214" s="53" t="n"/>
      <c r="AS214" s="53" t="n"/>
      <c r="AT214" s="53" t="n"/>
    </row>
    <row r="215">
      <c r="A215" s="53" t="n"/>
      <c r="B215" s="53" t="n"/>
      <c r="C215" s="53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  <c r="AI215" s="53" t="n"/>
      <c r="AJ215" s="53" t="n"/>
      <c r="AK215" s="53" t="n"/>
      <c r="AL215" s="53" t="n"/>
      <c r="AM215" s="53" t="n"/>
      <c r="AN215" s="53" t="n"/>
      <c r="AO215" s="53" t="n"/>
      <c r="AP215" s="53" t="n"/>
      <c r="AQ215" s="53" t="n"/>
      <c r="AR215" s="53" t="n"/>
      <c r="AS215" s="53" t="n"/>
      <c r="AT215" s="53" t="n"/>
    </row>
    <row r="216">
      <c r="A216" s="53" t="n"/>
      <c r="B216" s="53" t="n"/>
      <c r="C216" s="53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  <c r="AI216" s="53" t="n"/>
      <c r="AJ216" s="53" t="n"/>
      <c r="AK216" s="53" t="n"/>
      <c r="AL216" s="53" t="n"/>
      <c r="AM216" s="53" t="n"/>
      <c r="AN216" s="53" t="n"/>
      <c r="AO216" s="53" t="n"/>
      <c r="AP216" s="53" t="n"/>
      <c r="AQ216" s="53" t="n"/>
      <c r="AR216" s="53" t="n"/>
      <c r="AS216" s="53" t="n"/>
      <c r="AT216" s="53" t="n"/>
    </row>
    <row r="217">
      <c r="A217" s="53" t="n"/>
      <c r="B217" s="53" t="n"/>
      <c r="C217" s="53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  <c r="AI217" s="53" t="n"/>
      <c r="AJ217" s="53" t="n"/>
      <c r="AK217" s="53" t="n"/>
      <c r="AL217" s="53" t="n"/>
      <c r="AM217" s="53" t="n"/>
      <c r="AN217" s="53" t="n"/>
      <c r="AO217" s="53" t="n"/>
      <c r="AP217" s="53" t="n"/>
      <c r="AQ217" s="53" t="n"/>
      <c r="AR217" s="53" t="n"/>
      <c r="AS217" s="53" t="n"/>
      <c r="AT217" s="53" t="n"/>
    </row>
    <row r="218">
      <c r="A218" s="53" t="n"/>
      <c r="B218" s="53" t="n"/>
      <c r="C218" s="53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  <c r="AI218" s="53" t="n"/>
      <c r="AJ218" s="53" t="n"/>
      <c r="AK218" s="53" t="n"/>
      <c r="AL218" s="53" t="n"/>
      <c r="AM218" s="53" t="n"/>
      <c r="AN218" s="53" t="n"/>
      <c r="AO218" s="53" t="n"/>
      <c r="AP218" s="53" t="n"/>
      <c r="AQ218" s="53" t="n"/>
      <c r="AR218" s="53" t="n"/>
      <c r="AS218" s="53" t="n"/>
      <c r="AT218" s="53" t="n"/>
    </row>
    <row r="219">
      <c r="A219" s="53" t="n"/>
      <c r="B219" s="53" t="n"/>
      <c r="C219" s="53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  <c r="AI219" s="53" t="n"/>
      <c r="AJ219" s="53" t="n"/>
      <c r="AK219" s="53" t="n"/>
      <c r="AL219" s="53" t="n"/>
      <c r="AM219" s="53" t="n"/>
      <c r="AN219" s="53" t="n"/>
      <c r="AO219" s="53" t="n"/>
      <c r="AP219" s="53" t="n"/>
      <c r="AQ219" s="53" t="n"/>
      <c r="AR219" s="53" t="n"/>
      <c r="AS219" s="53" t="n"/>
      <c r="AT219" s="53" t="n"/>
    </row>
    <row r="220">
      <c r="A220" s="53" t="n"/>
      <c r="B220" s="53" t="n"/>
      <c r="C220" s="53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  <c r="AI220" s="53" t="n"/>
      <c r="AJ220" s="53" t="n"/>
      <c r="AK220" s="53" t="n"/>
      <c r="AL220" s="53" t="n"/>
      <c r="AM220" s="53" t="n"/>
      <c r="AN220" s="53" t="n"/>
      <c r="AO220" s="53" t="n"/>
      <c r="AP220" s="53" t="n"/>
      <c r="AQ220" s="53" t="n"/>
      <c r="AR220" s="53" t="n"/>
      <c r="AS220" s="53" t="n"/>
      <c r="AT220" s="53" t="n"/>
    </row>
    <row r="221">
      <c r="A221" s="53" t="n"/>
      <c r="B221" s="53" t="n"/>
      <c r="C221" s="53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  <c r="AI221" s="53" t="n"/>
      <c r="AJ221" s="53" t="n"/>
      <c r="AK221" s="53" t="n"/>
      <c r="AL221" s="53" t="n"/>
      <c r="AM221" s="53" t="n"/>
      <c r="AN221" s="53" t="n"/>
      <c r="AO221" s="53" t="n"/>
      <c r="AP221" s="53" t="n"/>
      <c r="AQ221" s="53" t="n"/>
      <c r="AR221" s="53" t="n"/>
      <c r="AS221" s="53" t="n"/>
      <c r="AT221" s="53" t="n"/>
    </row>
    <row r="222">
      <c r="A222" s="53" t="n"/>
      <c r="B222" s="53" t="n"/>
      <c r="C222" s="53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  <c r="AI222" s="53" t="n"/>
      <c r="AJ222" s="53" t="n"/>
      <c r="AK222" s="53" t="n"/>
      <c r="AL222" s="53" t="n"/>
      <c r="AM222" s="53" t="n"/>
      <c r="AN222" s="53" t="n"/>
      <c r="AO222" s="53" t="n"/>
      <c r="AP222" s="53" t="n"/>
      <c r="AQ222" s="53" t="n"/>
      <c r="AR222" s="53" t="n"/>
      <c r="AS222" s="53" t="n"/>
      <c r="AT222" s="53" t="n"/>
    </row>
    <row r="223">
      <c r="A223" s="53" t="n"/>
      <c r="B223" s="53" t="n"/>
      <c r="C223" s="53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  <c r="AI223" s="53" t="n"/>
      <c r="AJ223" s="53" t="n"/>
      <c r="AK223" s="53" t="n"/>
      <c r="AL223" s="53" t="n"/>
      <c r="AM223" s="53" t="n"/>
      <c r="AN223" s="53" t="n"/>
      <c r="AO223" s="53" t="n"/>
      <c r="AP223" s="53" t="n"/>
      <c r="AQ223" s="53" t="n"/>
      <c r="AR223" s="53" t="n"/>
      <c r="AS223" s="53" t="n"/>
      <c r="AT223" s="53" t="n"/>
    </row>
    <row r="224">
      <c r="A224" s="53" t="n"/>
      <c r="B224" s="53" t="n"/>
      <c r="C224" s="53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  <c r="AI224" s="53" t="n"/>
      <c r="AJ224" s="53" t="n"/>
      <c r="AK224" s="53" t="n"/>
      <c r="AL224" s="53" t="n"/>
      <c r="AM224" s="53" t="n"/>
      <c r="AN224" s="53" t="n"/>
      <c r="AO224" s="53" t="n"/>
      <c r="AP224" s="53" t="n"/>
      <c r="AQ224" s="53" t="n"/>
      <c r="AR224" s="53" t="n"/>
      <c r="AS224" s="53" t="n"/>
      <c r="AT224" s="53" t="n"/>
    </row>
    <row r="225">
      <c r="A225" s="53" t="n"/>
      <c r="B225" s="53" t="n"/>
      <c r="C225" s="53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  <c r="AI225" s="53" t="n"/>
      <c r="AJ225" s="53" t="n"/>
      <c r="AK225" s="53" t="n"/>
      <c r="AL225" s="53" t="n"/>
      <c r="AM225" s="53" t="n"/>
      <c r="AN225" s="53" t="n"/>
      <c r="AO225" s="53" t="n"/>
      <c r="AP225" s="53" t="n"/>
      <c r="AQ225" s="53" t="n"/>
      <c r="AR225" s="53" t="n"/>
      <c r="AS225" s="53" t="n"/>
      <c r="AT225" s="53" t="n"/>
    </row>
    <row r="226">
      <c r="A226" s="53" t="n"/>
      <c r="B226" s="53" t="n"/>
      <c r="C226" s="53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  <c r="AI226" s="53" t="n"/>
      <c r="AJ226" s="53" t="n"/>
      <c r="AK226" s="53" t="n"/>
      <c r="AL226" s="53" t="n"/>
      <c r="AM226" s="53" t="n"/>
      <c r="AN226" s="53" t="n"/>
      <c r="AO226" s="53" t="n"/>
      <c r="AP226" s="53" t="n"/>
      <c r="AQ226" s="53" t="n"/>
      <c r="AR226" s="53" t="n"/>
      <c r="AS226" s="53" t="n"/>
      <c r="AT226" s="53" t="n"/>
    </row>
    <row r="227">
      <c r="A227" s="53" t="n"/>
      <c r="B227" s="53" t="n"/>
      <c r="C227" s="53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  <c r="AI227" s="53" t="n"/>
      <c r="AJ227" s="53" t="n"/>
      <c r="AK227" s="53" t="n"/>
      <c r="AL227" s="53" t="n"/>
      <c r="AM227" s="53" t="n"/>
      <c r="AN227" s="53" t="n"/>
      <c r="AO227" s="53" t="n"/>
      <c r="AP227" s="53" t="n"/>
      <c r="AQ227" s="53" t="n"/>
      <c r="AR227" s="53" t="n"/>
      <c r="AS227" s="53" t="n"/>
      <c r="AT227" s="53" t="n"/>
    </row>
    <row r="228">
      <c r="A228" s="53" t="n"/>
      <c r="B228" s="53" t="n"/>
      <c r="C228" s="53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  <c r="AI228" s="53" t="n"/>
      <c r="AJ228" s="53" t="n"/>
      <c r="AK228" s="53" t="n"/>
      <c r="AL228" s="53" t="n"/>
      <c r="AM228" s="53" t="n"/>
      <c r="AN228" s="53" t="n"/>
      <c r="AO228" s="53" t="n"/>
      <c r="AP228" s="53" t="n"/>
      <c r="AQ228" s="53" t="n"/>
      <c r="AR228" s="53" t="n"/>
      <c r="AS228" s="53" t="n"/>
      <c r="AT228" s="53" t="n"/>
    </row>
    <row r="229">
      <c r="A229" s="53" t="n"/>
      <c r="B229" s="53" t="n"/>
      <c r="C229" s="53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  <c r="AI229" s="53" t="n"/>
      <c r="AJ229" s="53" t="n"/>
      <c r="AK229" s="53" t="n"/>
      <c r="AL229" s="53" t="n"/>
      <c r="AM229" s="53" t="n"/>
      <c r="AN229" s="53" t="n"/>
      <c r="AO229" s="53" t="n"/>
      <c r="AP229" s="53" t="n"/>
      <c r="AQ229" s="53" t="n"/>
      <c r="AR229" s="53" t="n"/>
      <c r="AS229" s="53" t="n"/>
      <c r="AT229" s="53" t="n"/>
    </row>
    <row r="230">
      <c r="A230" s="53" t="n"/>
      <c r="B230" s="53" t="n"/>
      <c r="C230" s="53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  <c r="AI230" s="53" t="n"/>
      <c r="AJ230" s="53" t="n"/>
      <c r="AK230" s="53" t="n"/>
      <c r="AL230" s="53" t="n"/>
      <c r="AM230" s="53" t="n"/>
      <c r="AN230" s="53" t="n"/>
      <c r="AO230" s="53" t="n"/>
      <c r="AP230" s="53" t="n"/>
      <c r="AQ230" s="53" t="n"/>
      <c r="AR230" s="53" t="n"/>
      <c r="AS230" s="53" t="n"/>
      <c r="AT230" s="53" t="n"/>
    </row>
    <row r="231">
      <c r="A231" s="53" t="n"/>
      <c r="B231" s="53" t="n"/>
      <c r="C231" s="53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  <c r="AI231" s="53" t="n"/>
      <c r="AJ231" s="53" t="n"/>
      <c r="AK231" s="53" t="n"/>
      <c r="AL231" s="53" t="n"/>
      <c r="AM231" s="53" t="n"/>
      <c r="AN231" s="53" t="n"/>
      <c r="AO231" s="53" t="n"/>
      <c r="AP231" s="53" t="n"/>
      <c r="AQ231" s="53" t="n"/>
      <c r="AR231" s="53" t="n"/>
      <c r="AS231" s="53" t="n"/>
      <c r="AT231" s="53" t="n"/>
    </row>
    <row r="232">
      <c r="A232" s="53" t="n"/>
      <c r="B232" s="53" t="n"/>
      <c r="C232" s="53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  <c r="AI232" s="53" t="n"/>
      <c r="AJ232" s="53" t="n"/>
      <c r="AK232" s="53" t="n"/>
      <c r="AL232" s="53" t="n"/>
      <c r="AM232" s="53" t="n"/>
      <c r="AN232" s="53" t="n"/>
      <c r="AO232" s="53" t="n"/>
      <c r="AP232" s="53" t="n"/>
      <c r="AQ232" s="53" t="n"/>
      <c r="AR232" s="53" t="n"/>
      <c r="AS232" s="53" t="n"/>
      <c r="AT232" s="53" t="n"/>
    </row>
    <row r="233">
      <c r="A233" s="53" t="n"/>
      <c r="B233" s="53" t="n"/>
      <c r="C233" s="53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  <c r="AI233" s="53" t="n"/>
      <c r="AJ233" s="53" t="n"/>
      <c r="AK233" s="53" t="n"/>
      <c r="AL233" s="53" t="n"/>
      <c r="AM233" s="53" t="n"/>
      <c r="AN233" s="53" t="n"/>
      <c r="AO233" s="53" t="n"/>
      <c r="AP233" s="53" t="n"/>
      <c r="AQ233" s="53" t="n"/>
      <c r="AR233" s="53" t="n"/>
      <c r="AS233" s="53" t="n"/>
      <c r="AT233" s="53" t="n"/>
    </row>
    <row r="234">
      <c r="A234" s="53" t="n"/>
      <c r="B234" s="53" t="n"/>
      <c r="C234" s="53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  <c r="AI234" s="53" t="n"/>
      <c r="AJ234" s="53" t="n"/>
      <c r="AK234" s="53" t="n"/>
      <c r="AL234" s="53" t="n"/>
      <c r="AM234" s="53" t="n"/>
      <c r="AN234" s="53" t="n"/>
      <c r="AO234" s="53" t="n"/>
      <c r="AP234" s="53" t="n"/>
      <c r="AQ234" s="53" t="n"/>
      <c r="AR234" s="53" t="n"/>
      <c r="AS234" s="53" t="n"/>
      <c r="AT234" s="53" t="n"/>
    </row>
    <row r="235">
      <c r="A235" s="53" t="n"/>
      <c r="B235" s="53" t="n"/>
      <c r="C235" s="53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  <c r="AI235" s="53" t="n"/>
      <c r="AJ235" s="53" t="n"/>
      <c r="AK235" s="53" t="n"/>
      <c r="AL235" s="53" t="n"/>
      <c r="AM235" s="53" t="n"/>
      <c r="AN235" s="53" t="n"/>
      <c r="AO235" s="53" t="n"/>
      <c r="AP235" s="53" t="n"/>
      <c r="AQ235" s="53" t="n"/>
      <c r="AR235" s="53" t="n"/>
      <c r="AS235" s="53" t="n"/>
      <c r="AT235" s="53" t="n"/>
    </row>
    <row r="236">
      <c r="A236" s="53" t="n"/>
      <c r="B236" s="53" t="n"/>
      <c r="C236" s="53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  <c r="AI236" s="53" t="n"/>
      <c r="AJ236" s="53" t="n"/>
      <c r="AK236" s="53" t="n"/>
      <c r="AL236" s="53" t="n"/>
      <c r="AM236" s="53" t="n"/>
      <c r="AN236" s="53" t="n"/>
      <c r="AO236" s="53" t="n"/>
      <c r="AP236" s="53" t="n"/>
      <c r="AQ236" s="53" t="n"/>
      <c r="AR236" s="53" t="n"/>
      <c r="AS236" s="53" t="n"/>
      <c r="AT236" s="53" t="n"/>
    </row>
    <row r="237">
      <c r="A237" s="53" t="n"/>
      <c r="B237" s="53" t="n"/>
      <c r="C237" s="53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  <c r="AI237" s="53" t="n"/>
      <c r="AJ237" s="53" t="n"/>
      <c r="AK237" s="53" t="n"/>
      <c r="AL237" s="53" t="n"/>
      <c r="AM237" s="53" t="n"/>
      <c r="AN237" s="53" t="n"/>
      <c r="AO237" s="53" t="n"/>
      <c r="AP237" s="53" t="n"/>
      <c r="AQ237" s="53" t="n"/>
      <c r="AR237" s="53" t="n"/>
      <c r="AS237" s="53" t="n"/>
      <c r="AT237" s="53" t="n"/>
    </row>
    <row r="238">
      <c r="A238" s="53" t="n"/>
      <c r="B238" s="53" t="n"/>
      <c r="C238" s="53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  <c r="AI238" s="53" t="n"/>
      <c r="AJ238" s="53" t="n"/>
      <c r="AK238" s="53" t="n"/>
      <c r="AL238" s="53" t="n"/>
      <c r="AM238" s="53" t="n"/>
      <c r="AN238" s="53" t="n"/>
      <c r="AO238" s="53" t="n"/>
      <c r="AP238" s="53" t="n"/>
      <c r="AQ238" s="53" t="n"/>
      <c r="AR238" s="53" t="n"/>
      <c r="AS238" s="53" t="n"/>
      <c r="AT238" s="53" t="n"/>
    </row>
    <row r="239">
      <c r="A239" s="53" t="n"/>
      <c r="B239" s="53" t="n"/>
      <c r="C239" s="53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  <c r="AI239" s="53" t="n"/>
      <c r="AJ239" s="53" t="n"/>
      <c r="AK239" s="53" t="n"/>
      <c r="AL239" s="53" t="n"/>
      <c r="AM239" s="53" t="n"/>
      <c r="AN239" s="53" t="n"/>
      <c r="AO239" s="53" t="n"/>
      <c r="AP239" s="53" t="n"/>
      <c r="AQ239" s="53" t="n"/>
      <c r="AR239" s="53" t="n"/>
      <c r="AS239" s="53" t="n"/>
      <c r="AT239" s="53" t="n"/>
    </row>
    <row r="240">
      <c r="A240" s="53" t="n"/>
      <c r="B240" s="53" t="n"/>
      <c r="C240" s="53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  <c r="AI240" s="53" t="n"/>
      <c r="AJ240" s="53" t="n"/>
      <c r="AK240" s="53" t="n"/>
      <c r="AL240" s="53" t="n"/>
      <c r="AM240" s="53" t="n"/>
      <c r="AN240" s="53" t="n"/>
      <c r="AO240" s="53" t="n"/>
      <c r="AP240" s="53" t="n"/>
      <c r="AQ240" s="53" t="n"/>
      <c r="AR240" s="53" t="n"/>
      <c r="AS240" s="53" t="n"/>
      <c r="AT240" s="53" t="n"/>
    </row>
    <row r="241">
      <c r="A241" s="53" t="n"/>
      <c r="B241" s="53" t="n"/>
      <c r="C241" s="53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  <c r="AI241" s="53" t="n"/>
      <c r="AJ241" s="53" t="n"/>
      <c r="AK241" s="53" t="n"/>
      <c r="AL241" s="53" t="n"/>
      <c r="AM241" s="53" t="n"/>
      <c r="AN241" s="53" t="n"/>
      <c r="AO241" s="53" t="n"/>
      <c r="AP241" s="53" t="n"/>
      <c r="AQ241" s="53" t="n"/>
      <c r="AR241" s="53" t="n"/>
      <c r="AS241" s="53" t="n"/>
      <c r="AT241" s="53" t="n"/>
    </row>
    <row r="242">
      <c r="A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  <c r="AI242" s="53" t="n"/>
      <c r="AJ242" s="53" t="n"/>
      <c r="AK242" s="53" t="n"/>
      <c r="AL242" s="53" t="n"/>
      <c r="AM242" s="53" t="n"/>
      <c r="AN242" s="53" t="n"/>
      <c r="AO242" s="53" t="n"/>
      <c r="AP242" s="53" t="n"/>
      <c r="AQ242" s="53" t="n"/>
      <c r="AR242" s="53" t="n"/>
      <c r="AS242" s="53" t="n"/>
      <c r="AT242" s="53" t="n"/>
    </row>
    <row r="243">
      <c r="A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  <c r="AI243" s="53" t="n"/>
      <c r="AJ243" s="53" t="n"/>
      <c r="AK243" s="53" t="n"/>
      <c r="AL243" s="53" t="n"/>
      <c r="AM243" s="53" t="n"/>
      <c r="AN243" s="53" t="n"/>
      <c r="AO243" s="53" t="n"/>
      <c r="AP243" s="53" t="n"/>
      <c r="AQ243" s="53" t="n"/>
      <c r="AR243" s="53" t="n"/>
      <c r="AS243" s="53" t="n"/>
      <c r="AT243" s="53" t="n"/>
    </row>
  </sheetData>
  <mergeCells count="30">
    <mergeCell ref="BD8:BD9"/>
    <mergeCell ref="AG21:AI21"/>
    <mergeCell ref="AL21:AN21"/>
    <mergeCell ref="AQ21:AS21"/>
    <mergeCell ref="AY8:AY9"/>
    <mergeCell ref="AZ8:AZ9"/>
    <mergeCell ref="BA8:BA9"/>
    <mergeCell ref="BB8:BB9"/>
    <mergeCell ref="AG22:AI22"/>
    <mergeCell ref="AL22:AN22"/>
    <mergeCell ref="AQ22:AS22"/>
    <mergeCell ref="AW8:AW9"/>
    <mergeCell ref="AX8:AX9"/>
    <mergeCell ref="AQ8:AT8"/>
    <mergeCell ref="B7:F7"/>
    <mergeCell ref="H7:K7"/>
    <mergeCell ref="M7:AT7"/>
    <mergeCell ref="AV7:BD7"/>
    <mergeCell ref="M8:M9"/>
    <mergeCell ref="N8:P8"/>
    <mergeCell ref="Q8:S8"/>
    <mergeCell ref="T8:V8"/>
    <mergeCell ref="W8:Y8"/>
    <mergeCell ref="Z8:AB8"/>
    <mergeCell ref="AC8:AC9"/>
    <mergeCell ref="AD8:AD9"/>
    <mergeCell ref="AE8:AE9"/>
    <mergeCell ref="AG8:AJ8"/>
    <mergeCell ref="AL8:AO8"/>
    <mergeCell ref="BC8:BC9"/>
  </mergeCells>
  <printOptions horizontalCentered="1" verticalCentered="1"/>
  <pageMargins left="0" right="0" top="0" bottom="0" header="0" footer="0"/>
  <pageSetup orientation="landscape" paperSize="9" scale="57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M67"/>
  <sheetViews>
    <sheetView showGridLines="0" tabSelected="1" topLeftCell="A30" workbookViewId="0">
      <selection activeCell="K55" sqref="K55"/>
    </sheetView>
  </sheetViews>
  <sheetFormatPr baseColWidth="8" defaultRowHeight="14.4"/>
  <cols>
    <col width="2.33203125" customWidth="1" min="1" max="1"/>
    <col width="16" bestFit="1" customWidth="1" min="2" max="2"/>
    <col width="8.5546875" bestFit="1" customWidth="1" min="3" max="3"/>
    <col width="16" bestFit="1" customWidth="1" min="5" max="5"/>
    <col width="12.44140625" customWidth="1" min="6" max="6"/>
    <col width="16.6640625" customWidth="1" min="8" max="8"/>
    <col width="10.44140625" customWidth="1" min="9" max="9"/>
    <col width="16" bestFit="1" customWidth="1" min="11" max="11"/>
    <col width="11.109375" customWidth="1" min="12" max="12"/>
  </cols>
  <sheetData>
    <row r="1" ht="15.6" customHeight="1">
      <c r="B1" s="119" t="inlineStr">
        <is>
          <t>Min/Doff</t>
        </is>
      </c>
      <c r="C1" s="101" t="n"/>
      <c r="E1" s="119" t="inlineStr">
        <is>
          <t>Stop %</t>
        </is>
      </c>
      <c r="F1" s="101" t="n"/>
      <c r="H1" s="119" t="inlineStr">
        <is>
          <t>Idle%</t>
        </is>
      </c>
      <c r="I1" s="101" t="n"/>
      <c r="K1" s="119" t="inlineStr">
        <is>
          <t>Eb/100spdle/hour</t>
        </is>
      </c>
      <c r="L1" s="101" t="n"/>
    </row>
    <row r="2" ht="15.6" customHeight="1">
      <c r="B2" s="23" t="inlineStr">
        <is>
          <t>Date &amp; Shift</t>
        </is>
      </c>
      <c r="C2" s="7" t="inlineStr">
        <is>
          <t>Avg Min</t>
        </is>
      </c>
      <c r="E2" s="23" t="inlineStr">
        <is>
          <t>Date &amp; Shift</t>
        </is>
      </c>
      <c r="F2" s="7" t="inlineStr">
        <is>
          <t>Avg Min</t>
        </is>
      </c>
      <c r="H2" s="23" t="inlineStr">
        <is>
          <t>Date &amp; Shift</t>
        </is>
      </c>
      <c r="I2" s="7" t="inlineStr">
        <is>
          <t>Idle%</t>
        </is>
      </c>
      <c r="K2" s="23" t="inlineStr">
        <is>
          <t>Date &amp; Shift</t>
        </is>
      </c>
      <c r="L2" s="119" t="inlineStr">
        <is>
          <t>Eb/100spdle/hour</t>
        </is>
      </c>
      <c r="M2" s="101" t="n"/>
    </row>
    <row r="3" ht="15.6" customHeight="1">
      <c r="B3" s="22" t="inlineStr">
        <is>
          <t>02/03/2024 - S1</t>
        </is>
      </c>
      <c r="C3" s="22" t="n">
        <v>3.9</v>
      </c>
      <c r="E3" s="22" t="inlineStr">
        <is>
          <t>02/03/2024 - S1</t>
        </is>
      </c>
      <c r="F3" s="22" t="n">
        <v>32.92</v>
      </c>
      <c r="H3" s="22" t="inlineStr">
        <is>
          <t>02/03/2024 - S1</t>
        </is>
      </c>
      <c r="I3" s="22" t="n">
        <v>1.38</v>
      </c>
      <c r="K3" s="22" t="inlineStr">
        <is>
          <t>02/03/2024 - S1</t>
        </is>
      </c>
      <c r="L3" s="22" t="n">
        <v>22.46</v>
      </c>
    </row>
    <row r="4" ht="15.6" customHeight="1">
      <c r="B4" s="22" t="inlineStr">
        <is>
          <t>02/03/2024 - S2</t>
        </is>
      </c>
      <c r="C4" s="22" t="n">
        <v>2.9</v>
      </c>
      <c r="E4" s="22" t="inlineStr">
        <is>
          <t>02/03/2024 - S2</t>
        </is>
      </c>
      <c r="F4" s="22" t="n">
        <v>37.85</v>
      </c>
      <c r="H4" s="22" t="inlineStr">
        <is>
          <t>02/03/2024 - S2</t>
        </is>
      </c>
      <c r="I4" s="22" t="n">
        <v>0.76</v>
      </c>
      <c r="K4" s="22" t="inlineStr">
        <is>
          <t>02/03/2024 - S2</t>
        </is>
      </c>
      <c r="L4" s="22" t="n">
        <v>19.76</v>
      </c>
    </row>
    <row r="5" ht="15.6" customHeight="1">
      <c r="B5" s="22" t="inlineStr">
        <is>
          <t>02/03/2024 - S3</t>
        </is>
      </c>
      <c r="C5" s="22" t="n">
        <v>4.1</v>
      </c>
      <c r="E5" s="22" t="inlineStr">
        <is>
          <t>02/03/2024 - S3</t>
        </is>
      </c>
      <c r="F5" s="22" t="n">
        <v>30.88</v>
      </c>
      <c r="H5" s="22" t="inlineStr">
        <is>
          <t>02/03/2024 - S3</t>
        </is>
      </c>
      <c r="I5" s="22" t="n">
        <v>1.23</v>
      </c>
      <c r="K5" s="22" t="inlineStr">
        <is>
          <t>02/03/2024 - S3</t>
        </is>
      </c>
      <c r="L5" s="22" t="n">
        <v>20.43</v>
      </c>
    </row>
    <row r="6" ht="15.6" customHeight="1">
      <c r="B6" s="22" t="inlineStr">
        <is>
          <t>03/03/2024 - S1</t>
        </is>
      </c>
      <c r="C6" s="22" t="n">
        <v>3.8</v>
      </c>
      <c r="E6" s="22" t="inlineStr">
        <is>
          <t>03/03/2024 - S1</t>
        </is>
      </c>
      <c r="F6" s="22" t="n">
        <v>29.28</v>
      </c>
      <c r="H6" s="22" t="inlineStr">
        <is>
          <t>03/03/2024 - S1</t>
        </is>
      </c>
      <c r="I6" s="22" t="n">
        <v>1.89</v>
      </c>
      <c r="K6" s="22" t="inlineStr">
        <is>
          <t>03/03/2024 - S1</t>
        </is>
      </c>
      <c r="L6" s="22" t="n">
        <v>21.11</v>
      </c>
    </row>
    <row r="7" ht="15.6" customHeight="1">
      <c r="B7" s="22" t="inlineStr">
        <is>
          <t>03/03/2024 - S2</t>
        </is>
      </c>
      <c r="C7" s="22" t="n">
        <v>2.8</v>
      </c>
      <c r="E7" s="22" t="inlineStr">
        <is>
          <t>03/03/2024 - S2</t>
        </is>
      </c>
      <c r="F7" s="22" t="n">
        <v>23.76</v>
      </c>
      <c r="H7" s="22" t="inlineStr">
        <is>
          <t>03/03/2024 - S2</t>
        </is>
      </c>
      <c r="I7" s="22" t="n">
        <v>1.43</v>
      </c>
      <c r="K7" s="22" t="inlineStr">
        <is>
          <t>03/03/2024 - S2</t>
        </is>
      </c>
      <c r="L7" s="22" t="n">
        <v>20.97</v>
      </c>
    </row>
    <row r="8" ht="15.6" customHeight="1">
      <c r="B8" s="22" t="inlineStr">
        <is>
          <t>03/03/2024 - S3</t>
        </is>
      </c>
      <c r="C8" s="22" t="n">
        <v>4.4</v>
      </c>
      <c r="E8" s="22" t="inlineStr">
        <is>
          <t>03/03/2024 - S3</t>
        </is>
      </c>
      <c r="F8" s="85" t="n">
        <v>23.18</v>
      </c>
      <c r="H8" s="22" t="inlineStr">
        <is>
          <t>03/03/2024 - S3</t>
        </is>
      </c>
      <c r="I8" s="22" t="n">
        <v>1.72</v>
      </c>
      <c r="K8" s="22" t="inlineStr">
        <is>
          <t>03/03/2024 - S3</t>
        </is>
      </c>
      <c r="L8" s="22" t="n">
        <v>21.21</v>
      </c>
    </row>
    <row r="9" ht="15.6" customHeight="1">
      <c r="B9" s="22" t="inlineStr">
        <is>
          <t>04/03/2024 - S1</t>
        </is>
      </c>
      <c r="C9" s="22" t="n">
        <v>4.1</v>
      </c>
      <c r="E9" s="22" t="inlineStr">
        <is>
          <t>04/03/2024 - S1</t>
        </is>
      </c>
      <c r="F9" s="22" t="n">
        <v>22.74</v>
      </c>
      <c r="H9" s="22" t="inlineStr">
        <is>
          <t>04/03/2024 - S1</t>
        </is>
      </c>
      <c r="I9" s="22" t="n">
        <v>2.54</v>
      </c>
      <c r="K9" s="22" t="inlineStr">
        <is>
          <t>04/03/2024 - S1</t>
        </is>
      </c>
      <c r="L9" s="22" t="n">
        <v>22.84</v>
      </c>
    </row>
    <row r="10" ht="15.6" customHeight="1">
      <c r="B10" s="22" t="inlineStr">
        <is>
          <t>04/03/2024 - S2</t>
        </is>
      </c>
      <c r="C10" s="22" t="n">
        <v>2.9</v>
      </c>
      <c r="E10" s="22" t="inlineStr">
        <is>
          <t>04/03/2024 - S2</t>
        </is>
      </c>
      <c r="F10" s="22" t="n">
        <v>24.96</v>
      </c>
      <c r="H10" s="22" t="inlineStr">
        <is>
          <t>04/03/2024 - S2</t>
        </is>
      </c>
      <c r="I10" s="22" t="n">
        <v>1.68</v>
      </c>
      <c r="K10" s="22" t="inlineStr">
        <is>
          <t>04/03/2024 - S2</t>
        </is>
      </c>
      <c r="L10" s="22" t="n">
        <v>23.76</v>
      </c>
    </row>
    <row r="11" ht="15.6" customHeight="1">
      <c r="B11" s="22" t="inlineStr">
        <is>
          <t>04/03/2024 - S3</t>
        </is>
      </c>
      <c r="C11" s="22" t="n">
        <v>4.1</v>
      </c>
      <c r="E11" s="22" t="inlineStr">
        <is>
          <t>04/03/2024 - S3</t>
        </is>
      </c>
      <c r="F11" s="22" t="n">
        <v>23.06</v>
      </c>
      <c r="H11" s="22" t="inlineStr">
        <is>
          <t>04/03/2024 - S3</t>
        </is>
      </c>
      <c r="I11" s="22" t="n">
        <v>1.59</v>
      </c>
      <c r="K11" s="22" t="inlineStr">
        <is>
          <t>04/03/2024 - S3</t>
        </is>
      </c>
      <c r="L11" s="22" t="n">
        <v>20.54</v>
      </c>
    </row>
    <row r="12" ht="15.6" customHeight="1">
      <c r="B12" s="22" t="inlineStr">
        <is>
          <t>05/03/2024 - S1</t>
        </is>
      </c>
      <c r="C12" s="22" t="n">
        <v>4.4</v>
      </c>
      <c r="E12" s="22" t="inlineStr">
        <is>
          <t>05/03/2024 - S1</t>
        </is>
      </c>
      <c r="F12" s="22" t="n">
        <v>22.35</v>
      </c>
      <c r="H12" s="22" t="inlineStr">
        <is>
          <t>05/03/2024 - S1</t>
        </is>
      </c>
      <c r="I12" s="22" t="n">
        <v>2.91</v>
      </c>
      <c r="K12" s="22" t="inlineStr">
        <is>
          <t>05/03/2024 - S1</t>
        </is>
      </c>
      <c r="L12" s="22" t="n">
        <v>22.93</v>
      </c>
    </row>
    <row r="13" ht="15.6" customHeight="1">
      <c r="B13" s="22" t="inlineStr">
        <is>
          <t>05/03/2024 - S2</t>
        </is>
      </c>
      <c r="C13" s="22" t="n">
        <v>3.2</v>
      </c>
      <c r="E13" s="22" t="inlineStr">
        <is>
          <t>05/03/2024 - S2</t>
        </is>
      </c>
      <c r="F13" s="22" t="n">
        <v>22.36</v>
      </c>
      <c r="H13" s="22" t="inlineStr">
        <is>
          <t>05/03/2024 - S2</t>
        </is>
      </c>
      <c r="I13" s="22" t="n">
        <v>1.89</v>
      </c>
      <c r="K13" s="22" t="inlineStr">
        <is>
          <t>05/03/2024 - S2</t>
        </is>
      </c>
      <c r="L13" s="22" t="n">
        <v>21.64</v>
      </c>
    </row>
    <row r="14" ht="15.6" customHeight="1">
      <c r="B14" s="22" t="inlineStr">
        <is>
          <t>05/03/2024 - S3</t>
        </is>
      </c>
      <c r="C14" s="22" t="n">
        <v>3.1</v>
      </c>
      <c r="E14" s="22" t="inlineStr">
        <is>
          <t>05/03/2024 - S3</t>
        </is>
      </c>
      <c r="F14" s="22" t="n">
        <v>27.65</v>
      </c>
      <c r="H14" s="22" t="inlineStr">
        <is>
          <t>05/03/2024 - S3</t>
        </is>
      </c>
      <c r="I14" s="22" t="n">
        <v>1.59</v>
      </c>
      <c r="K14" s="22" t="inlineStr">
        <is>
          <t>05/03/2024 - S3</t>
        </is>
      </c>
      <c r="L14" s="22" t="n">
        <v>22.86</v>
      </c>
    </row>
    <row r="15" ht="15.6" customHeight="1">
      <c r="B15" s="22" t="inlineStr">
        <is>
          <t>06/03/2024 - S1</t>
        </is>
      </c>
      <c r="C15" s="22" t="n">
        <v>4.2</v>
      </c>
      <c r="E15" s="22" t="inlineStr">
        <is>
          <t>06/03/2024 - S1</t>
        </is>
      </c>
      <c r="F15" s="22" t="n">
        <v>21.43</v>
      </c>
      <c r="H15" s="22" t="inlineStr">
        <is>
          <t>06/03/2024 - S1</t>
        </is>
      </c>
      <c r="I15" s="22" t="n">
        <v>1.77</v>
      </c>
      <c r="K15" s="22" t="inlineStr">
        <is>
          <t>06/03/2024 - S1</t>
        </is>
      </c>
      <c r="L15" s="22" t="n">
        <v>23.09</v>
      </c>
    </row>
    <row r="16" ht="15.6" customHeight="1">
      <c r="B16" s="22" t="inlineStr">
        <is>
          <t>06/03/2024 - S2</t>
        </is>
      </c>
      <c r="C16" s="22" t="n">
        <v>2.7</v>
      </c>
      <c r="E16" s="22" t="inlineStr">
        <is>
          <t>06/03/2024 - S2</t>
        </is>
      </c>
      <c r="F16" s="22" t="n">
        <v>24.12</v>
      </c>
      <c r="H16" s="22" t="inlineStr">
        <is>
          <t>06/03/2024 - S2</t>
        </is>
      </c>
      <c r="I16" s="22" t="n">
        <v>1.59</v>
      </c>
      <c r="K16" s="22" t="inlineStr">
        <is>
          <t>06/03/2024 - S2</t>
        </is>
      </c>
      <c r="L16" s="22" t="n">
        <v>22.12</v>
      </c>
    </row>
    <row r="17" ht="15.6" customHeight="1">
      <c r="B17" s="22" t="inlineStr">
        <is>
          <t>06/03/2024 - S3</t>
        </is>
      </c>
      <c r="C17" s="22" t="n">
        <v>4</v>
      </c>
      <c r="E17" s="22" t="inlineStr">
        <is>
          <t>06/03/2024 - S3</t>
        </is>
      </c>
      <c r="F17" s="22" t="n">
        <v>23.89</v>
      </c>
      <c r="H17" s="22" t="inlineStr">
        <is>
          <t>06/03/2024 - S3</t>
        </is>
      </c>
      <c r="I17" s="22" t="n">
        <v>1.98</v>
      </c>
      <c r="K17" s="22" t="inlineStr">
        <is>
          <t>06/03/2024 - S3</t>
        </is>
      </c>
      <c r="L17" s="22" t="n">
        <v>22.87</v>
      </c>
    </row>
    <row r="18" ht="15.6" customHeight="1">
      <c r="B18" s="22" t="inlineStr">
        <is>
          <t>07/03/2024 - S1</t>
        </is>
      </c>
      <c r="C18" s="31" t="n">
        <v>4.8</v>
      </c>
      <c r="E18" s="22" t="inlineStr">
        <is>
          <t>07/03/2024 - S1</t>
        </is>
      </c>
      <c r="F18" s="22" t="n">
        <v>22.52</v>
      </c>
      <c r="H18" s="22" t="inlineStr">
        <is>
          <t>07/03/2024 - S1</t>
        </is>
      </c>
      <c r="I18" s="31" t="n">
        <v>2.95</v>
      </c>
      <c r="K18" s="22" t="inlineStr">
        <is>
          <t>07/03/2024 - S1</t>
        </is>
      </c>
      <c r="L18" s="31" t="n">
        <v>23.81</v>
      </c>
    </row>
    <row r="19" ht="15.6" customHeight="1">
      <c r="B19" s="22" t="inlineStr">
        <is>
          <t>07/03/2024 - S2</t>
        </is>
      </c>
      <c r="C19" s="22" t="n">
        <v>3.7</v>
      </c>
      <c r="E19" s="22" t="inlineStr">
        <is>
          <t>07/03/2024 - S2</t>
        </is>
      </c>
      <c r="F19" s="22" t="n">
        <v>24.82</v>
      </c>
      <c r="H19" s="22" t="inlineStr">
        <is>
          <t>07/03/2024 - S2</t>
        </is>
      </c>
      <c r="I19" s="22" t="n">
        <v>2.46</v>
      </c>
      <c r="K19" s="22" t="inlineStr">
        <is>
          <t>07/03/2024 - S2</t>
        </is>
      </c>
      <c r="L19" s="22" t="n">
        <v>23.76</v>
      </c>
    </row>
    <row r="20" ht="15.6" customHeight="1">
      <c r="B20" s="22" t="inlineStr">
        <is>
          <t>07/03/2024 - S3</t>
        </is>
      </c>
      <c r="C20" s="22" t="n">
        <v>2.7</v>
      </c>
      <c r="E20" s="22" t="inlineStr">
        <is>
          <t>07/03/2024 - S3</t>
        </is>
      </c>
      <c r="F20" s="22" t="n">
        <v>27.14</v>
      </c>
      <c r="H20" s="22" t="inlineStr">
        <is>
          <t>07/03/2024 - S3</t>
        </is>
      </c>
      <c r="I20" s="22" t="n">
        <v>1.87</v>
      </c>
      <c r="K20" s="22" t="inlineStr">
        <is>
          <t>07/03/2024 - S3</t>
        </is>
      </c>
      <c r="L20" s="22" t="n">
        <v>20.51</v>
      </c>
    </row>
    <row r="21" ht="15.6" customHeight="1">
      <c r="B21" s="22" t="inlineStr">
        <is>
          <t>09/03/2024 - S1</t>
        </is>
      </c>
      <c r="C21" s="22" t="n">
        <v>3.6</v>
      </c>
      <c r="E21" s="22" t="inlineStr">
        <is>
          <t>09/03/2024 - S1</t>
        </is>
      </c>
      <c r="F21" s="22" t="n">
        <v>27.02</v>
      </c>
      <c r="H21" s="22" t="inlineStr">
        <is>
          <t>09/03/2024 - S1</t>
        </is>
      </c>
      <c r="I21" s="22" t="n">
        <v>1.91</v>
      </c>
      <c r="K21" s="22" t="inlineStr">
        <is>
          <t>09/03/2024 - S1</t>
        </is>
      </c>
      <c r="L21" s="22" t="n">
        <v>20.55</v>
      </c>
    </row>
    <row r="22" ht="15.6" customHeight="1">
      <c r="B22" s="22" t="inlineStr">
        <is>
          <t>09/03/2024 - S2</t>
        </is>
      </c>
      <c r="C22" s="31" t="n">
        <v>4.2</v>
      </c>
      <c r="E22" s="22" t="inlineStr">
        <is>
          <t>09/03/2024 - S2</t>
        </is>
      </c>
      <c r="F22" s="31" t="n">
        <v>22.33</v>
      </c>
      <c r="H22" s="22" t="inlineStr">
        <is>
          <t>09/03/2024 - S2</t>
        </is>
      </c>
      <c r="I22" s="31" t="n">
        <v>2.19</v>
      </c>
      <c r="K22" s="22" t="inlineStr">
        <is>
          <t>09/03/2024 - S2</t>
        </is>
      </c>
      <c r="L22" s="31" t="n">
        <v>23.5</v>
      </c>
    </row>
    <row r="23" ht="15.6" customHeight="1">
      <c r="B23" s="22" t="inlineStr">
        <is>
          <t>09/03/2024 - S3</t>
        </is>
      </c>
      <c r="C23" s="31" t="n">
        <v>3.3</v>
      </c>
      <c r="E23" s="22" t="inlineStr">
        <is>
          <t>09/03/2024 - S3</t>
        </is>
      </c>
      <c r="F23" s="31" t="n">
        <v>32.84</v>
      </c>
      <c r="H23" s="22" t="inlineStr">
        <is>
          <t>09/03/2024 - S3</t>
        </is>
      </c>
      <c r="I23" s="31" t="n">
        <v>1.86</v>
      </c>
      <c r="K23" s="22" t="inlineStr">
        <is>
          <t>09/03/2024 - S3</t>
        </is>
      </c>
      <c r="L23" s="31" t="n">
        <v>21.45</v>
      </c>
    </row>
    <row r="24" ht="15.6" customHeight="1">
      <c r="B24" s="22" t="inlineStr">
        <is>
          <t>10/03/2024 - S1</t>
        </is>
      </c>
      <c r="C24" s="31" t="n">
        <v>4.5</v>
      </c>
      <c r="E24" s="22" t="inlineStr">
        <is>
          <t>10/03/2024 - S1</t>
        </is>
      </c>
      <c r="F24" s="31" t="n">
        <v>27.33</v>
      </c>
      <c r="H24" s="22" t="inlineStr">
        <is>
          <t>10/03/2024 - S1</t>
        </is>
      </c>
      <c r="I24" s="31" t="n">
        <v>2.14</v>
      </c>
      <c r="K24" s="22" t="inlineStr">
        <is>
          <t>10/03/2024 - S1</t>
        </is>
      </c>
      <c r="L24" s="31" t="n">
        <v>22.44</v>
      </c>
    </row>
    <row r="25" ht="15.6" customHeight="1">
      <c r="B25" s="22" t="inlineStr">
        <is>
          <t>10/03/2024 - S2</t>
        </is>
      </c>
      <c r="C25" s="31" t="n">
        <v>4.2</v>
      </c>
      <c r="E25" s="22" t="inlineStr">
        <is>
          <t>10/03/2024 - S2</t>
        </is>
      </c>
      <c r="F25" s="31" t="n">
        <v>21.9</v>
      </c>
      <c r="H25" s="22" t="inlineStr">
        <is>
          <t>10/03/2024 - S2</t>
        </is>
      </c>
      <c r="I25" s="31" t="n">
        <v>2.02</v>
      </c>
      <c r="K25" s="22" t="inlineStr">
        <is>
          <t>10/03/2024 - S2</t>
        </is>
      </c>
      <c r="L25" s="31" t="n">
        <v>19.45</v>
      </c>
    </row>
    <row r="26" ht="15.6" customHeight="1">
      <c r="B26" s="22" t="inlineStr">
        <is>
          <t>10/03/2024 - S3</t>
        </is>
      </c>
      <c r="C26" s="31" t="n">
        <v>5.7</v>
      </c>
      <c r="E26" s="22" t="inlineStr">
        <is>
          <t>10/03/2024 - S3</t>
        </is>
      </c>
      <c r="F26" s="31" t="n">
        <v>23.18</v>
      </c>
      <c r="H26" s="22" t="inlineStr">
        <is>
          <t>10/03/2024 - S3</t>
        </is>
      </c>
      <c r="I26" s="31" t="n">
        <v>2.33</v>
      </c>
      <c r="K26" s="22" t="inlineStr">
        <is>
          <t>10/03/2024 - S3</t>
        </is>
      </c>
      <c r="L26" s="31" t="n">
        <v>19.01</v>
      </c>
    </row>
    <row r="27" ht="15.6" customHeight="1">
      <c r="B27" s="22" t="inlineStr">
        <is>
          <t>11/03/2024 - S1</t>
        </is>
      </c>
      <c r="C27" s="31" t="n">
        <v>4.1</v>
      </c>
      <c r="E27" s="22" t="inlineStr">
        <is>
          <t>11/03/2024 - S1</t>
        </is>
      </c>
      <c r="F27" s="31" t="n">
        <v>22.04</v>
      </c>
      <c r="H27" s="22" t="inlineStr">
        <is>
          <t>11/03/2024 - S1</t>
        </is>
      </c>
      <c r="I27" s="31" t="n">
        <v>2.37</v>
      </c>
      <c r="K27" s="22" t="inlineStr">
        <is>
          <t>11/03/2024 - S1</t>
        </is>
      </c>
      <c r="L27" s="31" t="n">
        <v>19.97</v>
      </c>
    </row>
    <row r="28" ht="15.6" customHeight="1">
      <c r="B28" s="22" t="inlineStr">
        <is>
          <t>11/03/2024 - S2</t>
        </is>
      </c>
      <c r="C28" s="31" t="n">
        <v>2.7</v>
      </c>
      <c r="E28" s="22" t="inlineStr">
        <is>
          <t>11/03/2024 - S2</t>
        </is>
      </c>
      <c r="F28" s="31" t="n">
        <v>27.48</v>
      </c>
      <c r="H28" s="22" t="inlineStr">
        <is>
          <t>11/03/2024 - S2</t>
        </is>
      </c>
      <c r="I28" s="31" t="n">
        <v>1.75</v>
      </c>
      <c r="K28" s="22" t="inlineStr">
        <is>
          <t>11/03/2024 - S2</t>
        </is>
      </c>
      <c r="L28" s="31" t="n">
        <v>21.13</v>
      </c>
    </row>
    <row r="29" ht="15.6" customHeight="1">
      <c r="B29" s="22" t="inlineStr">
        <is>
          <t>11/03/2024 - S3</t>
        </is>
      </c>
      <c r="C29" s="31" t="n">
        <v>2.8</v>
      </c>
      <c r="E29" s="22" t="inlineStr">
        <is>
          <t>11/03/2024 - S3</t>
        </is>
      </c>
      <c r="F29" s="31" t="n">
        <v>27.27</v>
      </c>
      <c r="H29" s="22" t="inlineStr">
        <is>
          <t>11/03/2024 - S3</t>
        </is>
      </c>
      <c r="I29" s="31" t="n">
        <v>2.16</v>
      </c>
      <c r="K29" s="22" t="inlineStr">
        <is>
          <t>11/03/2024 - S3</t>
        </is>
      </c>
      <c r="L29" s="31" t="n">
        <v>21.19</v>
      </c>
    </row>
    <row r="30" ht="15.6" customHeight="1">
      <c r="B30" s="22" t="inlineStr">
        <is>
          <t>12/03/2024 - S1</t>
        </is>
      </c>
      <c r="C30" s="31" t="n">
        <v>4.7</v>
      </c>
      <c r="E30" s="22" t="inlineStr">
        <is>
          <t>12/03/2024 - S1</t>
        </is>
      </c>
      <c r="F30" s="31" t="n">
        <v>21.38</v>
      </c>
      <c r="H30" s="22" t="inlineStr">
        <is>
          <t>12/03/2024 - S1</t>
        </is>
      </c>
      <c r="I30" s="31" t="n">
        <v>2.24</v>
      </c>
      <c r="K30" s="22" t="inlineStr">
        <is>
          <t>12/03/2024 - S1</t>
        </is>
      </c>
      <c r="L30" s="31" t="n">
        <v>21.39</v>
      </c>
    </row>
    <row r="31" ht="15.6" customHeight="1">
      <c r="B31" s="22" t="inlineStr">
        <is>
          <t>12/03/2024 - S2</t>
        </is>
      </c>
      <c r="C31" s="31" t="n">
        <v>3.1</v>
      </c>
      <c r="E31" s="22" t="inlineStr">
        <is>
          <t>12/03/2024 - S2</t>
        </is>
      </c>
      <c r="F31" s="31" t="n">
        <v>30.08</v>
      </c>
      <c r="H31" s="22" t="inlineStr">
        <is>
          <t>12/03/2024 - S2</t>
        </is>
      </c>
      <c r="I31" s="31" t="n">
        <v>2.3</v>
      </c>
      <c r="K31" s="22" t="inlineStr">
        <is>
          <t>12/03/2024 - S2</t>
        </is>
      </c>
      <c r="L31" s="31" t="n">
        <v>21.23</v>
      </c>
    </row>
    <row r="32" ht="15.6" customHeight="1">
      <c r="B32" s="22" t="inlineStr">
        <is>
          <t>12/03/2024 - S3</t>
        </is>
      </c>
      <c r="C32" s="31" t="n">
        <v>2.6</v>
      </c>
      <c r="E32" s="22" t="inlineStr">
        <is>
          <t>12/03/2024 - S3</t>
        </is>
      </c>
      <c r="F32" s="31" t="n">
        <v>25.44</v>
      </c>
      <c r="H32" s="22" t="inlineStr">
        <is>
          <t>12/03/2024 - S3</t>
        </is>
      </c>
      <c r="I32" s="31" t="n">
        <v>2.01</v>
      </c>
      <c r="K32" s="22" t="inlineStr">
        <is>
          <t>12/03/2024 - S3</t>
        </is>
      </c>
      <c r="L32" s="31" t="n">
        <v>18.6</v>
      </c>
    </row>
    <row r="33" ht="15.6" customHeight="1">
      <c r="B33" s="22" t="inlineStr">
        <is>
          <t>13/03/2024 - S1</t>
        </is>
      </c>
      <c r="C33" s="31" t="n">
        <v>5.8</v>
      </c>
      <c r="E33" s="22" t="inlineStr">
        <is>
          <t>13/03/2024 - S1</t>
        </is>
      </c>
      <c r="F33" s="31" t="n">
        <v>16.87</v>
      </c>
      <c r="H33" s="22" t="inlineStr">
        <is>
          <t>13/03/2024 - S1</t>
        </is>
      </c>
      <c r="I33" s="31" t="n">
        <v>2.95</v>
      </c>
      <c r="K33" s="22" t="inlineStr">
        <is>
          <t>13/03/2024 - S1</t>
        </is>
      </c>
      <c r="L33" s="31" t="n">
        <v>23.02</v>
      </c>
    </row>
    <row r="34" ht="15.6" customHeight="1">
      <c r="B34" s="22" t="inlineStr">
        <is>
          <t>13/03/2024 - S2</t>
        </is>
      </c>
      <c r="C34" s="31" t="n">
        <v>5.3</v>
      </c>
      <c r="E34" s="22" t="inlineStr">
        <is>
          <t>13/03/2024 - S2</t>
        </is>
      </c>
      <c r="F34" s="31" t="n">
        <v>20.44</v>
      </c>
      <c r="H34" s="22" t="inlineStr">
        <is>
          <t>13/03/2024 - S2</t>
        </is>
      </c>
      <c r="I34" s="31" t="n">
        <v>2.93</v>
      </c>
      <c r="K34" s="22" t="inlineStr">
        <is>
          <t>13/03/2024 - S2</t>
        </is>
      </c>
      <c r="L34" s="31" t="n">
        <v>23.33</v>
      </c>
    </row>
    <row r="35" ht="15.6" customHeight="1">
      <c r="B35" s="22" t="inlineStr">
        <is>
          <t>13/03/2024 - S3</t>
        </is>
      </c>
      <c r="C35" s="31" t="n">
        <v>2.7</v>
      </c>
      <c r="E35" s="22" t="inlineStr">
        <is>
          <t>13/03/2024 - S3</t>
        </is>
      </c>
      <c r="F35" s="31" t="n">
        <v>22.22</v>
      </c>
      <c r="H35" s="22" t="inlineStr">
        <is>
          <t>13/03/2024 - S3</t>
        </is>
      </c>
      <c r="I35" s="31" t="n">
        <v>2.84</v>
      </c>
      <c r="K35" s="22" t="inlineStr">
        <is>
          <t>13/03/2024 - S3</t>
        </is>
      </c>
      <c r="L35" s="31" t="n">
        <v>25.24</v>
      </c>
    </row>
    <row r="36">
      <c r="B36" t="inlineStr">
        <is>
          <t>18/03/2024 - S1</t>
        </is>
      </c>
      <c r="C36" t="n">
        <v>5.3</v>
      </c>
      <c r="E36" t="inlineStr">
        <is>
          <t>18/03/2024 - S1</t>
        </is>
      </c>
      <c r="F36" t="n">
        <v>17.61</v>
      </c>
      <c r="H36" t="inlineStr">
        <is>
          <t>18/03/2024 - S1</t>
        </is>
      </c>
      <c r="I36" t="n">
        <v>2.84</v>
      </c>
      <c r="K36" t="inlineStr">
        <is>
          <t>18/03/2024 - S1</t>
        </is>
      </c>
      <c r="L36" t="n">
        <v>26.45</v>
      </c>
    </row>
    <row r="37">
      <c r="B37" t="inlineStr">
        <is>
          <t>18/03/2024 - S2</t>
        </is>
      </c>
      <c r="C37" t="n">
        <v>3.1</v>
      </c>
      <c r="E37" t="inlineStr">
        <is>
          <t>18/03/2024 - S2</t>
        </is>
      </c>
      <c r="F37" t="n">
        <v>30.38</v>
      </c>
      <c r="H37" t="inlineStr">
        <is>
          <t>18/03/2024 - S2</t>
        </is>
      </c>
      <c r="I37" t="n">
        <v>3.31</v>
      </c>
      <c r="K37" t="inlineStr">
        <is>
          <t>18/03/2024 - S2</t>
        </is>
      </c>
      <c r="L37" t="n">
        <v>26.73</v>
      </c>
    </row>
    <row r="38">
      <c r="B38" t="inlineStr">
        <is>
          <t>18/03/2024 - S3</t>
        </is>
      </c>
      <c r="C38" t="n">
        <v>4.1</v>
      </c>
      <c r="E38" t="inlineStr">
        <is>
          <t>18/03/2024 - S3</t>
        </is>
      </c>
      <c r="F38" t="n">
        <v>23.56</v>
      </c>
      <c r="H38" t="inlineStr">
        <is>
          <t>18/03/2024 - S3</t>
        </is>
      </c>
      <c r="I38" t="n">
        <v>2.29</v>
      </c>
      <c r="K38" t="inlineStr">
        <is>
          <t>18/03/2024 - S3</t>
        </is>
      </c>
      <c r="L38" t="n">
        <v>21.62</v>
      </c>
    </row>
    <row r="39">
      <c r="B39" t="inlineStr">
        <is>
          <t>19/03/2024 - S1</t>
        </is>
      </c>
      <c r="C39" t="n">
        <v>5</v>
      </c>
      <c r="E39" t="inlineStr">
        <is>
          <t>19/03/2024 - S1</t>
        </is>
      </c>
      <c r="F39" t="n">
        <v>21.17</v>
      </c>
      <c r="H39" t="inlineStr">
        <is>
          <t>19/03/2024 - S1</t>
        </is>
      </c>
      <c r="I39" t="n">
        <v>2.64</v>
      </c>
      <c r="K39" t="inlineStr">
        <is>
          <t>19/03/2024 - S1</t>
        </is>
      </c>
      <c r="L39" t="n">
        <v>22.74</v>
      </c>
    </row>
    <row r="40">
      <c r="B40" t="inlineStr">
        <is>
          <t>19/03/2024 - S2</t>
        </is>
      </c>
      <c r="C40" t="n">
        <v>3.1</v>
      </c>
      <c r="E40" t="inlineStr">
        <is>
          <t>19/03/2024 - S2</t>
        </is>
      </c>
      <c r="F40" t="n">
        <v>28.92</v>
      </c>
      <c r="H40" t="inlineStr">
        <is>
          <t>19/03/2024 - S2</t>
        </is>
      </c>
      <c r="I40" t="n">
        <v>3.92</v>
      </c>
      <c r="K40" t="inlineStr">
        <is>
          <t>19/03/2024 - S2</t>
        </is>
      </c>
      <c r="L40" t="n">
        <v>25.28</v>
      </c>
    </row>
    <row r="41">
      <c r="B41" t="inlineStr">
        <is>
          <t>19/03/2024 - S3</t>
        </is>
      </c>
      <c r="C41" t="n">
        <v>3.2</v>
      </c>
      <c r="E41" t="inlineStr">
        <is>
          <t>19/03/2024 - S3</t>
        </is>
      </c>
      <c r="F41" t="n">
        <v>25.77</v>
      </c>
      <c r="H41" t="inlineStr">
        <is>
          <t>19/03/2024 - S3</t>
        </is>
      </c>
      <c r="I41" t="n">
        <v>2.95</v>
      </c>
      <c r="K41" t="inlineStr">
        <is>
          <t>19/03/2024 - S3</t>
        </is>
      </c>
      <c r="L41" t="n">
        <v>21.23</v>
      </c>
    </row>
    <row r="42">
      <c r="B42" t="inlineStr">
        <is>
          <t>20/03/2024 - S1</t>
        </is>
      </c>
      <c r="C42" t="n">
        <v>3.8</v>
      </c>
      <c r="E42" t="inlineStr">
        <is>
          <t>20/03/2024 - S1</t>
        </is>
      </c>
      <c r="F42" t="n">
        <v>23.05</v>
      </c>
      <c r="H42" t="inlineStr">
        <is>
          <t>20/03/2024 - S1</t>
        </is>
      </c>
      <c r="I42" t="n">
        <v>4.28</v>
      </c>
      <c r="K42" t="inlineStr">
        <is>
          <t>20/03/2024 - S1</t>
        </is>
      </c>
      <c r="L42" t="n">
        <v>24.15</v>
      </c>
    </row>
    <row r="43">
      <c r="B43" t="inlineStr">
        <is>
          <t>20/03/2024 - S2</t>
        </is>
      </c>
      <c r="C43" t="n">
        <v>2.6</v>
      </c>
      <c r="E43" t="inlineStr">
        <is>
          <t>20/03/2024 - S2</t>
        </is>
      </c>
      <c r="F43" t="n">
        <v>30.16</v>
      </c>
      <c r="H43" t="inlineStr">
        <is>
          <t>20/03/2024 - S2</t>
        </is>
      </c>
      <c r="I43" t="n">
        <v>4.38</v>
      </c>
      <c r="K43" t="inlineStr">
        <is>
          <t>20/03/2024 - S2</t>
        </is>
      </c>
      <c r="L43" t="n">
        <v>24.6</v>
      </c>
    </row>
    <row r="44">
      <c r="B44" t="inlineStr">
        <is>
          <t>21/03/2024 - S1</t>
        </is>
      </c>
      <c r="C44" t="n">
        <v>3.6</v>
      </c>
      <c r="E44" t="inlineStr">
        <is>
          <t>21/03/2024 - S1</t>
        </is>
      </c>
      <c r="F44" t="n">
        <v>20.73</v>
      </c>
      <c r="H44" t="inlineStr">
        <is>
          <t>21/03/2024 - S1</t>
        </is>
      </c>
      <c r="I44" t="n">
        <v>4.39</v>
      </c>
      <c r="K44" t="inlineStr">
        <is>
          <t>21/03/2024 - S1</t>
        </is>
      </c>
      <c r="L44" t="n">
        <v>23.72</v>
      </c>
    </row>
    <row r="45">
      <c r="B45" t="inlineStr">
        <is>
          <t>21/03/2024 - S2</t>
        </is>
      </c>
      <c r="C45" t="n">
        <v>2.6</v>
      </c>
      <c r="E45" t="inlineStr">
        <is>
          <t>21/03/2024 - S2</t>
        </is>
      </c>
      <c r="F45" t="n">
        <v>29.77</v>
      </c>
      <c r="H45" t="inlineStr">
        <is>
          <t>21/03/2024 - S2</t>
        </is>
      </c>
      <c r="I45" t="n">
        <v>2.71</v>
      </c>
      <c r="K45" t="inlineStr">
        <is>
          <t>21/03/2024 - S2</t>
        </is>
      </c>
      <c r="L45" t="n">
        <v>23.04</v>
      </c>
    </row>
    <row r="46">
      <c r="B46" t="inlineStr">
        <is>
          <t>21/03/2024 - S3</t>
        </is>
      </c>
      <c r="C46" t="n">
        <v>2.8</v>
      </c>
      <c r="E46" t="inlineStr">
        <is>
          <t>21/03/2024 - S3</t>
        </is>
      </c>
      <c r="F46" t="n">
        <v>25.98</v>
      </c>
      <c r="H46" t="inlineStr">
        <is>
          <t>21/03/2024 - S3</t>
        </is>
      </c>
      <c r="I46" t="n">
        <v>2.85</v>
      </c>
      <c r="K46" t="inlineStr">
        <is>
          <t>21/03/2024 - S3</t>
        </is>
      </c>
      <c r="L46" t="n">
        <v>22.19</v>
      </c>
    </row>
    <row r="47">
      <c r="B47" t="inlineStr">
        <is>
          <t>22/03/2024 - S1</t>
        </is>
      </c>
      <c r="C47" t="n">
        <v>6.7</v>
      </c>
      <c r="E47" t="inlineStr">
        <is>
          <t>22/03/2024 - S1</t>
        </is>
      </c>
      <c r="F47" t="n">
        <v>94.93000000000001</v>
      </c>
      <c r="H47" t="inlineStr">
        <is>
          <t>22/03/2024 - S1</t>
        </is>
      </c>
      <c r="I47" t="n">
        <v>0.07000000000000001</v>
      </c>
      <c r="K47" t="inlineStr">
        <is>
          <t>22/03/2024 - S1</t>
        </is>
      </c>
      <c r="L47" t="n">
        <v>27.22</v>
      </c>
    </row>
    <row r="48">
      <c r="B48" t="inlineStr">
        <is>
          <t>23/03/2024 - S1</t>
        </is>
      </c>
      <c r="C48" t="n">
        <v>2.7</v>
      </c>
      <c r="E48" t="inlineStr">
        <is>
          <t>23/03/2024 - S1</t>
        </is>
      </c>
      <c r="F48" t="n">
        <v>58.44</v>
      </c>
      <c r="H48" t="inlineStr">
        <is>
          <t>23/03/2024 - S1</t>
        </is>
      </c>
      <c r="I48" t="n">
        <v>0.62</v>
      </c>
      <c r="K48" t="inlineStr">
        <is>
          <t>23/03/2024 - S1</t>
        </is>
      </c>
      <c r="L48" t="n">
        <v>22.38</v>
      </c>
    </row>
    <row r="49">
      <c r="B49" t="inlineStr">
        <is>
          <t>23/03/2024 - S2</t>
        </is>
      </c>
      <c r="C49" t="n">
        <v>2.7</v>
      </c>
      <c r="E49" t="inlineStr">
        <is>
          <t>23/03/2024 - S2</t>
        </is>
      </c>
      <c r="F49" t="n">
        <v>63.51</v>
      </c>
      <c r="H49" t="inlineStr">
        <is>
          <t>23/03/2024 - S2</t>
        </is>
      </c>
      <c r="I49" t="n">
        <v>1.3</v>
      </c>
      <c r="K49" t="inlineStr">
        <is>
          <t>23/03/2024 - S2</t>
        </is>
      </c>
      <c r="L49" t="n">
        <v>27.59</v>
      </c>
    </row>
    <row r="50">
      <c r="B50" t="inlineStr">
        <is>
          <t>23/03/2024 - S3</t>
        </is>
      </c>
      <c r="C50" t="n">
        <v>2.8</v>
      </c>
      <c r="E50" t="inlineStr">
        <is>
          <t>23/03/2024 - S3</t>
        </is>
      </c>
      <c r="F50" t="n">
        <v>64.02</v>
      </c>
      <c r="H50" t="inlineStr">
        <is>
          <t>23/03/2024 - S3</t>
        </is>
      </c>
      <c r="I50" t="n">
        <v>0.65</v>
      </c>
      <c r="K50" t="inlineStr">
        <is>
          <t>23/03/2024 - S3</t>
        </is>
      </c>
      <c r="L50" t="n">
        <v>21.9</v>
      </c>
    </row>
    <row r="51">
      <c r="B51" t="inlineStr">
        <is>
          <t>24/03/2024 - S1</t>
        </is>
      </c>
      <c r="C51" t="n">
        <v>2.7</v>
      </c>
      <c r="E51" t="inlineStr">
        <is>
          <t>24/03/2024 - S1</t>
        </is>
      </c>
      <c r="F51" t="n">
        <v>63.32</v>
      </c>
      <c r="H51" t="inlineStr">
        <is>
          <t>24/03/2024 - S1</t>
        </is>
      </c>
      <c r="I51" t="n">
        <v>0.53</v>
      </c>
      <c r="K51" t="inlineStr">
        <is>
          <t>24/03/2024 - S1</t>
        </is>
      </c>
      <c r="L51" t="n">
        <v>21.97</v>
      </c>
    </row>
    <row r="52">
      <c r="K52" t="inlineStr">
        <is>
          <t>18/03/2024 - S1</t>
        </is>
      </c>
      <c r="L52" t="n">
        <v>26.45</v>
      </c>
    </row>
    <row r="53">
      <c r="K53" t="inlineStr">
        <is>
          <t>18/03/2024 - S2</t>
        </is>
      </c>
      <c r="L53" t="n">
        <v>26.73</v>
      </c>
    </row>
    <row r="54">
      <c r="K54" t="inlineStr">
        <is>
          <t>18/03/2024 - S3</t>
        </is>
      </c>
      <c r="L54" t="n">
        <v>21.62</v>
      </c>
    </row>
    <row r="55">
      <c r="K55" t="inlineStr">
        <is>
          <t>19/03/2024 - S1</t>
        </is>
      </c>
      <c r="L55" t="n">
        <v>22.74</v>
      </c>
    </row>
    <row r="56">
      <c r="K56" t="inlineStr">
        <is>
          <t>19/03/2024 - S2</t>
        </is>
      </c>
      <c r="L56" t="n">
        <v>25.28</v>
      </c>
    </row>
    <row r="57">
      <c r="K57" t="inlineStr">
        <is>
          <t>19/03/2024 - S3</t>
        </is>
      </c>
      <c r="L57" t="n">
        <v>21.23</v>
      </c>
    </row>
    <row r="58">
      <c r="K58" t="inlineStr">
        <is>
          <t>20/03/2024 - S1</t>
        </is>
      </c>
      <c r="L58" t="n">
        <v>24.15</v>
      </c>
    </row>
    <row r="59">
      <c r="K59" t="inlineStr">
        <is>
          <t>20/03/2024 - S2</t>
        </is>
      </c>
      <c r="L59" t="n">
        <v>24.6</v>
      </c>
    </row>
    <row r="60">
      <c r="K60" t="inlineStr">
        <is>
          <t>21/03/2024 - S1</t>
        </is>
      </c>
      <c r="L60" t="n">
        <v>23.72</v>
      </c>
    </row>
    <row r="61">
      <c r="K61" t="inlineStr">
        <is>
          <t>21/03/2024 - S2</t>
        </is>
      </c>
      <c r="L61" t="n">
        <v>23.04</v>
      </c>
    </row>
    <row r="62">
      <c r="K62" t="inlineStr">
        <is>
          <t>21/03/2024 - S3</t>
        </is>
      </c>
      <c r="L62" t="n">
        <v>22.19</v>
      </c>
    </row>
    <row r="63">
      <c r="K63" t="inlineStr">
        <is>
          <t>22/03/2024 - S1</t>
        </is>
      </c>
      <c r="L63" t="n">
        <v>27.22</v>
      </c>
    </row>
    <row r="64">
      <c r="K64" t="inlineStr">
        <is>
          <t>23/03/2024 - S1</t>
        </is>
      </c>
      <c r="L64" t="n">
        <v>22.38</v>
      </c>
    </row>
    <row r="65">
      <c r="K65" t="inlineStr">
        <is>
          <t>23/03/2024 - S2</t>
        </is>
      </c>
      <c r="L65" t="n">
        <v>27.59</v>
      </c>
    </row>
    <row r="66">
      <c r="K66" t="inlineStr">
        <is>
          <t>23/03/2024 - S3</t>
        </is>
      </c>
      <c r="L66" t="n">
        <v>21.9</v>
      </c>
    </row>
    <row r="67">
      <c r="K67" t="inlineStr">
        <is>
          <t>24/03/2024 - S1</t>
        </is>
      </c>
      <c r="L67" t="n">
        <v>21.97</v>
      </c>
    </row>
  </sheetData>
  <autoFilter ref="B2:C35"/>
  <mergeCells count="5">
    <mergeCell ref="B1:C1"/>
    <mergeCell ref="E1:F1"/>
    <mergeCell ref="H1:I1"/>
    <mergeCell ref="K1:L1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F8" sqref="F8"/>
    </sheetView>
  </sheetViews>
  <sheetFormatPr baseColWidth="8" defaultRowHeight="14.4"/>
  <cols>
    <col width="8.5546875" customWidth="1" min="1" max="1"/>
    <col width="12" bestFit="1" customWidth="1" min="2" max="2"/>
    <col width="13.44140625" customWidth="1" min="3" max="3"/>
    <col width="8.109375" customWidth="1" min="4" max="4"/>
    <col width="11.33203125" customWidth="1" min="5" max="5"/>
    <col width="10.33203125" customWidth="1" min="6" max="6"/>
    <col width="11.109375" customWidth="1" min="7" max="7"/>
    <col width="10.5546875" customWidth="1" min="8" max="8"/>
    <col width="10" bestFit="1" customWidth="1" min="9" max="9"/>
    <col width="8.109375" customWidth="1" min="10" max="10"/>
    <col width="10.6640625" customWidth="1" min="11" max="11"/>
    <col width="11.6640625" customWidth="1" min="12" max="12"/>
    <col width="12" bestFit="1" customWidth="1" min="15" max="15"/>
  </cols>
  <sheetData>
    <row r="1" ht="31.2" customFormat="1" customHeight="1" s="28">
      <c r="A1" s="98" t="inlineStr">
        <is>
          <t>M/c No.</t>
        </is>
      </c>
      <c r="B1" s="98" t="inlineStr">
        <is>
          <t>AEF %</t>
        </is>
      </c>
      <c r="C1" s="98" t="inlineStr">
        <is>
          <t>eb total</t>
        </is>
      </c>
    </row>
    <row r="2" ht="15.6" customHeight="1">
      <c r="A2" s="31" t="n">
        <v>1</v>
      </c>
      <c r="B2" s="31" t="n">
        <v>0.02333333333333333</v>
      </c>
      <c r="C2" s="31" t="n">
        <v>0</v>
      </c>
    </row>
    <row r="3" ht="15.6" customHeight="1">
      <c r="A3" s="31" t="n">
        <v>2</v>
      </c>
      <c r="B3" s="31" t="n">
        <v>0.02333333333333333</v>
      </c>
      <c r="C3" s="31" t="n">
        <v>0</v>
      </c>
    </row>
    <row r="4" ht="15.6" customHeight="1">
      <c r="A4" s="31" t="n">
        <v>3</v>
      </c>
      <c r="B4" s="31" t="n">
        <v>0.02</v>
      </c>
      <c r="C4" s="31" t="n">
        <v>0</v>
      </c>
    </row>
    <row r="5" ht="15.6" customHeight="1">
      <c r="A5" s="31" t="n">
        <v>4</v>
      </c>
      <c r="B5" s="31" t="n">
        <v>0</v>
      </c>
      <c r="C5" s="31" t="n">
        <v>0</v>
      </c>
    </row>
    <row r="6" ht="15.6" customHeight="1">
      <c r="A6" s="31" t="n">
        <v>5</v>
      </c>
      <c r="B6" s="31" t="n">
        <v>0</v>
      </c>
      <c r="C6" s="31" t="n">
        <v>0</v>
      </c>
    </row>
    <row r="7" ht="15.6" customHeight="1">
      <c r="A7" s="31" t="n">
        <v>6</v>
      </c>
      <c r="B7" s="31" t="n">
        <v>0.425</v>
      </c>
      <c r="C7" s="31" t="n">
        <v>4</v>
      </c>
    </row>
    <row r="8" ht="15.6" customHeight="1">
      <c r="A8" s="31" t="n">
        <v>7</v>
      </c>
      <c r="B8" s="31" t="n">
        <v>84.46666666666667</v>
      </c>
      <c r="C8" s="31" t="n">
        <v>1020</v>
      </c>
    </row>
    <row r="9" ht="15.6" customHeight="1">
      <c r="A9" s="31" t="n">
        <v>8</v>
      </c>
      <c r="B9" s="31" t="n">
        <v>83.55</v>
      </c>
      <c r="C9" s="31" t="n">
        <v>1034</v>
      </c>
    </row>
    <row r="10" ht="15.6" customHeight="1">
      <c r="A10" s="31" t="n">
        <v>9</v>
      </c>
      <c r="B10" s="31" t="n">
        <v>80.47</v>
      </c>
      <c r="C10" s="31" t="n">
        <v>216</v>
      </c>
    </row>
    <row r="11" ht="15.6" customHeight="1">
      <c r="A11" s="31" t="n">
        <v>10</v>
      </c>
      <c r="B11" s="31" t="n">
        <v>56.34666666666666</v>
      </c>
      <c r="C11" s="31" t="n">
        <v>712</v>
      </c>
    </row>
    <row r="12" ht="15.6" customHeight="1">
      <c r="A12" s="31" t="n">
        <v>11</v>
      </c>
      <c r="B12" s="31" t="n">
        <v>84.76666666666667</v>
      </c>
      <c r="C12" s="31" t="n">
        <v>1034</v>
      </c>
    </row>
    <row r="13" ht="15.6" customHeight="1">
      <c r="A13" s="31" t="n">
        <v>12</v>
      </c>
      <c r="B13" s="31" t="n">
        <v>55.51333333333334</v>
      </c>
      <c r="C13" s="31" t="n">
        <v>810</v>
      </c>
    </row>
    <row r="14" ht="15.6" customHeight="1">
      <c r="A14" s="31" t="n">
        <v>13</v>
      </c>
      <c r="B14" s="31" t="n">
        <v>74.58</v>
      </c>
      <c r="C14" s="31" t="n">
        <v>1816</v>
      </c>
    </row>
    <row r="15" ht="15.6" customHeight="1">
      <c r="A15" s="31" t="n">
        <v>14</v>
      </c>
      <c r="B15" s="31" t="n">
        <v>80.55666666666667</v>
      </c>
      <c r="C15" s="31" t="n">
        <v>1382</v>
      </c>
    </row>
    <row r="16" ht="15.6" customHeight="1">
      <c r="A16" s="31" t="n">
        <v>15</v>
      </c>
      <c r="B16" s="31" t="n">
        <v>81.55333333333333</v>
      </c>
      <c r="C16" s="31" t="n">
        <v>1406</v>
      </c>
    </row>
    <row r="17" ht="15.6" customHeight="1">
      <c r="A17" s="31" t="n">
        <v>16</v>
      </c>
      <c r="B17" s="31" t="n">
        <v>80.455</v>
      </c>
      <c r="C17" s="31" t="n">
        <v>1814</v>
      </c>
    </row>
    <row r="18" ht="15.6" customHeight="1">
      <c r="A18" s="31" t="n">
        <v>17</v>
      </c>
      <c r="B18" s="31" t="n">
        <v>31.92</v>
      </c>
      <c r="C18" s="31" t="n">
        <v>1130</v>
      </c>
    </row>
    <row r="19" ht="15.6" customHeight="1">
      <c r="A19" s="31" t="n">
        <v>18</v>
      </c>
      <c r="B19" s="31" t="n">
        <v>20.58</v>
      </c>
      <c r="C19" s="31" t="n">
        <v>226</v>
      </c>
    </row>
    <row r="20" ht="15.6" customHeight="1">
      <c r="A20" s="31" t="n">
        <v>19</v>
      </c>
      <c r="B20" s="31" t="n">
        <v>87.38666666666666</v>
      </c>
      <c r="C20" s="31" t="n">
        <v>1048</v>
      </c>
    </row>
    <row r="21" ht="15.6" customHeight="1">
      <c r="A21" s="31" t="n">
        <v>20</v>
      </c>
      <c r="B21" s="31" t="n">
        <v>86.19666666666667</v>
      </c>
      <c r="C21" s="31" t="n">
        <v>1348</v>
      </c>
    </row>
    <row r="22" ht="15.6" customHeight="1">
      <c r="A22" s="31" t="n">
        <v>21</v>
      </c>
      <c r="B22" s="31" t="n">
        <v>87.57333333333332</v>
      </c>
      <c r="C22" s="31" t="n">
        <v>1218</v>
      </c>
    </row>
    <row r="23" ht="15.6" customHeight="1">
      <c r="A23" s="31" t="n">
        <v>22</v>
      </c>
      <c r="B23" s="31" t="n">
        <v>86.31999999999999</v>
      </c>
      <c r="C23" s="31" t="n">
        <v>1112</v>
      </c>
    </row>
    <row r="24" ht="15.6" customHeight="1">
      <c r="A24" s="31" t="n">
        <v>23</v>
      </c>
      <c r="B24" s="31" t="n">
        <v>56.71333333333333</v>
      </c>
      <c r="C24" s="31" t="n">
        <v>766</v>
      </c>
    </row>
    <row r="25" ht="15.6" customHeight="1">
      <c r="A25" s="31" t="n">
        <v>24</v>
      </c>
      <c r="B25" s="31" t="n">
        <v>56.06</v>
      </c>
      <c r="C25" s="31" t="n">
        <v>1082</v>
      </c>
    </row>
    <row r="26" ht="15.6" customHeight="1">
      <c r="A26" s="31" t="n">
        <v>25</v>
      </c>
      <c r="B26" s="31" t="n">
        <v>57.76666666666667</v>
      </c>
      <c r="C26" s="31" t="n">
        <v>934</v>
      </c>
    </row>
    <row r="27" ht="15.6" customHeight="1">
      <c r="A27" s="31" t="n">
        <v>26</v>
      </c>
      <c r="B27" s="31" t="n">
        <v>57.51</v>
      </c>
      <c r="C27" s="31" t="n">
        <v>756</v>
      </c>
    </row>
    <row r="28" ht="15.6" customHeight="1">
      <c r="A28" s="31" t="n">
        <v>27</v>
      </c>
      <c r="B28" s="31" t="n">
        <v>54.56999999999999</v>
      </c>
      <c r="C28" s="31" t="n">
        <v>876</v>
      </c>
    </row>
    <row r="29" ht="15.6" customHeight="1">
      <c r="A29" s="31" t="n">
        <v>28</v>
      </c>
      <c r="B29" s="31" t="n">
        <v>52.35666666666667</v>
      </c>
      <c r="C29" s="31" t="n">
        <v>976</v>
      </c>
    </row>
    <row r="30" ht="15.6" customHeight="1">
      <c r="A30" s="31" t="n">
        <v>29</v>
      </c>
      <c r="B30" s="31" t="n">
        <v>25.42333333333333</v>
      </c>
      <c r="C30" s="31" t="n">
        <v>506</v>
      </c>
    </row>
    <row r="31" ht="15.6" customHeight="1">
      <c r="A31" s="31" t="n">
        <v>30</v>
      </c>
      <c r="B31" s="31" t="n">
        <v>27.86333333333333</v>
      </c>
      <c r="C31" s="31" t="n">
        <v>400</v>
      </c>
    </row>
    <row r="32" ht="15.6" customHeight="1">
      <c r="A32" s="31" t="n">
        <v>31</v>
      </c>
      <c r="B32" s="31" t="n">
        <v>0</v>
      </c>
      <c r="C32" s="31" t="n">
        <v>0</v>
      </c>
    </row>
    <row r="33" ht="15.6" customHeight="1">
      <c r="A33" s="31" t="n">
        <v>32</v>
      </c>
      <c r="B33" s="31" t="n">
        <v>0</v>
      </c>
      <c r="C33" s="3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filterMode="1">
    <outlinePr summaryBelow="1" summaryRight="1"/>
    <pageSetUpPr/>
  </sheetPr>
  <dimension ref="B2:R34"/>
  <sheetViews>
    <sheetView topLeftCell="A19" workbookViewId="0">
      <selection activeCell="M11" sqref="M8:M11"/>
    </sheetView>
  </sheetViews>
  <sheetFormatPr baseColWidth="8" defaultRowHeight="14.4"/>
  <cols>
    <col width="1.6640625" customWidth="1" min="1" max="1"/>
    <col width="10.44140625" customWidth="1" min="2" max="2"/>
    <col width="23.109375" customWidth="1" min="3" max="3"/>
    <col hidden="1" width="6.5546875" customWidth="1" min="4" max="4"/>
    <col width="8.109375" customWidth="1" min="5" max="5"/>
    <col width="11.33203125" customWidth="1" min="7" max="7"/>
    <col width="11" customWidth="1" min="11" max="11"/>
    <col width="12.109375" customWidth="1" min="14" max="14"/>
    <col width="13.109375" bestFit="1" customWidth="1" min="18" max="18"/>
  </cols>
  <sheetData>
    <row r="2" ht="35.25" customHeight="1">
      <c r="B2" s="2" t="inlineStr">
        <is>
          <t>M/c No.</t>
        </is>
      </c>
      <c r="C2" s="2" t="inlineStr">
        <is>
          <t>Count and Material</t>
        </is>
      </c>
      <c r="D2" s="2" t="n"/>
      <c r="E2" s="2" t="inlineStr">
        <is>
          <t>AEF %</t>
        </is>
      </c>
      <c r="F2" s="2" t="inlineStr">
        <is>
          <t>% loss normal eb</t>
        </is>
      </c>
      <c r="G2" s="2" t="inlineStr">
        <is>
          <t>stop %</t>
        </is>
      </c>
      <c r="H2" s="2" t="inlineStr">
        <is>
          <t>% loss idle</t>
        </is>
      </c>
      <c r="I2" s="2" t="inlineStr">
        <is>
          <t>Doffing %</t>
        </is>
      </c>
      <c r="J2" s="2" t="inlineStr">
        <is>
          <t>min/doff</t>
        </is>
      </c>
      <c r="K2" s="2" t="inlineStr">
        <is>
          <t>rogue % (b&gt;l)</t>
        </is>
      </c>
      <c r="L2" s="2" t="inlineStr">
        <is>
          <t>Rogues (b&gt;l)</t>
        </is>
      </c>
      <c r="M2" s="2" t="inlineStr">
        <is>
          <t>Total M/c Stop time</t>
        </is>
      </c>
      <c r="N2" s="2" t="inlineStr">
        <is>
          <t>eb total</t>
        </is>
      </c>
      <c r="O2" s="2" t="inlineStr">
        <is>
          <t>eb idle</t>
        </is>
      </c>
      <c r="P2" s="2" t="inlineStr">
        <is>
          <t>doffs</t>
        </is>
      </c>
      <c r="Q2" s="2" t="inlineStr">
        <is>
          <t>m/min</t>
        </is>
      </c>
      <c r="R2" s="2" t="inlineStr">
        <is>
          <t>RPM</t>
        </is>
      </c>
    </row>
    <row r="3" ht="20.25" customHeight="1">
      <c r="B3" s="3" t="n">
        <v>1</v>
      </c>
      <c r="C3" s="3" t="inlineStr">
        <is>
          <t>8.0 lbs-8/1 lbs CRT</t>
        </is>
      </c>
      <c r="D3" s="3" t="n">
        <v>8</v>
      </c>
      <c r="E3" s="3" t="n">
        <v>79.90000000000001</v>
      </c>
      <c r="F3" s="3" t="n">
        <v>0.43</v>
      </c>
      <c r="G3" s="3" t="n">
        <v>11.48</v>
      </c>
      <c r="H3" s="3" t="n">
        <v>3.47</v>
      </c>
      <c r="I3" s="3" t="n">
        <v>4.64</v>
      </c>
      <c r="J3" s="3" t="n">
        <v>4.1</v>
      </c>
      <c r="K3" s="3" t="n">
        <v>4.76</v>
      </c>
      <c r="L3" s="3" t="n">
        <v>16</v>
      </c>
      <c r="M3" s="3" t="n">
        <v>230.1</v>
      </c>
      <c r="N3" s="3" t="n">
        <v>705</v>
      </c>
      <c r="O3" s="3" t="n">
        <v>283</v>
      </c>
      <c r="P3" s="3" t="n">
        <v>16</v>
      </c>
      <c r="Q3" s="3" t="n">
        <v>19.74</v>
      </c>
      <c r="R3" s="87" t="n">
        <v>4000</v>
      </c>
    </row>
    <row r="4" hidden="1" ht="20.25" customHeight="1">
      <c r="B4" s="3" t="n">
        <v>2</v>
      </c>
      <c r="C4" s="3" t="inlineStr">
        <is>
          <t>13.0 lbs-13/1 lbs CRT</t>
        </is>
      </c>
      <c r="D4" s="3" t="n"/>
      <c r="E4" s="3" t="n">
        <v>0</v>
      </c>
      <c r="F4" s="3" t="n">
        <v>0</v>
      </c>
      <c r="G4" s="3" t="n">
        <v>86.95999999999999</v>
      </c>
      <c r="H4" s="3" t="n">
        <v>0</v>
      </c>
      <c r="I4" s="3" t="n">
        <v>13.04</v>
      </c>
      <c r="J4" s="3" t="n">
        <v>186</v>
      </c>
      <c r="K4" s="3" t="n">
        <v>0</v>
      </c>
      <c r="L4" s="3" t="n">
        <v>0</v>
      </c>
      <c r="M4" s="3" t="n">
        <v>1426.7</v>
      </c>
      <c r="N4" s="3" t="n">
        <v>0</v>
      </c>
      <c r="O4" s="3" t="n">
        <v>0</v>
      </c>
      <c r="P4" s="3" t="n">
        <v>1</v>
      </c>
      <c r="Q4" s="3" t="n">
        <v>0</v>
      </c>
      <c r="R4" s="87" t="n">
        <v>4000</v>
      </c>
    </row>
    <row r="5" hidden="1" ht="20.25" customHeight="1">
      <c r="B5" s="3" t="n">
        <v>3</v>
      </c>
      <c r="C5" s="3" t="inlineStr">
        <is>
          <t>13.0 lbs-13/1 lbs CRT</t>
        </is>
      </c>
      <c r="D5" s="3" t="n"/>
      <c r="E5" s="3" t="n">
        <v>0</v>
      </c>
      <c r="F5" s="3" t="n">
        <v>0</v>
      </c>
      <c r="G5" s="3" t="n">
        <v>100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1429.4</v>
      </c>
      <c r="N5" s="3" t="n">
        <v>0</v>
      </c>
      <c r="O5" s="3" t="n">
        <v>0</v>
      </c>
      <c r="P5" s="3" t="n">
        <v>0</v>
      </c>
      <c r="Q5" s="3" t="n">
        <v>0</v>
      </c>
      <c r="R5" s="87" t="n">
        <v>4000</v>
      </c>
    </row>
    <row r="6" hidden="1" ht="20.25" customHeight="1">
      <c r="B6" s="3" t="n">
        <v>4</v>
      </c>
      <c r="C6" s="3" t="inlineStr">
        <is>
          <t>13.0 lbs-13/1 lbs CRT</t>
        </is>
      </c>
      <c r="D6" s="3" t="n"/>
      <c r="E6" s="3" t="n">
        <v>0</v>
      </c>
      <c r="F6" s="3" t="n">
        <v>0</v>
      </c>
      <c r="G6" s="3" t="n">
        <v>100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1427.8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4000</v>
      </c>
    </row>
    <row r="7" ht="20.25" customHeight="1">
      <c r="B7" s="3" t="n">
        <v>5</v>
      </c>
      <c r="C7" s="3" t="inlineStr">
        <is>
          <t>14.0 lbs-14/1 lbs CRT</t>
        </is>
      </c>
      <c r="D7" s="3" t="n">
        <v>14</v>
      </c>
      <c r="E7" s="3" t="n">
        <v>80.92</v>
      </c>
      <c r="F7" s="3" t="n">
        <v>0.76</v>
      </c>
      <c r="G7" s="3" t="n">
        <v>9.029999999999999</v>
      </c>
      <c r="H7" s="3" t="n">
        <v>2.55</v>
      </c>
      <c r="I7" s="3" t="n">
        <v>6.6</v>
      </c>
      <c r="J7" s="3" t="n">
        <v>3.1</v>
      </c>
      <c r="K7" s="3" t="n">
        <v>0.3</v>
      </c>
      <c r="L7" s="3" t="n">
        <v>1</v>
      </c>
      <c r="M7" s="3" t="n">
        <v>222.2</v>
      </c>
      <c r="N7" s="3" t="n">
        <v>596</v>
      </c>
      <c r="O7" s="3" t="n">
        <v>185</v>
      </c>
      <c r="P7" s="3" t="n">
        <v>30</v>
      </c>
      <c r="Q7" s="3" t="n">
        <v>26.52</v>
      </c>
      <c r="R7" s="87" t="n">
        <v>4000</v>
      </c>
    </row>
    <row r="8" ht="20.25" customHeight="1">
      <c r="B8" s="3" t="n">
        <v>6</v>
      </c>
      <c r="C8" s="3" t="inlineStr">
        <is>
          <t>14.0 lbs-14/1 lbs CRT</t>
        </is>
      </c>
      <c r="D8" s="3" t="n">
        <v>14</v>
      </c>
      <c r="E8" s="3" t="n">
        <v>84.62</v>
      </c>
      <c r="F8" s="3" t="n">
        <v>0.55</v>
      </c>
      <c r="G8" s="3" t="n">
        <v>4.61</v>
      </c>
      <c r="H8" s="3" t="n">
        <v>3.46</v>
      </c>
      <c r="I8" s="3" t="n">
        <v>6.55</v>
      </c>
      <c r="J8" s="3" t="n">
        <v>3.2</v>
      </c>
      <c r="K8" s="3" t="n">
        <v>0.3</v>
      </c>
      <c r="L8" s="3" t="n">
        <v>1</v>
      </c>
      <c r="M8" s="3" t="n">
        <v>159.2</v>
      </c>
      <c r="N8" s="3" t="n">
        <v>512</v>
      </c>
      <c r="O8" s="3" t="n">
        <v>215</v>
      </c>
      <c r="P8" s="3" t="n">
        <v>29</v>
      </c>
      <c r="Q8" s="3" t="n">
        <v>25.71</v>
      </c>
      <c r="R8" s="87" t="n">
        <v>4000</v>
      </c>
    </row>
    <row r="9" hidden="1" ht="20.25" customHeight="1">
      <c r="B9" s="3" t="n">
        <v>7</v>
      </c>
      <c r="C9" s="3" t="inlineStr">
        <is>
          <t>14.0 lbs-14/1 lbs CRT</t>
        </is>
      </c>
      <c r="D9" s="3" t="n"/>
      <c r="E9" s="3" t="n">
        <v>1.43</v>
      </c>
      <c r="F9" s="3" t="n">
        <v>0.02</v>
      </c>
      <c r="G9" s="3" t="n">
        <v>33.64</v>
      </c>
      <c r="H9" s="3" t="n">
        <v>0.1</v>
      </c>
      <c r="I9" s="3" t="n">
        <v>64.81999999999999</v>
      </c>
      <c r="J9" s="3" t="n">
        <v>308.9</v>
      </c>
      <c r="K9" s="3" t="n">
        <v>0</v>
      </c>
      <c r="L9" s="3" t="n">
        <v>0</v>
      </c>
      <c r="M9" s="3" t="n">
        <v>1407.5</v>
      </c>
      <c r="N9" s="3" t="n">
        <v>14</v>
      </c>
      <c r="O9" s="3" t="n">
        <v>2</v>
      </c>
      <c r="P9" s="3" t="n">
        <v>3</v>
      </c>
      <c r="Q9" s="3" t="n">
        <v>8.529999999999999</v>
      </c>
      <c r="R9" s="87" t="n">
        <v>4000</v>
      </c>
    </row>
    <row r="10" hidden="1" ht="20.25" customHeight="1">
      <c r="B10" s="3" t="n">
        <v>8</v>
      </c>
      <c r="C10" s="3" t="inlineStr">
        <is>
          <t>14.0 lbs-14/1 lbs CRT</t>
        </is>
      </c>
      <c r="D10" s="3" t="n"/>
      <c r="E10" s="3" t="n">
        <v>30.16</v>
      </c>
      <c r="F10" s="3" t="n">
        <v>0.12</v>
      </c>
      <c r="G10" s="3" t="n">
        <v>51.7</v>
      </c>
      <c r="H10" s="3" t="n">
        <v>0.57</v>
      </c>
      <c r="I10" s="3" t="n">
        <v>17.43</v>
      </c>
      <c r="J10" s="3" t="n">
        <v>20.7</v>
      </c>
      <c r="K10" s="3" t="n">
        <v>0</v>
      </c>
      <c r="L10" s="3" t="n">
        <v>0</v>
      </c>
      <c r="M10" s="3" t="n">
        <v>985.6</v>
      </c>
      <c r="N10" s="3" t="n">
        <v>120</v>
      </c>
      <c r="O10" s="3" t="n">
        <v>25</v>
      </c>
      <c r="P10" s="3" t="n">
        <v>12</v>
      </c>
      <c r="Q10" s="3" t="n">
        <v>25.16</v>
      </c>
      <c r="R10" s="87" t="n">
        <v>3900</v>
      </c>
    </row>
    <row r="11" ht="20.25" customHeight="1">
      <c r="B11" s="3" t="n">
        <v>9</v>
      </c>
      <c r="C11" s="3" t="inlineStr">
        <is>
          <t>16.0 lbs-16/1 CRT</t>
        </is>
      </c>
      <c r="D11" s="3" t="n">
        <v>16</v>
      </c>
      <c r="E11" s="3" t="n">
        <v>80.43000000000001</v>
      </c>
      <c r="F11" s="3" t="n">
        <v>0.55</v>
      </c>
      <c r="G11" s="3" t="n">
        <v>9.31</v>
      </c>
      <c r="H11" s="3" t="n">
        <v>4.05</v>
      </c>
      <c r="I11" s="3" t="n">
        <v>5.38</v>
      </c>
      <c r="J11" s="3" t="n">
        <v>2.3</v>
      </c>
      <c r="K11" s="3" t="n">
        <v>0.3</v>
      </c>
      <c r="L11" s="3" t="n">
        <v>1</v>
      </c>
      <c r="M11" s="3" t="n">
        <v>209.7</v>
      </c>
      <c r="N11" s="3" t="n">
        <v>588</v>
      </c>
      <c r="O11" s="3" t="n">
        <v>264</v>
      </c>
      <c r="P11" s="3" t="n">
        <v>33</v>
      </c>
      <c r="Q11" s="3" t="n">
        <v>25.57</v>
      </c>
      <c r="R11" s="87" t="n">
        <v>3700</v>
      </c>
    </row>
    <row r="12" ht="20.25" customHeight="1">
      <c r="B12" s="3" t="n">
        <v>10</v>
      </c>
      <c r="C12" s="3" t="inlineStr">
        <is>
          <t>16.0 lbs-16/1 CRT</t>
        </is>
      </c>
      <c r="D12" s="3" t="n">
        <v>16</v>
      </c>
      <c r="E12" s="3" t="n">
        <v>83.62</v>
      </c>
      <c r="F12" s="3" t="n">
        <v>0.7</v>
      </c>
      <c r="G12" s="3" t="n">
        <v>5.9</v>
      </c>
      <c r="H12" s="3" t="n">
        <v>3.69</v>
      </c>
      <c r="I12" s="3" t="n">
        <v>5.94</v>
      </c>
      <c r="J12" s="3" t="n">
        <v>2.5</v>
      </c>
      <c r="K12" s="3" t="n">
        <v>0.89</v>
      </c>
      <c r="L12" s="3" t="n">
        <v>3</v>
      </c>
      <c r="M12" s="3" t="n">
        <v>168.8</v>
      </c>
      <c r="N12" s="3" t="n">
        <v>643</v>
      </c>
      <c r="O12" s="3" t="n">
        <v>199</v>
      </c>
      <c r="P12" s="3" t="n">
        <v>34</v>
      </c>
      <c r="Q12" s="3" t="n">
        <v>25.66</v>
      </c>
      <c r="R12" s="87" t="n">
        <v>3700</v>
      </c>
    </row>
    <row r="13" ht="20.25" customHeight="1">
      <c r="B13" s="3" t="n">
        <v>11</v>
      </c>
      <c r="C13" s="3" t="inlineStr">
        <is>
          <t>16.0 lbs-16/1 CRT</t>
        </is>
      </c>
      <c r="D13" s="3" t="n">
        <v>16</v>
      </c>
      <c r="E13" s="3" t="n">
        <v>81.84</v>
      </c>
      <c r="F13" s="3" t="n">
        <v>0.38</v>
      </c>
      <c r="G13" s="3" t="n">
        <v>8.029999999999999</v>
      </c>
      <c r="H13" s="3" t="n">
        <v>4.27</v>
      </c>
      <c r="I13" s="3" t="n">
        <v>5.37</v>
      </c>
      <c r="J13" s="3" t="n">
        <v>2.3</v>
      </c>
      <c r="K13" s="3" t="n">
        <v>0.3</v>
      </c>
      <c r="L13" s="3" t="n">
        <v>1</v>
      </c>
      <c r="M13" s="3" t="n">
        <v>191.2</v>
      </c>
      <c r="N13" s="3" t="n">
        <v>498</v>
      </c>
      <c r="O13" s="3" t="n">
        <v>223</v>
      </c>
      <c r="P13" s="3" t="n">
        <v>33</v>
      </c>
      <c r="Q13" s="3" t="n">
        <v>25.42</v>
      </c>
      <c r="R13" s="87" t="n">
        <v>3700</v>
      </c>
    </row>
    <row r="14" ht="20.25" customHeight="1">
      <c r="B14" s="3" t="n">
        <v>12</v>
      </c>
      <c r="C14" s="3" t="inlineStr">
        <is>
          <t>16.0 lbs-16/1 CRT</t>
        </is>
      </c>
      <c r="D14" s="3" t="n">
        <v>16</v>
      </c>
      <c r="E14" s="3" t="n">
        <v>79.97</v>
      </c>
      <c r="F14" s="3" t="n">
        <v>0.39</v>
      </c>
      <c r="G14" s="3" t="n">
        <v>7.69</v>
      </c>
      <c r="H14" s="3" t="n">
        <v>4.61</v>
      </c>
      <c r="I14" s="3" t="n">
        <v>6.99</v>
      </c>
      <c r="J14" s="3" t="n">
        <v>2.9</v>
      </c>
      <c r="K14" s="3" t="n">
        <v>0.6</v>
      </c>
      <c r="L14" s="3" t="n">
        <v>2</v>
      </c>
      <c r="M14" s="3" t="n">
        <v>209.5</v>
      </c>
      <c r="N14" s="3" t="n">
        <v>713</v>
      </c>
      <c r="O14" s="3" t="n">
        <v>314</v>
      </c>
      <c r="P14" s="3" t="n">
        <v>34</v>
      </c>
      <c r="Q14" s="3" t="n">
        <v>25.56</v>
      </c>
      <c r="R14" s="87" t="n">
        <v>3700</v>
      </c>
    </row>
    <row r="15" ht="20.25" customHeight="1">
      <c r="B15" s="3" t="n">
        <v>13</v>
      </c>
      <c r="C15" s="3" t="inlineStr">
        <is>
          <t>22.0 lbs-22/1 CRT</t>
        </is>
      </c>
      <c r="D15" s="3" t="n">
        <v>22</v>
      </c>
      <c r="E15" s="3" t="n">
        <v>76.28</v>
      </c>
      <c r="F15" s="3" t="n">
        <v>0.44</v>
      </c>
      <c r="G15" s="3" t="n">
        <v>9.699999999999999</v>
      </c>
      <c r="H15" s="3" t="n">
        <v>4.28</v>
      </c>
      <c r="I15" s="3" t="n">
        <v>9.02</v>
      </c>
      <c r="J15" s="3" t="n">
        <v>2.3</v>
      </c>
      <c r="K15" s="3" t="n">
        <v>1.19</v>
      </c>
      <c r="L15" s="3" t="n">
        <v>4</v>
      </c>
      <c r="M15" s="3" t="n">
        <v>266.7</v>
      </c>
      <c r="N15" s="3" t="n">
        <v>850</v>
      </c>
      <c r="O15" s="3" t="n">
        <v>263</v>
      </c>
      <c r="P15" s="3" t="n">
        <v>55</v>
      </c>
      <c r="Q15" s="3" t="n">
        <v>28.29</v>
      </c>
      <c r="R15" s="87" t="n">
        <v>3500</v>
      </c>
    </row>
    <row r="16" ht="20.25" customHeight="1">
      <c r="B16" s="3" t="n">
        <v>14</v>
      </c>
      <c r="C16" s="3" t="inlineStr">
        <is>
          <t>22.0 lbs-22/1 CRT</t>
        </is>
      </c>
      <c r="D16" s="3" t="n">
        <v>22</v>
      </c>
      <c r="E16" s="3" t="n">
        <v>78.94</v>
      </c>
      <c r="F16" s="3" t="n">
        <v>0.41</v>
      </c>
      <c r="G16" s="3" t="n">
        <v>6.47</v>
      </c>
      <c r="H16" s="3" t="n">
        <v>2.46</v>
      </c>
      <c r="I16" s="3" t="n">
        <v>11.56</v>
      </c>
      <c r="J16" s="3" t="n">
        <v>3.4</v>
      </c>
      <c r="K16" s="3" t="n">
        <v>0.6</v>
      </c>
      <c r="L16" s="3" t="n">
        <v>2</v>
      </c>
      <c r="M16" s="3" t="n">
        <v>256.7</v>
      </c>
      <c r="N16" s="3" t="n">
        <v>669</v>
      </c>
      <c r="O16" s="3" t="n">
        <v>182</v>
      </c>
      <c r="P16" s="3" t="n">
        <v>49</v>
      </c>
      <c r="Q16" s="3" t="n">
        <v>28.04</v>
      </c>
      <c r="R16" s="87" t="n">
        <v>3500</v>
      </c>
    </row>
    <row r="17" ht="20.25" customHeight="1">
      <c r="B17" s="3" t="n">
        <v>15</v>
      </c>
      <c r="C17" s="3" t="inlineStr">
        <is>
          <t>22.0 lbs-22/1 CRT</t>
        </is>
      </c>
      <c r="D17" s="3" t="n">
        <v>22</v>
      </c>
      <c r="E17" s="3" t="n">
        <v>81.45</v>
      </c>
      <c r="F17" s="3" t="n">
        <v>0.38</v>
      </c>
      <c r="G17" s="3" t="n">
        <v>5.59</v>
      </c>
      <c r="H17" s="3" t="n">
        <v>2.48</v>
      </c>
      <c r="I17" s="3" t="n">
        <v>9.84</v>
      </c>
      <c r="J17" s="3" t="n">
        <v>2.5</v>
      </c>
      <c r="K17" s="3" t="n">
        <v>0.3</v>
      </c>
      <c r="L17" s="3" t="n">
        <v>1</v>
      </c>
      <c r="M17" s="3" t="n">
        <v>219.6</v>
      </c>
      <c r="N17" s="3" t="n">
        <v>834</v>
      </c>
      <c r="O17" s="3" t="n">
        <v>306</v>
      </c>
      <c r="P17" s="3" t="n">
        <v>57</v>
      </c>
      <c r="Q17" s="3" t="n">
        <v>28.17</v>
      </c>
      <c r="R17" s="87" t="n">
        <v>3500</v>
      </c>
    </row>
    <row r="18" ht="20.25" customHeight="1">
      <c r="B18" s="3" t="n">
        <v>16</v>
      </c>
      <c r="C18" s="3" t="inlineStr">
        <is>
          <t>22.0 lbs-22/1 CRT</t>
        </is>
      </c>
      <c r="D18" s="3" t="n">
        <v>22</v>
      </c>
      <c r="E18" s="3" t="n">
        <v>79.88</v>
      </c>
      <c r="F18" s="3" t="n">
        <v>0.45</v>
      </c>
      <c r="G18" s="3" t="n">
        <v>7.76</v>
      </c>
      <c r="H18" s="3" t="n">
        <v>2.08</v>
      </c>
      <c r="I18" s="3" t="n">
        <v>9.5</v>
      </c>
      <c r="J18" s="3" t="n">
        <v>2.5</v>
      </c>
      <c r="K18" s="3" t="n">
        <v>0.89</v>
      </c>
      <c r="L18" s="3" t="n">
        <v>3</v>
      </c>
      <c r="M18" s="3" t="n">
        <v>246.3</v>
      </c>
      <c r="N18" s="3" t="n">
        <v>919</v>
      </c>
      <c r="O18" s="3" t="n">
        <v>255</v>
      </c>
      <c r="P18" s="3" t="n">
        <v>54</v>
      </c>
      <c r="Q18" s="3" t="n">
        <v>28.05</v>
      </c>
      <c r="R18" s="87" t="n">
        <v>3500</v>
      </c>
    </row>
    <row r="19" ht="20.25" customHeight="1">
      <c r="B19" s="3" t="n">
        <v>17</v>
      </c>
      <c r="C19" s="3" t="inlineStr">
        <is>
          <t>22.0 lbs-22/1 CRT</t>
        </is>
      </c>
      <c r="D19" s="3" t="n">
        <v>22</v>
      </c>
      <c r="E19" s="3" t="n">
        <v>59.33</v>
      </c>
      <c r="F19" s="3" t="n">
        <v>0.44</v>
      </c>
      <c r="G19" s="3" t="n">
        <v>9.68</v>
      </c>
      <c r="H19" s="3" t="n">
        <v>1</v>
      </c>
      <c r="I19" s="3" t="n">
        <v>27.95</v>
      </c>
      <c r="J19" s="3" t="n">
        <v>9.5</v>
      </c>
      <c r="K19" s="3" t="n">
        <v>1.19</v>
      </c>
      <c r="L19" s="3" t="n">
        <v>4</v>
      </c>
      <c r="M19" s="3" t="n">
        <v>535.8</v>
      </c>
      <c r="N19" s="3" t="n">
        <v>700</v>
      </c>
      <c r="O19" s="3" t="n">
        <v>147</v>
      </c>
      <c r="P19" s="3" t="n">
        <v>42</v>
      </c>
      <c r="Q19" s="3" t="n">
        <v>28.11</v>
      </c>
      <c r="R19" s="87" t="n">
        <v>3500</v>
      </c>
    </row>
    <row r="20" ht="20.25" customHeight="1">
      <c r="B20" s="3" t="n">
        <v>18</v>
      </c>
      <c r="C20" s="3" t="inlineStr">
        <is>
          <t>22.0 lbs-22/1 CRT</t>
        </is>
      </c>
      <c r="D20" s="3" t="n">
        <v>22</v>
      </c>
      <c r="E20" s="3" t="n">
        <v>76.29000000000001</v>
      </c>
      <c r="F20" s="3" t="n">
        <v>0.63</v>
      </c>
      <c r="G20" s="3" t="n">
        <v>8.01</v>
      </c>
      <c r="H20" s="3" t="n">
        <v>3.09</v>
      </c>
      <c r="I20" s="3" t="n">
        <v>11.62</v>
      </c>
      <c r="J20" s="3" t="n">
        <v>3</v>
      </c>
      <c r="K20" s="3" t="n">
        <v>1.19</v>
      </c>
      <c r="L20" s="3" t="n">
        <v>4</v>
      </c>
      <c r="M20" s="3" t="n">
        <v>279.7</v>
      </c>
      <c r="N20" s="3" t="n">
        <v>1135</v>
      </c>
      <c r="O20" s="3" t="n">
        <v>302</v>
      </c>
      <c r="P20" s="3" t="n">
        <v>56</v>
      </c>
      <c r="Q20" s="3" t="n">
        <v>28.72</v>
      </c>
      <c r="R20" s="87" t="n">
        <v>3500</v>
      </c>
    </row>
    <row r="21" ht="20.25" customHeight="1">
      <c r="B21" s="3" t="n">
        <v>19</v>
      </c>
      <c r="C21" s="3" t="inlineStr">
        <is>
          <t>16.0 lbs-16/1 CRT</t>
        </is>
      </c>
      <c r="D21" s="3" t="n">
        <v>16</v>
      </c>
      <c r="E21" s="3" t="n">
        <v>85.18000000000001</v>
      </c>
      <c r="F21" s="3" t="n">
        <v>0.25</v>
      </c>
      <c r="G21" s="3" t="n">
        <v>5.01</v>
      </c>
      <c r="H21" s="3" t="n">
        <v>2.46</v>
      </c>
      <c r="I21" s="3" t="n">
        <v>6.99</v>
      </c>
      <c r="J21" s="3" t="n">
        <v>2.7</v>
      </c>
      <c r="K21" s="3" t="n">
        <v>0.6</v>
      </c>
      <c r="L21" s="3" t="n">
        <v>2</v>
      </c>
      <c r="M21" s="3" t="n">
        <v>170.6</v>
      </c>
      <c r="N21" s="3" t="n">
        <v>479</v>
      </c>
      <c r="O21" s="3" t="n">
        <v>247</v>
      </c>
      <c r="P21" s="3" t="n">
        <v>37</v>
      </c>
      <c r="Q21" s="3" t="n">
        <v>24.76</v>
      </c>
      <c r="R21" s="87" t="n">
        <v>3600</v>
      </c>
    </row>
    <row r="22" ht="20.25" customHeight="1">
      <c r="B22" s="3" t="n">
        <v>20</v>
      </c>
      <c r="C22" s="3" t="inlineStr">
        <is>
          <t>16.0 lbs-16/1 CRT</t>
        </is>
      </c>
      <c r="D22" s="3" t="n">
        <v>16</v>
      </c>
      <c r="E22" s="3" t="n">
        <v>85.87</v>
      </c>
      <c r="F22" s="3" t="n">
        <v>0.41</v>
      </c>
      <c r="G22" s="3" t="n">
        <v>4.35</v>
      </c>
      <c r="H22" s="3" t="n">
        <v>3.02</v>
      </c>
      <c r="I22" s="3" t="n">
        <v>6.24</v>
      </c>
      <c r="J22" s="3" t="n">
        <v>2.4</v>
      </c>
      <c r="K22" s="3" t="n">
        <v>2.08</v>
      </c>
      <c r="L22" s="3" t="n">
        <v>7</v>
      </c>
      <c r="M22" s="3" t="n">
        <v>151</v>
      </c>
      <c r="N22" s="3" t="n">
        <v>767</v>
      </c>
      <c r="O22" s="3" t="n">
        <v>333</v>
      </c>
      <c r="P22" s="3" t="n">
        <v>37</v>
      </c>
      <c r="Q22" s="3" t="n">
        <v>24.65</v>
      </c>
      <c r="R22" s="87" t="n">
        <v>3600</v>
      </c>
    </row>
    <row r="23" ht="20.25" customHeight="1">
      <c r="B23" s="3" t="n">
        <v>21</v>
      </c>
      <c r="C23" s="3" t="inlineStr">
        <is>
          <t>16.0 lbs-16/1 CRT</t>
        </is>
      </c>
      <c r="D23" s="3" t="n">
        <v>16</v>
      </c>
      <c r="E23" s="3" t="n">
        <v>80.56999999999999</v>
      </c>
      <c r="F23" s="3" t="n">
        <v>0.45</v>
      </c>
      <c r="G23" s="3" t="n">
        <v>9.98</v>
      </c>
      <c r="H23" s="3" t="n">
        <v>3.44</v>
      </c>
      <c r="I23" s="3" t="n">
        <v>5.46</v>
      </c>
      <c r="J23" s="3" t="n">
        <v>3.2</v>
      </c>
      <c r="K23" s="3" t="n">
        <v>2.68</v>
      </c>
      <c r="L23" s="3" t="n">
        <v>9</v>
      </c>
      <c r="M23" s="3" t="n">
        <v>216.1</v>
      </c>
      <c r="N23" s="3" t="n">
        <v>726</v>
      </c>
      <c r="O23" s="3" t="n">
        <v>293</v>
      </c>
      <c r="P23" s="3" t="n">
        <v>24</v>
      </c>
      <c r="Q23" s="3" t="n">
        <v>24.58</v>
      </c>
      <c r="R23" s="87" t="n">
        <v>3600</v>
      </c>
    </row>
    <row r="24" ht="20.25" customHeight="1">
      <c r="B24" s="3" t="n">
        <v>22</v>
      </c>
      <c r="C24" s="3" t="inlineStr">
        <is>
          <t>16.0 lbs-16/1 CRT</t>
        </is>
      </c>
      <c r="D24" s="3" t="n">
        <v>16</v>
      </c>
      <c r="E24" s="3" t="n">
        <v>86.05</v>
      </c>
      <c r="F24" s="3" t="n">
        <v>0.37</v>
      </c>
      <c r="G24" s="3" t="n">
        <v>4.59</v>
      </c>
      <c r="H24" s="3" t="n">
        <v>2.29</v>
      </c>
      <c r="I24" s="3" t="n">
        <v>6.59</v>
      </c>
      <c r="J24" s="3" t="n">
        <v>2.5</v>
      </c>
      <c r="K24" s="3" t="n">
        <v>1.19</v>
      </c>
      <c r="L24" s="3" t="n">
        <v>4</v>
      </c>
      <c r="M24" s="3" t="n">
        <v>159.7</v>
      </c>
      <c r="N24" s="3" t="n">
        <v>607</v>
      </c>
      <c r="O24" s="3" t="n">
        <v>240</v>
      </c>
      <c r="P24" s="3" t="n">
        <v>37</v>
      </c>
      <c r="Q24" s="3" t="n">
        <v>24.86</v>
      </c>
      <c r="R24" s="87" t="n">
        <v>3600</v>
      </c>
    </row>
    <row r="25" ht="20.25" customHeight="1">
      <c r="B25" s="3" t="n">
        <v>23</v>
      </c>
      <c r="C25" s="3" t="inlineStr">
        <is>
          <t>16.0 lbs-16/1 CRT</t>
        </is>
      </c>
      <c r="D25" s="3" t="n">
        <v>16</v>
      </c>
      <c r="E25" s="3" t="n">
        <v>84.23999999999999</v>
      </c>
      <c r="F25" s="3" t="n">
        <v>0.41</v>
      </c>
      <c r="G25" s="3" t="n">
        <v>5.79</v>
      </c>
      <c r="H25" s="3" t="n">
        <v>2.31</v>
      </c>
      <c r="I25" s="3" t="n">
        <v>7.14</v>
      </c>
      <c r="J25" s="3" t="n">
        <v>2.8</v>
      </c>
      <c r="K25" s="3" t="n">
        <v>0.6</v>
      </c>
      <c r="L25" s="3" t="n">
        <v>2</v>
      </c>
      <c r="M25" s="3" t="n">
        <v>184.5</v>
      </c>
      <c r="N25" s="3" t="n">
        <v>667</v>
      </c>
      <c r="O25" s="3" t="n">
        <v>264</v>
      </c>
      <c r="P25" s="3" t="n">
        <v>36</v>
      </c>
      <c r="Q25" s="3" t="n">
        <v>24.92</v>
      </c>
      <c r="R25" s="87" t="n">
        <v>3600</v>
      </c>
    </row>
    <row r="26" ht="20.25" customHeight="1">
      <c r="B26" s="3" t="n">
        <v>24</v>
      </c>
      <c r="C26" s="3" t="inlineStr">
        <is>
          <t>16.0 lbs-16/1 CRT</t>
        </is>
      </c>
      <c r="D26" s="3" t="n">
        <v>16</v>
      </c>
      <c r="E26" s="3" t="n">
        <v>87.2</v>
      </c>
      <c r="F26" s="3" t="n">
        <v>0.25</v>
      </c>
      <c r="G26" s="3" t="n">
        <v>3.6</v>
      </c>
      <c r="H26" s="3" t="n">
        <v>2.07</v>
      </c>
      <c r="I26" s="3" t="n">
        <v>6.81</v>
      </c>
      <c r="J26" s="3" t="n">
        <v>2.6</v>
      </c>
      <c r="K26" s="3" t="n">
        <v>1.19</v>
      </c>
      <c r="L26" s="3" t="n">
        <v>4</v>
      </c>
      <c r="M26" s="3" t="n">
        <v>148.5</v>
      </c>
      <c r="N26" s="3" t="n">
        <v>459</v>
      </c>
      <c r="O26" s="3" t="n">
        <v>219</v>
      </c>
      <c r="P26" s="3" t="n">
        <v>38</v>
      </c>
      <c r="Q26" s="3" t="n">
        <v>24.89</v>
      </c>
      <c r="R26" s="87" t="n">
        <v>3600</v>
      </c>
    </row>
    <row r="27" ht="20.25" customHeight="1">
      <c r="B27" s="3" t="n">
        <v>25</v>
      </c>
      <c r="C27" s="3" t="inlineStr">
        <is>
          <t>16.0 lbs-16/1 CRT</t>
        </is>
      </c>
      <c r="D27" s="3" t="n">
        <v>16</v>
      </c>
      <c r="E27" s="3" t="n">
        <v>85.23</v>
      </c>
      <c r="F27" s="3" t="n">
        <v>0.32</v>
      </c>
      <c r="G27" s="3" t="n">
        <v>3.38</v>
      </c>
      <c r="H27" s="3" t="n">
        <v>1.27</v>
      </c>
      <c r="I27" s="3" t="n">
        <v>9.68</v>
      </c>
      <c r="J27" s="3" t="n">
        <v>3.8</v>
      </c>
      <c r="K27" s="3" t="n">
        <v>1.19</v>
      </c>
      <c r="L27" s="3" t="n">
        <v>4</v>
      </c>
      <c r="M27" s="3" t="n">
        <v>185.8</v>
      </c>
      <c r="N27" s="3" t="n">
        <v>524</v>
      </c>
      <c r="O27" s="3" t="n">
        <v>164</v>
      </c>
      <c r="P27" s="3" t="n">
        <v>36</v>
      </c>
      <c r="Q27" s="3" t="n">
        <v>25.31</v>
      </c>
      <c r="R27" s="87" t="n">
        <v>3600</v>
      </c>
    </row>
    <row r="28" ht="20.25" customHeight="1">
      <c r="B28" s="3" t="n">
        <v>26</v>
      </c>
      <c r="C28" s="3" t="inlineStr">
        <is>
          <t>16.0 lbs-16/1 CRT</t>
        </is>
      </c>
      <c r="D28" s="3" t="n">
        <v>16</v>
      </c>
      <c r="E28" s="3" t="n">
        <v>43.48</v>
      </c>
      <c r="F28" s="3" t="n">
        <v>0.12</v>
      </c>
      <c r="G28" s="3" t="n">
        <v>46.41</v>
      </c>
      <c r="H28" s="3" t="n">
        <v>1.59</v>
      </c>
      <c r="I28" s="3" t="n">
        <v>8.380000000000001</v>
      </c>
      <c r="J28" s="3" t="n">
        <v>6</v>
      </c>
      <c r="K28" s="3" t="n">
        <v>0.3</v>
      </c>
      <c r="L28" s="3" t="n">
        <v>1</v>
      </c>
      <c r="M28" s="3" t="n">
        <v>782.2</v>
      </c>
      <c r="N28" s="3" t="n">
        <v>141</v>
      </c>
      <c r="O28" s="3" t="n">
        <v>57</v>
      </c>
      <c r="P28" s="3" t="n">
        <v>20</v>
      </c>
      <c r="Q28" s="3" t="n">
        <v>24.87</v>
      </c>
      <c r="R28" s="87" t="n">
        <v>3600</v>
      </c>
    </row>
    <row r="29" ht="20.25" customHeight="1">
      <c r="B29" s="3" t="n">
        <v>27</v>
      </c>
      <c r="C29" s="3" t="inlineStr">
        <is>
          <t>16.0 lbs-16/1 CRT</t>
        </is>
      </c>
      <c r="D29" s="3" t="n">
        <v>16</v>
      </c>
      <c r="E29" s="3" t="n">
        <v>80.38</v>
      </c>
      <c r="F29" s="3" t="n">
        <v>0.23</v>
      </c>
      <c r="G29" s="3" t="n">
        <v>9.449999999999999</v>
      </c>
      <c r="H29" s="3" t="n">
        <v>4.01</v>
      </c>
      <c r="I29" s="3" t="n">
        <v>5.89</v>
      </c>
      <c r="J29" s="3" t="n">
        <v>2.5</v>
      </c>
      <c r="K29" s="3" t="n">
        <v>0.6</v>
      </c>
      <c r="L29" s="3" t="n">
        <v>2</v>
      </c>
      <c r="M29" s="3" t="n">
        <v>218.8</v>
      </c>
      <c r="N29" s="3" t="n">
        <v>706</v>
      </c>
      <c r="O29" s="3" t="n">
        <v>457</v>
      </c>
      <c r="P29" s="3" t="n">
        <v>34</v>
      </c>
      <c r="Q29" s="3" t="n">
        <v>25.47</v>
      </c>
      <c r="R29" s="87" t="n">
        <v>3650</v>
      </c>
    </row>
    <row r="30" ht="20.25" customHeight="1">
      <c r="B30" s="3" t="n">
        <v>28</v>
      </c>
      <c r="C30" s="3" t="inlineStr">
        <is>
          <t>16.0 lbs-16/1 CRT</t>
        </is>
      </c>
      <c r="D30" s="3" t="n">
        <v>16</v>
      </c>
      <c r="E30" s="3" t="n">
        <v>81.65000000000001</v>
      </c>
      <c r="F30" s="3" t="n">
        <v>0.2</v>
      </c>
      <c r="G30" s="3" t="n">
        <v>6.53</v>
      </c>
      <c r="H30" s="3" t="n">
        <v>4.52</v>
      </c>
      <c r="I30" s="3" t="n">
        <v>7.04</v>
      </c>
      <c r="J30" s="3" t="n">
        <v>3</v>
      </c>
      <c r="K30" s="3" t="n">
        <v>0.89</v>
      </c>
      <c r="L30" s="3" t="n">
        <v>3</v>
      </c>
      <c r="M30" s="3" t="n">
        <v>193.2</v>
      </c>
      <c r="N30" s="3" t="n">
        <v>587</v>
      </c>
      <c r="O30" s="3" t="n">
        <v>363</v>
      </c>
      <c r="P30" s="3" t="n">
        <v>33</v>
      </c>
      <c r="Q30" s="3" t="n">
        <v>25.11</v>
      </c>
      <c r="R30" s="87" t="n">
        <v>3600</v>
      </c>
    </row>
    <row r="31" ht="20.25" customHeight="1">
      <c r="B31" s="3" t="inlineStr">
        <is>
          <t>29*</t>
        </is>
      </c>
      <c r="C31" s="3" t="inlineStr">
        <is>
          <t>16.0 lbs-16/1 CRT</t>
        </is>
      </c>
      <c r="D31" s="3" t="n">
        <v>16</v>
      </c>
      <c r="E31" s="3" t="n">
        <v>75.69</v>
      </c>
      <c r="F31" s="3" t="n">
        <v>0.21</v>
      </c>
      <c r="G31" s="3" t="n">
        <v>10.41</v>
      </c>
      <c r="H31" s="3" t="n">
        <v>7.86</v>
      </c>
      <c r="I31" s="3" t="n">
        <v>4.86</v>
      </c>
      <c r="J31" s="3" t="n">
        <v>2.8</v>
      </c>
      <c r="K31" s="3" t="n">
        <v>0</v>
      </c>
      <c r="L31" s="3" t="n">
        <v>0</v>
      </c>
      <c r="M31" s="3" t="n">
        <v>217.8</v>
      </c>
      <c r="N31" s="3" t="n">
        <v>787</v>
      </c>
      <c r="O31" s="3" t="n">
        <v>453</v>
      </c>
      <c r="P31" s="3" t="n">
        <v>25</v>
      </c>
      <c r="Q31" s="3" t="n">
        <v>26.38</v>
      </c>
      <c r="R31" s="87" t="n">
        <v>3800</v>
      </c>
    </row>
    <row r="32" ht="20.25" customHeight="1">
      <c r="B32" s="3" t="n">
        <v>30</v>
      </c>
      <c r="C32" s="3" t="inlineStr">
        <is>
          <t>16.0 lbs-16/1 CRT</t>
        </is>
      </c>
      <c r="D32" s="3" t="n">
        <v>16</v>
      </c>
      <c r="E32" s="3" t="n">
        <v>80.28</v>
      </c>
      <c r="F32" s="3" t="n">
        <v>0.17</v>
      </c>
      <c r="G32" s="3" t="n">
        <v>8.789999999999999</v>
      </c>
      <c r="H32" s="3" t="n">
        <v>4.04</v>
      </c>
      <c r="I32" s="3" t="n">
        <v>6.66</v>
      </c>
      <c r="J32" s="3" t="n">
        <v>2.9</v>
      </c>
      <c r="K32" s="3" t="n">
        <v>0</v>
      </c>
      <c r="L32" s="3" t="n">
        <v>0</v>
      </c>
      <c r="M32" s="3" t="n">
        <v>220.9</v>
      </c>
      <c r="N32" s="3" t="n">
        <v>577</v>
      </c>
      <c r="O32" s="3" t="n">
        <v>393</v>
      </c>
      <c r="P32" s="3" t="n">
        <v>33</v>
      </c>
      <c r="Q32" s="3" t="n">
        <v>26.21</v>
      </c>
      <c r="R32" s="87" t="n">
        <v>3800</v>
      </c>
    </row>
    <row r="33" ht="20.25" customHeight="1">
      <c r="B33" s="3" t="n">
        <v>31</v>
      </c>
      <c r="C33" s="3" t="inlineStr">
        <is>
          <t>8.0 lbs-8/1 lbs CRX</t>
        </is>
      </c>
      <c r="D33" s="3" t="n">
        <v>8</v>
      </c>
      <c r="E33" s="3" t="n">
        <v>76.95999999999999</v>
      </c>
      <c r="F33" s="3" t="n">
        <v>0.28</v>
      </c>
      <c r="G33" s="3" t="n">
        <v>14.27</v>
      </c>
      <c r="H33" s="3" t="n">
        <v>3.68</v>
      </c>
      <c r="I33" s="3" t="n">
        <v>4.78</v>
      </c>
      <c r="J33" s="3" t="n">
        <v>4.5</v>
      </c>
      <c r="K33" s="3" t="n">
        <v>1.79</v>
      </c>
      <c r="L33" s="3" t="n">
        <v>6</v>
      </c>
      <c r="M33" s="3" t="n">
        <v>271.6</v>
      </c>
      <c r="N33" s="3" t="n">
        <v>509</v>
      </c>
      <c r="O33" s="3" t="n">
        <v>264</v>
      </c>
      <c r="P33" s="3" t="n">
        <v>15</v>
      </c>
      <c r="Q33" s="3" t="n">
        <v>18.46</v>
      </c>
      <c r="R33" s="87" t="n">
        <v>3800</v>
      </c>
    </row>
    <row r="34" hidden="1" ht="20.25" customHeight="1">
      <c r="B34" s="3" t="n">
        <v>32</v>
      </c>
      <c r="C34" s="3" t="inlineStr">
        <is>
          <t>8.0 lbs-8/1 lbs CRX</t>
        </is>
      </c>
      <c r="D34" s="3" t="n"/>
      <c r="E34" s="3" t="n">
        <v>23.34</v>
      </c>
      <c r="F34" s="3" t="n">
        <v>0.2</v>
      </c>
      <c r="G34" s="3" t="n">
        <v>47.02</v>
      </c>
      <c r="H34" s="3" t="n">
        <v>8.460000000000001</v>
      </c>
      <c r="I34" s="3" t="n">
        <v>20.95</v>
      </c>
      <c r="J34" s="3" t="n">
        <v>6</v>
      </c>
      <c r="K34" s="3" t="n">
        <v>0</v>
      </c>
      <c r="L34" s="3" t="n">
        <v>0</v>
      </c>
      <c r="M34" s="3" t="n">
        <v>232.9</v>
      </c>
      <c r="N34" s="3" t="n">
        <v>463</v>
      </c>
      <c r="O34" s="3" t="n">
        <v>291</v>
      </c>
      <c r="P34" s="3" t="n">
        <v>12</v>
      </c>
      <c r="Q34" s="3" t="n">
        <v>18.54</v>
      </c>
      <c r="R34" s="87" t="n">
        <v>3700</v>
      </c>
    </row>
  </sheetData>
  <autoFilter ref="B2:R34">
    <filterColumn colId="3">
      <filters>
        <filter val="43.48"/>
        <filter val="59.33"/>
        <filter val="75.69"/>
        <filter val="76.28"/>
        <filter val="76.29"/>
        <filter val="76.96"/>
        <filter val="78.94"/>
        <filter val="79.88"/>
        <filter val="79.9"/>
        <filter val="79.97"/>
        <filter val="80.28"/>
        <filter val="80.38"/>
        <filter val="80.43"/>
        <filter val="80.57"/>
        <filter val="80.92"/>
        <filter val="81.45"/>
        <filter val="81.65"/>
        <filter val="81.84"/>
        <filter val="83.62"/>
        <filter val="84.24"/>
        <filter val="84.62"/>
        <filter val="85.18"/>
        <filter val="85.23"/>
        <filter val="85.87"/>
        <filter val="86.05"/>
        <filter val="87.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B1:M33"/>
  <sheetViews>
    <sheetView workbookViewId="0">
      <selection activeCell="I17" sqref="I17"/>
    </sheetView>
  </sheetViews>
  <sheetFormatPr baseColWidth="8" defaultRowHeight="14.4"/>
  <cols>
    <col width="3.109375" customWidth="1" min="1" max="1"/>
    <col width="11.44140625" customWidth="1" min="2" max="2"/>
    <col width="24.109375" customWidth="1" min="3" max="3"/>
    <col width="9.44140625" customWidth="1" min="4" max="4"/>
    <col width="10" customWidth="1" min="5" max="5"/>
    <col width="12.109375" customWidth="1" min="6" max="6"/>
    <col width="8" customWidth="1" min="7" max="7"/>
    <col width="8.5546875" customWidth="1" min="8" max="8"/>
    <col width="12.109375" customWidth="1" min="9" max="10"/>
    <col width="9.5546875" bestFit="1" customWidth="1" min="13" max="13"/>
  </cols>
  <sheetData>
    <row r="1" ht="37.5" customHeight="1">
      <c r="B1" s="2" t="inlineStr">
        <is>
          <t>M/c No.</t>
        </is>
      </c>
      <c r="C1" s="2" t="inlineStr">
        <is>
          <t>Count and Material</t>
        </is>
      </c>
      <c r="D1" s="2" t="inlineStr">
        <is>
          <t>AEF %</t>
        </is>
      </c>
      <c r="E1" s="2" t="inlineStr">
        <is>
          <t>Ukg</t>
        </is>
      </c>
      <c r="F1" s="2" t="inlineStr">
        <is>
          <t>Total M/c Stop time</t>
        </is>
      </c>
      <c r="G1" s="2" t="inlineStr">
        <is>
          <t>doffs</t>
        </is>
      </c>
      <c r="H1" s="2" t="inlineStr">
        <is>
          <t>kg</t>
        </is>
      </c>
      <c r="I1" s="2" t="inlineStr">
        <is>
          <t>Conversion Factor</t>
        </is>
      </c>
      <c r="J1" s="2" t="inlineStr">
        <is>
          <t>Converted Kg</t>
        </is>
      </c>
    </row>
    <row r="2" ht="15.6" customHeight="1">
      <c r="B2" s="3" t="n">
        <v>1</v>
      </c>
      <c r="C2" s="3" t="inlineStr">
        <is>
          <t>8.0 lbs-8/1 lbs CRT</t>
        </is>
      </c>
      <c r="D2" s="36" t="n">
        <v>0.02333333333333333</v>
      </c>
      <c r="E2" s="3" t="n">
        <v>0.31</v>
      </c>
      <c r="F2" s="3" t="n">
        <v>230.1</v>
      </c>
      <c r="G2" s="3" t="n">
        <v>16</v>
      </c>
      <c r="H2" s="3" t="n">
        <v>0</v>
      </c>
      <c r="I2" s="3" t="n">
        <v>2.711</v>
      </c>
      <c r="J2" s="38">
        <f>H2*I2</f>
        <v/>
      </c>
    </row>
    <row r="3" ht="15.6" customHeight="1">
      <c r="B3" s="3" t="n">
        <v>2</v>
      </c>
      <c r="C3" s="3" t="inlineStr">
        <is>
          <t>13.0 lbs-13/1 lbs CRT</t>
        </is>
      </c>
      <c r="D3" s="36" t="n">
        <v>0.02333333333333333</v>
      </c>
      <c r="E3" s="3" t="n">
        <v>0</v>
      </c>
      <c r="F3" s="3" t="n">
        <v>1426.7</v>
      </c>
      <c r="G3" s="3" t="n">
        <v>1</v>
      </c>
      <c r="H3" s="3" t="n">
        <v>0</v>
      </c>
      <c r="I3" s="3" t="n">
        <v>1.517</v>
      </c>
      <c r="J3" s="38">
        <f>H3*I3</f>
        <v/>
      </c>
    </row>
    <row r="4" ht="15.6" customHeight="1">
      <c r="B4" s="3" t="n">
        <v>3</v>
      </c>
      <c r="C4" s="3" t="inlineStr">
        <is>
          <t>13.0 lbs-13/1 lbs CRT</t>
        </is>
      </c>
      <c r="D4" s="36" t="n">
        <v>0.02</v>
      </c>
      <c r="E4" s="3" t="n">
        <v>0</v>
      </c>
      <c r="F4" s="3" t="n">
        <v>1429.4</v>
      </c>
      <c r="G4" s="3" t="n">
        <v>0</v>
      </c>
      <c r="H4" s="3" t="n">
        <v>0</v>
      </c>
      <c r="I4" s="3" t="n">
        <v>1.389</v>
      </c>
      <c r="J4" s="38">
        <f>H4*I4</f>
        <v/>
      </c>
    </row>
    <row r="5" ht="15.6" customHeight="1">
      <c r="B5" s="3" t="n">
        <v>4</v>
      </c>
      <c r="C5" s="3" t="inlineStr">
        <is>
          <t>13.0 lbs-13/1 lbs CRT</t>
        </is>
      </c>
      <c r="D5" s="36" t="n">
        <v>0</v>
      </c>
      <c r="E5" s="3" t="n">
        <v>0</v>
      </c>
      <c r="F5" s="3" t="n">
        <v>1427.8</v>
      </c>
      <c r="G5" s="3" t="n">
        <v>0</v>
      </c>
      <c r="H5" s="3" t="n">
        <v>0</v>
      </c>
      <c r="I5" s="3" t="n">
        <v>1.953</v>
      </c>
      <c r="J5" s="38">
        <f>H5*I5</f>
        <v/>
      </c>
    </row>
    <row r="6" ht="15.6" customHeight="1">
      <c r="B6" s="3" t="n">
        <v>5</v>
      </c>
      <c r="C6" s="3" t="inlineStr">
        <is>
          <t>14.0 lbs-14/1 lbs CRT</t>
        </is>
      </c>
      <c r="D6" s="36" t="n">
        <v>0</v>
      </c>
      <c r="E6" s="3" t="n">
        <v>0.12</v>
      </c>
      <c r="F6" s="3" t="n">
        <v>222.2</v>
      </c>
      <c r="G6" s="3" t="n">
        <v>30</v>
      </c>
      <c r="H6" s="3" t="n">
        <v>0</v>
      </c>
      <c r="I6" s="3" t="n">
        <v>1.204</v>
      </c>
      <c r="J6" s="38">
        <f>H6*I6</f>
        <v/>
      </c>
    </row>
    <row r="7" ht="15.6" customHeight="1">
      <c r="B7" s="3" t="n">
        <v>6</v>
      </c>
      <c r="C7" s="3" t="inlineStr">
        <is>
          <t>14.0 lbs-14/1 lbs CRT</t>
        </is>
      </c>
      <c r="D7" s="36" t="n">
        <v>0.425</v>
      </c>
      <c r="E7" s="3" t="n">
        <v>0.12</v>
      </c>
      <c r="F7" s="3" t="n">
        <v>159.2</v>
      </c>
      <c r="G7" s="3" t="n">
        <v>29</v>
      </c>
      <c r="H7" s="3" t="n">
        <v>4.99</v>
      </c>
      <c r="I7" s="3" t="n">
        <v>1.204</v>
      </c>
      <c r="J7" s="38">
        <f>H7*I7</f>
        <v/>
      </c>
    </row>
    <row r="8" ht="15.6" customHeight="1">
      <c r="B8" s="3" t="n">
        <v>7</v>
      </c>
      <c r="C8" s="3" t="inlineStr">
        <is>
          <t>14.0 lbs-14/1 lbs CRT</t>
        </is>
      </c>
      <c r="D8" s="36" t="n">
        <v>84.46666666666667</v>
      </c>
      <c r="E8" s="3" t="n">
        <v>0.22</v>
      </c>
      <c r="F8" s="3" t="n">
        <v>1407.5</v>
      </c>
      <c r="G8" s="3" t="n">
        <v>3</v>
      </c>
      <c r="H8" s="3" t="n">
        <v>1527.95</v>
      </c>
      <c r="I8" s="3" t="n">
        <v>1.389</v>
      </c>
      <c r="J8" s="38">
        <f>H8*I8</f>
        <v/>
      </c>
    </row>
    <row r="9" ht="15.6" customHeight="1">
      <c r="B9" s="3" t="n">
        <v>8</v>
      </c>
      <c r="C9" s="3" t="inlineStr">
        <is>
          <t>14.0 lbs-14/1 lbs CRT</t>
        </is>
      </c>
      <c r="D9" s="36" t="n">
        <v>83.55</v>
      </c>
      <c r="E9" s="3" t="n">
        <v>0.18</v>
      </c>
      <c r="F9" s="3" t="n">
        <v>985.6</v>
      </c>
      <c r="G9" s="3" t="n">
        <v>12</v>
      </c>
      <c r="H9" s="3" t="n">
        <v>1525.24</v>
      </c>
      <c r="I9" s="3" t="n">
        <v>1.389</v>
      </c>
      <c r="J9" s="38">
        <f>H9*I9</f>
        <v/>
      </c>
    </row>
    <row r="10" ht="15.6" customHeight="1">
      <c r="B10" s="3" t="n">
        <v>9</v>
      </c>
      <c r="C10" s="3" t="inlineStr">
        <is>
          <t>16.0 lbs-16/1 CRT</t>
        </is>
      </c>
      <c r="D10" s="36" t="n">
        <v>80.47</v>
      </c>
      <c r="E10" s="3" t="n">
        <v>0.16</v>
      </c>
      <c r="F10" s="3" t="n">
        <v>209.7</v>
      </c>
      <c r="G10" s="3" t="n">
        <v>33</v>
      </c>
      <c r="H10" s="3" t="n">
        <v>590.7</v>
      </c>
      <c r="I10" s="3" t="n">
        <v>1</v>
      </c>
      <c r="J10" s="38">
        <f>H10*I10</f>
        <v/>
      </c>
    </row>
    <row r="11" ht="15.6" customHeight="1">
      <c r="B11" s="3" t="n">
        <v>10</v>
      </c>
      <c r="C11" s="3" t="inlineStr">
        <is>
          <t>16.0 lbs-16/1 CRT</t>
        </is>
      </c>
      <c r="D11" s="36" t="n">
        <v>56.34666666666666</v>
      </c>
      <c r="E11" s="3" t="n">
        <v>0.15</v>
      </c>
      <c r="F11" s="3" t="n">
        <v>168.8</v>
      </c>
      <c r="G11" s="3" t="n">
        <v>34</v>
      </c>
      <c r="H11" s="3" t="n">
        <v>1303.72</v>
      </c>
      <c r="I11" s="3" t="n">
        <v>1</v>
      </c>
      <c r="J11" s="38">
        <f>H11*I11</f>
        <v/>
      </c>
    </row>
    <row r="12" ht="15.6" customHeight="1">
      <c r="B12" s="3" t="n">
        <v>11</v>
      </c>
      <c r="C12" s="3" t="inlineStr">
        <is>
          <t>16.0 lbs-16/1 CRT</t>
        </is>
      </c>
      <c r="D12" s="36" t="n">
        <v>84.76666666666667</v>
      </c>
      <c r="E12" s="3" t="n">
        <v>0.15</v>
      </c>
      <c r="F12" s="3" t="n">
        <v>191.2</v>
      </c>
      <c r="G12" s="3" t="n">
        <v>33</v>
      </c>
      <c r="H12" s="3" t="n">
        <v>1876.71</v>
      </c>
      <c r="I12" s="3" t="n">
        <v>1</v>
      </c>
      <c r="J12" s="38">
        <f>H12*I12</f>
        <v/>
      </c>
    </row>
    <row r="13" ht="15.6" customHeight="1">
      <c r="B13" s="3" t="n">
        <v>12</v>
      </c>
      <c r="C13" s="3" t="inlineStr">
        <is>
          <t>16.0 lbs-16/1 CRT</t>
        </is>
      </c>
      <c r="D13" s="36" t="n">
        <v>55.51333333333334</v>
      </c>
      <c r="E13" s="3" t="n">
        <v>0.15</v>
      </c>
      <c r="F13" s="3" t="n">
        <v>209.5</v>
      </c>
      <c r="G13" s="3" t="n">
        <v>34</v>
      </c>
      <c r="H13" s="3" t="n">
        <v>1245.88</v>
      </c>
      <c r="I13" s="3" t="n">
        <v>1</v>
      </c>
      <c r="J13" s="38">
        <f>H13*I13</f>
        <v/>
      </c>
      <c r="M13" s="32" t="n"/>
    </row>
    <row r="14" ht="15.6" customHeight="1">
      <c r="B14" s="3" t="n">
        <v>13</v>
      </c>
      <c r="C14" s="3" t="inlineStr">
        <is>
          <t>22.0 lbs-22/1 CRT</t>
        </is>
      </c>
      <c r="D14" s="36" t="n">
        <v>74.58</v>
      </c>
      <c r="E14" s="3" t="n">
        <v>0.1</v>
      </c>
      <c r="F14" s="3" t="n">
        <v>266.7</v>
      </c>
      <c r="G14" s="3" t="n">
        <v>55</v>
      </c>
      <c r="H14" s="3" t="n">
        <v>3274.4</v>
      </c>
      <c r="I14" s="3" t="n">
        <v>0.708</v>
      </c>
      <c r="J14" s="38">
        <f>H14*I14</f>
        <v/>
      </c>
    </row>
    <row r="15" ht="15.6" customHeight="1">
      <c r="B15" s="3" t="n">
        <v>14</v>
      </c>
      <c r="C15" s="3" t="inlineStr">
        <is>
          <t>22.0 lbs-22/1 CRT</t>
        </is>
      </c>
      <c r="D15" s="36" t="n">
        <v>80.55666666666667</v>
      </c>
      <c r="E15" s="3" t="n">
        <v>0.09</v>
      </c>
      <c r="F15" s="3" t="n">
        <v>256.7</v>
      </c>
      <c r="G15" s="3" t="n">
        <v>49</v>
      </c>
      <c r="H15" s="3" t="n">
        <v>3488.26</v>
      </c>
      <c r="I15" s="3" t="n">
        <v>0.708</v>
      </c>
      <c r="J15" s="38">
        <f>H15*I15</f>
        <v/>
      </c>
    </row>
    <row r="16" ht="15.6" customHeight="1">
      <c r="B16" s="3" t="n">
        <v>15</v>
      </c>
      <c r="C16" s="3" t="inlineStr">
        <is>
          <t>22.0 lbs-22/1 CRT</t>
        </is>
      </c>
      <c r="D16" s="36" t="n">
        <v>81.55333333333333</v>
      </c>
      <c r="E16" s="3" t="n">
        <v>0.09</v>
      </c>
      <c r="F16" s="3" t="n">
        <v>219.6</v>
      </c>
      <c r="G16" s="3" t="n">
        <v>57</v>
      </c>
      <c r="H16" s="3" t="n">
        <v>3607.52</v>
      </c>
      <c r="I16" s="3" t="n">
        <v>0.708</v>
      </c>
      <c r="J16" s="38">
        <f>H16*I16</f>
        <v/>
      </c>
    </row>
    <row r="17" ht="15.6" customHeight="1">
      <c r="B17" s="3" t="n">
        <v>16</v>
      </c>
      <c r="C17" s="3" t="inlineStr">
        <is>
          <t>22.0 lbs-22/1 CRT</t>
        </is>
      </c>
      <c r="D17" s="3" t="n">
        <v>80.455</v>
      </c>
      <c r="E17" s="3" t="n">
        <v>0.1</v>
      </c>
      <c r="F17" s="3" t="n">
        <v>246.3</v>
      </c>
      <c r="G17" s="3" t="n">
        <v>54</v>
      </c>
      <c r="H17" s="3" t="n">
        <v>3441.22</v>
      </c>
      <c r="I17" s="3" t="n">
        <v>0.708</v>
      </c>
      <c r="J17" s="38">
        <f>H17*I17</f>
        <v/>
      </c>
    </row>
    <row r="18" ht="15.6" customHeight="1">
      <c r="B18" s="3" t="n">
        <v>17</v>
      </c>
      <c r="C18" s="3" t="inlineStr">
        <is>
          <t>22.0 lbs-22/1 CRT</t>
        </is>
      </c>
      <c r="D18" s="36" t="n">
        <v>31.92</v>
      </c>
      <c r="E18" s="3" t="n">
        <v>0.1</v>
      </c>
      <c r="F18" s="3" t="n">
        <v>535.8</v>
      </c>
      <c r="G18" s="3" t="n">
        <v>42</v>
      </c>
      <c r="H18" s="3" t="n">
        <v>926.36</v>
      </c>
      <c r="I18" s="3" t="n">
        <v>0.708</v>
      </c>
      <c r="J18" s="38">
        <f>H18*I18</f>
        <v/>
      </c>
    </row>
    <row r="19" ht="15.6" customHeight="1">
      <c r="B19" s="3" t="n">
        <v>18</v>
      </c>
      <c r="C19" s="3" t="inlineStr">
        <is>
          <t>22.0 lbs-22/1 CRT</t>
        </is>
      </c>
      <c r="D19" s="36" t="n">
        <v>20.58</v>
      </c>
      <c r="E19" s="3" t="n">
        <v>0.1</v>
      </c>
      <c r="F19" s="3" t="n">
        <v>279.7</v>
      </c>
      <c r="G19" s="3" t="n">
        <v>56</v>
      </c>
      <c r="H19" s="3" t="n">
        <v>463.4</v>
      </c>
      <c r="I19" s="3" t="n">
        <v>0.708</v>
      </c>
      <c r="J19" s="38">
        <f>H19*I19</f>
        <v/>
      </c>
    </row>
    <row r="20" ht="15.6" customHeight="1">
      <c r="B20" s="3" t="n">
        <v>19</v>
      </c>
      <c r="C20" s="3" t="inlineStr">
        <is>
          <t>16.0 lbs-16/1 CRT</t>
        </is>
      </c>
      <c r="D20" s="36" t="n">
        <v>87.38666666666666</v>
      </c>
      <c r="E20" s="3" t="n">
        <v>0.14</v>
      </c>
      <c r="F20" s="3" t="n">
        <v>170.6</v>
      </c>
      <c r="G20" s="3" t="n">
        <v>37</v>
      </c>
      <c r="H20" s="3" t="n">
        <v>1906.78</v>
      </c>
      <c r="I20" s="3" t="n">
        <v>1</v>
      </c>
      <c r="J20" s="38">
        <f>H20*I20</f>
        <v/>
      </c>
    </row>
    <row r="21" ht="15.6" customHeight="1">
      <c r="B21" s="3" t="n">
        <v>20</v>
      </c>
      <c r="C21" s="3" t="inlineStr">
        <is>
          <t>16.0 lbs-16/1 CRT</t>
        </is>
      </c>
      <c r="D21" s="36" t="n">
        <v>86.19666666666667</v>
      </c>
      <c r="E21" s="3" t="n">
        <v>0.14</v>
      </c>
      <c r="F21" s="3" t="n">
        <v>151</v>
      </c>
      <c r="G21" s="3" t="n">
        <v>37</v>
      </c>
      <c r="H21" s="3" t="n">
        <v>1870.77</v>
      </c>
      <c r="I21" s="3" t="n">
        <v>1</v>
      </c>
      <c r="J21" s="38">
        <f>H21*I21</f>
        <v/>
      </c>
    </row>
    <row r="22" ht="15.6" customHeight="1">
      <c r="B22" s="3" t="n">
        <v>21</v>
      </c>
      <c r="C22" s="3" t="inlineStr">
        <is>
          <t>16.0 lbs-16/1 CRT</t>
        </is>
      </c>
      <c r="D22" s="36" t="n">
        <v>87.57333333333332</v>
      </c>
      <c r="E22" s="3" t="n">
        <v>0.14</v>
      </c>
      <c r="F22" s="3" t="n">
        <v>216.1</v>
      </c>
      <c r="G22" s="3" t="n">
        <v>24</v>
      </c>
      <c r="H22" s="3" t="n">
        <v>1869.52</v>
      </c>
      <c r="I22" s="3" t="n">
        <v>1</v>
      </c>
      <c r="J22" s="38">
        <f>H22*I22</f>
        <v/>
      </c>
    </row>
    <row r="23" ht="15.6" customHeight="1">
      <c r="B23" s="3" t="n">
        <v>22</v>
      </c>
      <c r="C23" s="3" t="inlineStr">
        <is>
          <t>16.0 lbs-16/1 CRT</t>
        </is>
      </c>
      <c r="D23" s="36" t="n">
        <v>86.31999999999999</v>
      </c>
      <c r="E23" s="3" t="n">
        <v>0.13</v>
      </c>
      <c r="F23" s="3" t="n">
        <v>159.7</v>
      </c>
      <c r="G23" s="3" t="n">
        <v>37</v>
      </c>
      <c r="H23" s="3" t="n">
        <v>1872.51</v>
      </c>
      <c r="I23" s="3" t="n">
        <v>1</v>
      </c>
      <c r="J23" s="38">
        <f>H23*I23</f>
        <v/>
      </c>
    </row>
    <row r="24" ht="15.6" customHeight="1">
      <c r="B24" s="3" t="n">
        <v>23</v>
      </c>
      <c r="C24" s="3" t="inlineStr">
        <is>
          <t>16.0 lbs-16/1 CRT</t>
        </is>
      </c>
      <c r="D24" s="36" t="n">
        <v>56.71333333333333</v>
      </c>
      <c r="E24" s="3" t="n">
        <v>0.14</v>
      </c>
      <c r="F24" s="3" t="n">
        <v>184.5</v>
      </c>
      <c r="G24" s="3" t="n">
        <v>36</v>
      </c>
      <c r="H24" s="3" t="n">
        <v>1247.92</v>
      </c>
      <c r="I24" s="3" t="n">
        <v>1</v>
      </c>
      <c r="J24" s="38">
        <f>H24*I24</f>
        <v/>
      </c>
    </row>
    <row r="25" ht="15.6" customHeight="1">
      <c r="B25" s="3" t="n">
        <v>24</v>
      </c>
      <c r="C25" s="3" t="inlineStr">
        <is>
          <t>16.0 lbs-16/1 CRT</t>
        </is>
      </c>
      <c r="D25" s="36" t="n">
        <v>56.06</v>
      </c>
      <c r="E25" s="3" t="n">
        <v>0.13</v>
      </c>
      <c r="F25" s="3" t="n">
        <v>148.5</v>
      </c>
      <c r="G25" s="3" t="n">
        <v>38</v>
      </c>
      <c r="H25" s="3" t="n">
        <v>1207.14</v>
      </c>
      <c r="I25" s="3" t="n">
        <v>1</v>
      </c>
      <c r="J25" s="38">
        <f>H25*I25</f>
        <v/>
      </c>
    </row>
    <row r="26" ht="15.6" customHeight="1">
      <c r="B26" s="3" t="n">
        <v>25</v>
      </c>
      <c r="C26" s="3" t="inlineStr">
        <is>
          <t>16.0 lbs-16/1 CRT</t>
        </is>
      </c>
      <c r="D26" s="36" t="n">
        <v>57.76666666666667</v>
      </c>
      <c r="E26" s="3" t="n">
        <v>0.14</v>
      </c>
      <c r="F26" s="3" t="n">
        <v>185.8</v>
      </c>
      <c r="G26" s="3" t="n">
        <v>36</v>
      </c>
      <c r="H26" s="3" t="n">
        <v>1271.36</v>
      </c>
      <c r="I26" s="3" t="n">
        <v>1</v>
      </c>
      <c r="J26" s="38">
        <f>H26*I26</f>
        <v/>
      </c>
    </row>
    <row r="27" ht="15.6" customHeight="1">
      <c r="B27" s="3" t="n">
        <v>26</v>
      </c>
      <c r="C27" s="3" t="inlineStr">
        <is>
          <t>16.0 lbs-16/1 CRT</t>
        </is>
      </c>
      <c r="D27" s="36" t="n">
        <v>57.51</v>
      </c>
      <c r="E27" s="3" t="n">
        <v>0.14</v>
      </c>
      <c r="F27" s="3" t="n">
        <v>782.2</v>
      </c>
      <c r="G27" s="3" t="n">
        <v>20</v>
      </c>
      <c r="H27" s="3" t="n">
        <v>1252.47</v>
      </c>
      <c r="I27" s="3" t="n">
        <v>1</v>
      </c>
      <c r="J27" s="38">
        <f>H27*I27</f>
        <v/>
      </c>
    </row>
    <row r="28" ht="15.6" customHeight="1">
      <c r="B28" s="3" t="n">
        <v>27</v>
      </c>
      <c r="C28" s="3" t="inlineStr">
        <is>
          <t>16.0 lbs-16/1 CRT</t>
        </is>
      </c>
      <c r="D28" s="36" t="n">
        <v>54.56999999999999</v>
      </c>
      <c r="E28" s="3" t="n">
        <v>0.15</v>
      </c>
      <c r="F28" s="3" t="n">
        <v>218.8</v>
      </c>
      <c r="G28" s="3" t="n">
        <v>34</v>
      </c>
      <c r="H28" s="3" t="n">
        <v>1200.61</v>
      </c>
      <c r="I28" s="3" t="n">
        <v>1</v>
      </c>
      <c r="J28" s="38">
        <f>H28*I28</f>
        <v/>
      </c>
    </row>
    <row r="29" ht="15.6" customHeight="1">
      <c r="B29" s="3" t="n">
        <v>28</v>
      </c>
      <c r="C29" s="3" t="inlineStr">
        <is>
          <t>16.0 lbs-16/1 CRT</t>
        </is>
      </c>
      <c r="D29" s="36" t="n">
        <v>52.35666666666667</v>
      </c>
      <c r="E29" s="3" t="n">
        <v>0.15</v>
      </c>
      <c r="F29" s="3" t="n">
        <v>193.2</v>
      </c>
      <c r="G29" s="3" t="n">
        <v>33</v>
      </c>
      <c r="H29" s="3" t="n">
        <v>1169.37</v>
      </c>
      <c r="I29" s="3" t="n">
        <v>1</v>
      </c>
      <c r="J29" s="38">
        <f>H29*I29</f>
        <v/>
      </c>
    </row>
    <row r="30" ht="15.6" customHeight="1">
      <c r="B30" s="3" t="inlineStr">
        <is>
          <t>29*</t>
        </is>
      </c>
      <c r="C30" s="3" t="inlineStr">
        <is>
          <t>16.0 lbs-16/1 CRT</t>
        </is>
      </c>
      <c r="D30" s="36" t="n">
        <v>25.42333333333333</v>
      </c>
      <c r="E30" s="3" t="n">
        <v>0.16</v>
      </c>
      <c r="F30" s="3" t="n">
        <v>217.8</v>
      </c>
      <c r="G30" s="3" t="n">
        <v>25</v>
      </c>
      <c r="H30" s="3" t="n">
        <v>584.26</v>
      </c>
      <c r="I30" s="3" t="n">
        <v>1</v>
      </c>
      <c r="J30" s="38">
        <f>H30*I30</f>
        <v/>
      </c>
    </row>
    <row r="31" ht="15.6" customHeight="1">
      <c r="B31" s="3" t="n">
        <v>30</v>
      </c>
      <c r="C31" s="3" t="inlineStr">
        <is>
          <t>16.0 lbs-16/1 CRT</t>
        </is>
      </c>
      <c r="D31" s="3" t="n">
        <v>27.86333333333333</v>
      </c>
      <c r="E31" s="3" t="n">
        <v>0.15</v>
      </c>
      <c r="F31" s="3" t="n">
        <v>220.9</v>
      </c>
      <c r="G31" s="3" t="n">
        <v>33</v>
      </c>
      <c r="H31" s="3" t="n">
        <v>646.28</v>
      </c>
      <c r="I31" s="3" t="n">
        <v>1</v>
      </c>
      <c r="J31" s="38">
        <f>H31*I31</f>
        <v/>
      </c>
    </row>
    <row r="32" ht="15.6" customHeight="1">
      <c r="B32" s="3" t="n">
        <v>31</v>
      </c>
      <c r="C32" s="3" t="inlineStr">
        <is>
          <t>8.0 lbs-8/1 lbs CRX</t>
        </is>
      </c>
      <c r="D32" s="36" t="n">
        <v>0</v>
      </c>
      <c r="E32" s="3" t="n">
        <v>0.28</v>
      </c>
      <c r="F32" s="3" t="n">
        <v>271.6</v>
      </c>
      <c r="G32" s="3" t="n">
        <v>15</v>
      </c>
      <c r="H32" s="3" t="n">
        <v>0</v>
      </c>
      <c r="I32" s="3" t="n">
        <v>2.711</v>
      </c>
      <c r="J32" s="38">
        <f>H32*I32</f>
        <v/>
      </c>
    </row>
    <row r="33" ht="15.6" customHeight="1">
      <c r="B33" s="3" t="n">
        <v>32</v>
      </c>
      <c r="C33" s="3" t="inlineStr">
        <is>
          <t>8.0 lbs-8/1 lbs CRX</t>
        </is>
      </c>
      <c r="D33" s="3" t="n">
        <v>0</v>
      </c>
      <c r="E33" s="3" t="n">
        <v>0</v>
      </c>
      <c r="F33" s="3" t="n">
        <v>232.9</v>
      </c>
      <c r="G33" s="3" t="n">
        <v>12</v>
      </c>
      <c r="H33" s="3" t="n">
        <v>0</v>
      </c>
      <c r="I33" s="3" t="n">
        <v>1</v>
      </c>
      <c r="J33" s="38">
        <f>H33*I33</f>
        <v/>
      </c>
    </row>
  </sheetData>
  <autoFilter ref="B1:J33"/>
  <pageMargins left="0.75" right="0.75" top="1" bottom="1" header="0.5" footer="0.5"/>
  <pageSetup orientation="portrait" scale="64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process develop3</dc:creator>
  <dcterms:created xmlns:dcterms="http://purl.org/dc/terms/" xmlns:xsi="http://www.w3.org/2001/XMLSchema-instance" xsi:type="dcterms:W3CDTF">2023-08-14T02:47:00Z</dcterms:created>
  <dcterms:modified xmlns:dcterms="http://purl.org/dc/terms/" xmlns:xsi="http://www.w3.org/2001/XMLSchema-instance" xsi:type="dcterms:W3CDTF">2024-03-25T09:44:11Z</dcterms:modified>
  <cp:lastModifiedBy>K. M. Ashfaque Abeer</cp:lastModifiedBy>
  <cp:lastPrinted>2023-11-22T12:12:15Z</cp:lastPrinted>
</cp:coreProperties>
</file>