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3.xml" ContentType="application/vnd.openxmlformats-officedocument.spreadsheetml.comments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 defaultThemeVersion="153222"/>
  <mc:AlternateContent xmlns:mc="http://schemas.openxmlformats.org/markup-compatibility/2006">
    <mc:Choice Requires="x15">
      <x15ac:absPath xmlns:x15ac="http://schemas.microsoft.com/office/spreadsheetml/2010/11/ac" url="D:\부동산계약서프로그램20220101\"/>
    </mc:Choice>
  </mc:AlternateContent>
  <bookViews>
    <workbookView xWindow="0" yWindow="0" windowWidth="28800" windowHeight="12390" tabRatio="861"/>
  </bookViews>
  <sheets>
    <sheet name="계약서" sheetId="2" r:id="rId1"/>
    <sheet name="주거용" sheetId="3" r:id="rId2"/>
    <sheet name="계약갱신요구확인서" sheetId="18" r:id="rId3"/>
    <sheet name="영수증계약금" sheetId="10" r:id="rId4"/>
    <sheet name="영수증중도금" sheetId="11" r:id="rId5"/>
    <sheet name="영수증잔금" sheetId="12" r:id="rId6"/>
    <sheet name="영수증보증금" sheetId="13" r:id="rId7"/>
    <sheet name="영수증중개보수" sheetId="14" r:id="rId8"/>
    <sheet name="영수증일반" sheetId="15" r:id="rId9"/>
    <sheet name="정산표" sheetId="16" r:id="rId10"/>
    <sheet name="DB드롬다운" sheetId="4" state="hidden" r:id="rId11"/>
    <sheet name="DB중개보수요율" sheetId="5" state="hidden" r:id="rId12"/>
    <sheet name="아이콘" sheetId="7" state="hidden" r:id="rId13"/>
    <sheet name="웹링크연결" sheetId="8" state="hidden" r:id="rId14"/>
    <sheet name="부동산취득세율" sheetId="17" state="hidden" r:id="rId15"/>
    <sheet name="DB날짜" sheetId="9" state="hidden" r:id="rId16"/>
  </sheets>
  <externalReferences>
    <externalReference r:id="rId17"/>
    <externalReference r:id="rId18"/>
    <externalReference r:id="rId19"/>
    <externalReference r:id="rId20"/>
  </externalReferences>
  <definedNames>
    <definedName name="_xlnm._FilterDatabase" localSheetId="10" hidden="1">DB드롬다운!$A$1:$A$8</definedName>
    <definedName name="_xlnm.Print_Area" localSheetId="2">계약갱신요구확인서!$A$1:$AH$15</definedName>
    <definedName name="_xlnm.Print_Area" localSheetId="0">계약서!$A$1:$AO$79</definedName>
    <definedName name="_xlnm.Print_Area" localSheetId="1">주거용!$A$1:$AQ$146</definedName>
    <definedName name="건축물의구조" localSheetId="2">[1]DB드롬다운!$E$2:$E$16</definedName>
    <definedName name="건축물의구조">DB드롬다운!$E$2:$E$16</definedName>
    <definedName name="건축물주용도" localSheetId="2">[1]DB드롬다운!$B$2:$B$37</definedName>
    <definedName name="건축물주용도">DB드롬다운!$B$2:$B$37</definedName>
    <definedName name="그밖의자료" localSheetId="2">[1]DB드롬다운!$AL$4:$AL$7</definedName>
    <definedName name="그밖의자료">DB드롬다운!$AL$4:$AL$7</definedName>
    <definedName name="날짜년도">DB날짜!$C$2:$C$14</definedName>
    <definedName name="날짜선불" localSheetId="2">[1]DB날짜!$G$2:$G$5</definedName>
    <definedName name="날짜선불">DB날짜!$G$2:$G$5</definedName>
    <definedName name="날짜월">DB날짜!$D$2:$D$15</definedName>
    <definedName name="날짜일" localSheetId="2">[1]DB날짜!$E$2:$E$35</definedName>
    <definedName name="날짜일">DB날짜!$E$2:$E$35</definedName>
    <definedName name="날짜준공년도" localSheetId="2">[1]DB날짜!$M$2:$M$33</definedName>
    <definedName name="날짜준공년도">DB날짜!$M$2:$M$33</definedName>
    <definedName name="날짜차임월" localSheetId="2">[1]DB날짜!$K$2:$K$15</definedName>
    <definedName name="날짜차임월">DB날짜!$K$2:$K$15</definedName>
    <definedName name="농어촌특별세____85㎡이하">부동산취득세율!$D$3:$D$34</definedName>
    <definedName name="농어촌특별세____85㎡초과">부동산취득세율!$E$3:$E$34</definedName>
    <definedName name="대리인매도" localSheetId="2">[1]DB드롬다운!$N$2:$N$6</definedName>
    <definedName name="대리인매도">DB드롬다운!$N$2:$N$6</definedName>
    <definedName name="대리인매수" localSheetId="2">[1]DB드롬다운!$Q$2:$Q$6</definedName>
    <definedName name="대리인매수">DB드롬다운!$Q$2:$Q$6</definedName>
    <definedName name="대리인임대">DB드롬다운!$N$13:$N$16</definedName>
    <definedName name="대리인임차">DB드롬다운!$Q$13:$Q$15</definedName>
    <definedName name="등록번호" localSheetId="2">[1]DB드롬다운!$K$2:$K$8</definedName>
    <definedName name="등록번호">DB드롬다운!$K$2:$K$8</definedName>
    <definedName name="방향" localSheetId="2">[1]DB드롬다운!$AJ$4:$AJ$12</definedName>
    <definedName name="방향">DB드롬다운!$AJ$4:$AJ$12</definedName>
    <definedName name="방향기준" localSheetId="2">[1]DB드롬다운!$AN$4:$AN$9</definedName>
    <definedName name="방향기준">DB드롬다운!$AN$4:$AN$9</definedName>
    <definedName name="벽면균열" localSheetId="2">[1]DB드롬다운!$AP$4:$AP$9</definedName>
    <definedName name="벽면균열">DB드롬다운!$AP$4:$AP$9</definedName>
    <definedName name="벽면누수" localSheetId="2">[1]DB드롬다운!$AQ$4:$AQ$8</definedName>
    <definedName name="벽면누수">DB드롬다운!$AQ$4:$AQ$8</definedName>
    <definedName name="부가세" localSheetId="2">[1]DB드롬다운!$AY$4:$AY$6</definedName>
    <definedName name="부가세">DB드롬다운!$AY$4:$AY$6</definedName>
    <definedName name="부동산취득세율표" localSheetId="2">#REF!</definedName>
    <definedName name="부동산취득세율표">#REF!</definedName>
    <definedName name="시간분단위" localSheetId="2">[1]DB드롬다운!$AW$4:$AW$10</definedName>
    <definedName name="시간분단위">DB드롬다운!$AW$4:$AW$10</definedName>
    <definedName name="용도구역" localSheetId="2">[1]DB드롬다운!$AG$4:$AG$9</definedName>
    <definedName name="용도구역">DB드롬다운!$AG$4:$AG$9</definedName>
    <definedName name="용도지구" localSheetId="2">[1]DB드롬다운!$AF$4:$AF$13</definedName>
    <definedName name="용도지구">DB드롬다운!$AF$4:$AF$13</definedName>
    <definedName name="용도지역" localSheetId="2">[1]DB드롬다운!$Y$4:$Y$24</definedName>
    <definedName name="용도지역">DB드롬다운!$Y$4:$Y$24</definedName>
    <definedName name="일조량불충분" localSheetId="2">[1]DB드롬다운!$AS$4:$AS$8</definedName>
    <definedName name="일조량불충분">DB드롬다운!$AS$4:$AS$8</definedName>
    <definedName name="장기수선충당금">DB드롬다운!$BA$4:$BA$9</definedName>
    <definedName name="주택수" localSheetId="2">[1]부동산취득세율!$M$3:$M$9</definedName>
    <definedName name="주택수">부동산취득세율!$M$3:$M$4</definedName>
    <definedName name="중개보수요율" localSheetId="2">[1]DB중개보수요율!$I$2:$I$9</definedName>
    <definedName name="중개보수요율">DB중개보수요율!$I$2:$I$9</definedName>
    <definedName name="중개보수요율표">DB중개보수요율!$A$1:$E$16</definedName>
    <definedName name="지급시기" localSheetId="2">[1]DB드롬다운!$AU$4:$AU$7</definedName>
    <definedName name="지급시기">DB드롬다운!$AU$4:$AU$7</definedName>
    <definedName name="지목" localSheetId="2">[1]DB드롬다운!$H$2:$H$30</definedName>
    <definedName name="지목">DB드롬다운!$H$2:$H$30</definedName>
    <definedName name="지방교육세_취특세율의_10">부동산취득세율!$F$3:$F$34</definedName>
    <definedName name="체크박스" localSheetId="2">[1]DB드롬다운!$T$2:$T$3</definedName>
    <definedName name="체크박스">DB드롬다운!$T$2:$T$3</definedName>
    <definedName name="취득가격">부동산취득세율!$B$3:$B$34</definedName>
    <definedName name="취득세">부동산취득세율!$C$3:$C$34</definedName>
    <definedName name="취득세주택">부동산취득세율!$A$2:$F$34</definedName>
    <definedName name="취득세주택외">부동산취득세율!$H$2:$K$12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93" i="3" l="1"/>
  <c r="E14" i="2" l="1"/>
  <c r="AB6" i="18"/>
  <c r="N13" i="18"/>
  <c r="Z12" i="18"/>
  <c r="G4" i="18"/>
  <c r="J3" i="18"/>
  <c r="W2" i="18"/>
  <c r="J2" i="18"/>
  <c r="BT8" i="2" l="1"/>
  <c r="BS8" i="2" l="1"/>
  <c r="BR8" i="2"/>
  <c r="BQ8" i="2"/>
  <c r="BP8" i="2"/>
  <c r="BO8" i="2"/>
  <c r="BN8" i="2"/>
  <c r="BM8" i="2"/>
  <c r="BL8" i="2"/>
  <c r="BK8" i="2"/>
  <c r="BJ8" i="2"/>
  <c r="BI8" i="2"/>
  <c r="BH8" i="2"/>
  <c r="BG8" i="2"/>
  <c r="BD8" i="2"/>
  <c r="BC8" i="2"/>
  <c r="BB8" i="2"/>
  <c r="BA8" i="2"/>
  <c r="AY8" i="2"/>
  <c r="AX8" i="2"/>
  <c r="AW8" i="2"/>
  <c r="AV8" i="2"/>
  <c r="AU8" i="2"/>
  <c r="A41" i="2"/>
  <c r="Q19" i="3" l="1"/>
  <c r="AH17" i="3"/>
  <c r="U6" i="18" l="1"/>
  <c r="Y15" i="2" l="1"/>
  <c r="AH6" i="2" l="1"/>
  <c r="AH4" i="2"/>
  <c r="AG143" i="3" l="1"/>
  <c r="E34" i="17" l="1"/>
  <c r="D34" i="17"/>
  <c r="C34" i="17"/>
  <c r="F34" i="17" s="1"/>
  <c r="B34" i="17"/>
  <c r="A34" i="17"/>
  <c r="E33" i="17"/>
  <c r="D33" i="17"/>
  <c r="C33" i="17"/>
  <c r="F33" i="17" s="1"/>
  <c r="B33" i="17"/>
  <c r="A33" i="17"/>
  <c r="E32" i="17"/>
  <c r="D32" i="17"/>
  <c r="C32" i="17"/>
  <c r="F32" i="17" s="1"/>
  <c r="B32" i="17"/>
  <c r="A32" i="17"/>
  <c r="E31" i="17"/>
  <c r="D31" i="17"/>
  <c r="C31" i="17"/>
  <c r="F31" i="17" s="1"/>
  <c r="B31" i="17"/>
  <c r="A31" i="17"/>
  <c r="E30" i="17"/>
  <c r="D30" i="17"/>
  <c r="C30" i="17"/>
  <c r="F30" i="17" s="1"/>
  <c r="B30" i="17"/>
  <c r="A30" i="17"/>
  <c r="E29" i="17"/>
  <c r="D29" i="17"/>
  <c r="C29" i="17"/>
  <c r="F29" i="17" s="1"/>
  <c r="B29" i="17"/>
  <c r="A29" i="17"/>
  <c r="E28" i="17"/>
  <c r="D28" i="17"/>
  <c r="C28" i="17"/>
  <c r="F28" i="17" s="1"/>
  <c r="B28" i="17"/>
  <c r="A28" i="17"/>
  <c r="E27" i="17"/>
  <c r="D27" i="17"/>
  <c r="C27" i="17"/>
  <c r="F27" i="17" s="1"/>
  <c r="B27" i="17"/>
  <c r="A27" i="17"/>
  <c r="E26" i="17"/>
  <c r="D26" i="17"/>
  <c r="C26" i="17"/>
  <c r="F26" i="17" s="1"/>
  <c r="B26" i="17"/>
  <c r="A26" i="17"/>
  <c r="E25" i="17"/>
  <c r="D25" i="17"/>
  <c r="C25" i="17"/>
  <c r="F25" i="17" s="1"/>
  <c r="B25" i="17"/>
  <c r="A25" i="17"/>
  <c r="E24" i="17"/>
  <c r="D24" i="17"/>
  <c r="C24" i="17"/>
  <c r="F24" i="17" s="1"/>
  <c r="B24" i="17"/>
  <c r="A24" i="17"/>
  <c r="E23" i="17"/>
  <c r="D23" i="17"/>
  <c r="C23" i="17"/>
  <c r="F23" i="17" s="1"/>
  <c r="B23" i="17"/>
  <c r="A23" i="17"/>
  <c r="E22" i="17"/>
  <c r="D22" i="17"/>
  <c r="C22" i="17"/>
  <c r="F22" i="17" s="1"/>
  <c r="B22" i="17"/>
  <c r="A22" i="17"/>
  <c r="E21" i="17"/>
  <c r="D21" i="17"/>
  <c r="C21" i="17"/>
  <c r="F21" i="17" s="1"/>
  <c r="B21" i="17"/>
  <c r="A21" i="17"/>
  <c r="E20" i="17"/>
  <c r="D20" i="17"/>
  <c r="C20" i="17"/>
  <c r="F20" i="17" s="1"/>
  <c r="B20" i="17"/>
  <c r="A20" i="17"/>
  <c r="E19" i="17"/>
  <c r="D19" i="17"/>
  <c r="C19" i="17"/>
  <c r="F19" i="17" s="1"/>
  <c r="B19" i="17"/>
  <c r="A19" i="17"/>
  <c r="E18" i="17"/>
  <c r="D18" i="17"/>
  <c r="C18" i="17"/>
  <c r="F18" i="17" s="1"/>
  <c r="B18" i="17"/>
  <c r="A18" i="17"/>
  <c r="E17" i="17"/>
  <c r="D17" i="17"/>
  <c r="C17" i="17"/>
  <c r="F17" i="17" s="1"/>
  <c r="B17" i="17"/>
  <c r="A17" i="17"/>
  <c r="E16" i="17"/>
  <c r="D16" i="17"/>
  <c r="C16" i="17"/>
  <c r="F16" i="17" s="1"/>
  <c r="B16" i="17"/>
  <c r="A16" i="17"/>
  <c r="E15" i="17"/>
  <c r="D15" i="17"/>
  <c r="C15" i="17"/>
  <c r="F15" i="17" s="1"/>
  <c r="B15" i="17"/>
  <c r="A15" i="17"/>
  <c r="E14" i="17"/>
  <c r="D14" i="17"/>
  <c r="C14" i="17"/>
  <c r="F14" i="17" s="1"/>
  <c r="B14" i="17"/>
  <c r="A14" i="17"/>
  <c r="E13" i="17"/>
  <c r="D13" i="17"/>
  <c r="C13" i="17"/>
  <c r="F13" i="17" s="1"/>
  <c r="B13" i="17"/>
  <c r="A13" i="17"/>
  <c r="K12" i="17"/>
  <c r="J12" i="17"/>
  <c r="I12" i="17"/>
  <c r="E12" i="17"/>
  <c r="D12" i="17"/>
  <c r="C12" i="17"/>
  <c r="F12" i="17" s="1"/>
  <c r="B12" i="17"/>
  <c r="A12" i="17"/>
  <c r="K11" i="17"/>
  <c r="J11" i="17"/>
  <c r="I11" i="17"/>
  <c r="E11" i="17"/>
  <c r="D11" i="17"/>
  <c r="C11" i="17"/>
  <c r="F11" i="17" s="1"/>
  <c r="B11" i="17"/>
  <c r="A11" i="17"/>
  <c r="K10" i="17"/>
  <c r="J10" i="17"/>
  <c r="I10" i="17"/>
  <c r="E10" i="17"/>
  <c r="D10" i="17"/>
  <c r="C10" i="17"/>
  <c r="F10" i="17" s="1"/>
  <c r="B10" i="17"/>
  <c r="A10" i="17"/>
  <c r="K9" i="17"/>
  <c r="J9" i="17"/>
  <c r="I9" i="17"/>
  <c r="E9" i="17"/>
  <c r="D9" i="17"/>
  <c r="C9" i="17"/>
  <c r="F9" i="17" s="1"/>
  <c r="B9" i="17"/>
  <c r="A9" i="17"/>
  <c r="K8" i="17"/>
  <c r="J8" i="17"/>
  <c r="I8" i="17"/>
  <c r="E8" i="17"/>
  <c r="D8" i="17"/>
  <c r="C8" i="17"/>
  <c r="F8" i="17" s="1"/>
  <c r="B8" i="17"/>
  <c r="A8" i="17"/>
  <c r="K7" i="17"/>
  <c r="J7" i="17"/>
  <c r="I7" i="17"/>
  <c r="E7" i="17"/>
  <c r="D7" i="17"/>
  <c r="C7" i="17"/>
  <c r="F7" i="17" s="1"/>
  <c r="B7" i="17"/>
  <c r="A7" i="17"/>
  <c r="K6" i="17"/>
  <c r="J6" i="17"/>
  <c r="I6" i="17"/>
  <c r="E6" i="17"/>
  <c r="D6" i="17"/>
  <c r="C6" i="17"/>
  <c r="F6" i="17" s="1"/>
  <c r="B6" i="17"/>
  <c r="A6" i="17"/>
  <c r="K5" i="17"/>
  <c r="J5" i="17"/>
  <c r="I5" i="17"/>
  <c r="E5" i="17"/>
  <c r="D5" i="17"/>
  <c r="C5" i="17"/>
  <c r="F5" i="17" s="1"/>
  <c r="B5" i="17"/>
  <c r="A5" i="17"/>
  <c r="M4" i="17"/>
  <c r="K4" i="17"/>
  <c r="J4" i="17"/>
  <c r="I4" i="17"/>
  <c r="E4" i="17"/>
  <c r="D4" i="17"/>
  <c r="C4" i="17"/>
  <c r="F4" i="17" s="1"/>
  <c r="B4" i="17"/>
  <c r="A4" i="17"/>
  <c r="M3" i="17"/>
  <c r="K3" i="17"/>
  <c r="J3" i="17"/>
  <c r="I3" i="17"/>
  <c r="E3" i="17"/>
  <c r="D3" i="17"/>
  <c r="C3" i="17"/>
  <c r="F3" i="17" s="1"/>
  <c r="B3" i="17"/>
  <c r="A3" i="17"/>
  <c r="F2" i="17"/>
  <c r="E2" i="17"/>
  <c r="D2" i="17"/>
  <c r="C2" i="17"/>
  <c r="B2" i="17"/>
  <c r="A2" i="17"/>
  <c r="G37" i="16"/>
  <c r="G36" i="16"/>
  <c r="B34" i="16"/>
  <c r="Z32" i="16"/>
  <c r="Z30" i="16"/>
  <c r="Z28" i="16"/>
  <c r="Z22" i="16"/>
  <c r="Z8" i="16"/>
  <c r="Z12" i="16" s="1"/>
  <c r="Z24" i="16" s="1"/>
  <c r="R25" i="16" s="1"/>
  <c r="B5" i="16"/>
  <c r="B26" i="15"/>
  <c r="B25" i="15"/>
  <c r="B24" i="15"/>
  <c r="B23" i="15"/>
  <c r="B17" i="15"/>
  <c r="H13" i="15"/>
  <c r="H26" i="15" s="1"/>
  <c r="H12" i="15"/>
  <c r="H25" i="15" s="1"/>
  <c r="H11" i="15"/>
  <c r="H24" i="15" s="1"/>
  <c r="B9" i="15"/>
  <c r="B22" i="15" s="1"/>
  <c r="B7" i="15"/>
  <c r="B20" i="15" s="1"/>
  <c r="B5" i="15"/>
  <c r="B18" i="15" s="1"/>
  <c r="AN20" i="14"/>
  <c r="U20" i="14"/>
  <c r="AN19" i="14"/>
  <c r="U19" i="14"/>
  <c r="G19" i="14"/>
  <c r="AS19" i="14" s="1"/>
  <c r="AS18" i="14"/>
  <c r="AN18" i="14"/>
  <c r="Z18" i="14"/>
  <c r="U18" i="14"/>
  <c r="J18" i="14"/>
  <c r="AC18" i="14" s="1"/>
  <c r="B17" i="14"/>
  <c r="AN17" i="14" s="1"/>
  <c r="AN16" i="14"/>
  <c r="U16" i="14"/>
  <c r="AN15" i="14"/>
  <c r="U15" i="14"/>
  <c r="B14" i="14"/>
  <c r="AN14" i="14" s="1"/>
  <c r="G12" i="14"/>
  <c r="AS12" i="14" s="1"/>
  <c r="G11" i="14"/>
  <c r="AS11" i="14" s="1"/>
  <c r="G7" i="14"/>
  <c r="AS7" i="14" s="1"/>
  <c r="AN6" i="14"/>
  <c r="E6" i="14"/>
  <c r="E5" i="14"/>
  <c r="U6" i="14" s="1"/>
  <c r="BA4" i="14"/>
  <c r="AR4" i="14"/>
  <c r="AH4" i="14"/>
  <c r="Y4" i="14"/>
  <c r="B26" i="13"/>
  <c r="B25" i="13"/>
  <c r="B24" i="13"/>
  <c r="B23" i="13"/>
  <c r="B17" i="13"/>
  <c r="H13" i="13"/>
  <c r="H26" i="13" s="1"/>
  <c r="H12" i="13"/>
  <c r="H25" i="13" s="1"/>
  <c r="H11" i="13"/>
  <c r="H24" i="13" s="1"/>
  <c r="B9" i="13"/>
  <c r="B22" i="13" s="1"/>
  <c r="B7" i="13"/>
  <c r="B20" i="13" s="1"/>
  <c r="B6" i="13"/>
  <c r="B19" i="13" s="1"/>
  <c r="B5" i="13"/>
  <c r="B18" i="13" s="1"/>
  <c r="H26" i="12"/>
  <c r="B26" i="12"/>
  <c r="B25" i="12"/>
  <c r="B24" i="12"/>
  <c r="B23" i="12"/>
  <c r="B18" i="12"/>
  <c r="B17" i="12"/>
  <c r="H13" i="12"/>
  <c r="H12" i="12"/>
  <c r="H25" i="12" s="1"/>
  <c r="H11" i="12"/>
  <c r="H24" i="12" s="1"/>
  <c r="B9" i="12"/>
  <c r="B22" i="12" s="1"/>
  <c r="B5" i="12"/>
  <c r="B26" i="11"/>
  <c r="B25" i="11"/>
  <c r="B24" i="11"/>
  <c r="B23" i="11"/>
  <c r="B17" i="11"/>
  <c r="H13" i="11"/>
  <c r="H26" i="11" s="1"/>
  <c r="H12" i="11"/>
  <c r="H25" i="11" s="1"/>
  <c r="H11" i="11"/>
  <c r="H24" i="11" s="1"/>
  <c r="B9" i="11"/>
  <c r="B22" i="11" s="1"/>
  <c r="B7" i="11"/>
  <c r="B20" i="11" s="1"/>
  <c r="B6" i="11"/>
  <c r="B19" i="11" s="1"/>
  <c r="B5" i="11"/>
  <c r="B18" i="11" s="1"/>
  <c r="B26" i="10"/>
  <c r="B25" i="10"/>
  <c r="B24" i="10"/>
  <c r="B23" i="10"/>
  <c r="B17" i="10"/>
  <c r="H13" i="10"/>
  <c r="H26" i="10" s="1"/>
  <c r="H12" i="10"/>
  <c r="H25" i="10" s="1"/>
  <c r="H11" i="10"/>
  <c r="H24" i="10" s="1"/>
  <c r="B9" i="10"/>
  <c r="B22" i="10" s="1"/>
  <c r="B7" i="10"/>
  <c r="B20" i="10" s="1"/>
  <c r="B5" i="10"/>
  <c r="B18" i="10" s="1"/>
  <c r="K137" i="3"/>
  <c r="K134" i="3"/>
  <c r="A131" i="3"/>
  <c r="A128" i="3"/>
  <c r="A125" i="3"/>
  <c r="Y121" i="3"/>
  <c r="Y118" i="3"/>
  <c r="A114" i="3"/>
  <c r="K109" i="3"/>
  <c r="AC105" i="3"/>
  <c r="K105" i="3"/>
  <c r="AC104" i="3"/>
  <c r="K104" i="3"/>
  <c r="AC103" i="3"/>
  <c r="K103" i="3"/>
  <c r="AC102" i="3"/>
  <c r="K102" i="3"/>
  <c r="AI100" i="3"/>
  <c r="Z93" i="3"/>
  <c r="K93" i="3"/>
  <c r="U58" i="3"/>
  <c r="AK36" i="3"/>
  <c r="AF36" i="3"/>
  <c r="N24" i="3"/>
  <c r="N26" i="3" s="1"/>
  <c r="E121" i="3" s="1"/>
  <c r="AH18" i="3"/>
  <c r="AH16" i="3"/>
  <c r="Q16" i="3"/>
  <c r="AH14" i="3"/>
  <c r="AH15" i="3" s="1"/>
  <c r="Q14" i="3"/>
  <c r="Q13" i="3"/>
  <c r="AG76" i="2"/>
  <c r="T74" i="2"/>
  <c r="AC139" i="3" s="1"/>
  <c r="AE73" i="2"/>
  <c r="AC137" i="3" s="1"/>
  <c r="K73" i="2"/>
  <c r="K138" i="3" s="1"/>
  <c r="K72" i="2"/>
  <c r="K139" i="3" s="1"/>
  <c r="T71" i="2"/>
  <c r="AC136" i="3" s="1"/>
  <c r="AE70" i="2"/>
  <c r="AC134" i="3" s="1"/>
  <c r="K70" i="2"/>
  <c r="K135" i="3" s="1"/>
  <c r="K69" i="2"/>
  <c r="K136" i="3" s="1"/>
  <c r="A66" i="2"/>
  <c r="AH47" i="2"/>
  <c r="AH46" i="2"/>
  <c r="Q46" i="2"/>
  <c r="E46" i="2"/>
  <c r="AH45" i="2"/>
  <c r="Y45" i="2"/>
  <c r="Q45" i="2"/>
  <c r="E45" i="2"/>
  <c r="E44" i="2"/>
  <c r="T39" i="2"/>
  <c r="AC111" i="3" s="1"/>
  <c r="AE38" i="2"/>
  <c r="AC109" i="3" s="1"/>
  <c r="K38" i="2"/>
  <c r="K110" i="3" s="1"/>
  <c r="K37" i="2"/>
  <c r="K111" i="3" s="1"/>
  <c r="T36" i="2"/>
  <c r="AC108" i="3" s="1"/>
  <c r="K36" i="2"/>
  <c r="K106" i="3" s="1"/>
  <c r="AE35" i="2"/>
  <c r="G9" i="14" s="1"/>
  <c r="K35" i="2"/>
  <c r="K107" i="3" s="1"/>
  <c r="K34" i="2"/>
  <c r="G10" i="14" s="1"/>
  <c r="AG25" i="2"/>
  <c r="E13" i="2"/>
  <c r="T12" i="2"/>
  <c r="B7" i="12" s="1"/>
  <c r="E11" i="2"/>
  <c r="E10" i="2"/>
  <c r="E9" i="2"/>
  <c r="E6" i="2"/>
  <c r="E47" i="2" s="1"/>
  <c r="Z19" i="14" l="1"/>
  <c r="AK93" i="3"/>
  <c r="K92" i="3" s="1"/>
  <c r="B6" i="10"/>
  <c r="B19" i="10" s="1"/>
  <c r="B6" i="15"/>
  <c r="B19" i="15" s="1"/>
  <c r="U17" i="14"/>
  <c r="K108" i="3"/>
  <c r="E118" i="3"/>
  <c r="B20" i="12"/>
  <c r="B6" i="12"/>
  <c r="B19" i="12" s="1"/>
  <c r="AV18" i="14"/>
  <c r="E12" i="2"/>
  <c r="U14" i="14"/>
  <c r="AS9" i="14"/>
  <c r="Z9" i="14"/>
  <c r="Z10" i="14"/>
  <c r="AS10" i="14"/>
  <c r="G8" i="14"/>
  <c r="Z12" i="14"/>
  <c r="Z7" i="14"/>
  <c r="Z11" i="14"/>
  <c r="AC106" i="3"/>
  <c r="L20" i="14" l="1"/>
  <c r="K95" i="3"/>
  <c r="AS8" i="14"/>
  <c r="Z8" i="14"/>
  <c r="I14" i="14" l="1"/>
  <c r="AU14" i="14" s="1"/>
  <c r="BF8" i="2"/>
  <c r="BE8" i="2"/>
  <c r="AX20" i="14"/>
  <c r="AE20" i="14"/>
  <c r="AB14" i="14" l="1"/>
</calcChain>
</file>

<file path=xl/comments1.xml><?xml version="1.0" encoding="utf-8"?>
<comments xmlns="http://schemas.openxmlformats.org/spreadsheetml/2006/main">
  <authors>
    <author>Windows 사용자</author>
  </authors>
  <commentList>
    <comment ref="E4" authorId="0" shapeId="0">
      <text>
        <r>
          <rPr>
            <sz val="9"/>
            <color indexed="81"/>
            <rFont val="맑은 고딕"/>
            <family val="3"/>
            <charset val="129"/>
            <scheme val="minor"/>
          </rPr>
          <t>셀 클릭 후 항목을 선택하거나 
직접 입력가능 합니다</t>
        </r>
      </text>
    </comment>
    <comment ref="AE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면적이 다를경우
직접 입력하세요</t>
        </r>
      </text>
    </comment>
    <comment ref="E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셀 클릭 후 항목을 선택하거나 
직접 입력가능 합니다</t>
        </r>
      </text>
    </comment>
    <comment ref="Q5" authorId="0" shapeId="0">
      <text>
        <r>
          <rPr>
            <sz val="9"/>
            <color indexed="81"/>
            <rFont val="맑은 고딕"/>
            <family val="3"/>
            <charset val="129"/>
          </rPr>
          <t>셀 클릭 후 항목을 선택하거나
 직접 입력가능 합니다</t>
        </r>
      </text>
    </comment>
    <comment ref="AE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집합건축물일 경우 전용면적, 
그 외는 연면적을 적습니다.</t>
        </r>
      </text>
    </comment>
    <comment ref="A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임대할 부분이 다를경우
직접 입력하세요</t>
        </r>
      </text>
    </comment>
    <comment ref="AE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면적이 다를경우
직접 입력하세요</t>
        </r>
      </text>
    </comment>
    <comment ref="T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금액은 숫자로만 입력하세요 
\, 원단위, 한글금액 글자는 
자동 입력됩니다</t>
        </r>
      </text>
    </comment>
    <comment ref="AB10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 xml:space="preserve">2020-02-03형태로 입력하세요
</t>
        </r>
      </text>
    </comment>
    <comment ref="E2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
직접입력가능함</t>
        </r>
      </text>
    </comment>
    <comment ref="A2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항목을 선택하거나 
직접입력할수있습니다</t>
        </r>
      </text>
    </comment>
    <comment ref="E2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E31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A32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항목을 선택하거나 직접입력할수있습니다</t>
        </r>
      </text>
    </comment>
    <comment ref="E33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A3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중개사무소를 검색할수있습니다
(웹브라우저가 열여있여 검색가능합니다)
왼쪽 네모⬜ 안에 - 버튼을 클릭하면 공동중개사무소 입력란이 닫히면서 아래 항목이 위로 올라오니 행 번호 경계선에 마우스를 클릭한 후 드래그하여 인쇄폼에 맞게 조정하세요..</t>
        </r>
      </text>
    </comment>
    <comment ref="A4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공동임대인추가시 좌측의 
네모상자속의+ 버튼을 누르면 
공동임대인이 1명씩 추가됩니다</t>
        </r>
      </text>
    </comment>
    <comment ref="E5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 입력가능 합니다.</t>
        </r>
      </text>
    </comment>
    <comment ref="A5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공동임차인추가시 좌측의
네모상자속의+ 버튼을 누르면 
공동임차인이 1명씩 추가됩니다</t>
        </r>
      </text>
    </comment>
    <comment ref="E63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A6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특약입력란  행번호 하단 경계선에 
마우스를 올리고 클릭후 드레그하면
높이를 자유롭게 조절할 수 있습니다</t>
        </r>
      </text>
    </comment>
    <comment ref="A6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행번호 좌측의 +, - 버튼을 클릭 하시면
중개사무소를 열거나 닫을 수 있습니다</t>
        </r>
      </text>
    </comment>
    <comment ref="A72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중개사무소를 검색할수있습니다
(웹브라우저가 열여있야 검색가능합니다)
행 번호 경계선에 마우스를 올리고 클릭한 후  
드레그하여 높이를 자유롭게 조절 할 수있습니다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Windows 사용자</author>
  </authors>
  <commentList>
    <comment ref="F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매도(임대)의뢰인에게 요구한 사항 및 그 관련 자료의 제출 여부와 ⑨ 실제 권리관계 또는 공시되지 않은 물건의 권리사항부터 ⑫ 환경조건까지의 항목을 확인하기 위한 자료의 요구 및 그 불응 여부를 적습니다.</t>
        </r>
      </text>
    </comment>
    <comment ref="AB1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대지지분=토지면적×대지권비율</t>
        </r>
      </text>
    </comment>
    <comment ref="F2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② 권리관계의 "민간임대 등록여부"는 대상물건이 「민간임대주택에 관한 특별법」에 따라 등록된 민간임대주택인지 여부를 같은 법 제60조에 따른 임대주택정보체계에 접속하여 확인하거나 임대인에게 확인하여 "［ ］"안에 √로 표시하고, 민간임대주택인 경우 「민간임대주택에 관한 특별법」에 따른 권리ㆍ의무사항을 임차인에게 설명해야 합니다.
* 민간임대주택은 「민간임대주택에 관한 특별법」 제5조에 따른 임대사업자가 등록한 주택으로서, 임대인과 임차인간 임대차 계약(재계약 포함)시 다음과 같은 사항이 적용됩니다.
  ① 같은 법 제44조에 따라 임대의무기간 중 임대료 증액청구는 5퍼센트의 범위에서 주거비 물가지수, 인근 지역의 임대료 변동률 등을 고려하여 같은 법 시행령으로 정하는 증액비율을 초과하여 청구할 수 없으며, 임대차계약 또는 임대료 증액이 있은 후 1년 이내에는 그 임대료를 증액할 수 없습니다.
  ② 같은 법 제45조에 따라 임대사업자는 임차인이 의무를 위반하거나 임대차를 계속하기 어려운 경우 등에 해당하지 않으면 임대의무기간 동안 임차인과의 계약을 해제ㆍ해지하거나 재계약을 거절할 수 없습니다.</t>
        </r>
      </text>
    </comment>
    <comment ref="A3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③ 토지이용계획, 공법상 이용제한 및 거래규제에 관한 사항(토지)의 "건폐율 상한 및 용적률 상한"은 시ㆍ군의 조례에 따라 적고, "도시ㆍ군계획시설", "지구단위계획구역, 그 밖의 도시ㆍ군관리계획"은 개업공인중개사가 확인하여 적으며, "그 밖의 이용제한 및 거래규제사항"은 토지이용계획확인서의 내용을 확인하고, 공부에서 확인할 수 없는 사항은 부동산종합공부시스템 등에서 확인하여 적습니다(임대차의 경우에는 생략할 수 있습니다)</t>
        </r>
      </text>
    </comment>
    <comment ref="P3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용도지역을 선택하면 건폐율과 용적율이 자동으로 입력이 됩니다</t>
        </r>
      </text>
    </comment>
    <comment ref="AF3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"건폐율 상한 및 용적률 상한"의 입력된 값이 시ㆍ군의 조례와 다를경우 직접 수정하여 적습니다</t>
        </r>
      </text>
    </comment>
    <comment ref="A5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⑦ 거래예정금액 등의 "거래예정금액"은 중개가 완성되기 전 거래예정금액을, "개별공시지가(㎡당)" 및 "건물(주택)공시가격"은 중개가 완성되기 전 공시된 공시지가 또는 공시가격을 적습니다
[임대차의 경우에는 "개별공시지가(㎡당)" 및 "건물(주택)공시가격"을 생략할 수 있습니다]</t>
        </r>
      </text>
    </comment>
    <comment ref="A61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⑧ 취득 시 부담할 조세의 종류 및 세율은 중개가 완성되기 전 「지방세법」의 내용을 확인하여 적습니다
(임대차의 경우에는 제외합니다)</t>
        </r>
      </text>
    </comment>
    <comment ref="A6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 xml:space="preserve">⑨ 실제 권리관계 또는 공시되지 않은 물건의 권리 사항은 매도(임대)의뢰인이 고지한 사항(법정지상권, 유치권, 「주택임대차보호법」에 따른 임대차, 토지에 부착된 조각물 및 정원수, 계약 전 소유권 변동여부 등)을 적습니다. 「건축법 시행령」 별표 1 제2호에 따른 공동주택(기숙사는 제외합니다) 중 분양을 목적으로 건축되었으나 분양되지 않아 보존등기만 마쳐진 상태인 공동주택에 대해 임대차계약을 알선하는 경우에는 이를 임차인에게 설명해야 합니다. 
   ※ 임대차계약의 경우 임대보증금, 월 단위의 차임액, 계약기간, 장기수선충당금의 처리 등을 확인하고, 근저당 등이 설정된 경우 채권최고액을 확인하여 적습니다. 그 밖에 경매 및 공매 등의 특이사항이 있는 경우 이를 확인하여 적습니다. </t>
        </r>
      </text>
    </comment>
    <comment ref="F7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가정자동화 시설(Home Automation 등 IT 관련 시설)의 설치 여부를 적습니다.</t>
        </r>
      </text>
    </comment>
    <comment ref="K92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중개보수는 자동 계산 됩니다
협의된 금액이 있으면 직접 입력하세요</t>
        </r>
      </text>
    </comment>
    <comment ref="A11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별지 확인설명서에서는  직접 입력할수 없습니다
추가 할 내용이 있다면 원본 확인설명서에서 입력하셔야 합니다.</t>
        </r>
      </text>
    </comment>
    <comment ref="A123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 xml:space="preserve">좌측 행번호옆 네모상자안의  + , － 기호를 클릭하시면 인쇄될 내용이 열리거나 닫침니다
행 번호 사이의 경계선을 클릭 후 드래그하여 높이를 자유롭게 조정 할 수 있습니다.
</t>
        </r>
      </text>
    </comment>
    <comment ref="A133" authorId="0" shapeId="0">
      <text>
        <r>
          <rPr>
            <sz val="9"/>
            <color indexed="81"/>
            <rFont val="돋움"/>
            <family val="3"/>
            <charset val="129"/>
          </rPr>
          <t>행번호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+,-  </t>
        </r>
        <r>
          <rPr>
            <sz val="9"/>
            <color indexed="81"/>
            <rFont val="돋움"/>
            <family val="3"/>
            <charset val="129"/>
          </rPr>
          <t>버튼을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클릭하시면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중개사무소를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닫을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있습니다</t>
        </r>
      </text>
    </comment>
  </commentList>
</comments>
</file>

<file path=xl/comments3.xml><?xml version="1.0" encoding="utf-8"?>
<comments xmlns="http://schemas.openxmlformats.org/spreadsheetml/2006/main">
  <authors>
    <author>Windows 사용자</author>
  </authors>
  <commentList>
    <comment ref="R24" authorId="0" shapeId="0">
      <text>
        <r>
          <rPr>
            <b/>
            <sz val="9"/>
            <color indexed="81"/>
            <rFont val="돋움"/>
            <family val="3"/>
            <charset val="129"/>
          </rPr>
          <t>은행에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금액을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입력하면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돋움"/>
            <family val="3"/>
            <charset val="129"/>
          </rPr>
          <t>임차인에게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지급할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금액이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자동으로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변합니다</t>
        </r>
      </text>
    </comment>
  </commentList>
</comments>
</file>

<file path=xl/sharedStrings.xml><?xml version="1.0" encoding="utf-8"?>
<sst xmlns="http://schemas.openxmlformats.org/spreadsheetml/2006/main" count="1418" uniqueCount="988">
  <si>
    <t>1.부동산의 표시</t>
    <phoneticPr fontId="4" type="noConversion"/>
  </si>
  <si>
    <t>소재지</t>
    <phoneticPr fontId="4" type="noConversion"/>
  </si>
  <si>
    <t>건축물용도</t>
    <phoneticPr fontId="4" type="noConversion"/>
  </si>
  <si>
    <t>공동주택</t>
  </si>
  <si>
    <t>건축물구조</t>
    <phoneticPr fontId="4" type="noConversion"/>
  </si>
  <si>
    <t>철근콘크리트구조</t>
  </si>
  <si>
    <t>건축물면적</t>
    <phoneticPr fontId="4" type="noConversion"/>
  </si>
  <si>
    <t>지목</t>
    <phoneticPr fontId="4" type="noConversion"/>
  </si>
  <si>
    <t>대</t>
  </si>
  <si>
    <t>대지권비율</t>
    <phoneticPr fontId="4" type="noConversion"/>
  </si>
  <si>
    <t>분의</t>
    <phoneticPr fontId="4" type="noConversion"/>
  </si>
  <si>
    <t>토지면적</t>
    <phoneticPr fontId="4" type="noConversion"/>
  </si>
  <si>
    <t>2.계약내용</t>
    <phoneticPr fontId="4" type="noConversion"/>
  </si>
  <si>
    <t>매매대금</t>
    <phoneticPr fontId="4" type="noConversion"/>
  </si>
  <si>
    <t>계약금</t>
    <phoneticPr fontId="4" type="noConversion"/>
  </si>
  <si>
    <t>계약 체결일</t>
    <phoneticPr fontId="4" type="noConversion"/>
  </si>
  <si>
    <t>11월</t>
  </si>
  <si>
    <t>30일</t>
  </si>
  <si>
    <t>중도금</t>
    <phoneticPr fontId="4" type="noConversion"/>
  </si>
  <si>
    <t>중도금 지급일</t>
    <phoneticPr fontId="4" type="noConversion"/>
  </si>
  <si>
    <t>10월</t>
  </si>
  <si>
    <t>27일</t>
  </si>
  <si>
    <t>잔금</t>
    <phoneticPr fontId="4" type="noConversion"/>
  </si>
  <si>
    <t>잔급 지급일</t>
    <phoneticPr fontId="4" type="noConversion"/>
  </si>
  <si>
    <t>31일</t>
  </si>
  <si>
    <r>
      <rPr>
        <b/>
        <sz val="9"/>
        <color theme="1"/>
        <rFont val="맑은 고딕"/>
        <family val="3"/>
        <charset val="129"/>
        <scheme val="minor"/>
      </rPr>
      <t>제9조(중개대상물확인설명서 교부 등)</t>
    </r>
    <r>
      <rPr>
        <sz val="9"/>
        <color theme="1"/>
        <rFont val="맑은 고딕"/>
        <family val="3"/>
        <charset val="129"/>
        <scheme val="minor"/>
      </rPr>
      <t xml:space="preserve"> 개업공인중개사는 중개대상물확인설명서와 업무보증관계증서(공제증서 등) 사본을 거래당사자 쌍방에게 교부한다.</t>
    </r>
    <phoneticPr fontId="4" type="noConversion"/>
  </si>
  <si>
    <t>3.특약내용</t>
    <phoneticPr fontId="4" type="noConversion"/>
  </si>
  <si>
    <t>본 계약에 대하여 계약 당사자는 이의 없음을 확인하고 각각 서명․날인 한다.</t>
  </si>
  <si>
    <t>주소(법인소재지)</t>
    <phoneticPr fontId="4" type="noConversion"/>
  </si>
  <si>
    <t>주민등록번호</t>
  </si>
  <si>
    <t>전화</t>
    <phoneticPr fontId="4" type="noConversion"/>
  </si>
  <si>
    <r>
      <t xml:space="preserve">성명
</t>
    </r>
    <r>
      <rPr>
        <sz val="7"/>
        <color theme="1"/>
        <rFont val="맑은 고딕"/>
        <family val="3"/>
        <charset val="129"/>
        <scheme val="minor"/>
      </rPr>
      <t>(법인명)</t>
    </r>
    <phoneticPr fontId="4" type="noConversion"/>
  </si>
  <si>
    <t>(인)</t>
    <phoneticPr fontId="4" type="noConversion"/>
  </si>
  <si>
    <t>주소</t>
    <phoneticPr fontId="4" type="noConversion"/>
  </si>
  <si>
    <t>성명</t>
    <phoneticPr fontId="4" type="noConversion"/>
  </si>
  <si>
    <t>(인)</t>
    <phoneticPr fontId="4" type="noConversion"/>
  </si>
  <si>
    <t>법인등록번호</t>
  </si>
  <si>
    <t>개업
공인중개사</t>
    <phoneticPr fontId="4" type="noConversion"/>
  </si>
  <si>
    <t>사무소 소재지</t>
    <phoneticPr fontId="4" type="noConversion"/>
  </si>
  <si>
    <t>상호</t>
    <phoneticPr fontId="4" type="noConversion"/>
  </si>
  <si>
    <r>
      <t xml:space="preserve">대표성명
</t>
    </r>
    <r>
      <rPr>
        <sz val="7"/>
        <color theme="1"/>
        <rFont val="맑은 고딕"/>
        <family val="3"/>
        <charset val="129"/>
        <scheme val="minor"/>
      </rPr>
      <t>(법인명)</t>
    </r>
    <phoneticPr fontId="4" type="noConversion"/>
  </si>
  <si>
    <t>(인)</t>
  </si>
  <si>
    <t>등록번호</t>
    <phoneticPr fontId="4" type="noConversion"/>
  </si>
  <si>
    <t>개업
공인중개사</t>
    <phoneticPr fontId="4" type="noConversion"/>
  </si>
  <si>
    <t>사무소 소재지</t>
    <phoneticPr fontId="4" type="noConversion"/>
  </si>
  <si>
    <t>상호</t>
    <phoneticPr fontId="4" type="noConversion"/>
  </si>
  <si>
    <t>전화</t>
    <phoneticPr fontId="4" type="noConversion"/>
  </si>
  <si>
    <t>별지-부동산의 표시</t>
    <phoneticPr fontId="4" type="noConversion"/>
  </si>
  <si>
    <t>소재지</t>
    <phoneticPr fontId="4" type="noConversion"/>
  </si>
  <si>
    <t>건축물면적</t>
    <phoneticPr fontId="4" type="noConversion"/>
  </si>
  <si>
    <t>지목</t>
    <phoneticPr fontId="4" type="noConversion"/>
  </si>
  <si>
    <t>대지권비율</t>
    <phoneticPr fontId="4" type="noConversion"/>
  </si>
  <si>
    <t>분의</t>
    <phoneticPr fontId="4" type="noConversion"/>
  </si>
  <si>
    <t>토지면적</t>
    <phoneticPr fontId="4" type="noConversion"/>
  </si>
  <si>
    <t>(인)</t>
    <phoneticPr fontId="4" type="noConversion"/>
  </si>
  <si>
    <t>전화</t>
    <phoneticPr fontId="4" type="noConversion"/>
  </si>
  <si>
    <t>(인)</t>
    <phoneticPr fontId="4" type="noConversion"/>
  </si>
  <si>
    <t>별지-특약</t>
    <phoneticPr fontId="4" type="noConversion"/>
  </si>
  <si>
    <t>사무소소재지</t>
    <phoneticPr fontId="4" type="noConversion"/>
  </si>
  <si>
    <t>개업
공인중개사</t>
    <phoneticPr fontId="4" type="noConversion"/>
  </si>
  <si>
    <t>사무소소재지</t>
    <phoneticPr fontId="4" type="noConversion"/>
  </si>
  <si>
    <r>
      <t xml:space="preserve">대표성명
</t>
    </r>
    <r>
      <rPr>
        <sz val="7"/>
        <color theme="1"/>
        <rFont val="맑은 고딕"/>
        <family val="3"/>
        <charset val="129"/>
        <scheme val="minor"/>
      </rPr>
      <t>(법인명)</t>
    </r>
    <phoneticPr fontId="4" type="noConversion"/>
  </si>
  <si>
    <t>(인)</t>
    <phoneticPr fontId="4" type="noConversion"/>
  </si>
  <si>
    <t>계약 체결일</t>
    <phoneticPr fontId="4" type="noConversion"/>
  </si>
  <si>
    <t>* * * 이 하 여 백 * * *</t>
    <phoneticPr fontId="4" type="noConversion"/>
  </si>
  <si>
    <r>
      <t>(4</t>
    </r>
    <r>
      <rPr>
        <sz val="8"/>
        <color rgb="FF000000"/>
        <rFont val="맑은 고딕"/>
        <family val="3"/>
        <charset val="129"/>
        <scheme val="minor"/>
      </rPr>
      <t>쪽 중 제</t>
    </r>
    <r>
      <rPr>
        <sz val="8"/>
        <color rgb="FF000000"/>
        <rFont val="돋움체"/>
        <family val="3"/>
        <charset val="129"/>
      </rPr>
      <t>1</t>
    </r>
    <r>
      <rPr>
        <sz val="8"/>
        <color rgb="FF000000"/>
        <rFont val="맑은 고딕"/>
        <family val="3"/>
        <charset val="129"/>
        <scheme val="minor"/>
      </rPr>
      <t>쪽</t>
    </r>
    <r>
      <rPr>
        <sz val="8"/>
        <color rgb="FF000000"/>
        <rFont val="돋움체"/>
        <family val="3"/>
        <charset val="129"/>
      </rPr>
      <t>)</t>
    </r>
    <phoneticPr fontId="4" type="noConversion"/>
  </si>
  <si>
    <t>중개대상물 확인ㆍ설명서[Ⅰ] (주거용 건축물)</t>
    <phoneticPr fontId="4" type="noConversion"/>
  </si>
  <si>
    <t>(</t>
    <phoneticPr fontId="4" type="noConversion"/>
  </si>
  <si>
    <t>[</t>
    <phoneticPr fontId="4" type="noConversion"/>
  </si>
  <si>
    <t>체크해제</t>
  </si>
  <si>
    <t>]단독주택</t>
    <phoneticPr fontId="4" type="noConversion"/>
  </si>
  <si>
    <t>]공동주택</t>
    <phoneticPr fontId="4" type="noConversion"/>
  </si>
  <si>
    <t>√</t>
  </si>
  <si>
    <t>]매매ㆍ교환</t>
    <phoneticPr fontId="4" type="noConversion"/>
  </si>
  <si>
    <t>[</t>
    <phoneticPr fontId="4" type="noConversion"/>
  </si>
  <si>
    <t>]임대</t>
    <phoneticPr fontId="4" type="noConversion"/>
  </si>
  <si>
    <t>)</t>
    <phoneticPr fontId="4" type="noConversion"/>
  </si>
  <si>
    <t>확인·설명     자료</t>
    <phoneticPr fontId="4" type="noConversion"/>
  </si>
  <si>
    <t>확인·설명 근거 자료 등</t>
    <phoneticPr fontId="4" type="noConversion"/>
  </si>
  <si>
    <t>]등기권리증</t>
    <phoneticPr fontId="4" type="noConversion"/>
  </si>
  <si>
    <t>]등기사항증명서</t>
    <phoneticPr fontId="4" type="noConversion"/>
  </si>
  <si>
    <t>]토지대장</t>
    <phoneticPr fontId="4" type="noConversion"/>
  </si>
  <si>
    <t>[</t>
    <phoneticPr fontId="4" type="noConversion"/>
  </si>
  <si>
    <t>]건축물대장</t>
    <phoneticPr fontId="4" type="noConversion"/>
  </si>
  <si>
    <t>]지적도</t>
    <phoneticPr fontId="4" type="noConversion"/>
  </si>
  <si>
    <t>]임야도</t>
    <phoneticPr fontId="4" type="noConversion"/>
  </si>
  <si>
    <r>
      <t>]</t>
    </r>
    <r>
      <rPr>
        <sz val="8"/>
        <color theme="1"/>
        <rFont val="맑은 고딕"/>
        <family val="3"/>
        <charset val="129"/>
        <scheme val="minor"/>
      </rPr>
      <t>토지이용계획확인서</t>
    </r>
    <phoneticPr fontId="4" type="noConversion"/>
  </si>
  <si>
    <t>]그밖의자료</t>
    <phoneticPr fontId="4" type="noConversion"/>
  </si>
  <si>
    <t>신분증</t>
  </si>
  <si>
    <t>대상물건의 상태에 관한 자료    요구 사항</t>
    <phoneticPr fontId="4" type="noConversion"/>
  </si>
  <si>
    <t>유의사항</t>
    <phoneticPr fontId="4" type="noConversion"/>
  </si>
  <si>
    <t>개업공인중개사의 확인ㆍ설명 의무</t>
    <phoneticPr fontId="4" type="noConversion"/>
  </si>
  <si>
    <t>실제 거래 가격     신고</t>
    <phoneticPr fontId="4" type="noConversion"/>
  </si>
  <si>
    <t>Ⅰ. 개업공인중개사 기본 확인사항</t>
    <phoneticPr fontId="4" type="noConversion"/>
  </si>
  <si>
    <t>① 대상물건의 표시</t>
    <phoneticPr fontId="4" type="noConversion"/>
  </si>
  <si>
    <t>토지</t>
    <phoneticPr fontId="4" type="noConversion"/>
  </si>
  <si>
    <t>소재지</t>
    <phoneticPr fontId="4" type="noConversion"/>
  </si>
  <si>
    <t>면적</t>
    <phoneticPr fontId="4" type="noConversion"/>
  </si>
  <si>
    <t>지목</t>
    <phoneticPr fontId="4" type="noConversion"/>
  </si>
  <si>
    <t>공부상 지목</t>
    <phoneticPr fontId="4" type="noConversion"/>
  </si>
  <si>
    <t>실제이용 상태</t>
    <phoneticPr fontId="4" type="noConversion"/>
  </si>
  <si>
    <t>건축물</t>
    <phoneticPr fontId="4" type="noConversion"/>
  </si>
  <si>
    <t>전용면적</t>
    <phoneticPr fontId="4" type="noConversion"/>
  </si>
  <si>
    <t>대지지분</t>
    <phoneticPr fontId="4" type="noConversion"/>
  </si>
  <si>
    <t>용도</t>
    <phoneticPr fontId="4" type="noConversion"/>
  </si>
  <si>
    <t>건축물대장상용도</t>
    <phoneticPr fontId="4" type="noConversion"/>
  </si>
  <si>
    <t>실제 용도</t>
    <phoneticPr fontId="4" type="noConversion"/>
  </si>
  <si>
    <t>구조</t>
    <phoneticPr fontId="4" type="noConversion"/>
  </si>
  <si>
    <t>방향</t>
    <phoneticPr fontId="4" type="noConversion"/>
  </si>
  <si>
    <t>(기준:</t>
    <phoneticPr fontId="4" type="noConversion"/>
  </si>
  <si>
    <t>)</t>
    <phoneticPr fontId="4" type="noConversion"/>
  </si>
  <si>
    <t>내진설계적용여부</t>
    <phoneticPr fontId="4" type="noConversion"/>
  </si>
  <si>
    <t>내진능력</t>
    <phoneticPr fontId="4" type="noConversion"/>
  </si>
  <si>
    <t>건축물대장상 위반건축물 여부</t>
    <phoneticPr fontId="4" type="noConversion"/>
  </si>
  <si>
    <t>[</t>
    <phoneticPr fontId="4" type="noConversion"/>
  </si>
  <si>
    <t>]위반</t>
    <phoneticPr fontId="4" type="noConversion"/>
  </si>
  <si>
    <t>]적법</t>
    <phoneticPr fontId="4" type="noConversion"/>
  </si>
  <si>
    <t>위반내용</t>
    <phoneticPr fontId="4" type="noConversion"/>
  </si>
  <si>
    <t>② 권리관계</t>
    <phoneticPr fontId="4" type="noConversion"/>
  </si>
  <si>
    <t>등기부 기재   사항</t>
    <phoneticPr fontId="4" type="noConversion"/>
  </si>
  <si>
    <t>소유권에 관한 사항</t>
    <phoneticPr fontId="4" type="noConversion"/>
  </si>
  <si>
    <t>소유권 외의 권리사항</t>
    <phoneticPr fontId="4" type="noConversion"/>
  </si>
  <si>
    <t>토지</t>
    <phoneticPr fontId="4" type="noConversion"/>
  </si>
  <si>
    <t>건축물</t>
    <phoneticPr fontId="4" type="noConversion"/>
  </si>
  <si>
    <t>③ 토지이용계획, 공법상 이용제한 및 거래규제에 관한 사항(토지)</t>
    <phoneticPr fontId="4" type="noConversion"/>
  </si>
  <si>
    <t>지역ㆍ지구</t>
    <phoneticPr fontId="4" type="noConversion"/>
  </si>
  <si>
    <t>용도지역</t>
    <phoneticPr fontId="4" type="noConversion"/>
  </si>
  <si>
    <t>건폐율 상한</t>
    <phoneticPr fontId="4" type="noConversion"/>
  </si>
  <si>
    <t>용적률 상한</t>
    <phoneticPr fontId="4" type="noConversion"/>
  </si>
  <si>
    <t>용도지구</t>
    <phoneticPr fontId="4" type="noConversion"/>
  </si>
  <si>
    <t>%</t>
    <phoneticPr fontId="4" type="noConversion"/>
  </si>
  <si>
    <t>%</t>
    <phoneticPr fontId="4" type="noConversion"/>
  </si>
  <si>
    <t>용도구역</t>
    <phoneticPr fontId="4" type="noConversion"/>
  </si>
  <si>
    <r>
      <t>(4</t>
    </r>
    <r>
      <rPr>
        <sz val="8"/>
        <color rgb="FF000000"/>
        <rFont val="맑은 고딕"/>
        <family val="3"/>
        <charset val="129"/>
        <scheme val="minor"/>
      </rPr>
      <t>쪽 중 제2쪽</t>
    </r>
    <r>
      <rPr>
        <sz val="8"/>
        <color rgb="FF000000"/>
        <rFont val="돋움체"/>
        <family val="3"/>
        <charset val="129"/>
      </rPr>
      <t>)</t>
    </r>
    <phoneticPr fontId="4" type="noConversion"/>
  </si>
  <si>
    <t>④ 입지조건</t>
    <phoneticPr fontId="4" type="noConversion"/>
  </si>
  <si>
    <t>도로와의 관계</t>
    <phoneticPr fontId="4" type="noConversion"/>
  </si>
  <si>
    <t>m</t>
    <phoneticPr fontId="4" type="noConversion"/>
  </si>
  <si>
    <t>X</t>
    <phoneticPr fontId="4" type="noConversion"/>
  </si>
  <si>
    <t>m )도로에 접함</t>
    <phoneticPr fontId="4" type="noConversion"/>
  </si>
  <si>
    <t>[</t>
    <phoneticPr fontId="4" type="noConversion"/>
  </si>
  <si>
    <t>]포장</t>
    <phoneticPr fontId="4" type="noConversion"/>
  </si>
  <si>
    <t>[</t>
    <phoneticPr fontId="4" type="noConversion"/>
  </si>
  <si>
    <t>]비포장</t>
    <phoneticPr fontId="4" type="noConversion"/>
  </si>
  <si>
    <t>접근성</t>
    <phoneticPr fontId="4" type="noConversion"/>
  </si>
  <si>
    <t>]용이함[</t>
    <phoneticPr fontId="4" type="noConversion"/>
  </si>
  <si>
    <t>]불편함</t>
    <phoneticPr fontId="4" type="noConversion"/>
  </si>
  <si>
    <t>대충교통</t>
    <phoneticPr fontId="4" type="noConversion"/>
  </si>
  <si>
    <t>버스</t>
    <phoneticPr fontId="4" type="noConversion"/>
  </si>
  <si>
    <t>(</t>
    <phoneticPr fontId="4" type="noConversion"/>
  </si>
  <si>
    <t>소요시간: (</t>
    <phoneticPr fontId="4" type="noConversion"/>
  </si>
  <si>
    <t>]도보</t>
    <phoneticPr fontId="4" type="noConversion"/>
  </si>
  <si>
    <t>]차량</t>
    <phoneticPr fontId="4" type="noConversion"/>
  </si>
  <si>
    <t>)</t>
    <phoneticPr fontId="4" type="noConversion"/>
  </si>
  <si>
    <t>약</t>
    <phoneticPr fontId="4" type="noConversion"/>
  </si>
  <si>
    <t>분</t>
    <phoneticPr fontId="4" type="noConversion"/>
  </si>
  <si>
    <t>지하철</t>
    <phoneticPr fontId="4" type="noConversion"/>
  </si>
  <si>
    <t>) 역,</t>
    <phoneticPr fontId="4" type="noConversion"/>
  </si>
  <si>
    <t>약</t>
    <phoneticPr fontId="4" type="noConversion"/>
  </si>
  <si>
    <t>분</t>
    <phoneticPr fontId="4" type="noConversion"/>
  </si>
  <si>
    <t>주차장</t>
    <phoneticPr fontId="4" type="noConversion"/>
  </si>
  <si>
    <t>]없음</t>
    <phoneticPr fontId="4" type="noConversion"/>
  </si>
  <si>
    <t>]전용주차시설</t>
    <phoneticPr fontId="4" type="noConversion"/>
  </si>
  <si>
    <t>]공동주차시설</t>
    <phoneticPr fontId="4" type="noConversion"/>
  </si>
  <si>
    <t>]그밖의주차시설   (</t>
    <phoneticPr fontId="4" type="noConversion"/>
  </si>
  <si>
    <t>)</t>
    <phoneticPr fontId="4" type="noConversion"/>
  </si>
  <si>
    <t>교육시설</t>
    <phoneticPr fontId="4" type="noConversion"/>
  </si>
  <si>
    <t>초등학교</t>
    <phoneticPr fontId="4" type="noConversion"/>
  </si>
  <si>
    <t>)학교,</t>
    <phoneticPr fontId="4" type="noConversion"/>
  </si>
  <si>
    <t>중학교</t>
    <phoneticPr fontId="4" type="noConversion"/>
  </si>
  <si>
    <t>고등학교</t>
    <phoneticPr fontId="4" type="noConversion"/>
  </si>
  <si>
    <t>판매 및 의료 시설</t>
    <phoneticPr fontId="4" type="noConversion"/>
  </si>
  <si>
    <t>백화점 및 
할인매장</t>
    <phoneticPr fontId="4" type="noConversion"/>
  </si>
  <si>
    <t>),</t>
    <phoneticPr fontId="4" type="noConversion"/>
  </si>
  <si>
    <t>종합의료시설</t>
    <phoneticPr fontId="4" type="noConversion"/>
  </si>
  <si>
    <t>⑤ 관리에 관한 사항</t>
    <phoneticPr fontId="4" type="noConversion"/>
  </si>
  <si>
    <t>경비실</t>
    <phoneticPr fontId="4" type="noConversion"/>
  </si>
  <si>
    <t>]있음</t>
    <phoneticPr fontId="4" type="noConversion"/>
  </si>
  <si>
    <t>관리주체</t>
    <phoneticPr fontId="4" type="noConversion"/>
  </si>
  <si>
    <t>]위탁관리</t>
    <phoneticPr fontId="4" type="noConversion"/>
  </si>
  <si>
    <t>]자체관리</t>
    <phoneticPr fontId="4" type="noConversion"/>
  </si>
  <si>
    <t>]그밖의유형</t>
    <phoneticPr fontId="4" type="noConversion"/>
  </si>
  <si>
    <t>⑥ 비선호시설(1km이내)</t>
    <phoneticPr fontId="4" type="noConversion"/>
  </si>
  <si>
    <t xml:space="preserve">( 종류 및 위치: </t>
    <phoneticPr fontId="4" type="noConversion"/>
  </si>
  <si>
    <t>⑦ 거래예정금액 등</t>
    <phoneticPr fontId="4" type="noConversion"/>
  </si>
  <si>
    <t>거래예정금액</t>
    <phoneticPr fontId="4" type="noConversion"/>
  </si>
  <si>
    <t>개별공시지가(㎡당)</t>
    <phoneticPr fontId="4" type="noConversion"/>
  </si>
  <si>
    <t>건물(주택)공시가격</t>
    <phoneticPr fontId="4" type="noConversion"/>
  </si>
  <si>
    <t>⑧ 취득 시부담할 조세의 종류 및 세율</t>
    <phoneticPr fontId="4" type="noConversion"/>
  </si>
  <si>
    <t>취득세</t>
    <phoneticPr fontId="4" type="noConversion"/>
  </si>
  <si>
    <t>농어촌특별세</t>
    <phoneticPr fontId="4" type="noConversion"/>
  </si>
  <si>
    <t>%</t>
    <phoneticPr fontId="4" type="noConversion"/>
  </si>
  <si>
    <t>지방교육세</t>
    <phoneticPr fontId="4" type="noConversion"/>
  </si>
  <si>
    <t>Ⅱ. 개업공인중개사 세부 확인사항</t>
    <phoneticPr fontId="4" type="noConversion"/>
  </si>
  <si>
    <t>⑩ 내부·외부 시설물의 상태(건축물)</t>
    <phoneticPr fontId="4" type="noConversion"/>
  </si>
  <si>
    <t>수도</t>
    <phoneticPr fontId="4" type="noConversion"/>
  </si>
  <si>
    <t>파손여부</t>
    <phoneticPr fontId="4" type="noConversion"/>
  </si>
  <si>
    <t>]없음</t>
    <phoneticPr fontId="4" type="noConversion"/>
  </si>
  <si>
    <t>]있음</t>
    <phoneticPr fontId="4" type="noConversion"/>
  </si>
  <si>
    <t>( 위치 :</t>
    <phoneticPr fontId="4" type="noConversion"/>
  </si>
  <si>
    <t>용수량</t>
    <phoneticPr fontId="4" type="noConversion"/>
  </si>
  <si>
    <t>]정상</t>
    <phoneticPr fontId="4" type="noConversion"/>
  </si>
  <si>
    <t>]부족함</t>
    <phoneticPr fontId="4" type="noConversion"/>
  </si>
  <si>
    <t xml:space="preserve">( 위치 : </t>
    <phoneticPr fontId="4" type="noConversion"/>
  </si>
  <si>
    <t>전기</t>
    <phoneticPr fontId="4" type="noConversion"/>
  </si>
  <si>
    <t>공급상태</t>
    <phoneticPr fontId="4" type="noConversion"/>
  </si>
  <si>
    <t>]교체필요</t>
    <phoneticPr fontId="4" type="noConversion"/>
  </si>
  <si>
    <t xml:space="preserve">( 교체할 부분: </t>
    <phoneticPr fontId="4" type="noConversion"/>
  </si>
  <si>
    <t>가스(취사용)</t>
    <phoneticPr fontId="4" type="noConversion"/>
  </si>
  <si>
    <t>공급방식</t>
    <phoneticPr fontId="4" type="noConversion"/>
  </si>
  <si>
    <t>]도시가스</t>
    <phoneticPr fontId="4" type="noConversion"/>
  </si>
  <si>
    <t>]그밖의방식</t>
    <phoneticPr fontId="4" type="noConversion"/>
  </si>
  <si>
    <t>(</t>
    <phoneticPr fontId="4" type="noConversion"/>
  </si>
  <si>
    <t>소방</t>
    <phoneticPr fontId="4" type="noConversion"/>
  </si>
  <si>
    <t>단독경보형감지기</t>
    <phoneticPr fontId="4" type="noConversion"/>
  </si>
  <si>
    <t>※「화재예방, 소방시설 설치․유지 및 안전관리에 관한 법률」 제8조 및 같은 법 시행령 제13조에 따른 주택용 소방시설로서 아파트(주택으로 사용하는 층수가 5개층 이상인 주택을 말한다)를 제외한 주택의 경우만 작성합니다.</t>
    <phoneticPr fontId="4" type="noConversion"/>
  </si>
  <si>
    <t xml:space="preserve">]있음(수량: </t>
    <phoneticPr fontId="4" type="noConversion"/>
  </si>
  <si>
    <t>개)</t>
    <phoneticPr fontId="4" type="noConversion"/>
  </si>
  <si>
    <t>난방방식 및  연료공급</t>
    <phoneticPr fontId="4" type="noConversion"/>
  </si>
  <si>
    <t>]정상</t>
    <phoneticPr fontId="4" type="noConversion"/>
  </si>
  <si>
    <t>종류</t>
    <phoneticPr fontId="4" type="noConversion"/>
  </si>
  <si>
    <t>]도시가스</t>
    <phoneticPr fontId="4" type="noConversion"/>
  </si>
  <si>
    <t>]기름</t>
    <phoneticPr fontId="4" type="noConversion"/>
  </si>
  <si>
    <t>]프로판가스</t>
    <phoneticPr fontId="4" type="noConversion"/>
  </si>
  <si>
    <t>]연탄</t>
    <phoneticPr fontId="4" type="noConversion"/>
  </si>
  <si>
    <t>]그밖의종류(</t>
    <phoneticPr fontId="4" type="noConversion"/>
  </si>
  <si>
    <t>승강기</t>
    <phoneticPr fontId="4" type="noConversion"/>
  </si>
  <si>
    <t>( [</t>
    <phoneticPr fontId="4" type="noConversion"/>
  </si>
  <si>
    <t>]양호</t>
    <phoneticPr fontId="4" type="noConversion"/>
  </si>
  <si>
    <t>]불량 )</t>
    <phoneticPr fontId="4" type="noConversion"/>
  </si>
  <si>
    <t>배수</t>
    <phoneticPr fontId="4" type="noConversion"/>
  </si>
  <si>
    <t>]수선필요 (</t>
    <phoneticPr fontId="4" type="noConversion"/>
  </si>
  <si>
    <t>그밖의시설물</t>
    <phoneticPr fontId="4" type="noConversion"/>
  </si>
  <si>
    <r>
      <t>(4</t>
    </r>
    <r>
      <rPr>
        <sz val="8"/>
        <color rgb="FF000000"/>
        <rFont val="맑은 고딕"/>
        <family val="3"/>
        <charset val="129"/>
        <scheme val="minor"/>
      </rPr>
      <t>쪽 중 제3쪽</t>
    </r>
    <r>
      <rPr>
        <sz val="8"/>
        <color rgb="FF000000"/>
        <rFont val="돋움체"/>
        <family val="3"/>
        <charset val="129"/>
      </rPr>
      <t>)</t>
    </r>
    <phoneticPr fontId="4" type="noConversion"/>
  </si>
  <si>
    <t>벽면</t>
    <phoneticPr fontId="4" type="noConversion"/>
  </si>
  <si>
    <t>균열</t>
    <phoneticPr fontId="4" type="noConversion"/>
  </si>
  <si>
    <t>누수</t>
    <phoneticPr fontId="4" type="noConversion"/>
  </si>
  <si>
    <t>도배</t>
    <phoneticPr fontId="4" type="noConversion"/>
  </si>
  <si>
    <t>]깨끗함</t>
    <phoneticPr fontId="4" type="noConversion"/>
  </si>
  <si>
    <t>]보통임</t>
    <phoneticPr fontId="4" type="noConversion"/>
  </si>
  <si>
    <t>⑫ 환경조건</t>
    <phoneticPr fontId="4" type="noConversion"/>
  </si>
  <si>
    <t>일조량</t>
    <phoneticPr fontId="4" type="noConversion"/>
  </si>
  <si>
    <t>]풍부삼</t>
    <phoneticPr fontId="4" type="noConversion"/>
  </si>
  <si>
    <t>]보통임</t>
    <phoneticPr fontId="4" type="noConversion"/>
  </si>
  <si>
    <t>]불충분</t>
    <phoneticPr fontId="4" type="noConversion"/>
  </si>
  <si>
    <t xml:space="preserve">( 이유 : </t>
    <phoneticPr fontId="4" type="noConversion"/>
  </si>
  <si>
    <t>소음</t>
    <phoneticPr fontId="4" type="noConversion"/>
  </si>
  <si>
    <t>]심한편임</t>
    <phoneticPr fontId="4" type="noConversion"/>
  </si>
  <si>
    <t>진동</t>
    <phoneticPr fontId="4" type="noConversion"/>
  </si>
  <si>
    <t>]심한편임</t>
    <phoneticPr fontId="4" type="noConversion"/>
  </si>
  <si>
    <t>Ⅲ. 중개보수 등에 관한 사항</t>
    <phoneticPr fontId="4" type="noConversion"/>
  </si>
  <si>
    <t>⑬ 중개보수 및 실비의금액과 산출내역</t>
    <phoneticPr fontId="4" type="noConversion"/>
  </si>
  <si>
    <t>실비</t>
    <phoneticPr fontId="4" type="noConversion"/>
  </si>
  <si>
    <t>계</t>
    <phoneticPr fontId="4" type="noConversion"/>
  </si>
  <si>
    <t>지급시기</t>
    <phoneticPr fontId="4" type="noConversion"/>
  </si>
  <si>
    <t>「공인중개사법」 제25조제3항 및 제30조제5항에 따라 거래당사자는 개업공인중개사로부터 위 중개대상물에 관한 확인·설명 및 손해배상책임의 보장에 관한 설명을 듣고, 같은 법 시행령 제21조제3항에 따른 본 확인·설명서와 같은 법 시행령 제24조제2항에 따른 손해배상책임 보장 증명서류(사본 또는 전자문서)를 수령합니다.</t>
    <phoneticPr fontId="4" type="noConversion"/>
  </si>
  <si>
    <t>매도인
(임대인)</t>
    <phoneticPr fontId="4" type="noConversion"/>
  </si>
  <si>
    <t>주소</t>
    <phoneticPr fontId="4" type="noConversion"/>
  </si>
  <si>
    <t>성명</t>
    <phoneticPr fontId="4" type="noConversion"/>
  </si>
  <si>
    <t>(서명 또는 날인)</t>
    <phoneticPr fontId="4" type="noConversion"/>
  </si>
  <si>
    <t>생년월일</t>
    <phoneticPr fontId="4" type="noConversion"/>
  </si>
  <si>
    <t>전화번호</t>
    <phoneticPr fontId="4" type="noConversion"/>
  </si>
  <si>
    <t>매수인
(임차인)</t>
    <phoneticPr fontId="4" type="noConversion"/>
  </si>
  <si>
    <t>주소</t>
    <phoneticPr fontId="4" type="noConversion"/>
  </si>
  <si>
    <t>생년월일</t>
    <phoneticPr fontId="4" type="noConversion"/>
  </si>
  <si>
    <t>개업
공인중개사</t>
    <phoneticPr fontId="4" type="noConversion"/>
  </si>
  <si>
    <t>등록번호</t>
    <phoneticPr fontId="4" type="noConversion"/>
  </si>
  <si>
    <t>성명
(대표자)</t>
    <phoneticPr fontId="4" type="noConversion"/>
  </si>
  <si>
    <t>(서명 및 날인)</t>
    <phoneticPr fontId="4" type="noConversion"/>
  </si>
  <si>
    <t>사무소 명칭</t>
    <phoneticPr fontId="4" type="noConversion"/>
  </si>
  <si>
    <t>소속
공인중개사</t>
    <phoneticPr fontId="4" type="noConversion"/>
  </si>
  <si>
    <t>(서명 및 날인)</t>
    <phoneticPr fontId="4" type="noConversion"/>
  </si>
  <si>
    <t>사무소 소재지</t>
    <phoneticPr fontId="4" type="noConversion"/>
  </si>
  <si>
    <t>개업
공인중개사</t>
    <phoneticPr fontId="4" type="noConversion"/>
  </si>
  <si>
    <t>성명
(대표자)</t>
    <phoneticPr fontId="4" type="noConversion"/>
  </si>
  <si>
    <t>별지-② 권리관계-등기부 기재사항</t>
    <phoneticPr fontId="4" type="noConversion"/>
  </si>
  <si>
    <t>소유권에 관한 사항</t>
    <phoneticPr fontId="4" type="noConversion"/>
  </si>
  <si>
    <t>소유권외에 관한사항</t>
    <phoneticPr fontId="4" type="noConversion"/>
  </si>
  <si>
    <t>건축물</t>
    <phoneticPr fontId="4" type="noConversion"/>
  </si>
  <si>
    <t>별지-③ 토지이용계획, 공법상 이용제한 및 거래규제에 관한 사항(토지)</t>
    <phoneticPr fontId="4" type="noConversion"/>
  </si>
  <si>
    <t>별지-공동중개사무소</t>
    <phoneticPr fontId="4" type="noConversion"/>
  </si>
  <si>
    <t>개업
공인중개사</t>
    <phoneticPr fontId="4" type="noConversion"/>
  </si>
  <si>
    <t>등록번호</t>
    <phoneticPr fontId="4" type="noConversion"/>
  </si>
  <si>
    <t>성명
(대표자)</t>
    <phoneticPr fontId="4" type="noConversion"/>
  </si>
  <si>
    <t>(서명 및 날인)</t>
    <phoneticPr fontId="4" type="noConversion"/>
  </si>
  <si>
    <t>사무소 명칭</t>
    <phoneticPr fontId="4" type="noConversion"/>
  </si>
  <si>
    <t>소속
공인중개사</t>
    <phoneticPr fontId="4" type="noConversion"/>
  </si>
  <si>
    <t>(서명 및 날인)</t>
    <phoneticPr fontId="4" type="noConversion"/>
  </si>
  <si>
    <t>사무소 소재지</t>
    <phoneticPr fontId="4" type="noConversion"/>
  </si>
  <si>
    <t>전화번호</t>
    <phoneticPr fontId="4" type="noConversion"/>
  </si>
  <si>
    <t>개업
공인중개사</t>
    <phoneticPr fontId="4" type="noConversion"/>
  </si>
  <si>
    <t>등록번호</t>
    <phoneticPr fontId="4" type="noConversion"/>
  </si>
  <si>
    <t>성명
(대표자)</t>
    <phoneticPr fontId="4" type="noConversion"/>
  </si>
  <si>
    <t>(서명 및 날인)</t>
    <phoneticPr fontId="4" type="noConversion"/>
  </si>
  <si>
    <t>사무소 명칭</t>
    <phoneticPr fontId="4" type="noConversion"/>
  </si>
  <si>
    <t>사무소 소재지</t>
    <phoneticPr fontId="4" type="noConversion"/>
  </si>
  <si>
    <t>전화번호</t>
    <phoneticPr fontId="4" type="noConversion"/>
  </si>
  <si>
    <t>*** 이 하 여 백 ***</t>
    <phoneticPr fontId="4" type="noConversion"/>
  </si>
  <si>
    <t>번호</t>
  </si>
  <si>
    <t>건축물주용도</t>
  </si>
  <si>
    <t>번호</t>
    <phoneticPr fontId="4" type="noConversion"/>
  </si>
  <si>
    <t>건축물의구조</t>
    <phoneticPr fontId="4" type="noConversion"/>
  </si>
  <si>
    <t>지목</t>
    <phoneticPr fontId="4" type="noConversion"/>
  </si>
  <si>
    <t>등록번호</t>
    <phoneticPr fontId="4" type="noConversion"/>
  </si>
  <si>
    <t>매수대리인</t>
    <phoneticPr fontId="4" type="noConversion"/>
  </si>
  <si>
    <t>체크박스</t>
    <phoneticPr fontId="4" type="noConversion"/>
  </si>
  <si>
    <t xml:space="preserve">국토의 계획 및 이용에 관한 법률 [시행 2020. 1. 1.] [대통령령 제30299호, 2019. 12. 31., 일부개정]  </t>
    <phoneticPr fontId="4" type="noConversion"/>
  </si>
  <si>
    <t>단독주택</t>
  </si>
  <si>
    <t>전</t>
    <phoneticPr fontId="4" type="noConversion"/>
  </si>
  <si>
    <t>주민등록번호</t>
    <phoneticPr fontId="4" type="noConversion"/>
  </si>
  <si>
    <t>매도대리인</t>
    <phoneticPr fontId="4" type="noConversion"/>
  </si>
  <si>
    <t>체크해제</t>
    <phoneticPr fontId="4" type="noConversion"/>
  </si>
  <si>
    <t>용도지역</t>
    <phoneticPr fontId="4" type="noConversion"/>
  </si>
  <si>
    <t>건폐율(상한%)</t>
    <phoneticPr fontId="4" type="noConversion"/>
  </si>
  <si>
    <t>용적율(상한%)</t>
    <phoneticPr fontId="4" type="noConversion"/>
  </si>
  <si>
    <t>다중주택</t>
  </si>
  <si>
    <t>일반목구조</t>
  </si>
  <si>
    <t>답</t>
    <phoneticPr fontId="4" type="noConversion"/>
  </si>
  <si>
    <t>법인등록번호</t>
    <phoneticPr fontId="4" type="noConversion"/>
  </si>
  <si>
    <t>공동명의인</t>
    <phoneticPr fontId="4" type="noConversion"/>
  </si>
  <si>
    <t>공동명의인</t>
    <phoneticPr fontId="4" type="noConversion"/>
  </si>
  <si>
    <t>√</t>
    <phoneticPr fontId="4" type="noConversion"/>
  </si>
  <si>
    <t>법
(제77조제1항)</t>
    <phoneticPr fontId="4" type="noConversion"/>
  </si>
  <si>
    <t>시행령
(제84조제1항)</t>
    <phoneticPr fontId="4" type="noConversion"/>
  </si>
  <si>
    <t>법
(제78조제1항)</t>
    <phoneticPr fontId="4" type="noConversion"/>
  </si>
  <si>
    <t>시행령
(제85조제1항)</t>
    <phoneticPr fontId="4" type="noConversion"/>
  </si>
  <si>
    <t>용도지구</t>
    <phoneticPr fontId="4" type="noConversion"/>
  </si>
  <si>
    <t>용도구역</t>
    <phoneticPr fontId="4" type="noConversion"/>
  </si>
  <si>
    <t>방향</t>
    <phoneticPr fontId="4" type="noConversion"/>
  </si>
  <si>
    <t>그밖의자료</t>
    <phoneticPr fontId="4" type="noConversion"/>
  </si>
  <si>
    <t>방향기준</t>
    <phoneticPr fontId="4" type="noConversion"/>
  </si>
  <si>
    <t>다가구주택</t>
  </si>
  <si>
    <t>통나무구조</t>
  </si>
  <si>
    <t>과수원</t>
    <phoneticPr fontId="4" type="noConversion"/>
  </si>
  <si>
    <t>외국인등록번호</t>
    <phoneticPr fontId="4" type="noConversion"/>
  </si>
  <si>
    <t>도시지역</t>
    <phoneticPr fontId="4" type="noConversion"/>
  </si>
  <si>
    <t>주거지역</t>
    <phoneticPr fontId="4" type="noConversion"/>
  </si>
  <si>
    <t>제1종전용주거지역</t>
    <phoneticPr fontId="4" type="noConversion"/>
  </si>
  <si>
    <t>경관지구</t>
    <phoneticPr fontId="4" type="noConversion"/>
  </si>
  <si>
    <t>개발제한구역</t>
    <phoneticPr fontId="4" type="noConversion"/>
  </si>
  <si>
    <t>동향</t>
    <phoneticPr fontId="4" type="noConversion"/>
  </si>
  <si>
    <t>신분증</t>
    <phoneticPr fontId="4" type="noConversion"/>
  </si>
  <si>
    <t>거실발코니</t>
    <phoneticPr fontId="4" type="noConversion"/>
  </si>
  <si>
    <t>경량목구조</t>
  </si>
  <si>
    <t>목장용지</t>
    <phoneticPr fontId="4" type="noConversion"/>
  </si>
  <si>
    <t>사업자등록번호</t>
    <phoneticPr fontId="4" type="noConversion"/>
  </si>
  <si>
    <t>제2종전용주거지역</t>
    <phoneticPr fontId="4" type="noConversion"/>
  </si>
  <si>
    <t>고도지구</t>
    <phoneticPr fontId="4" type="noConversion"/>
  </si>
  <si>
    <t>도시자연공원구역</t>
    <phoneticPr fontId="4" type="noConversion"/>
  </si>
  <si>
    <t>서향</t>
    <phoneticPr fontId="4" type="noConversion"/>
  </si>
  <si>
    <t>신분, 위임장, 인감증명서</t>
    <phoneticPr fontId="4" type="noConversion"/>
  </si>
  <si>
    <t>현관출입문</t>
    <phoneticPr fontId="4" type="noConversion"/>
  </si>
  <si>
    <t>아파트</t>
  </si>
  <si>
    <t>벽돌구조</t>
  </si>
  <si>
    <t>임야</t>
    <phoneticPr fontId="4" type="noConversion"/>
  </si>
  <si>
    <t>종중등록번호</t>
    <phoneticPr fontId="4" type="noConversion"/>
  </si>
  <si>
    <t>직접입력</t>
    <phoneticPr fontId="4" type="noConversion"/>
  </si>
  <si>
    <t>제1종일반주거지역</t>
    <phoneticPr fontId="4" type="noConversion"/>
  </si>
  <si>
    <t>방화지구</t>
    <phoneticPr fontId="4" type="noConversion"/>
  </si>
  <si>
    <t>시가화조정구역</t>
    <phoneticPr fontId="4" type="noConversion"/>
  </si>
  <si>
    <t>남향</t>
    <phoneticPr fontId="4" type="noConversion"/>
  </si>
  <si>
    <t>신분증, 분양계약서</t>
    <phoneticPr fontId="4" type="noConversion"/>
  </si>
  <si>
    <t>대문출입문</t>
    <phoneticPr fontId="4" type="noConversion"/>
  </si>
  <si>
    <t>연립주택</t>
  </si>
  <si>
    <t>블록구조</t>
  </si>
  <si>
    <t>광천지</t>
    <phoneticPr fontId="4" type="noConversion"/>
  </si>
  <si>
    <t>종교단체등록번호</t>
    <phoneticPr fontId="4" type="noConversion"/>
  </si>
  <si>
    <t>주거지역</t>
    <phoneticPr fontId="4" type="noConversion"/>
  </si>
  <si>
    <t>제2종일반주거지역</t>
    <phoneticPr fontId="4" type="noConversion"/>
  </si>
  <si>
    <t>방재지구</t>
    <phoneticPr fontId="4" type="noConversion"/>
  </si>
  <si>
    <t>수자원보호구역</t>
    <phoneticPr fontId="4" type="noConversion"/>
  </si>
  <si>
    <t>북향</t>
    <phoneticPr fontId="4" type="noConversion"/>
  </si>
  <si>
    <t>거실창문</t>
    <phoneticPr fontId="4" type="noConversion"/>
  </si>
  <si>
    <t>다세대주택</t>
  </si>
  <si>
    <t>석구조</t>
  </si>
  <si>
    <t>염전</t>
    <phoneticPr fontId="4" type="noConversion"/>
  </si>
  <si>
    <t>제3종일반주거지역</t>
    <phoneticPr fontId="4" type="noConversion"/>
  </si>
  <si>
    <t>보호지구</t>
    <phoneticPr fontId="4" type="noConversion"/>
  </si>
  <si>
    <t>입지규제최소구역</t>
    <phoneticPr fontId="4" type="noConversion"/>
  </si>
  <si>
    <t>남동향</t>
    <phoneticPr fontId="4" type="noConversion"/>
  </si>
  <si>
    <t>안방창문</t>
    <phoneticPr fontId="4" type="noConversion"/>
  </si>
  <si>
    <t>제1종근린생활시설</t>
  </si>
  <si>
    <t>프리케스트콘크리트구조</t>
  </si>
  <si>
    <t>대</t>
    <phoneticPr fontId="4" type="noConversion"/>
  </si>
  <si>
    <t>준주거지역</t>
    <phoneticPr fontId="4" type="noConversion"/>
  </si>
  <si>
    <t>취락지구</t>
    <phoneticPr fontId="4" type="noConversion"/>
  </si>
  <si>
    <t>남서향</t>
    <phoneticPr fontId="4" type="noConversion"/>
  </si>
  <si>
    <t>제2종근린생활시설</t>
  </si>
  <si>
    <t>일반철골구조</t>
  </si>
  <si>
    <t>공장용지</t>
    <phoneticPr fontId="4" type="noConversion"/>
  </si>
  <si>
    <t>상업지역</t>
    <phoneticPr fontId="4" type="noConversion"/>
  </si>
  <si>
    <t>중심상업지역</t>
    <phoneticPr fontId="4" type="noConversion"/>
  </si>
  <si>
    <t>개발진흥지구</t>
    <phoneticPr fontId="4" type="noConversion"/>
  </si>
  <si>
    <t>북동향</t>
    <phoneticPr fontId="4" type="noConversion"/>
  </si>
  <si>
    <t>문화및집회시설</t>
  </si>
  <si>
    <t>경량철골구조</t>
  </si>
  <si>
    <t>학교용지</t>
    <phoneticPr fontId="4" type="noConversion"/>
  </si>
  <si>
    <t>일반상업지역</t>
    <phoneticPr fontId="4" type="noConversion"/>
  </si>
  <si>
    <t>특정용도제한지구</t>
    <phoneticPr fontId="4" type="noConversion"/>
  </si>
  <si>
    <t>북서향</t>
    <phoneticPr fontId="4" type="noConversion"/>
  </si>
  <si>
    <t>종교시설</t>
  </si>
  <si>
    <t>강파이프구조</t>
  </si>
  <si>
    <t>체육용지</t>
    <phoneticPr fontId="4" type="noConversion"/>
  </si>
  <si>
    <t>근린상업지역</t>
    <phoneticPr fontId="4" type="noConversion"/>
  </si>
  <si>
    <t>복합용도지구</t>
    <phoneticPr fontId="4" type="noConversion"/>
  </si>
  <si>
    <t>판매시설</t>
  </si>
  <si>
    <t>철골콘크리트구조</t>
  </si>
  <si>
    <t>주유소용지</t>
    <phoneticPr fontId="4" type="noConversion"/>
  </si>
  <si>
    <t>도시지역</t>
    <phoneticPr fontId="4" type="noConversion"/>
  </si>
  <si>
    <t>유통상업지역</t>
    <phoneticPr fontId="4" type="noConversion"/>
  </si>
  <si>
    <t>운수시설</t>
  </si>
  <si>
    <t>창고용지</t>
    <phoneticPr fontId="4" type="noConversion"/>
  </si>
  <si>
    <t>공업지역</t>
    <phoneticPr fontId="4" type="noConversion"/>
  </si>
  <si>
    <t>전용공업지역</t>
    <phoneticPr fontId="4" type="noConversion"/>
  </si>
  <si>
    <t>의료시설</t>
  </si>
  <si>
    <t>도로</t>
    <phoneticPr fontId="4" type="noConversion"/>
  </si>
  <si>
    <t>일반공업지역</t>
    <phoneticPr fontId="4" type="noConversion"/>
  </si>
  <si>
    <t>교육연구시설</t>
  </si>
  <si>
    <t>철도용지</t>
    <phoneticPr fontId="4" type="noConversion"/>
  </si>
  <si>
    <t>도시지역</t>
    <phoneticPr fontId="4" type="noConversion"/>
  </si>
  <si>
    <t>공업지역</t>
    <phoneticPr fontId="4" type="noConversion"/>
  </si>
  <si>
    <t>준공업지역</t>
    <phoneticPr fontId="4" type="noConversion"/>
  </si>
  <si>
    <t>노유자시설</t>
  </si>
  <si>
    <t>제방</t>
    <phoneticPr fontId="4" type="noConversion"/>
  </si>
  <si>
    <t>녹지지역</t>
    <phoneticPr fontId="4" type="noConversion"/>
  </si>
  <si>
    <t>보전녹지지역</t>
    <phoneticPr fontId="4" type="noConversion"/>
  </si>
  <si>
    <t>수련시설</t>
  </si>
  <si>
    <t>하천</t>
    <phoneticPr fontId="4" type="noConversion"/>
  </si>
  <si>
    <t>녹지지역</t>
    <phoneticPr fontId="4" type="noConversion"/>
  </si>
  <si>
    <t>생산녹지지역</t>
    <phoneticPr fontId="4" type="noConversion"/>
  </si>
  <si>
    <t>http://www.law.go.kr/LSW/lsSc.do?tabMenuId=tab18&amp;section=&amp;eventGubun=060101&amp;query=%EA%B5%AD%ED%86%A0%EC%9D%98+%EA%B3%84%ED%9A%8D+%EB%B0%8F+%EC%9D%B4%EC%9A%A9%EC%97%90+%EA%B4%80%ED%95%9C+%EB%B2%95%EB%A5%A0#J36:0</t>
  </si>
  <si>
    <t>운동시설</t>
  </si>
  <si>
    <t>구거</t>
    <phoneticPr fontId="4" type="noConversion"/>
  </si>
  <si>
    <t>자연녹지지역</t>
    <phoneticPr fontId="4" type="noConversion"/>
  </si>
  <si>
    <t>업무시설</t>
  </si>
  <si>
    <t>유지</t>
    <phoneticPr fontId="4" type="noConversion"/>
  </si>
  <si>
    <t>관리지역</t>
    <phoneticPr fontId="4" type="noConversion"/>
  </si>
  <si>
    <t>보전관리지역</t>
    <phoneticPr fontId="4" type="noConversion"/>
  </si>
  <si>
    <t>숙박시설</t>
  </si>
  <si>
    <t>양어장</t>
    <phoneticPr fontId="4" type="noConversion"/>
  </si>
  <si>
    <t>생산관리지역</t>
    <phoneticPr fontId="4" type="noConversion"/>
  </si>
  <si>
    <t>위락시설</t>
  </si>
  <si>
    <t>수도용지</t>
    <phoneticPr fontId="4" type="noConversion"/>
  </si>
  <si>
    <t>계획관리지역</t>
    <phoneticPr fontId="4" type="noConversion"/>
  </si>
  <si>
    <t>공장</t>
  </si>
  <si>
    <t>공원</t>
    <phoneticPr fontId="4" type="noConversion"/>
  </si>
  <si>
    <t>농림지역</t>
    <phoneticPr fontId="4" type="noConversion"/>
  </si>
  <si>
    <t>농림지역</t>
    <phoneticPr fontId="4" type="noConversion"/>
  </si>
  <si>
    <t>창고시설</t>
  </si>
  <si>
    <t>자연환경보전지역</t>
    <phoneticPr fontId="4" type="noConversion"/>
  </si>
  <si>
    <t>위험물저장및처리시설</t>
  </si>
  <si>
    <t>유원지</t>
    <phoneticPr fontId="4" type="noConversion"/>
  </si>
  <si>
    <t>자동차관련시설</t>
  </si>
  <si>
    <t>종교용지</t>
    <phoneticPr fontId="4" type="noConversion"/>
  </si>
  <si>
    <t xml:space="preserve"> 제77조(용도지역의 건폐율) ① 제36조에 따라 지정된 용도지역에서 건폐율의 최대한도는 관할 구역의 면적과 인구 규모, 용도지역의 특성 등을 고려하여 다음 각 호의 범위에서 대통령령으로 정하는 기준에 따라 특별시ㆍ광역시ㆍ특별자치시ㆍ특별자치도ㆍ시 또는 군의 조례로 정한다.  &lt;개정 2011. 4. 14., 2013. 7. 16., 2015. 8. 11.&gt;
  1. 도시지역
    가. 주거지역: 70퍼센트 이하
    나. 상업지역: 90퍼센트 이하
    다. 공업지역: 70퍼센트 이하
    라. 녹지지역: 20퍼센트 이하
  2. 관리지역
    가. 보전관리지역: 20퍼센트 이하
    나. 생산관리지역: 20퍼센트 이하
    다. 계획관리지역: 40퍼센트 이하
  3. 농림지역: 20퍼센트 이하
  4. 자연환경보전지역: 20퍼센트 이하
</t>
    <phoneticPr fontId="4" type="noConversion"/>
  </si>
  <si>
    <t>동.식물관련시설</t>
  </si>
  <si>
    <t>사적지</t>
    <phoneticPr fontId="4" type="noConversion"/>
  </si>
  <si>
    <t>교정및군사시설</t>
  </si>
  <si>
    <t>묘지</t>
    <phoneticPr fontId="4" type="noConversion"/>
  </si>
  <si>
    <t>방송통신시설</t>
  </si>
  <si>
    <t>잡종지</t>
    <phoneticPr fontId="4" type="noConversion"/>
  </si>
  <si>
    <t>발전시설</t>
  </si>
  <si>
    <t>묘지관련시설</t>
  </si>
  <si>
    <t>관광휴게시설</t>
  </si>
  <si>
    <t>가설건축물</t>
  </si>
  <si>
    <t>장례식장</t>
  </si>
  <si>
    <t>자원순환관련시설</t>
  </si>
  <si>
    <t>야영장시설</t>
  </si>
  <si>
    <t>직접입력</t>
    <phoneticPr fontId="4" type="noConversion"/>
  </si>
  <si>
    <t>http://www.law.go.kr/lsSc.do?tabMenuId=tab18&amp;section=&amp;eventGubun=060101&amp;query=%EA%B1%B4%EC%B6%95%EB%B2%95#J77:0</t>
    <phoneticPr fontId="4" type="noConversion"/>
  </si>
  <si>
    <t xml:space="preserve"> 제78조(용도지역에서의 용적률) ① 제36조에 따라 지정된 용도지역에서 용적률의 최대한도는 관할 구역의 면적과 인구 규모, 용도지역의 특성 등을 고려하여 다음 각 호의 범위에서 대통령령으로 정하는 기준에 따라 특별시ㆍ광역시ㆍ특별자치시ㆍ특별자치도ㆍ시 또는 군의 조례로 정한다.  &lt;개정 2011. 4. 14., 2013. 7. 16.&gt;
  1. 도시지역
    가. 주거지역: 500퍼센트 이하
    나. 상업지역: 1천500퍼센트 이하
    다. 공업지역: 400퍼센트 이하
    라. 녹지지역: 100퍼센트 이하
  2. 관리지역
    가. 보전관리지역: 80퍼센트 이하
    나. 생산관리지역: 80퍼센트 이하
    다. 계획관리지역: 100퍼센트 이하. 다만, 성장관리방안을 수립한 지역의 경우 해당 지방자치단체의 조례로 125퍼센트 이내에서 완화하여 적용할 수 있다.
  3. 농림지역: 80퍼센트 이하
  4. 자연환경보전지역: 80퍼센트 이하</t>
    <phoneticPr fontId="4" type="noConversion"/>
  </si>
  <si>
    <t>http://www.law.go.kr/lsSc.do?tabMenuId=tab18&amp;section=&amp;eventGubun=060101&amp;query=%EA%B1%B4%EC%B6%95%EB%B2%95#J78:0</t>
    <phoneticPr fontId="4" type="noConversion"/>
  </si>
  <si>
    <t xml:space="preserve"> 제85조(용도지역 안에서의 용적률) ①법 제78조제1항 및 제2항에 따른 용적률은 다음 각 호의 범위에서 관할구역의 면적, 인구규모 및 용도지역의 특성 등을 감안하여 특별시ㆍ광역시ㆍ특별자치시ㆍ특별자치도ㆍ시 또는 군의 도시ㆍ군계획조례가 정하는 비율을 초과할 수 없다.  &lt;개정 2012. 4. 10., 2019. 8. 6.&gt;
  1. 제1종전용주거지역 : 50퍼센트 이상 100퍼센트 이하
  2. 제2종전용주거지역 : 50퍼센트 이상 150퍼센트 이하
  3. 제1종일반주거지역 : 100퍼센트 이상 200퍼센트 이하
  4. 제2종일반주거지역 : 100퍼센트 이상 250퍼센트 이하
  5. 제3종일반주거지역 : 100퍼센트 이상 300퍼센트 이하
  6. 준주거지역 : 200퍼센트 이상 500퍼센트 이하
  7. 중심상업지역 : 200퍼센트 이상 1천500퍼센트 이하
  8. 일반상업지역 : 200퍼센트 이상 1천300퍼센트 이하
  9. 근린상업지역 : 200퍼센트 이상 900퍼센트 이하
  10. 유통상업지역 : 200퍼센트 이상 1천100퍼센트 이하
  11. 전용공업지역 : 150퍼센트 이상 300퍼센트 이하
  12. 일반공업지역 : 150퍼센트 이상 350퍼센트 이하
  13. 준공업지역 : 150퍼센트 이상 400퍼센트 이하
  14. 보전녹지지역 : 50퍼센트 이상 80퍼센트 이하
  15. 생산녹지지역 : 50퍼센트 이상 100퍼센트 이하
  16. 자연녹지지역 : 50퍼센트 이상 100퍼센트 이하
  17. 보전관리지역 : 50퍼센트 이상 80퍼센트 이하
  18. 생산관리지역 : 50퍼센트 이상 80퍼센트 이하
  19. 계획관리지역 : 50퍼센트 이상 100퍼센트 이하
  20. 농림지역 : 50퍼센트 이상 80퍼센트 이하
  21. 자연환경보전지역 : 50퍼센트 이상 80퍼센트 이하</t>
    <phoneticPr fontId="4" type="noConversion"/>
  </si>
  <si>
    <t xml:space="preserve"> 제84조(용도지역안에서의 건폐율) ①법 제77조제1항 및 제2항에 따른 건폐율은 다음 각 호의 범위에서 특별시ㆍ광역시ㆍ특별자치시ㆍ특별자치도ㆍ시 또는 군의 도시ㆍ군계획조례가 정하는 비율 이하로 한다.  &lt;개정 2012. 4. 10., 2019. 12. 31.&gt;
  1. 제1종전용주거지역 : 50퍼센트 이하
  2. 제2종전용주거지역 : 50퍼센트 이하
  3. 제1종일반주거지역 : 60퍼센트 이하
  4. 제2종일반주거지역 : 60퍼센트 이하
  5. 제3종일반주거지역 : 50퍼센트 이하
  6. 준주거지역 : 70퍼센트 이하
  7. 중심상업지역 : 90퍼센트 이하
  8. 일반상업지역 : 80퍼센트 이하
  9. 근린상업지역 : 70퍼센트 이하
  10. 유통상업지역 : 80퍼센트 이하
  11. 전용공업지역 : 70퍼센트 이하
  12. 일반공업지역 : 70퍼센트이하
  13. 준공업지역 : 70퍼센트 이하
  14. 보전녹지지역 : 20퍼센트 이하
  15. 생산녹지지역 : 20퍼센트 이하
  16. 자연녹지지역 : 20퍼센트 이하
  17. 보전관리지역 : 20퍼센트 이하
  18. 생산관리지역 : 20퍼센트 이하
  19. 계획관리지역 : 40퍼센트 이하
  20. 농림지역 : 20퍼센트 이하
  21. 자연환경보전지역 : 20퍼센트 이하
  </t>
    <phoneticPr fontId="4" type="noConversion"/>
  </si>
  <si>
    <t>중개대상물</t>
    <phoneticPr fontId="4" type="noConversion"/>
  </si>
  <si>
    <t xml:space="preserve">거래종류 </t>
    <phoneticPr fontId="4" type="noConversion"/>
  </si>
  <si>
    <t>거래금액</t>
    <phoneticPr fontId="4" type="noConversion"/>
  </si>
  <si>
    <t>한도액</t>
    <phoneticPr fontId="4" type="noConversion"/>
  </si>
  <si>
    <t>주택</t>
    <phoneticPr fontId="4" type="noConversion"/>
  </si>
  <si>
    <t>매매</t>
    <phoneticPr fontId="4" type="noConversion"/>
  </si>
  <si>
    <t>5천만원 미만</t>
  </si>
  <si>
    <t>250,000원</t>
  </si>
  <si>
    <t>5천만원 이상 ~ 2억원 미만</t>
  </si>
  <si>
    <t>800,000원</t>
  </si>
  <si>
    <t>2억원 이상 ~ 6억원 미만</t>
  </si>
  <si>
    <t>6억원 이상 ~ 9억원 미만</t>
  </si>
  <si>
    <t>9억원 이상</t>
  </si>
  <si>
    <t>임대차</t>
    <phoneticPr fontId="4" type="noConversion"/>
  </si>
  <si>
    <t>200,000원</t>
  </si>
  <si>
    <t>5천만원 이상 ~ 1억원 미만</t>
  </si>
  <si>
    <t>300,000원</t>
  </si>
  <si>
    <t>1억원 이상 ~ 3억원 미만</t>
    <phoneticPr fontId="4" type="noConversion"/>
  </si>
  <si>
    <t>3억원 이상 ~ 6억원 미만</t>
    <phoneticPr fontId="4" type="noConversion"/>
  </si>
  <si>
    <t>6억원 이상</t>
    <phoneticPr fontId="4" type="noConversion"/>
  </si>
  <si>
    <t>주택외
(비주거용, 토지등)</t>
    <phoneticPr fontId="4" type="noConversion"/>
  </si>
  <si>
    <t>매매/임대차</t>
    <phoneticPr fontId="4" type="noConversion"/>
  </si>
  <si>
    <t>주거용오피스텔</t>
    <phoneticPr fontId="4" type="noConversion"/>
  </si>
  <si>
    <t>매매/교환</t>
    <phoneticPr fontId="4" type="noConversion"/>
  </si>
  <si>
    <t>임대차 등</t>
    <phoneticPr fontId="4" type="noConversion"/>
  </si>
  <si>
    <t>※ 분양권거래금액 =거래당시까지 불입한 금액(융자포함)+프리미엄</t>
    <phoneticPr fontId="4" type="noConversion"/>
  </si>
  <si>
    <t>공인중개사법 시행규칙 제20조 제4항(2015. 1. 6 공포ㆍ시행) 
1.「건축법 시행령」 별표 1 제14호나목2)에 따른 오피스텔(다음 각 목의 요건을 모두 갖춘 경우에 한정한다) : 중개의뢰인 쌍방으로부터 각각 받되, 별표 3의 요율 범위에서 중개보수를 결정한다.
가. 전용면적이 85제곱미터 이하일 것
나. 상ㆍ하수도 시설이 갖추어진 전용입식 부엌, 전용수세식 화장실 및 목욕시설(전용수세식 화장실에 목욕시설을 갖춘 경우를 포함한다)을 갖출 것</t>
    <phoneticPr fontId="4" type="noConversion"/>
  </si>
  <si>
    <t>계약서목록</t>
    <phoneticPr fontId="4" type="noConversion"/>
  </si>
  <si>
    <t>특약보기</t>
    <phoneticPr fontId="4" type="noConversion"/>
  </si>
  <si>
    <t>주소검색</t>
    <phoneticPr fontId="4" type="noConversion"/>
  </si>
  <si>
    <t xml:space="preserve">영수증 하단아이콘 열, 행 이동금지, 열69, 행22, 30   </t>
    <phoneticPr fontId="4" type="noConversion"/>
  </si>
  <si>
    <t>영수증</t>
    <phoneticPr fontId="4" type="noConversion"/>
  </si>
  <si>
    <t>계약금</t>
    <phoneticPr fontId="4" type="noConversion"/>
  </si>
  <si>
    <t>중도금</t>
    <phoneticPr fontId="4" type="noConversion"/>
  </si>
  <si>
    <t>잔금</t>
    <phoneticPr fontId="4" type="noConversion"/>
  </si>
  <si>
    <t>매매대금</t>
    <phoneticPr fontId="4" type="noConversion"/>
  </si>
  <si>
    <t>중개보수</t>
    <phoneticPr fontId="4" type="noConversion"/>
  </si>
  <si>
    <t>일반</t>
    <phoneticPr fontId="4" type="noConversion"/>
  </si>
  <si>
    <t>영수증</t>
    <phoneticPr fontId="4" type="noConversion"/>
  </si>
  <si>
    <t>잔금</t>
    <phoneticPr fontId="4" type="noConversion"/>
  </si>
  <si>
    <t>중도금</t>
    <phoneticPr fontId="4" type="noConversion"/>
  </si>
  <si>
    <t>번호</t>
    <phoneticPr fontId="4" type="noConversion"/>
  </si>
  <si>
    <t>내용</t>
    <phoneticPr fontId="4" type="noConversion"/>
  </si>
  <si>
    <t>링크주소</t>
    <phoneticPr fontId="4" type="noConversion"/>
  </si>
  <si>
    <t>주소검색</t>
    <phoneticPr fontId="4" type="noConversion"/>
  </si>
  <si>
    <t>중개사무소검색</t>
    <phoneticPr fontId="4" type="noConversion"/>
  </si>
  <si>
    <t>개별공시지가</t>
    <phoneticPr fontId="4" type="noConversion"/>
  </si>
  <si>
    <t>국토교통부-부동산정보조회시스템</t>
    <phoneticPr fontId="4" type="noConversion"/>
  </si>
  <si>
    <t>공동주택공시가격</t>
    <phoneticPr fontId="4" type="noConversion"/>
  </si>
  <si>
    <t>국토교통부-한국감정원 부동산공시가격알리미-공동주택</t>
    <phoneticPr fontId="4" type="noConversion"/>
  </si>
  <si>
    <t>개별주택공시가격</t>
    <phoneticPr fontId="4" type="noConversion"/>
  </si>
  <si>
    <t>국토교통부-한국감정원 부동산공시가격알리미-개별단독주택</t>
    <phoneticPr fontId="4" type="noConversion"/>
  </si>
  <si>
    <t>위텍스 시가표준액</t>
    <phoneticPr fontId="4" type="noConversion"/>
  </si>
  <si>
    <t>단독/공동주택을 제외한 일반건축물(상가, 오피스텔 등)에 대해서만 조회 가능합니다.</t>
    <phoneticPr fontId="4" type="noConversion"/>
  </si>
  <si>
    <t>홈텍스 상업용건물및 오피스텔기준시가</t>
    <phoneticPr fontId="4" type="noConversion"/>
  </si>
  <si>
    <r>
      <t>(2020.1.1.시행) 오피스텔 및 상업용 건물 기준시가 조회
※ 고시대상 : 수도권(서울</t>
    </r>
    <r>
      <rPr>
        <sz val="11"/>
        <color theme="1"/>
        <rFont val="맑은 고딕"/>
        <family val="3"/>
        <charset val="128"/>
        <scheme val="minor"/>
      </rPr>
      <t>･</t>
    </r>
    <r>
      <rPr>
        <sz val="11"/>
        <color theme="1"/>
        <rFont val="맑은 고딕"/>
        <family val="2"/>
        <charset val="129"/>
        <scheme val="minor"/>
      </rPr>
      <t>경기</t>
    </r>
    <r>
      <rPr>
        <sz val="11"/>
        <color theme="1"/>
        <rFont val="맑은 고딕"/>
        <family val="3"/>
        <charset val="128"/>
        <scheme val="minor"/>
      </rPr>
      <t>･</t>
    </r>
    <r>
      <rPr>
        <sz val="11"/>
        <color theme="1"/>
        <rFont val="맑은 고딕"/>
        <family val="2"/>
        <charset val="129"/>
        <scheme val="minor"/>
      </rPr>
      <t>인천), 5대 지방광역시, 세종특별자치시에 소재하는 오피스텔 및 3,000㎡ 또는 100개호
    이상인 상업용 건물</t>
    </r>
    <phoneticPr fontId="4" type="noConversion"/>
  </si>
  <si>
    <t>취득세율</t>
    <phoneticPr fontId="4" type="noConversion"/>
  </si>
  <si>
    <t>월</t>
    <phoneticPr fontId="4" type="noConversion"/>
  </si>
  <si>
    <t>일</t>
    <phoneticPr fontId="4" type="noConversion"/>
  </si>
  <si>
    <t>년</t>
    <phoneticPr fontId="4" type="noConversion"/>
  </si>
  <si>
    <t>2020년</t>
    <phoneticPr fontId="4" type="noConversion"/>
  </si>
  <si>
    <t>1월</t>
    <phoneticPr fontId="4" type="noConversion"/>
  </si>
  <si>
    <t>1일</t>
    <phoneticPr fontId="4" type="noConversion"/>
  </si>
  <si>
    <t>2021년</t>
    <phoneticPr fontId="4" type="noConversion"/>
  </si>
  <si>
    <t>2월</t>
    <phoneticPr fontId="4" type="noConversion"/>
  </si>
  <si>
    <t>2일</t>
    <phoneticPr fontId="4" type="noConversion"/>
  </si>
  <si>
    <t>2022년</t>
  </si>
  <si>
    <t>3월</t>
  </si>
  <si>
    <t>3일</t>
  </si>
  <si>
    <t>4월</t>
  </si>
  <si>
    <t>4일</t>
  </si>
  <si>
    <t>5월</t>
  </si>
  <si>
    <t>5일</t>
  </si>
  <si>
    <t>6월</t>
  </si>
  <si>
    <t>6일</t>
  </si>
  <si>
    <t>7월</t>
  </si>
  <si>
    <t>7일</t>
  </si>
  <si>
    <t>8월</t>
  </si>
  <si>
    <t>8일</t>
  </si>
  <si>
    <t>9월</t>
  </si>
  <si>
    <t>9일</t>
  </si>
  <si>
    <t>10일</t>
  </si>
  <si>
    <t>11일</t>
  </si>
  <si>
    <t>12월</t>
  </si>
  <si>
    <t>12일</t>
  </si>
  <si>
    <t>직접입력</t>
    <phoneticPr fontId="4" type="noConversion"/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</si>
  <si>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</si>
  <si>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</si>
  <si>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</si>
  <si>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</si>
  <si>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</si>
  <si>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</si>
  <si>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</si>
  <si>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</si>
  <si>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</si>
  <si>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</si>
  <si>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</si>
  <si>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</si>
  <si>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</si>
  <si>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</si>
  <si>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28일</t>
  </si>
  <si>
    <t>29일</t>
  </si>
  <si>
    <t>영   수   증</t>
    <phoneticPr fontId="4" type="noConversion"/>
  </si>
  <si>
    <t>귀하</t>
    <phoneticPr fontId="4" type="noConversion"/>
  </si>
  <si>
    <t>부동산 소재지</t>
    <phoneticPr fontId="4" type="noConversion"/>
  </si>
  <si>
    <t>발행일</t>
    <phoneticPr fontId="4" type="noConversion"/>
  </si>
  <si>
    <t xml:space="preserve">발행인 주소 </t>
    <phoneticPr fontId="4" type="noConversion"/>
  </si>
  <si>
    <t>발행인 성명</t>
    <phoneticPr fontId="4" type="noConversion"/>
  </si>
  <si>
    <t>(인)</t>
    <phoneticPr fontId="4" type="noConversion"/>
  </si>
  <si>
    <t>귀하</t>
    <phoneticPr fontId="4" type="noConversion"/>
  </si>
  <si>
    <t>부동산 소재지</t>
    <phoneticPr fontId="4" type="noConversion"/>
  </si>
  <si>
    <t>귀하</t>
    <phoneticPr fontId="4" type="noConversion"/>
  </si>
  <si>
    <t>영 수 증</t>
    <phoneticPr fontId="4" type="noConversion"/>
  </si>
  <si>
    <t>(보관용)</t>
    <phoneticPr fontId="4" type="noConversion"/>
  </si>
  <si>
    <t>귀하</t>
    <phoneticPr fontId="4" type="noConversion"/>
  </si>
  <si>
    <t>공급자</t>
    <phoneticPr fontId="4" type="noConversion"/>
  </si>
  <si>
    <t>사업자
등록번호</t>
    <phoneticPr fontId="4" type="noConversion"/>
  </si>
  <si>
    <t>공급자</t>
    <phoneticPr fontId="4" type="noConversion"/>
  </si>
  <si>
    <t>사업자
등록번호</t>
    <phoneticPr fontId="4" type="noConversion"/>
  </si>
  <si>
    <t>사업자
등록번호</t>
    <phoneticPr fontId="4" type="noConversion"/>
  </si>
  <si>
    <t>상호</t>
    <phoneticPr fontId="4" type="noConversion"/>
  </si>
  <si>
    <t>성명</t>
    <phoneticPr fontId="4" type="noConversion"/>
  </si>
  <si>
    <t>사업장
소재지</t>
    <phoneticPr fontId="4" type="noConversion"/>
  </si>
  <si>
    <t>업태</t>
    <phoneticPr fontId="4" type="noConversion"/>
  </si>
  <si>
    <t>업태</t>
    <phoneticPr fontId="4" type="noConversion"/>
  </si>
  <si>
    <t>종목</t>
    <phoneticPr fontId="4" type="noConversion"/>
  </si>
  <si>
    <t>작성년월일</t>
    <phoneticPr fontId="4" type="noConversion"/>
  </si>
  <si>
    <t>합계금액</t>
    <phoneticPr fontId="4" type="noConversion"/>
  </si>
  <si>
    <t>작성년월일</t>
    <phoneticPr fontId="4" type="noConversion"/>
  </si>
  <si>
    <t>합계금액</t>
    <phoneticPr fontId="4" type="noConversion"/>
  </si>
  <si>
    <t>작성년월일</t>
    <phoneticPr fontId="4" type="noConversion"/>
  </si>
  <si>
    <t>합계금액</t>
    <phoneticPr fontId="4" type="noConversion"/>
  </si>
  <si>
    <t>중개대상물</t>
    <phoneticPr fontId="4" type="noConversion"/>
  </si>
  <si>
    <t>거래금액</t>
    <phoneticPr fontId="4" type="noConversion"/>
  </si>
  <si>
    <t>항목</t>
    <phoneticPr fontId="4" type="noConversion"/>
  </si>
  <si>
    <t>금액</t>
    <phoneticPr fontId="4" type="noConversion"/>
  </si>
  <si>
    <t>위 내용와 금액에 이상 없음을 확인하고 정히 영수합니다</t>
    <phoneticPr fontId="4" type="noConversion"/>
  </si>
  <si>
    <t>(인)</t>
    <phoneticPr fontId="4" type="noConversion"/>
  </si>
  <si>
    <t>차임</t>
    <phoneticPr fontId="4" type="noConversion"/>
  </si>
  <si>
    <t>지급일</t>
    <phoneticPr fontId="4" type="noConversion"/>
  </si>
  <si>
    <t>차임 지급일</t>
    <phoneticPr fontId="4" type="noConversion"/>
  </si>
  <si>
    <t>선불</t>
    <phoneticPr fontId="4" type="noConversion"/>
  </si>
  <si>
    <t>후불</t>
    <phoneticPr fontId="4" type="noConversion"/>
  </si>
  <si>
    <t>직접입력</t>
    <phoneticPr fontId="4" type="noConversion"/>
  </si>
  <si>
    <t>말(末)일</t>
    <phoneticPr fontId="4" type="noConversion"/>
  </si>
  <si>
    <t>부터</t>
    <phoneticPr fontId="4" type="noConversion"/>
  </si>
  <si>
    <t>까지</t>
    <phoneticPr fontId="4" type="noConversion"/>
  </si>
  <si>
    <t>2023년</t>
  </si>
  <si>
    <t>2024년</t>
  </si>
  <si>
    <t>2025년</t>
  </si>
  <si>
    <t>2026년</t>
  </si>
  <si>
    <t>2027년</t>
  </si>
  <si>
    <t>2028년</t>
  </si>
  <si>
    <t>2029년</t>
  </si>
  <si>
    <t>2030년</t>
  </si>
  <si>
    <r>
      <rPr>
        <b/>
        <sz val="8.5"/>
        <color rgb="FF000000"/>
        <rFont val="맑은 고딕"/>
        <family val="3"/>
        <charset val="129"/>
        <scheme val="minor"/>
      </rPr>
      <t>제3조(제한사항 등)</t>
    </r>
    <r>
      <rPr>
        <sz val="8.5"/>
        <color rgb="FF000000"/>
        <rFont val="맑은 고딕"/>
        <family val="3"/>
        <charset val="129"/>
        <scheme val="minor"/>
      </rPr>
      <t xml:space="preserve"> 임차인은 임대인의 동의없이 위 부동산의 용도나 구조를 변경하거나 전대 또는 담보제공을 하지 못하며 임대차목적 이외의 용도로 사용할 수 없다.</t>
    </r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</si>
  <si>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제5조(계약의 종료)</t>
    </r>
    <r>
      <rPr>
        <sz val="8.5"/>
        <color theme="1"/>
        <rFont val="맑은 고딕"/>
        <family val="3"/>
        <charset val="129"/>
        <scheme val="minor"/>
      </rPr>
      <t xml:space="preserve"> 임대차계약이 종료된 경우에 임차인은 위 부동산을 원상으로 회복하여 임대인에게 반환한다. 이러한 경우 임대인은 보증금을 임차인에게 반환하고, 연체 임대료 또는 손해배상금이 있을 때는 이들을 제하고 그 잔액을 반환한다.</t>
    </r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</si>
  <si>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제6조 (계약의 해제)</t>
    </r>
    <r>
      <rPr>
        <sz val="8.5"/>
        <color theme="1"/>
        <rFont val="맑은 고딕"/>
        <family val="3"/>
        <charset val="129"/>
        <scheme val="minor"/>
      </rPr>
      <t xml:space="preserve"> 임차인이 임대인에게 중도금(중도금이 없을때에는 잔금)을 지불하기 전까지 임대인은 계약금의 배액을 상환하고, 임차인은 계약금을 포기하고 본 계약을 해제 할 수 있다</t>
    </r>
    <phoneticPr fontId="4" type="noConversion"/>
  </si>
  <si>
    <r>
      <t>제8조(중개보수)</t>
    </r>
    <r>
      <rPr>
        <sz val="9"/>
        <color theme="1"/>
        <rFont val="맑은 고딕"/>
        <family val="3"/>
        <charset val="129"/>
        <scheme val="minor"/>
      </rPr>
      <t>개업공인중개사는 임대인과 임차인이 본 계약을 불이행 함으로 인한 책임을 지지 않는다.  또한 중개보수는 본 계약 체결과 동시에 계약 당사자 쌍방이 각각 지불하며, 개업공인중개사의 고의나 과실 없이 본 계약이 무효, 취소 또는 해약 되어도 중개보수는 지급한다.</t>
    </r>
    <phoneticPr fontId="4" type="noConversion"/>
  </si>
  <si>
    <t>보증금</t>
    <phoneticPr fontId="4" type="noConversion"/>
  </si>
  <si>
    <t>임대차기간</t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</si>
  <si>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제1조(목적</t>
    </r>
    <r>
      <rPr>
        <sz val="8.5"/>
        <color theme="1"/>
        <rFont val="맑은 고딕"/>
        <family val="2"/>
        <charset val="129"/>
        <scheme val="minor"/>
      </rPr>
      <t>) 위 부동산의 임대인과 임차인은 합의에 의하여 아래 내용과 같이 임대차계약을 체결한다</t>
    </r>
    <phoneticPr fontId="4" type="noConversion"/>
  </si>
  <si>
    <t>임대인</t>
    <phoneticPr fontId="4" type="noConversion"/>
  </si>
  <si>
    <t>임차인</t>
    <phoneticPr fontId="4" type="noConversion"/>
  </si>
  <si>
    <t>임대대리인</t>
  </si>
  <si>
    <t>임대대리인</t>
    <phoneticPr fontId="4" type="noConversion"/>
  </si>
  <si>
    <t>임차대리인</t>
  </si>
  <si>
    <t>대리인임대</t>
    <phoneticPr fontId="4" type="noConversion"/>
  </si>
  <si>
    <t>대리인임차</t>
    <phoneticPr fontId="4" type="noConversion"/>
  </si>
  <si>
    <t>대리인매도</t>
    <phoneticPr fontId="4" type="noConversion"/>
  </si>
  <si>
    <t>대리인매수</t>
    <phoneticPr fontId="4" type="noConversion"/>
  </si>
  <si>
    <t>공동명의인</t>
    <phoneticPr fontId="4" type="noConversion"/>
  </si>
  <si>
    <t>임차대리인</t>
    <phoneticPr fontId="4" type="noConversion"/>
  </si>
  <si>
    <t>직접입력</t>
    <phoneticPr fontId="4" type="noConversion"/>
  </si>
  <si>
    <t>반환금</t>
    <phoneticPr fontId="4" type="noConversion"/>
  </si>
  <si>
    <t>보증금 반환</t>
    <phoneticPr fontId="4" type="noConversion"/>
  </si>
  <si>
    <t>부동산종합정보 see:real</t>
    <phoneticPr fontId="4" type="noConversion"/>
  </si>
  <si>
    <t>https://seereal.lh.or.kr/main.do</t>
    <phoneticPr fontId="4" type="noConversion"/>
  </si>
  <si>
    <t>토지이용규제정보서비스</t>
    <phoneticPr fontId="4" type="noConversion"/>
  </si>
  <si>
    <t>http://luris.molit.go.kr/web/index.jsp</t>
  </si>
  <si>
    <t>인터넷등기소</t>
    <phoneticPr fontId="4" type="noConversion"/>
  </si>
  <si>
    <t>http://www.iros.go.kr/PMainJ.j네</t>
    <phoneticPr fontId="4" type="noConversion"/>
  </si>
  <si>
    <t>정부24시</t>
    <phoneticPr fontId="4" type="noConversion"/>
  </si>
  <si>
    <t>http://www.gov.kr/portal/main</t>
    <phoneticPr fontId="4" type="noConversion"/>
  </si>
  <si>
    <r>
      <rPr>
        <sz val="10"/>
        <color theme="1"/>
        <rFont val="맑은 고딕"/>
        <family val="3"/>
        <charset val="129"/>
      </rPr>
      <t>●</t>
    </r>
    <r>
      <rPr>
        <sz val="10"/>
        <color theme="1"/>
        <rFont val="맑은 고딕"/>
        <family val="2"/>
        <charset val="129"/>
        <scheme val="minor"/>
      </rPr>
      <t>도시ㆍ군계획 시설</t>
    </r>
    <phoneticPr fontId="4" type="noConversion"/>
  </si>
  <si>
    <t>●지구단위계획구역,그 밖의 도시ㆍ군관리계획</t>
    <phoneticPr fontId="4" type="noConversion"/>
  </si>
  <si>
    <t>●그 밖의 이용제한 및 거래 규제 사항</t>
    <phoneticPr fontId="4" type="noConversion"/>
  </si>
  <si>
    <t>임차인 성명</t>
    <phoneticPr fontId="4" type="noConversion"/>
  </si>
  <si>
    <t>임차인 전화</t>
    <phoneticPr fontId="4" type="noConversion"/>
  </si>
  <si>
    <t>임차인 계좌</t>
    <phoneticPr fontId="4" type="noConversion"/>
  </si>
  <si>
    <t>임대인이 
반환 할 금액에서 
차감 할 내용</t>
    <phoneticPr fontId="4" type="noConversion"/>
  </si>
  <si>
    <t>영수증</t>
    <phoneticPr fontId="4" type="noConversion"/>
  </si>
  <si>
    <t>계약금</t>
    <phoneticPr fontId="4" type="noConversion"/>
  </si>
  <si>
    <t>중도금</t>
    <phoneticPr fontId="4" type="noConversion"/>
  </si>
  <si>
    <t>잔금</t>
    <phoneticPr fontId="4" type="noConversion"/>
  </si>
  <si>
    <t>보증금</t>
  </si>
  <si>
    <t>중개보수</t>
    <phoneticPr fontId="4" type="noConversion"/>
  </si>
  <si>
    <t>일반</t>
    <phoneticPr fontId="4" type="noConversion"/>
  </si>
  <si>
    <t>영수증</t>
    <phoneticPr fontId="4" type="noConversion"/>
  </si>
  <si>
    <t>계약금</t>
    <phoneticPr fontId="4" type="noConversion"/>
  </si>
  <si>
    <t>중도금</t>
    <phoneticPr fontId="4" type="noConversion"/>
  </si>
  <si>
    <t>중개보수</t>
    <phoneticPr fontId="4" type="noConversion"/>
  </si>
  <si>
    <t>일반</t>
    <phoneticPr fontId="4" type="noConversion"/>
  </si>
  <si>
    <t>계약금</t>
    <phoneticPr fontId="4" type="noConversion"/>
  </si>
  <si>
    <t>중도금</t>
    <phoneticPr fontId="4" type="noConversion"/>
  </si>
  <si>
    <t>일반</t>
    <phoneticPr fontId="4" type="noConversion"/>
  </si>
  <si>
    <t>영수증</t>
    <phoneticPr fontId="4" type="noConversion"/>
  </si>
  <si>
    <t>계약금</t>
    <phoneticPr fontId="4" type="noConversion"/>
  </si>
  <si>
    <t>잔금</t>
    <phoneticPr fontId="4" type="noConversion"/>
  </si>
  <si>
    <t>중개보수</t>
    <phoneticPr fontId="4" type="noConversion"/>
  </si>
  <si>
    <t>영수증</t>
    <phoneticPr fontId="4" type="noConversion"/>
  </si>
  <si>
    <t>계약금</t>
    <phoneticPr fontId="4" type="noConversion"/>
  </si>
  <si>
    <t>잔금</t>
    <phoneticPr fontId="4" type="noConversion"/>
  </si>
  <si>
    <t>일반</t>
    <phoneticPr fontId="4" type="noConversion"/>
  </si>
  <si>
    <t>잔금</t>
    <phoneticPr fontId="4" type="noConversion"/>
  </si>
  <si>
    <t>일반</t>
    <phoneticPr fontId="4" type="noConversion"/>
  </si>
  <si>
    <t>중도금</t>
    <phoneticPr fontId="4" type="noConversion"/>
  </si>
  <si>
    <t>중개보수</t>
    <phoneticPr fontId="4" type="noConversion"/>
  </si>
  <si>
    <t>위 부동산에 대한 임대차 계약금으로 정히 영수하고 본 영수증을 발행 합니다.</t>
    <phoneticPr fontId="4" type="noConversion"/>
  </si>
  <si>
    <t>㎡</t>
    <phoneticPr fontId="4" type="noConversion"/>
  </si>
  <si>
    <t>㎡</t>
    <phoneticPr fontId="4" type="noConversion"/>
  </si>
  <si>
    <t>보증금</t>
    <phoneticPr fontId="4" type="noConversion"/>
  </si>
  <si>
    <t>벽면균열</t>
    <phoneticPr fontId="4" type="noConversion"/>
  </si>
  <si>
    <t>벽면누수</t>
    <phoneticPr fontId="4" type="noConversion"/>
  </si>
  <si>
    <t>일조량불충분</t>
    <phoneticPr fontId="4" type="noConversion"/>
  </si>
  <si>
    <t>건물의 노후로인한 미세한 균열</t>
    <phoneticPr fontId="4" type="noConversion"/>
  </si>
  <si>
    <t>발코니샷시 및 우수관 주변 미세한 누수</t>
    <phoneticPr fontId="4" type="noConversion"/>
  </si>
  <si>
    <t>북향</t>
    <phoneticPr fontId="4" type="noConversion"/>
  </si>
  <si>
    <t>건물의 노후로인한 발코니, 세탁실 등의  미세한 균열</t>
    <phoneticPr fontId="4" type="noConversion"/>
  </si>
  <si>
    <t>발코니샷시 및 우수관 누수흔적</t>
    <phoneticPr fontId="4" type="noConversion"/>
  </si>
  <si>
    <t>반지하</t>
    <phoneticPr fontId="4" type="noConversion"/>
  </si>
  <si>
    <t>발코니 및 욕실 미세한 균열</t>
    <phoneticPr fontId="4" type="noConversion"/>
  </si>
  <si>
    <t>건물의 노후로 인한 누수 여지 있음</t>
    <phoneticPr fontId="4" type="noConversion"/>
  </si>
  <si>
    <t>지하</t>
    <phoneticPr fontId="4" type="noConversion"/>
  </si>
  <si>
    <t>발코니, 세탁실, 계단 등의 미세한 균열</t>
    <phoneticPr fontId="4" type="noConversion"/>
  </si>
  <si>
    <t>거실 누수 흔적 있음</t>
    <phoneticPr fontId="4" type="noConversion"/>
  </si>
  <si>
    <t>앞 건물에 막힘</t>
    <phoneticPr fontId="4" type="noConversion"/>
  </si>
  <si>
    <t>건물의 노후로인한 발코니, 욕실등 미세한 균열</t>
    <phoneticPr fontId="4" type="noConversion"/>
  </si>
  <si>
    <t>직접입력</t>
    <phoneticPr fontId="4" type="noConversion"/>
  </si>
  <si>
    <t>직접입력</t>
    <phoneticPr fontId="4" type="noConversion"/>
  </si>
  <si>
    <t>날짜차임월</t>
    <phoneticPr fontId="4" type="noConversion"/>
  </si>
  <si>
    <t>매월</t>
    <phoneticPr fontId="4" type="noConversion"/>
  </si>
  <si>
    <t>매년1월</t>
    <phoneticPr fontId="4" type="noConversion"/>
  </si>
  <si>
    <t>매년2월</t>
    <phoneticPr fontId="4" type="noConversion"/>
  </si>
  <si>
    <t>매년3월</t>
  </si>
  <si>
    <t>매년4월</t>
  </si>
  <si>
    <t>매년5월</t>
  </si>
  <si>
    <t>매년6월</t>
  </si>
  <si>
    <t>매년7월</t>
  </si>
  <si>
    <t>매년8월</t>
  </si>
  <si>
    <t>매년9월</t>
  </si>
  <si>
    <t>매년10월</t>
  </si>
  <si>
    <t>매년11월</t>
  </si>
  <si>
    <t>매년12월</t>
  </si>
  <si>
    <t>) 정류장,</t>
    <phoneticPr fontId="4" type="noConversion"/>
  </si>
  <si>
    <t>도시ㆍ군계획 시설</t>
    <phoneticPr fontId="4" type="noConversion"/>
  </si>
  <si>
    <t>허가ㆍ신고
구역여부</t>
    <phoneticPr fontId="4" type="noConversion"/>
  </si>
  <si>
    <t>]토지거래허가구역</t>
    <phoneticPr fontId="4" type="noConversion"/>
  </si>
  <si>
    <t>투기지역 여부</t>
    <phoneticPr fontId="4" type="noConversion"/>
  </si>
  <si>
    <t>]토지투기지역</t>
    <phoneticPr fontId="4" type="noConversion"/>
  </si>
  <si>
    <t>]주택투기지역</t>
    <phoneticPr fontId="4" type="noConversion"/>
  </si>
  <si>
    <t>[</t>
    <phoneticPr fontId="4" type="noConversion"/>
  </si>
  <si>
    <t>]투기과열지구</t>
    <phoneticPr fontId="4" type="noConversion"/>
  </si>
  <si>
    <t>지구단위계획구역,그 밖의 도시ㆍ군관리계획</t>
    <phoneticPr fontId="4" type="noConversion"/>
  </si>
  <si>
    <t>그 밖의 이용제한 및 
거래 규제 사항</t>
    <phoneticPr fontId="4" type="noConversion"/>
  </si>
  <si>
    <t>상한요율%</t>
    <phoneticPr fontId="4" type="noConversion"/>
  </si>
  <si>
    <t>중개보수요율%</t>
    <phoneticPr fontId="4" type="noConversion"/>
  </si>
  <si>
    <t>임대인</t>
    <phoneticPr fontId="4" type="noConversion"/>
  </si>
  <si>
    <t>임차인</t>
    <phoneticPr fontId="4" type="noConversion"/>
  </si>
  <si>
    <t>전화</t>
    <phoneticPr fontId="4" type="noConversion"/>
  </si>
  <si>
    <t>(인)</t>
    <phoneticPr fontId="4" type="noConversion"/>
  </si>
  <si>
    <t>(인)</t>
    <phoneticPr fontId="4" type="noConversion"/>
  </si>
  <si>
    <t>주소(법인소재지)</t>
    <phoneticPr fontId="4" type="noConversion"/>
  </si>
  <si>
    <t>임대할부분</t>
    <phoneticPr fontId="4" type="noConversion"/>
  </si>
  <si>
    <t>선불</t>
  </si>
  <si>
    <t>매월</t>
  </si>
  <si>
    <t>까지 임차인에게 인도한다.</t>
    <phoneticPr fontId="4" type="noConversion"/>
  </si>
  <si>
    <t>시간분단위</t>
    <phoneticPr fontId="4" type="noConversion"/>
  </si>
  <si>
    <t>부가세</t>
    <phoneticPr fontId="4" type="noConversion"/>
  </si>
  <si>
    <t>계약일</t>
    <phoneticPr fontId="4" type="noConversion"/>
  </si>
  <si>
    <t>중도금일</t>
    <phoneticPr fontId="4" type="noConversion"/>
  </si>
  <si>
    <t>잔금일</t>
    <phoneticPr fontId="4" type="noConversion"/>
  </si>
  <si>
    <t>직접입력</t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</si>
  <si>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 xml:space="preserve">제2조(인도일) </t>
    </r>
    <r>
      <rPr>
        <sz val="8.5"/>
        <color theme="1"/>
        <rFont val="맑은 고딕"/>
        <family val="3"/>
        <charset val="129"/>
        <scheme val="minor"/>
      </rPr>
      <t>임대인은 위 부동산을 임대차 목적대로 사용할 수 있는 상태로</t>
    </r>
    <phoneticPr fontId="4" type="noConversion"/>
  </si>
  <si>
    <t>위 부동산에 대한 임대차 중도금으로 정히 영수하고 본 영수증을 발행 합니다.</t>
    <phoneticPr fontId="4" type="noConversion"/>
  </si>
  <si>
    <t>위 부동산에 대한 임대차 잔금으로 정히 영수하고 본 영수증을 발행 합니다.</t>
    <phoneticPr fontId="4" type="noConversion"/>
  </si>
  <si>
    <t>위 부동산에 대한 임대차 보증금으로 정히 영수하고 본 영수증을 발행 합니다.</t>
    <phoneticPr fontId="4" type="noConversion"/>
  </si>
  <si>
    <t>성명</t>
    <phoneticPr fontId="4" type="noConversion"/>
  </si>
  <si>
    <t>성명</t>
    <phoneticPr fontId="4" type="noConversion"/>
  </si>
  <si>
    <t>임대차계약-생략</t>
  </si>
  <si>
    <t>임대차계약-생략</t>
    <phoneticPr fontId="4" type="noConversion"/>
  </si>
  <si>
    <t>임대차계약-생략</t>
    <phoneticPr fontId="4" type="noConversion"/>
  </si>
  <si>
    <t>임대차계약-생략</t>
    <phoneticPr fontId="4" type="noConversion"/>
  </si>
  <si>
    <t>장기수선충당금은 임차인이 부담하기로 합니다</t>
    <phoneticPr fontId="4" type="noConversion"/>
  </si>
  <si>
    <t>임차인은 장기수선충당금을 임대인에게 요구하지 않키로 합니다.</t>
    <phoneticPr fontId="4" type="noConversion"/>
  </si>
  <si>
    <t>직접입력</t>
    <phoneticPr fontId="4" type="noConversion"/>
  </si>
  <si>
    <t xml:space="preserve">장기수선충당금은 계약 종료 시 임대인이 전액 반환합니다  </t>
    <phoneticPr fontId="4" type="noConversion"/>
  </si>
  <si>
    <t xml:space="preserve">장기수선충당금은 계약 종료 시 임대인이 그 금액의 1/2을 반환합니다  </t>
    <phoneticPr fontId="4" type="noConversion"/>
  </si>
  <si>
    <t>장기수선충당금은 임대인이 부담하기로 합니다</t>
    <phoneticPr fontId="4" type="noConversion"/>
  </si>
  <si>
    <t>장기수선충당금</t>
    <phoneticPr fontId="4" type="noConversion"/>
  </si>
  <si>
    <t>중개보수</t>
    <phoneticPr fontId="4" type="noConversion"/>
  </si>
  <si>
    <t>&lt;산출내역&gt;</t>
    <phoneticPr fontId="4" type="noConversion"/>
  </si>
  <si>
    <t xml:space="preserve">실비 : </t>
    <phoneticPr fontId="4" type="noConversion"/>
  </si>
  <si>
    <t>( 부가세</t>
    <phoneticPr fontId="4" type="noConversion"/>
  </si>
  <si>
    <t>% 포함 )</t>
    <phoneticPr fontId="4" type="noConversion"/>
  </si>
  <si>
    <t>지급시기</t>
    <phoneticPr fontId="4" type="noConversion"/>
  </si>
  <si>
    <t>계약일</t>
  </si>
  <si>
    <t>⑨ 실제 권리관계 또는 공시되지 않은 물건의 권리 사항</t>
    <phoneticPr fontId="4" type="noConversion"/>
  </si>
  <si>
    <t>중개보수</t>
    <phoneticPr fontId="4" type="noConversion"/>
  </si>
  <si>
    <t>실비</t>
    <phoneticPr fontId="4" type="noConversion"/>
  </si>
  <si>
    <t>위 금액을 아래 중개대상물에 대한 
중개보수 및 실비로 정히 영수합니다.</t>
    <phoneticPr fontId="4" type="noConversion"/>
  </si>
  <si>
    <t>(부가세포함)</t>
    <phoneticPr fontId="4" type="noConversion"/>
  </si>
  <si>
    <t>위 항목의 확인설명근거자료를 발급 및 열람하여 제시하였으며 ⑨ 실제권리관계 또는 공시되지 않은 물건의 권리사항부터 ⑫ 환경조건까지의 항목을 확인하기 위하여 거래당사자가 현장방문을 통하여 직접 확인하였습니다.</t>
    <phoneticPr fontId="4" type="noConversion"/>
  </si>
  <si>
    <t>임대차계약-생략</t>
    <phoneticPr fontId="4" type="noConversion"/>
  </si>
  <si>
    <t>임차인의 보증금 대출은행에 반환 하는 금액</t>
    <phoneticPr fontId="4" type="noConversion"/>
  </si>
  <si>
    <t>임차인에게 직접 반환 하는 금액</t>
    <phoneticPr fontId="4" type="noConversion"/>
  </si>
  <si>
    <t>차임 계산</t>
    <phoneticPr fontId="4" type="noConversion"/>
  </si>
  <si>
    <t>월 계산식</t>
    <phoneticPr fontId="4" type="noConversion"/>
  </si>
  <si>
    <t>월 차임</t>
    <phoneticPr fontId="4" type="noConversion"/>
  </si>
  <si>
    <t>×</t>
    <phoneticPr fontId="4" type="noConversion"/>
  </si>
  <si>
    <t>미납 개월</t>
    <phoneticPr fontId="4" type="noConversion"/>
  </si>
  <si>
    <t>개월</t>
    <phoneticPr fontId="4" type="noConversion"/>
  </si>
  <si>
    <t>일 계산식</t>
    <phoneticPr fontId="4" type="noConversion"/>
  </si>
  <si>
    <t>( 월 차임</t>
    <phoneticPr fontId="4" type="noConversion"/>
  </si>
  <si>
    <t>÷</t>
    <phoneticPr fontId="4" type="noConversion"/>
  </si>
  <si>
    <t>일 )</t>
    <phoneticPr fontId="4" type="noConversion"/>
  </si>
  <si>
    <t>일수</t>
    <phoneticPr fontId="4" type="noConversion"/>
  </si>
  <si>
    <t>÷</t>
    <phoneticPr fontId="4" type="noConversion"/>
  </si>
  <si>
    <t xml:space="preserve">일 </t>
    <phoneticPr fontId="4" type="noConversion"/>
  </si>
  <si>
    <t>×</t>
    <phoneticPr fontId="4" type="noConversion"/>
  </si>
  <si>
    <t>차임정산 금액</t>
    <phoneticPr fontId="4" type="noConversion"/>
  </si>
  <si>
    <t>미납관리비 차감</t>
    <phoneticPr fontId="4" type="noConversion"/>
  </si>
  <si>
    <t>미납가스비 차감</t>
    <phoneticPr fontId="4" type="noConversion"/>
  </si>
  <si>
    <t>미납차임 차감</t>
    <phoneticPr fontId="4" type="noConversion"/>
  </si>
  <si>
    <t>원상복구비용 차감</t>
    <phoneticPr fontId="4" type="noConversion"/>
  </si>
  <si>
    <t>만기전 이사로 인한 합의된 중개보수 차감</t>
    <phoneticPr fontId="4" type="noConversion"/>
  </si>
  <si>
    <t>보증금 반환</t>
    <phoneticPr fontId="4" type="noConversion"/>
  </si>
  <si>
    <t>장기수선충당금 반환</t>
    <phoneticPr fontId="4" type="noConversion"/>
  </si>
  <si>
    <t>과납차임 반환</t>
    <phoneticPr fontId="4" type="noConversion"/>
  </si>
  <si>
    <t>반환금 소계</t>
    <phoneticPr fontId="4" type="noConversion"/>
  </si>
  <si>
    <t>차감금 소계</t>
    <phoneticPr fontId="4" type="noConversion"/>
  </si>
  <si>
    <t>임대면적</t>
    <phoneticPr fontId="4" type="noConversion"/>
  </si>
  <si>
    <t>직접입력</t>
    <phoneticPr fontId="4" type="noConversion"/>
  </si>
  <si>
    <t>직접입력</t>
    <phoneticPr fontId="4" type="noConversion"/>
  </si>
  <si>
    <t>2020년</t>
    <phoneticPr fontId="4" type="noConversion"/>
  </si>
  <si>
    <t>2019년</t>
    <phoneticPr fontId="4" type="noConversion"/>
  </si>
  <si>
    <t>2018년</t>
  </si>
  <si>
    <t>2017년</t>
  </si>
  <si>
    <t>2016년</t>
  </si>
  <si>
    <t>2015년</t>
  </si>
  <si>
    <t>2014년</t>
  </si>
  <si>
    <t>2013년</t>
  </si>
  <si>
    <t>2012년</t>
  </si>
  <si>
    <t>2011년</t>
  </si>
  <si>
    <t>2010년</t>
  </si>
  <si>
    <t>2009년</t>
  </si>
  <si>
    <t>2008년</t>
  </si>
  <si>
    <t>2007년</t>
  </si>
  <si>
    <t>2006년</t>
  </si>
  <si>
    <t>2005년</t>
  </si>
  <si>
    <t>2004년</t>
  </si>
  <si>
    <t>2003년</t>
  </si>
  <si>
    <t>2002년</t>
  </si>
  <si>
    <t>2001년</t>
  </si>
  <si>
    <t>2000년</t>
  </si>
  <si>
    <t>1999년</t>
  </si>
  <si>
    <t>1998년</t>
  </si>
  <si>
    <t>1997년</t>
  </si>
  <si>
    <t>1996년</t>
  </si>
  <si>
    <t>1995년</t>
  </si>
  <si>
    <t>1994년</t>
  </si>
  <si>
    <t>1993년</t>
  </si>
  <si>
    <t>1992년</t>
  </si>
  <si>
    <t>1991년</t>
  </si>
  <si>
    <t>1990년</t>
  </si>
  <si>
    <t>직접입력</t>
    <phoneticPr fontId="4" type="noConversion"/>
  </si>
  <si>
    <t>날짜준공년도</t>
    <phoneticPr fontId="4" type="noConversion"/>
  </si>
  <si>
    <t>준공년도
(증개축년도)</t>
    <phoneticPr fontId="4" type="noConversion"/>
  </si>
  <si>
    <t>http://www.juso.go.kr/openIndexPage.do</t>
    <phoneticPr fontId="4" type="noConversion"/>
  </si>
  <si>
    <t>취득세(%)</t>
    <phoneticPr fontId="4" type="noConversion"/>
  </si>
  <si>
    <t>농어촌특별세(%)</t>
    <phoneticPr fontId="4" type="noConversion"/>
  </si>
  <si>
    <t>지방교육세</t>
    <phoneticPr fontId="4" type="noConversion"/>
  </si>
  <si>
    <t>매매 주택외 토지 건물 무허가주택</t>
    <phoneticPr fontId="4" type="noConversion"/>
  </si>
  <si>
    <t>매매 농지 일반</t>
    <phoneticPr fontId="4" type="noConversion"/>
  </si>
  <si>
    <t>매매 농지 2년이상 자경</t>
    <phoneticPr fontId="4" type="noConversion"/>
  </si>
  <si>
    <t>상속 농지</t>
    <phoneticPr fontId="4" type="noConversion"/>
  </si>
  <si>
    <t>상속 농지 2년이상 자경</t>
    <phoneticPr fontId="4" type="noConversion"/>
  </si>
  <si>
    <t>상속 일반</t>
    <phoneticPr fontId="4" type="noConversion"/>
  </si>
  <si>
    <t>증여 일반</t>
    <phoneticPr fontId="4" type="noConversion"/>
  </si>
  <si>
    <t>증여 85㎡이하 주택</t>
    <phoneticPr fontId="4" type="noConversion"/>
  </si>
  <si>
    <t>원시취득(신축)</t>
    <phoneticPr fontId="4" type="noConversion"/>
  </si>
  <si>
    <t>취득원인과 종류</t>
    <phoneticPr fontId="4" type="noConversion"/>
  </si>
  <si>
    <t>상속 1가구1주택(취득시 세대원전원 무주택)</t>
    <phoneticPr fontId="4" type="noConversion"/>
  </si>
  <si>
    <t>주택수</t>
    <phoneticPr fontId="4" type="noConversion"/>
  </si>
  <si>
    <t>임대차-생략</t>
    <phoneticPr fontId="4" type="noConversion"/>
  </si>
  <si>
    <t>임대차-생략</t>
    <phoneticPr fontId="4" type="noConversion"/>
  </si>
  <si>
    <t>http://www.nsdi.go.kr/lxportal/?menuno=4085</t>
    <phoneticPr fontId="4" type="noConversion"/>
  </si>
  <si>
    <r>
      <t xml:space="preserve">  </t>
    </r>
    <r>
      <rPr>
        <sz val="8"/>
        <color rgb="FFFF0000"/>
        <rFont val="맑은 고딕"/>
        <family val="3"/>
        <charset val="129"/>
        <scheme val="minor"/>
      </rPr>
      <t>기재사항이 없으면 "없음" 으로적으세요. 입력글자수는 제한이 없지만 이곳에는 6줄까지 인쇄되고 나머지는 별지에 인쇄됩니다.</t>
    </r>
    <r>
      <rPr>
        <sz val="8"/>
        <rFont val="맑은 고딕"/>
        <family val="3"/>
        <charset val="129"/>
        <scheme val="minor"/>
      </rPr>
      <t xml:space="preserve">
                </t>
    </r>
    <phoneticPr fontId="4" type="noConversion"/>
  </si>
  <si>
    <t>1쪽아이콘</t>
    <phoneticPr fontId="4" type="noConversion"/>
  </si>
  <si>
    <t>2쪽아이콘</t>
  </si>
  <si>
    <t>3쪽아이콘</t>
  </si>
  <si>
    <t>4쪽아이콘</t>
  </si>
  <si>
    <t>별지아이콘</t>
    <phoneticPr fontId="4" type="noConversion"/>
  </si>
  <si>
    <t>http://kras.gwd.go.kr/land_info/info/baseInfo/baseInfo.do</t>
    <phoneticPr fontId="4" type="noConversion"/>
  </si>
  <si>
    <t>https://www.realtyprice.kr:447/notice/town/searchPastYear.htm</t>
    <phoneticPr fontId="4" type="noConversion"/>
  </si>
  <si>
    <t>https://www.realtyprice.kr:447/notice/hpindividual/siteLink.htm</t>
    <phoneticPr fontId="4" type="noConversion"/>
  </si>
  <si>
    <t>https://teht.hometax.go.kr/websquare/websquare.html?w2xPath=/ui/sf/a/a/UTESFAAM13.xml</t>
    <phoneticPr fontId="4" type="noConversion"/>
  </si>
  <si>
    <t>https://www.wetax.go.kr/main/</t>
    <phoneticPr fontId="4" type="noConversion"/>
  </si>
  <si>
    <r>
      <rPr>
        <b/>
        <sz val="8.5"/>
        <color rgb="FF000000"/>
        <rFont val="맑은 고딕"/>
        <family val="3"/>
        <charset val="129"/>
        <scheme val="minor"/>
      </rPr>
      <t xml:space="preserve">제4조(계약의 해지) </t>
    </r>
    <r>
      <rPr>
        <sz val="8.5"/>
        <color rgb="FF000000"/>
        <rFont val="맑은 고딕"/>
        <family val="3"/>
        <charset val="129"/>
        <scheme val="minor"/>
      </rPr>
      <t>임차인이 제3조를 위반하였을 때 임대인은 즉시 본 계약을 해지할 수 있다.</t>
    </r>
    <phoneticPr fontId="4" type="noConversion"/>
  </si>
  <si>
    <t>중개보수:</t>
    <phoneticPr fontId="4" type="noConversion"/>
  </si>
  <si>
    <t>×</t>
    <phoneticPr fontId="4" type="noConversion"/>
  </si>
  <si>
    <t>=</t>
    <phoneticPr fontId="4" type="noConversion"/>
  </si>
  <si>
    <t>임대부분</t>
    <phoneticPr fontId="4" type="noConversion"/>
  </si>
  <si>
    <r>
      <t xml:space="preserve">     
    </t>
    </r>
    <r>
      <rPr>
        <sz val="9"/>
        <color rgb="FFFF0000"/>
        <rFont val="맑은 고딕"/>
        <family val="3"/>
        <charset val="129"/>
        <scheme val="minor"/>
      </rPr>
      <t>※ 임대차계약이 있는 경우 임대보증금, 월 단위의 차임액, 계약기간, 장기수선충당금의 처리 등을 확인하고, 근저당 등이 설정된 경우 채권최고액을 확인하여 적습니다. 그 밖에 경매 및 공매 등의 특이사항이 있는 경우 이를 확인하여 적습니다.</t>
    </r>
    <r>
      <rPr>
        <sz val="9"/>
        <color theme="1"/>
        <rFont val="맑은 고딕"/>
        <family val="3"/>
        <charset val="129"/>
        <scheme val="minor"/>
      </rPr>
      <t xml:space="preserve">    </t>
    </r>
    <phoneticPr fontId="4" type="noConversion"/>
  </si>
  <si>
    <t>직접입력</t>
    <phoneticPr fontId="4" type="noConversion"/>
  </si>
  <si>
    <t>날짜년도</t>
    <phoneticPr fontId="4" type="noConversion"/>
  </si>
  <si>
    <t>임대차계약-생략</t>
    <phoneticPr fontId="4" type="noConversion"/>
  </si>
  <si>
    <t>임대차 보증금 반환 정산 내용 및 영수증</t>
    <phoneticPr fontId="4" type="noConversion"/>
  </si>
  <si>
    <r>
      <t xml:space="preserve"> </t>
    </r>
    <r>
      <rPr>
        <sz val="8"/>
        <color rgb="FFFF0000"/>
        <rFont val="맑은 고딕"/>
        <family val="3"/>
        <charset val="129"/>
        <scheme val="minor"/>
      </rPr>
      <t>추가 소유권에 관한 사항을 입력하세요. 추가내용이 없으면 삭제하세요. 입력 글자수는 제한이 없으며 이곳에는 2줄까지만 인쇄되고 나머지 내용은 모두 별지에 인쇄됩니다.</t>
    </r>
    <r>
      <rPr>
        <sz val="8"/>
        <rFont val="맑은 고딕"/>
        <family val="3"/>
        <charset val="129"/>
        <scheme val="minor"/>
      </rPr>
      <t xml:space="preserve">        </t>
    </r>
    <phoneticPr fontId="4" type="noConversion"/>
  </si>
  <si>
    <t>직접입력</t>
    <phoneticPr fontId="4" type="noConversion"/>
  </si>
  <si>
    <t>직접입력</t>
    <phoneticPr fontId="4" type="noConversion"/>
  </si>
  <si>
    <t>직접입력</t>
    <phoneticPr fontId="4" type="noConversion"/>
  </si>
  <si>
    <t>공동명의인</t>
    <phoneticPr fontId="4" type="noConversion"/>
  </si>
  <si>
    <r>
      <t xml:space="preserve"> </t>
    </r>
    <r>
      <rPr>
        <sz val="8"/>
        <color rgb="FFFF0000"/>
        <rFont val="맑은 고딕"/>
        <family val="3"/>
        <charset val="129"/>
        <scheme val="minor"/>
      </rPr>
      <t>추가 소유권에 관한 사항을 입력하세요. 추가내용이 없으면 삭제하세요. 입력 글자수는 제한이 없으며 이곳에는 2줄까지만 인쇄되고 나머지 내용은 모두 별지에 인쇄됩니다.</t>
    </r>
    <r>
      <rPr>
        <sz val="8"/>
        <rFont val="맑은 고딕"/>
        <family val="3"/>
        <charset val="129"/>
        <scheme val="minor"/>
      </rPr>
      <t xml:space="preserve">        </t>
    </r>
    <phoneticPr fontId="4" type="noConversion"/>
  </si>
  <si>
    <t>계약 체결일</t>
    <phoneticPr fontId="4" type="noConversion"/>
  </si>
  <si>
    <t>철골철근콘크리트구조</t>
    <phoneticPr fontId="4" type="noConversion"/>
  </si>
  <si>
    <t>별지-임대인 추가</t>
    <phoneticPr fontId="4" type="noConversion"/>
  </si>
  <si>
    <t>공동명의인</t>
    <phoneticPr fontId="4" type="noConversion"/>
  </si>
  <si>
    <t>공동명의인</t>
    <phoneticPr fontId="4" type="noConversion"/>
  </si>
  <si>
    <t>별지-임차인 추가</t>
    <phoneticPr fontId="4" type="noConversion"/>
  </si>
  <si>
    <t>공동명의인</t>
    <phoneticPr fontId="4" type="noConversion"/>
  </si>
  <si>
    <t>공동명의인</t>
    <phoneticPr fontId="4" type="noConversion"/>
  </si>
  <si>
    <r>
      <t xml:space="preserve">   </t>
    </r>
    <r>
      <rPr>
        <sz val="10"/>
        <color rgb="FFFF0000"/>
        <rFont val="맑은 고딕"/>
        <family val="3"/>
        <charset val="129"/>
        <scheme val="minor"/>
      </rPr>
      <t xml:space="preserve">입력글자수는 제한이 없습니다
이곳에는 5줄까지 인쇄되며 그이상 입력한 글자는계약서 별지에 인쇄됩니다. 
글자를 크게하면 이곳에 인쇄되는 줄 수는 줄어듭니다 
셀 안에서 줄바꾸기 할때는   Alt+Enter 하시면 됩니다.   좌측 번호구분선에 마우스클릭하여 높이를 적당히 조정하세요  </t>
    </r>
    <r>
      <rPr>
        <sz val="10"/>
        <color theme="1"/>
        <rFont val="맑은 고딕"/>
        <family val="3"/>
        <charset val="129"/>
        <scheme val="minor"/>
      </rPr>
      <t xml:space="preserve">
4. 
5
</t>
    </r>
    <phoneticPr fontId="4" type="noConversion"/>
  </si>
  <si>
    <t>별지-중개사무소 추가</t>
    <phoneticPr fontId="4" type="noConversion"/>
  </si>
  <si>
    <t>건축물구조</t>
    <phoneticPr fontId="4" type="noConversion"/>
  </si>
  <si>
    <t>계약서</t>
    <phoneticPr fontId="4" type="noConversion"/>
  </si>
  <si>
    <t>전세</t>
    <phoneticPr fontId="4" type="noConversion"/>
  </si>
  <si>
    <t>N</t>
    <phoneticPr fontId="4" type="noConversion"/>
  </si>
  <si>
    <t>동호</t>
    <phoneticPr fontId="4" type="noConversion"/>
  </si>
  <si>
    <t>개업공인중개사는 중개대상물에 관한 권리를 취득하려는 중개의뢰인에게 성실·정확하게 설명하고, 토지대장 등본, 등기사항증명서 등 설명의 근거자료를 제시해야 합니다.</t>
    <phoneticPr fontId="4" type="noConversion"/>
  </si>
  <si>
    <t>「부동산 거래신고 등에 관한 법률」 제3조 및 같은 법 시행령 별표 1 제1호마목에 따른 실제거래가격은 매수인이 매수한 부동산을 양도하는 경우 「소득세법」 제97조제1항 및 제7항과같은 법 시행령 제163조제11항제2호에 따라 취득 당시의 실제 거래가액으로 보아 양도차익이 계산될 수 있음을 유의하시기 바랍니다.</t>
    <phoneticPr fontId="4" type="noConversion"/>
  </si>
  <si>
    <t>민간임대 등록여부</t>
    <phoneticPr fontId="4" type="noConversion"/>
  </si>
  <si>
    <t>등록</t>
    <phoneticPr fontId="4" type="noConversion"/>
  </si>
  <si>
    <t>[</t>
    <phoneticPr fontId="4" type="noConversion"/>
  </si>
  <si>
    <t>] 장기일반민간임대주택</t>
    <phoneticPr fontId="4" type="noConversion"/>
  </si>
  <si>
    <t>] 공공지원민간임대주택</t>
    <phoneticPr fontId="4" type="noConversion"/>
  </si>
  <si>
    <t>] 그 밖의 유형</t>
    <phoneticPr fontId="4" type="noConversion"/>
  </si>
  <si>
    <t>)</t>
    <phoneticPr fontId="4" type="noConversion"/>
  </si>
  <si>
    <t>임대의무기간</t>
    <phoneticPr fontId="4" type="noConversion"/>
  </si>
  <si>
    <t>임대개시일</t>
    <phoneticPr fontId="4" type="noConversion"/>
  </si>
  <si>
    <t>미등록</t>
    <phoneticPr fontId="4" type="noConversion"/>
  </si>
  <si>
    <t>] 해당사항 없음</t>
    <phoneticPr fontId="4" type="noConversion"/>
  </si>
  <si>
    <t>계약갱신요구권 행사 여부 확인서</t>
    <phoneticPr fontId="4" type="noConversion"/>
  </si>
  <si>
    <t>임대인
(매도인)</t>
    <phoneticPr fontId="4" type="noConversion"/>
  </si>
  <si>
    <t>주민등록번호</t>
    <phoneticPr fontId="4" type="noConversion"/>
  </si>
  <si>
    <t>목적물</t>
    <phoneticPr fontId="4" type="noConversion"/>
  </si>
  <si>
    <t>개약갱신요구권 행사 여부</t>
    <phoneticPr fontId="4" type="noConversion"/>
  </si>
  <si>
    <t>기행사</t>
    <phoneticPr fontId="4" type="noConversion"/>
  </si>
  <si>
    <t>[</t>
    <phoneticPr fontId="4" type="noConversion"/>
  </si>
  <si>
    <t>]</t>
    <phoneticPr fontId="4" type="noConversion"/>
  </si>
  <si>
    <t>임대차기간</t>
    <phoneticPr fontId="4" type="noConversion"/>
  </si>
  <si>
    <t>~</t>
    <phoneticPr fontId="4" type="noConversion"/>
  </si>
  <si>
    <t>행사</t>
    <phoneticPr fontId="4" type="noConversion"/>
  </si>
  <si>
    <t>[</t>
  </si>
  <si>
    <t>]</t>
  </si>
  <si>
    <t>현재 임대차 기간</t>
    <phoneticPr fontId="4" type="noConversion"/>
  </si>
  <si>
    <t>갱신 후 임대차 기간</t>
    <phoneticPr fontId="4" type="noConversion"/>
  </si>
  <si>
    <t>~</t>
    <phoneticPr fontId="4" type="noConversion"/>
  </si>
  <si>
    <t>불행사</t>
    <phoneticPr fontId="4" type="noConversion"/>
  </si>
  <si>
    <t>[</t>
    <phoneticPr fontId="4" type="noConversion"/>
  </si>
  <si>
    <t>]</t>
    <phoneticPr fontId="4" type="noConversion"/>
  </si>
  <si>
    <t>미결정</t>
    <phoneticPr fontId="4" type="noConversion"/>
  </si>
  <si>
    <t>※ 계약갱신요구권 행사는 임대차기간이 끝나기 6개월 전부터 1개월 전까지의 기간에 가능 (단, ‘20.12.10. 이후 최초로 체결되거나 갱신된 계약에 대한 계약갱신요구권 행사는 임대차기간이 끝나기 6개월 전부터 2개월 전까지의 기간에 가능)</t>
    <phoneticPr fontId="4" type="noConversion"/>
  </si>
  <si>
    <t>임대인(매도인)은 위 내용이 사실과 틀림없음을 확인합니다.</t>
    <phoneticPr fontId="4" type="noConversion"/>
  </si>
  <si>
    <t>확인자: 임대인(매도인)</t>
    <phoneticPr fontId="4" type="noConversion"/>
  </si>
  <si>
    <t>(서명 또는 인)</t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</si>
  <si>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제7조(채무불이행과 손해배상의 예정)</t>
    </r>
    <r>
      <rPr>
        <sz val="8.5"/>
        <color theme="1"/>
        <rFont val="맑은 고딕"/>
        <family val="3"/>
        <charset val="129"/>
        <scheme val="minor"/>
      </rPr>
      <t xml:space="preserve"> 임대인 또는 임차인이 본 계약상의 내용에 대하여 불이행이 있을경우 그 상대방은 불이행 한 자에 대하여 서면으로 최고하고 계약을 해제 할 수 있다.이 경우 계약 당사자는 계약해제에 따른 손해배상을 각각 상대방에게 청구할 수 있으며, 손해배상에 대하여 별도의 약정이 없는 한 계약금을 손해배상의 기준으로 본다.</t>
    </r>
    <phoneticPr fontId="4" type="noConversion"/>
  </si>
  <si>
    <t>건축물</t>
    <phoneticPr fontId="4" type="noConversion"/>
  </si>
  <si>
    <t>■ 공인중개사법 시행규칙 [별지 제20호서식]&lt;개정 2021. 12. 31.&gt;</t>
    <phoneticPr fontId="4" type="noConversion"/>
  </si>
  <si>
    <t>계약갱신요구권행사여부</t>
    <phoneticPr fontId="4" type="noConversion"/>
  </si>
  <si>
    <t>[</t>
    <phoneticPr fontId="4" type="noConversion"/>
  </si>
  <si>
    <t>] 확인(확인서류 첨부)</t>
    <phoneticPr fontId="4" type="noConversion"/>
  </si>
  <si>
    <t>[</t>
    <phoneticPr fontId="4" type="noConversion"/>
  </si>
  <si>
    <t>] 미확인</t>
    <phoneticPr fontId="4" type="noConversion"/>
  </si>
  <si>
    <t>] 해당 없음</t>
    <phoneticPr fontId="4" type="noConversion"/>
  </si>
  <si>
    <t>다가구주택 확인서류 
제출여부</t>
    <phoneticPr fontId="4" type="noConversion"/>
  </si>
  <si>
    <t>] 제출(확인서류 첨부)</t>
    <phoneticPr fontId="4" type="noConversion"/>
  </si>
  <si>
    <t>] 미제출</t>
    <phoneticPr fontId="4" type="noConversion"/>
  </si>
  <si>
    <t>] 해당 없음</t>
    <phoneticPr fontId="4" type="noConversion"/>
  </si>
  <si>
    <t>※ 재산세와 종합부동산세는 6월 1일 기준 대상물건 소유자가 납세의무를 부담</t>
    <phoneticPr fontId="4" type="noConversion"/>
  </si>
  <si>
    <t>공급방식</t>
    <phoneticPr fontId="4" type="noConversion"/>
  </si>
  <si>
    <t>[</t>
    <phoneticPr fontId="4" type="noConversion"/>
  </si>
  <si>
    <t>]중앙공급</t>
    <phoneticPr fontId="4" type="noConversion"/>
  </si>
  <si>
    <t>[</t>
    <phoneticPr fontId="4" type="noConversion"/>
  </si>
  <si>
    <t>]개별공급</t>
    <phoneticPr fontId="4" type="noConversion"/>
  </si>
  <si>
    <t>시설작동</t>
    <phoneticPr fontId="4" type="noConversion"/>
  </si>
  <si>
    <t>[</t>
    <phoneticPr fontId="4" type="noConversion"/>
  </si>
  <si>
    <t>]정상</t>
    <phoneticPr fontId="4" type="noConversion"/>
  </si>
  <si>
    <t>[</t>
    <phoneticPr fontId="4" type="noConversion"/>
  </si>
  <si>
    <t>]수선필요(</t>
    <phoneticPr fontId="4" type="noConversion"/>
  </si>
  <si>
    <t>)</t>
    <phoneticPr fontId="4" type="noConversion"/>
  </si>
  <si>
    <t>※개별 공급인 경우 사용연한</t>
    <phoneticPr fontId="4" type="noConversion"/>
  </si>
  <si>
    <t>(</t>
    <phoneticPr fontId="4" type="noConversion"/>
  </si>
  <si>
    <t>]확인불가</t>
    <phoneticPr fontId="4" type="noConversion"/>
  </si>
  <si>
    <t>바닥면</t>
    <phoneticPr fontId="4" type="noConversion"/>
  </si>
  <si>
    <t>]깨끗함</t>
    <phoneticPr fontId="4" type="noConversion"/>
  </si>
  <si>
    <t>[</t>
    <phoneticPr fontId="4" type="noConversion"/>
  </si>
  <si>
    <t>]보통임</t>
    <phoneticPr fontId="4" type="noConversion"/>
  </si>
  <si>
    <t xml:space="preserve">( 위치 : </t>
    <phoneticPr fontId="4" type="noConversion"/>
  </si>
  <si>
    <t>]아주작음</t>
    <phoneticPr fontId="4" type="noConversion"/>
  </si>
  <si>
    <t>]아주작음</t>
    <phoneticPr fontId="4" type="noConversion"/>
  </si>
  <si>
    <t>※ 중개보수는 시ㆍ도 조례로 정한 요율한도에서 중개의뢰인과 개업공인중개사가 서로 협의하여 결정하며 부가가치세는 별도로 부과될 수 있습니다.</t>
    <phoneticPr fontId="4" type="noConversion"/>
  </si>
  <si>
    <t>⑪ 벽면,바닥면 및 도배상태</t>
    <phoneticPr fontId="4" type="noConversion"/>
  </si>
  <si>
    <t>]수리 필요</t>
    <phoneticPr fontId="4" type="noConversion"/>
  </si>
  <si>
    <t>]도배 필요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</si>
</sst>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-* #,##0_-;\-* #,##0_-;_-* &quot;-&quot;_-;_-@_-"/>
    <numFmt numFmtId="176" formatCode="General&quot;㎡&quot;"/>
    <numFmt numFmtId="177" formatCode="[=1]&quot;√&quot;;General"/>
    <numFmt numFmtId="178" formatCode="@&quot;(㎡)&quot;"/>
    <numFmt numFmtId="179" formatCode="&quot;(&quot;\ General"/>
    <numFmt numFmtId="180" formatCode="#,##0&quot;원&quot;"/>
    <numFmt numFmtId="181" formatCode="0.0%"/>
    <numFmt numFmtId="182" formatCode="yyyy&quot;년&quot;\ m&quot;월&quot;\ d&quot;일&quot;;@"/>
    <numFmt numFmtId="183" formatCode="&quot;(&quot;&quot;₩&quot;#,##0&quot;원)&quot;"/>
    <numFmt numFmtId="184" formatCode="&quot;₩&quot;#,##0"/>
  </numFmts>
  <fonts count="6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.5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.5"/>
      <color theme="1"/>
      <name val="맑은 고딕"/>
      <family val="3"/>
      <charset val="129"/>
      <scheme val="minor"/>
    </font>
    <font>
      <b/>
      <sz val="8.5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.5"/>
      <color rgb="FF000000"/>
      <name val="맑은 고딕"/>
      <family val="3"/>
      <charset val="129"/>
      <scheme val="minor"/>
    </font>
    <font>
      <b/>
      <sz val="8.5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7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8"/>
      <color theme="1"/>
      <name val="맑은 고딕"/>
      <family val="2"/>
      <charset val="129"/>
      <scheme val="minor"/>
    </font>
    <font>
      <sz val="8"/>
      <color rgb="FF000000"/>
      <name val="돋움체"/>
      <family val="3"/>
      <charset val="129"/>
    </font>
    <font>
      <sz val="8"/>
      <color rgb="FF000000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8"/>
      <color rgb="FFFF0000"/>
      <name val="맑은 고딕"/>
      <family val="3"/>
      <charset val="129"/>
      <scheme val="minor"/>
    </font>
    <font>
      <sz val="7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8"/>
      <scheme val="minor"/>
    </font>
    <font>
      <sz val="14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rgb="FFFF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indexed="81"/>
      <name val="맑은 고딕"/>
      <family val="3"/>
      <charset val="129"/>
    </font>
    <font>
      <sz val="10"/>
      <name val="맑은 고딕"/>
      <family val="2"/>
      <charset val="129"/>
      <scheme val="minor"/>
    </font>
    <font>
      <sz val="9"/>
      <color indexed="81"/>
      <name val="맑은 고딕"/>
      <family val="3"/>
      <charset val="129"/>
      <scheme val="major"/>
    </font>
    <font>
      <sz val="9"/>
      <color indexed="8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1"/>
      <color theme="2"/>
      <name val="맑은 고딕"/>
      <family val="2"/>
      <charset val="129"/>
      <scheme val="minor"/>
    </font>
    <font>
      <b/>
      <sz val="16"/>
      <color theme="2"/>
      <name val="맑은 고딕"/>
      <family val="2"/>
      <charset val="129"/>
      <scheme val="minor"/>
    </font>
    <font>
      <sz val="8"/>
      <color theme="1"/>
      <name val="맑은 고딕"/>
      <family val="3"/>
      <charset val="129"/>
    </font>
    <font>
      <sz val="10"/>
      <color theme="0" tint="-0.499984740745262"/>
      <name val="맑은 고딕"/>
      <family val="2"/>
      <charset val="129"/>
      <scheme val="minor"/>
    </font>
    <font>
      <sz val="10"/>
      <color theme="0" tint="-0.499984740745262"/>
      <name val="맑은 고딕"/>
      <family val="3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8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thick">
        <color theme="8"/>
      </left>
      <right/>
      <top style="thick">
        <color theme="8"/>
      </top>
      <bottom/>
      <diagonal/>
    </border>
    <border>
      <left/>
      <right/>
      <top style="thick">
        <color theme="8"/>
      </top>
      <bottom/>
      <diagonal/>
    </border>
    <border>
      <left/>
      <right style="thick">
        <color theme="8"/>
      </right>
      <top style="thick">
        <color theme="8"/>
      </top>
      <bottom/>
      <diagonal/>
    </border>
    <border>
      <left style="thick">
        <color theme="8"/>
      </left>
      <right/>
      <top/>
      <bottom/>
      <diagonal/>
    </border>
    <border>
      <left/>
      <right style="thick">
        <color theme="8"/>
      </right>
      <top/>
      <bottom/>
      <diagonal/>
    </border>
    <border>
      <left style="thick">
        <color theme="8"/>
      </left>
      <right/>
      <top/>
      <bottom style="thick">
        <color theme="8"/>
      </bottom>
      <diagonal/>
    </border>
    <border>
      <left/>
      <right/>
      <top/>
      <bottom style="thick">
        <color theme="8"/>
      </bottom>
      <diagonal/>
    </border>
    <border>
      <left/>
      <right style="thick">
        <color theme="8"/>
      </right>
      <top/>
      <bottom style="thick">
        <color theme="8"/>
      </bottom>
      <diagonal/>
    </border>
    <border>
      <left/>
      <right/>
      <top style="thick">
        <color theme="8"/>
      </top>
      <bottom style="dashed">
        <color auto="1"/>
      </bottom>
      <diagonal/>
    </border>
    <border>
      <left/>
      <right/>
      <top style="dashed">
        <color auto="1"/>
      </top>
      <bottom style="thick">
        <color theme="8"/>
      </bottom>
      <diagonal/>
    </border>
    <border>
      <left style="thin">
        <color auto="1"/>
      </left>
      <right style="dashed">
        <color auto="1"/>
      </right>
      <top/>
      <bottom/>
      <diagonal/>
    </border>
    <border>
      <left style="dashed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052">
    <xf numFmtId="0" fontId="0" fillId="0" borderId="0" xfId="0">
      <alignment vertical="center"/>
    </xf>
    <xf numFmtId="0" fontId="0" fillId="0" borderId="0" xfId="0" applyFill="1">
      <alignment vertical="center"/>
    </xf>
    <xf numFmtId="0" fontId="8" fillId="0" borderId="0" xfId="0" applyFont="1" applyBorder="1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0" borderId="0" xfId="0" applyNumberForma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4" fillId="0" borderId="0" xfId="0" applyFont="1">
      <alignment vertical="center"/>
    </xf>
    <xf numFmtId="0" fontId="0" fillId="6" borderId="0" xfId="0" applyFill="1" applyAlignment="1">
      <alignment vertical="center"/>
    </xf>
    <xf numFmtId="0" fontId="29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2" fillId="0" borderId="0" xfId="0" applyFont="1">
      <alignment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5" fillId="9" borderId="33" xfId="0" applyFont="1" applyFill="1" applyBorder="1" applyAlignment="1">
      <alignment horizontal="center" vertical="center"/>
    </xf>
    <xf numFmtId="0" fontId="35" fillId="9" borderId="3" xfId="0" applyFont="1" applyFill="1" applyBorder="1" applyAlignment="1">
      <alignment horizontal="center" vertical="center"/>
    </xf>
    <xf numFmtId="181" fontId="35" fillId="9" borderId="3" xfId="0" applyNumberFormat="1" applyFont="1" applyFill="1" applyBorder="1" applyAlignment="1">
      <alignment horizontal="center" vertical="center"/>
    </xf>
    <xf numFmtId="0" fontId="35" fillId="9" borderId="34" xfId="0" applyFont="1" applyFill="1" applyBorder="1" applyAlignment="1">
      <alignment horizontal="center" vertical="center"/>
    </xf>
    <xf numFmtId="0" fontId="28" fillId="0" borderId="0" xfId="0" applyFont="1">
      <alignment vertical="center"/>
    </xf>
    <xf numFmtId="0" fontId="0" fillId="6" borderId="0" xfId="0" applyFill="1" applyAlignment="1">
      <alignment horizontal="center" vertical="center"/>
    </xf>
    <xf numFmtId="0" fontId="10" fillId="10" borderId="7" xfId="0" applyFont="1" applyFill="1" applyBorder="1" applyAlignment="1">
      <alignment vertical="center" wrapText="1"/>
    </xf>
    <xf numFmtId="0" fontId="10" fillId="10" borderId="36" xfId="0" applyFont="1" applyFill="1" applyBorder="1" applyAlignment="1">
      <alignment horizontal="center" vertical="center" wrapText="1"/>
    </xf>
    <xf numFmtId="0" fontId="10" fillId="10" borderId="36" xfId="0" applyFont="1" applyFill="1" applyBorder="1" applyAlignment="1">
      <alignment horizontal="center" vertical="center"/>
    </xf>
    <xf numFmtId="0" fontId="10" fillId="10" borderId="36" xfId="0" applyFont="1" applyFill="1" applyBorder="1" applyAlignment="1">
      <alignment vertical="center" wrapText="1"/>
    </xf>
    <xf numFmtId="0" fontId="10" fillId="10" borderId="36" xfId="0" applyFont="1" applyFill="1" applyBorder="1">
      <alignment vertical="center"/>
    </xf>
    <xf numFmtId="0" fontId="10" fillId="10" borderId="35" xfId="0" applyFont="1" applyFill="1" applyBorder="1" applyAlignment="1">
      <alignment horizontal="center" vertical="center" wrapText="1"/>
    </xf>
    <xf numFmtId="0" fontId="10" fillId="10" borderId="7" xfId="0" applyFont="1" applyFill="1" applyBorder="1" applyAlignment="1">
      <alignment horizontal="center" vertical="center"/>
    </xf>
    <xf numFmtId="0" fontId="10" fillId="10" borderId="7" xfId="0" applyFont="1" applyFill="1" applyBorder="1">
      <alignment vertical="center"/>
    </xf>
    <xf numFmtId="0" fontId="10" fillId="10" borderId="11" xfId="0" applyFont="1" applyFill="1" applyBorder="1" applyAlignment="1">
      <alignment horizontal="center" vertical="center"/>
    </xf>
    <xf numFmtId="0" fontId="10" fillId="10" borderId="11" xfId="0" applyFont="1" applyFill="1" applyBorder="1">
      <alignment vertical="center"/>
    </xf>
    <xf numFmtId="0" fontId="10" fillId="10" borderId="38" xfId="0" applyFont="1" applyFill="1" applyBorder="1">
      <alignment vertical="center"/>
    </xf>
    <xf numFmtId="0" fontId="28" fillId="0" borderId="0" xfId="0" applyFont="1" applyAlignment="1">
      <alignment vertical="top"/>
    </xf>
    <xf numFmtId="0" fontId="10" fillId="0" borderId="0" xfId="0" applyFont="1" applyFill="1" applyAlignment="1">
      <alignment vertical="top" wrapText="1"/>
    </xf>
    <xf numFmtId="0" fontId="28" fillId="0" borderId="0" xfId="0" applyFont="1" applyAlignment="1">
      <alignment horizontal="center" vertical="center"/>
    </xf>
    <xf numFmtId="3" fontId="28" fillId="0" borderId="0" xfId="0" applyNumberFormat="1" applyFont="1">
      <alignment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Fill="1">
      <alignment vertical="center"/>
    </xf>
    <xf numFmtId="181" fontId="28" fillId="0" borderId="0" xfId="0" applyNumberFormat="1" applyFont="1" applyFill="1" applyAlignment="1">
      <alignment horizontal="center" vertical="center"/>
    </xf>
    <xf numFmtId="0" fontId="9" fillId="0" borderId="0" xfId="0" applyFont="1">
      <alignment vertical="center"/>
    </xf>
    <xf numFmtId="0" fontId="35" fillId="9" borderId="0" xfId="0" applyFont="1" applyFill="1" applyAlignment="1">
      <alignment horizontal="center" vertical="center"/>
    </xf>
    <xf numFmtId="0" fontId="10" fillId="0" borderId="0" xfId="0" applyFont="1">
      <alignment vertical="center"/>
    </xf>
    <xf numFmtId="0" fontId="36" fillId="0" borderId="0" xfId="0" applyFont="1" applyAlignment="1">
      <alignment horizontal="center" vertical="center"/>
    </xf>
    <xf numFmtId="0" fontId="37" fillId="9" borderId="52" xfId="0" applyFont="1" applyFill="1" applyBorder="1" applyAlignment="1">
      <alignment horizontal="center" vertical="center"/>
    </xf>
    <xf numFmtId="0" fontId="28" fillId="10" borderId="52" xfId="0" applyFont="1" applyFill="1" applyBorder="1" applyAlignment="1">
      <alignment horizontal="center" vertical="center"/>
    </xf>
    <xf numFmtId="0" fontId="34" fillId="0" borderId="0" xfId="2" applyFont="1">
      <alignment vertical="center"/>
    </xf>
    <xf numFmtId="0" fontId="19" fillId="0" borderId="0" xfId="2">
      <alignment vertical="center"/>
    </xf>
    <xf numFmtId="0" fontId="0" fillId="0" borderId="0" xfId="0" applyAlignment="1">
      <alignment vertical="center" wrapText="1"/>
    </xf>
    <xf numFmtId="0" fontId="0" fillId="12" borderId="0" xfId="0" applyFill="1" applyAlignment="1">
      <alignment horizontal="center" vertical="center"/>
    </xf>
    <xf numFmtId="0" fontId="0" fillId="0" borderId="53" xfId="0" applyBorder="1">
      <alignment vertical="center"/>
    </xf>
    <xf numFmtId="0" fontId="0" fillId="0" borderId="55" xfId="0" applyBorder="1">
      <alignment vertical="center"/>
    </xf>
    <xf numFmtId="0" fontId="0" fillId="0" borderId="56" xfId="0" applyBorder="1">
      <alignment vertical="center"/>
    </xf>
    <xf numFmtId="0" fontId="0" fillId="0" borderId="57" xfId="0" applyBorder="1">
      <alignment vertical="center"/>
    </xf>
    <xf numFmtId="0" fontId="0" fillId="0" borderId="57" xfId="0" applyBorder="1" applyAlignment="1">
      <alignment horizontal="center" vertical="center"/>
    </xf>
    <xf numFmtId="0" fontId="0" fillId="0" borderId="56" xfId="0" applyBorder="1" applyAlignment="1">
      <alignment vertical="center"/>
    </xf>
    <xf numFmtId="0" fontId="8" fillId="0" borderId="0" xfId="0" applyFont="1" applyBorder="1">
      <alignment vertical="center"/>
    </xf>
    <xf numFmtId="0" fontId="0" fillId="0" borderId="58" xfId="0" applyBorder="1">
      <alignment vertical="center"/>
    </xf>
    <xf numFmtId="0" fontId="0" fillId="0" borderId="60" xfId="0" applyBorder="1">
      <alignment vertical="center"/>
    </xf>
    <xf numFmtId="0" fontId="0" fillId="0" borderId="0" xfId="0" applyFont="1">
      <alignment vertical="center"/>
    </xf>
    <xf numFmtId="0" fontId="9" fillId="0" borderId="63" xfId="0" applyFont="1" applyBorder="1" applyAlignment="1">
      <alignment horizontal="center" vertical="center"/>
    </xf>
    <xf numFmtId="0" fontId="0" fillId="0" borderId="64" xfId="0" applyBorder="1">
      <alignment vertical="center"/>
    </xf>
    <xf numFmtId="0" fontId="9" fillId="0" borderId="64" xfId="0" applyFont="1" applyBorder="1">
      <alignment vertical="center"/>
    </xf>
    <xf numFmtId="0" fontId="9" fillId="0" borderId="63" xfId="0" applyFont="1" applyBorder="1" applyAlignment="1">
      <alignment horizontal="left" vertical="center"/>
    </xf>
    <xf numFmtId="0" fontId="9" fillId="0" borderId="63" xfId="0" applyFont="1" applyBorder="1" applyAlignment="1">
      <alignment horizontal="left" vertical="center" wrapText="1"/>
    </xf>
    <xf numFmtId="184" fontId="9" fillId="0" borderId="63" xfId="0" applyNumberFormat="1" applyFont="1" applyBorder="1" applyAlignment="1">
      <alignment horizontal="center" vertical="center"/>
    </xf>
    <xf numFmtId="0" fontId="9" fillId="0" borderId="63" xfId="0" applyFont="1" applyBorder="1">
      <alignment vertical="center"/>
    </xf>
    <xf numFmtId="0" fontId="9" fillId="0" borderId="63" xfId="0" applyFont="1" applyBorder="1" applyAlignment="1">
      <alignment horizontal="center" vertical="center" wrapText="1"/>
    </xf>
    <xf numFmtId="0" fontId="9" fillId="0" borderId="63" xfId="0" applyFont="1" applyBorder="1" applyAlignment="1">
      <alignment horizontal="left" vertical="top" wrapText="1"/>
    </xf>
    <xf numFmtId="184" fontId="9" fillId="0" borderId="63" xfId="0" applyNumberFormat="1" applyFont="1" applyBorder="1" applyAlignment="1">
      <alignment horizontal="left" vertical="center"/>
    </xf>
    <xf numFmtId="0" fontId="0" fillId="0" borderId="0" xfId="0" applyProtection="1">
      <alignment vertical="center"/>
      <protection locked="0"/>
    </xf>
    <xf numFmtId="0" fontId="42" fillId="10" borderId="52" xfId="0" applyFont="1" applyFill="1" applyBorder="1" applyAlignment="1">
      <alignment horizontal="center" vertical="center"/>
    </xf>
    <xf numFmtId="0" fontId="8" fillId="0" borderId="0" xfId="0" applyFont="1" applyBorder="1" applyAlignment="1" applyProtection="1">
      <alignment vertical="center"/>
    </xf>
    <xf numFmtId="0" fontId="10" fillId="0" borderId="13" xfId="0" applyFont="1" applyFill="1" applyBorder="1" applyAlignment="1" applyProtection="1">
      <alignment horizontal="center" vertical="center" shrinkToFit="1"/>
    </xf>
    <xf numFmtId="49" fontId="8" fillId="0" borderId="17" xfId="0" applyNumberFormat="1" applyFont="1" applyBorder="1" applyAlignment="1" applyProtection="1">
      <alignment vertical="center"/>
      <protection locked="0"/>
    </xf>
    <xf numFmtId="0" fontId="7" fillId="0" borderId="0" xfId="0" applyFont="1" applyProtection="1">
      <alignment vertical="center"/>
      <protection locked="0"/>
    </xf>
    <xf numFmtId="0" fontId="0" fillId="2" borderId="9" xfId="0" applyFill="1" applyBorder="1" applyAlignment="1" applyProtection="1">
      <alignment vertical="center"/>
    </xf>
    <xf numFmtId="0" fontId="0" fillId="2" borderId="6" xfId="0" applyFill="1" applyBorder="1" applyAlignment="1" applyProtection="1">
      <alignment vertical="center"/>
    </xf>
    <xf numFmtId="0" fontId="0" fillId="0" borderId="0" xfId="0" applyAlignment="1" applyProtection="1">
      <alignment vertical="center" shrinkToFit="1"/>
      <protection locked="0"/>
    </xf>
    <xf numFmtId="0" fontId="0" fillId="13" borderId="0" xfId="0" applyFill="1">
      <alignment vertical="center"/>
    </xf>
    <xf numFmtId="0" fontId="9" fillId="0" borderId="9" xfId="0" applyFont="1" applyFill="1" applyBorder="1" applyAlignment="1" applyProtection="1">
      <alignment horizontal="right" vertical="center" shrinkToFit="1"/>
    </xf>
    <xf numFmtId="177" fontId="30" fillId="0" borderId="9" xfId="0" applyNumberFormat="1" applyFont="1" applyFill="1" applyBorder="1" applyAlignment="1" applyProtection="1">
      <alignment horizontal="center" vertical="center" shrinkToFit="1"/>
    </xf>
    <xf numFmtId="0" fontId="9" fillId="2" borderId="8" xfId="0" applyFont="1" applyFill="1" applyBorder="1" applyAlignment="1" applyProtection="1">
      <alignment vertical="center"/>
    </xf>
    <xf numFmtId="0" fontId="9" fillId="2" borderId="9" xfId="0" applyFont="1" applyFill="1" applyBorder="1" applyAlignment="1" applyProtection="1">
      <alignment vertical="center"/>
    </xf>
    <xf numFmtId="0" fontId="9" fillId="2" borderId="6" xfId="0" applyFont="1" applyFill="1" applyBorder="1" applyAlignment="1" applyProtection="1">
      <alignment vertical="center"/>
    </xf>
    <xf numFmtId="0" fontId="0" fillId="0" borderId="0" xfId="0" applyNumberFormat="1" applyAlignment="1">
      <alignment horizontal="center" vertical="center"/>
    </xf>
    <xf numFmtId="0" fontId="10" fillId="10" borderId="7" xfId="0" applyNumberFormat="1" applyFont="1" applyFill="1" applyBorder="1" applyAlignment="1">
      <alignment horizontal="center" vertical="center" wrapText="1"/>
    </xf>
    <xf numFmtId="0" fontId="10" fillId="10" borderId="7" xfId="0" applyNumberFormat="1" applyFont="1" applyFill="1" applyBorder="1" applyAlignment="1">
      <alignment horizontal="center" vertical="center"/>
    </xf>
    <xf numFmtId="0" fontId="10" fillId="10" borderId="11" xfId="0" applyNumberFormat="1" applyFont="1" applyFill="1" applyBorder="1" applyAlignment="1">
      <alignment horizontal="center" vertical="center"/>
    </xf>
    <xf numFmtId="0" fontId="9" fillId="0" borderId="9" xfId="0" applyFont="1" applyFill="1" applyBorder="1" applyAlignment="1" applyProtection="1">
      <alignment horizontal="left" vertical="center" shrinkToFit="1"/>
    </xf>
    <xf numFmtId="0" fontId="0" fillId="0" borderId="0" xfId="0" applyFill="1" applyProtection="1">
      <alignment vertical="center"/>
      <protection locked="0"/>
    </xf>
    <xf numFmtId="0" fontId="9" fillId="0" borderId="0" xfId="0" applyFont="1" applyFill="1" applyProtection="1">
      <alignment vertical="center"/>
      <protection locked="0"/>
    </xf>
    <xf numFmtId="0" fontId="9" fillId="0" borderId="0" xfId="0" applyFont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9" fillId="0" borderId="64" xfId="0" applyFont="1" applyBorder="1" applyAlignment="1">
      <alignment horizontal="center" vertical="center"/>
    </xf>
    <xf numFmtId="0" fontId="9" fillId="2" borderId="0" xfId="0" applyFont="1" applyFill="1" applyProtection="1">
      <alignment vertical="center"/>
    </xf>
    <xf numFmtId="0" fontId="27" fillId="2" borderId="0" xfId="0" applyFont="1" applyFill="1" applyAlignment="1" applyProtection="1">
      <alignment vertical="center"/>
    </xf>
    <xf numFmtId="0" fontId="27" fillId="2" borderId="0" xfId="0" applyFont="1" applyFill="1" applyAlignment="1" applyProtection="1">
      <alignment horizontal="center" vertical="center"/>
    </xf>
    <xf numFmtId="0" fontId="0" fillId="2" borderId="0" xfId="0" applyFont="1" applyFill="1" applyAlignment="1" applyProtection="1">
      <alignment horizontal="right" vertical="center" shrinkToFit="1"/>
    </xf>
    <xf numFmtId="0" fontId="28" fillId="2" borderId="0" xfId="0" applyFont="1" applyFill="1" applyAlignment="1" applyProtection="1">
      <alignment horizontal="right" vertical="center" shrinkToFit="1"/>
    </xf>
    <xf numFmtId="0" fontId="28" fillId="2" borderId="0" xfId="0" applyFont="1" applyFill="1" applyAlignment="1" applyProtection="1">
      <alignment vertical="center" shrinkToFit="1"/>
    </xf>
    <xf numFmtId="0" fontId="9" fillId="0" borderId="24" xfId="0" applyFont="1" applyFill="1" applyBorder="1" applyAlignment="1" applyProtection="1">
      <alignment horizontal="right" vertical="center" shrinkToFit="1"/>
    </xf>
    <xf numFmtId="0" fontId="9" fillId="0" borderId="17" xfId="0" applyFont="1" applyFill="1" applyBorder="1" applyAlignment="1" applyProtection="1">
      <alignment horizontal="right" vertical="center" shrinkToFit="1"/>
    </xf>
    <xf numFmtId="0" fontId="9" fillId="0" borderId="26" xfId="0" applyFont="1" applyFill="1" applyBorder="1" applyAlignment="1" applyProtection="1">
      <alignment horizontal="right" vertical="center" shrinkToFit="1"/>
    </xf>
    <xf numFmtId="0" fontId="9" fillId="0" borderId="19" xfId="0" applyFont="1" applyFill="1" applyBorder="1" applyAlignment="1" applyProtection="1">
      <alignment horizontal="right" vertical="center" shrinkToFit="1"/>
    </xf>
    <xf numFmtId="0" fontId="9" fillId="0" borderId="0" xfId="0" applyFont="1" applyFill="1" applyAlignment="1" applyProtection="1">
      <alignment horizontal="center" vertical="center" shrinkToFit="1"/>
    </xf>
    <xf numFmtId="0" fontId="9" fillId="0" borderId="19" xfId="0" applyFont="1" applyFill="1" applyBorder="1" applyAlignment="1" applyProtection="1">
      <alignment vertical="center" shrinkToFit="1"/>
    </xf>
    <xf numFmtId="0" fontId="9" fillId="0" borderId="9" xfId="0" applyFont="1" applyFill="1" applyBorder="1" applyAlignment="1" applyProtection="1">
      <alignment vertical="center" shrinkToFit="1"/>
    </xf>
    <xf numFmtId="0" fontId="9" fillId="0" borderId="9" xfId="0" applyFont="1" applyFill="1" applyBorder="1" applyAlignment="1" applyProtection="1">
      <alignment horizontal="center" vertical="center" shrinkToFit="1"/>
    </xf>
    <xf numFmtId="0" fontId="9" fillId="0" borderId="12" xfId="0" applyFont="1" applyFill="1" applyBorder="1" applyAlignment="1" applyProtection="1">
      <alignment horizontal="right" vertical="center" shrinkToFit="1"/>
    </xf>
    <xf numFmtId="0" fontId="9" fillId="0" borderId="13" xfId="0" applyFont="1" applyFill="1" applyBorder="1" applyAlignment="1" applyProtection="1">
      <alignment horizontal="right" vertical="center" shrinkToFit="1"/>
    </xf>
    <xf numFmtId="0" fontId="30" fillId="0" borderId="5" xfId="0" applyFont="1" applyFill="1" applyBorder="1" applyAlignment="1" applyProtection="1">
      <alignment horizontal="left" vertical="center" shrinkToFit="1"/>
    </xf>
    <xf numFmtId="0" fontId="30" fillId="0" borderId="5" xfId="0" applyFont="1" applyFill="1" applyBorder="1" applyAlignment="1" applyProtection="1">
      <alignment horizontal="center" vertical="center" shrinkToFit="1"/>
    </xf>
    <xf numFmtId="0" fontId="10" fillId="0" borderId="5" xfId="0" applyFont="1" applyFill="1" applyBorder="1" applyAlignment="1" applyProtection="1">
      <alignment horizontal="right" vertical="center" shrinkToFit="1"/>
    </xf>
    <xf numFmtId="0" fontId="10" fillId="0" borderId="4" xfId="0" applyFont="1" applyFill="1" applyBorder="1" applyAlignment="1" applyProtection="1">
      <alignment horizontal="right" vertical="center" shrinkToFit="1"/>
    </xf>
    <xf numFmtId="0" fontId="9" fillId="0" borderId="8" xfId="0" applyFont="1" applyFill="1" applyBorder="1" applyAlignment="1" applyProtection="1">
      <alignment horizontal="center" vertical="center" shrinkToFit="1"/>
    </xf>
    <xf numFmtId="0" fontId="10" fillId="0" borderId="9" xfId="0" applyFont="1" applyFill="1" applyBorder="1" applyAlignment="1" applyProtection="1">
      <alignment horizontal="right" vertical="center" shrinkToFit="1"/>
    </xf>
    <xf numFmtId="0" fontId="10" fillId="0" borderId="9" xfId="0" applyFont="1" applyBorder="1" applyAlignment="1" applyProtection="1">
      <alignment horizontal="left" vertical="center" shrinkToFit="1"/>
    </xf>
    <xf numFmtId="0" fontId="10" fillId="0" borderId="9" xfId="0" applyFont="1" applyBorder="1" applyAlignment="1" applyProtection="1">
      <alignment vertical="center" shrinkToFit="1"/>
    </xf>
    <xf numFmtId="0" fontId="9" fillId="0" borderId="12" xfId="0" applyFont="1" applyFill="1" applyBorder="1" applyAlignment="1" applyProtection="1">
      <alignment horizontal="center" vertical="center" shrinkToFit="1"/>
    </xf>
    <xf numFmtId="0" fontId="9" fillId="0" borderId="13" xfId="0" applyFont="1" applyFill="1" applyBorder="1" applyAlignment="1" applyProtection="1">
      <alignment horizontal="center" vertical="center" shrinkToFit="1"/>
    </xf>
    <xf numFmtId="0" fontId="10" fillId="0" borderId="13" xfId="0" applyFont="1" applyFill="1" applyBorder="1" applyAlignment="1" applyProtection="1">
      <alignment horizontal="right" vertical="center" shrinkToFit="1"/>
    </xf>
    <xf numFmtId="0" fontId="10" fillId="0" borderId="13" xfId="0" applyFont="1" applyBorder="1" applyAlignment="1" applyProtection="1">
      <alignment horizontal="left" vertical="center" shrinkToFit="1"/>
    </xf>
    <xf numFmtId="0" fontId="10" fillId="0" borderId="13" xfId="0" applyFont="1" applyBorder="1" applyAlignment="1" applyProtection="1">
      <alignment vertical="center" shrinkToFit="1"/>
    </xf>
    <xf numFmtId="0" fontId="9" fillId="0" borderId="32" xfId="0" applyFont="1" applyFill="1" applyBorder="1" applyAlignment="1" applyProtection="1">
      <alignment horizontal="right" vertical="center" shrinkToFit="1"/>
    </xf>
    <xf numFmtId="0" fontId="9" fillId="0" borderId="16" xfId="0" applyFont="1" applyFill="1" applyBorder="1" applyAlignment="1" applyProtection="1">
      <alignment horizontal="right" vertical="center" shrinkToFit="1"/>
    </xf>
    <xf numFmtId="0" fontId="9" fillId="0" borderId="16" xfId="0" applyFont="1" applyFill="1" applyBorder="1" applyAlignment="1" applyProtection="1">
      <alignment vertical="center" shrinkToFit="1"/>
    </xf>
    <xf numFmtId="0" fontId="9" fillId="0" borderId="16" xfId="0" applyFont="1" applyFill="1" applyBorder="1" applyAlignment="1" applyProtection="1">
      <alignment horizontal="center" vertical="center" shrinkToFit="1"/>
    </xf>
    <xf numFmtId="0" fontId="9" fillId="0" borderId="4" xfId="0" applyFont="1" applyFill="1" applyBorder="1" applyAlignment="1" applyProtection="1">
      <alignment horizontal="right" vertical="center" shrinkToFit="1"/>
    </xf>
    <xf numFmtId="0" fontId="9" fillId="0" borderId="5" xfId="0" applyFont="1" applyFill="1" applyBorder="1" applyAlignment="1" applyProtection="1">
      <alignment horizontal="right" vertical="center" shrinkToFit="1"/>
    </xf>
    <xf numFmtId="0" fontId="9" fillId="0" borderId="5" xfId="0" applyFont="1" applyFill="1" applyBorder="1" applyAlignment="1" applyProtection="1">
      <alignment horizontal="center" vertical="center" shrinkToFit="1"/>
    </xf>
    <xf numFmtId="0" fontId="9" fillId="0" borderId="8" xfId="0" applyFont="1" applyFill="1" applyBorder="1" applyAlignment="1" applyProtection="1">
      <alignment horizontal="right" vertical="center" shrinkToFit="1"/>
    </xf>
    <xf numFmtId="0" fontId="7" fillId="0" borderId="0" xfId="0" applyFont="1" applyProtection="1">
      <alignment vertical="center"/>
      <protection locked="0"/>
    </xf>
    <xf numFmtId="177" fontId="30" fillId="0" borderId="17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19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13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9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5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16" xfId="0" applyNumberFormat="1" applyFont="1" applyFill="1" applyBorder="1" applyAlignment="1" applyProtection="1">
      <alignment horizontal="center" vertical="center" shrinkToFit="1"/>
      <protection locked="0"/>
    </xf>
    <xf numFmtId="177" fontId="29" fillId="2" borderId="0" xfId="0" applyNumberFormat="1" applyFont="1" applyFill="1" applyAlignment="1" applyProtection="1">
      <alignment horizontal="center" vertical="center" shrinkToFit="1"/>
      <protection locked="0"/>
    </xf>
    <xf numFmtId="0" fontId="10" fillId="0" borderId="9" xfId="0" applyFont="1" applyFill="1" applyBorder="1" applyAlignment="1" applyProtection="1">
      <alignment horizontal="center" vertical="center" shrinkToFit="1"/>
    </xf>
    <xf numFmtId="0" fontId="9" fillId="0" borderId="0" xfId="0" applyFont="1" applyFill="1" applyProtection="1">
      <alignment vertical="center"/>
    </xf>
    <xf numFmtId="49" fontId="8" fillId="0" borderId="17" xfId="0" applyNumberFormat="1" applyFont="1" applyFill="1" applyBorder="1" applyAlignment="1" applyProtection="1">
      <alignment horizontal="center" vertical="center"/>
      <protection locked="0"/>
    </xf>
    <xf numFmtId="49" fontId="8" fillId="0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17" xfId="0" applyNumberFormat="1" applyFont="1" applyBorder="1" applyAlignment="1" applyProtection="1">
      <alignment horizontal="center" vertical="center"/>
      <protection locked="0"/>
    </xf>
    <xf numFmtId="49" fontId="8" fillId="0" borderId="1" xfId="0" applyNumberFormat="1" applyFont="1" applyBorder="1" applyAlignment="1" applyProtection="1">
      <alignment horizontal="center" vertical="center"/>
      <protection locked="0"/>
    </xf>
    <xf numFmtId="49" fontId="8" fillId="0" borderId="1" xfId="0" applyNumberFormat="1" applyFont="1" applyBorder="1" applyAlignment="1" applyProtection="1">
      <alignment vertical="center"/>
      <protection locked="0"/>
    </xf>
    <xf numFmtId="0" fontId="5" fillId="0" borderId="0" xfId="0" applyFont="1" applyFill="1" applyProtection="1">
      <alignment vertical="center"/>
      <protection locked="0"/>
    </xf>
    <xf numFmtId="0" fontId="7" fillId="0" borderId="0" xfId="0" applyFont="1" applyFill="1" applyProtection="1">
      <alignment vertical="center"/>
      <protection locked="0"/>
    </xf>
    <xf numFmtId="0" fontId="14" fillId="0" borderId="0" xfId="0" applyFont="1" applyFill="1" applyProtection="1">
      <alignment vertical="center"/>
      <protection locked="0"/>
    </xf>
    <xf numFmtId="0" fontId="9" fillId="2" borderId="9" xfId="0" applyFont="1" applyFill="1" applyBorder="1" applyProtection="1">
      <alignment vertical="center"/>
    </xf>
    <xf numFmtId="0" fontId="9" fillId="2" borderId="13" xfId="0" applyFont="1" applyFill="1" applyBorder="1" applyProtection="1">
      <alignment vertical="center"/>
    </xf>
    <xf numFmtId="0" fontId="9" fillId="0" borderId="0" xfId="0" applyFont="1" applyFill="1" applyBorder="1" applyAlignment="1" applyProtection="1">
      <alignment horizontal="left" vertical="top" wrapText="1"/>
    </xf>
    <xf numFmtId="0" fontId="0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12" borderId="0" xfId="0" applyFill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41" fontId="0" fillId="0" borderId="0" xfId="3" applyFont="1">
      <alignment vertical="center"/>
    </xf>
    <xf numFmtId="0" fontId="0" fillId="0" borderId="0" xfId="3" applyNumberFormat="1" applyFont="1">
      <alignment vertical="center"/>
    </xf>
    <xf numFmtId="0" fontId="0" fillId="0" borderId="47" xfId="0" applyFill="1" applyBorder="1">
      <alignment vertical="center"/>
    </xf>
    <xf numFmtId="0" fontId="0" fillId="0" borderId="46" xfId="0" applyFill="1" applyBorder="1">
      <alignment vertical="center"/>
    </xf>
    <xf numFmtId="0" fontId="0" fillId="0" borderId="48" xfId="0" applyFill="1" applyBorder="1">
      <alignment vertical="center"/>
    </xf>
    <xf numFmtId="0" fontId="0" fillId="2" borderId="46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69" xfId="0" applyFill="1" applyBorder="1" applyAlignment="1">
      <alignment horizontal="center" vertical="center" wrapText="1"/>
    </xf>
    <xf numFmtId="0" fontId="0" fillId="0" borderId="76" xfId="0" applyFill="1" applyBorder="1">
      <alignment vertical="center"/>
    </xf>
    <xf numFmtId="0" fontId="0" fillId="0" borderId="78" xfId="0" applyFill="1" applyBorder="1">
      <alignment vertical="center"/>
    </xf>
    <xf numFmtId="0" fontId="0" fillId="0" borderId="33" xfId="0" applyFill="1" applyBorder="1">
      <alignment vertical="center"/>
    </xf>
    <xf numFmtId="0" fontId="0" fillId="0" borderId="34" xfId="0" applyFill="1" applyBorder="1">
      <alignment vertical="center"/>
    </xf>
    <xf numFmtId="0" fontId="0" fillId="0" borderId="35" xfId="0" applyFill="1" applyBorder="1">
      <alignment vertical="center"/>
    </xf>
    <xf numFmtId="0" fontId="0" fillId="0" borderId="36" xfId="0" applyFill="1" applyBorder="1">
      <alignment vertical="center"/>
    </xf>
    <xf numFmtId="0" fontId="0" fillId="0" borderId="37" xfId="0" applyFill="1" applyBorder="1">
      <alignment vertical="center"/>
    </xf>
    <xf numFmtId="0" fontId="0" fillId="0" borderId="38" xfId="0" applyFill="1" applyBorder="1">
      <alignment vertical="center"/>
    </xf>
    <xf numFmtId="0" fontId="0" fillId="2" borderId="68" xfId="0" applyFill="1" applyBorder="1" applyAlignment="1">
      <alignment horizontal="right" vertical="center" wrapText="1"/>
    </xf>
    <xf numFmtId="0" fontId="0" fillId="0" borderId="3" xfId="0" applyFill="1" applyBorder="1" applyAlignment="1">
      <alignment horizontal="right" vertical="center"/>
    </xf>
    <xf numFmtId="0" fontId="0" fillId="0" borderId="7" xfId="0" applyFill="1" applyBorder="1" applyAlignment="1">
      <alignment horizontal="right" vertical="center"/>
    </xf>
    <xf numFmtId="0" fontId="0" fillId="0" borderId="11" xfId="0" applyFill="1" applyBorder="1" applyAlignment="1">
      <alignment horizontal="right" vertical="center"/>
    </xf>
    <xf numFmtId="0" fontId="0" fillId="0" borderId="77" xfId="0" applyFill="1" applyBorder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 applyProtection="1">
      <alignment horizontal="left" vertical="center"/>
      <protection locked="0"/>
    </xf>
    <xf numFmtId="0" fontId="9" fillId="2" borderId="0" xfId="0" applyFont="1" applyFill="1" applyBorder="1" applyAlignment="1">
      <alignment vertical="center"/>
    </xf>
    <xf numFmtId="0" fontId="24" fillId="2" borderId="0" xfId="0" applyFont="1" applyFill="1" applyBorder="1" applyAlignment="1" applyProtection="1">
      <alignment vertical="center" wrapText="1"/>
    </xf>
    <xf numFmtId="0" fontId="9" fillId="2" borderId="5" xfId="0" applyFont="1" applyFill="1" applyBorder="1" applyProtection="1">
      <alignment vertical="center"/>
    </xf>
    <xf numFmtId="0" fontId="9" fillId="2" borderId="2" xfId="0" applyFont="1" applyFill="1" applyBorder="1" applyProtection="1">
      <alignment vertical="center"/>
    </xf>
    <xf numFmtId="177" fontId="30" fillId="2" borderId="9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0" xfId="0" applyAlignment="1">
      <alignment horizontal="center" vertical="center"/>
    </xf>
    <xf numFmtId="0" fontId="9" fillId="2" borderId="9" xfId="0" applyFont="1" applyFill="1" applyBorder="1" applyAlignment="1" applyProtection="1">
      <alignment horizontal="right" vertical="center" shrinkToFit="1"/>
    </xf>
    <xf numFmtId="0" fontId="55" fillId="2" borderId="0" xfId="0" applyFont="1" applyFill="1" applyProtection="1">
      <alignment vertical="center"/>
      <protection locked="0"/>
    </xf>
    <xf numFmtId="0" fontId="5" fillId="0" borderId="0" xfId="0" applyFont="1" applyFill="1" applyAlignment="1" applyProtection="1">
      <alignment horizontal="left" vertical="center"/>
      <protection locked="0"/>
    </xf>
    <xf numFmtId="0" fontId="5" fillId="0" borderId="0" xfId="0" applyFont="1" applyFill="1" applyAlignment="1" applyProtection="1">
      <alignment horizontal="left" vertical="center" shrinkToFit="1"/>
      <protection locked="0"/>
    </xf>
    <xf numFmtId="0" fontId="7" fillId="16" borderId="0" xfId="0" applyFont="1" applyFill="1" applyAlignment="1" applyProtection="1">
      <alignment vertical="center" shrinkToFit="1"/>
      <protection locked="0"/>
    </xf>
    <xf numFmtId="182" fontId="7" fillId="16" borderId="0" xfId="0" applyNumberFormat="1" applyFont="1" applyFill="1" applyAlignment="1" applyProtection="1">
      <alignment vertical="center" shrinkToFit="1"/>
      <protection locked="0"/>
    </xf>
    <xf numFmtId="3" fontId="7" fillId="16" borderId="0" xfId="0" applyNumberFormat="1" applyFont="1" applyFill="1" applyAlignment="1" applyProtection="1">
      <alignment vertical="center" shrinkToFit="1"/>
      <protection locked="0"/>
    </xf>
    <xf numFmtId="0" fontId="7" fillId="16" borderId="0" xfId="0" applyFont="1" applyFill="1" applyAlignment="1" applyProtection="1">
      <alignment horizontal="left" vertical="center" shrinkToFit="1"/>
      <protection locked="0"/>
    </xf>
    <xf numFmtId="0" fontId="56" fillId="2" borderId="0" xfId="0" applyFont="1" applyFill="1" applyAlignment="1" applyProtection="1">
      <alignment vertical="center"/>
      <protection locked="0"/>
    </xf>
    <xf numFmtId="0" fontId="3" fillId="2" borderId="0" xfId="0" applyFont="1" applyFill="1" applyAlignment="1" applyProtection="1">
      <alignment vertical="center"/>
      <protection locked="0"/>
    </xf>
    <xf numFmtId="0" fontId="14" fillId="0" borderId="23" xfId="0" applyFont="1" applyFill="1" applyBorder="1" applyAlignment="1" applyProtection="1">
      <alignment horizontal="right" vertical="center" shrinkToFit="1"/>
    </xf>
    <xf numFmtId="177" fontId="57" fillId="0" borderId="21" xfId="0" applyNumberFormat="1" applyFont="1" applyFill="1" applyBorder="1" applyAlignment="1" applyProtection="1">
      <alignment horizontal="center" vertical="center" shrinkToFit="1"/>
      <protection locked="0"/>
    </xf>
    <xf numFmtId="0" fontId="14" fillId="0" borderId="21" xfId="0" applyFont="1" applyFill="1" applyBorder="1" applyAlignment="1" applyProtection="1">
      <alignment horizontal="right" vertical="center" shrinkToFit="1"/>
    </xf>
    <xf numFmtId="0" fontId="14" fillId="0" borderId="21" xfId="0" applyFont="1" applyFill="1" applyBorder="1" applyAlignment="1" applyProtection="1">
      <alignment vertical="center" shrinkToFit="1"/>
    </xf>
    <xf numFmtId="0" fontId="14" fillId="0" borderId="26" xfId="0" applyFont="1" applyFill="1" applyBorder="1" applyAlignment="1" applyProtection="1">
      <alignment horizontal="right" vertical="center" shrinkToFit="1"/>
    </xf>
    <xf numFmtId="177" fontId="57" fillId="0" borderId="19" xfId="0" applyNumberFormat="1" applyFont="1" applyFill="1" applyBorder="1" applyAlignment="1" applyProtection="1">
      <alignment horizontal="center" vertical="center" shrinkToFit="1"/>
      <protection locked="0"/>
    </xf>
    <xf numFmtId="0" fontId="14" fillId="0" borderId="19" xfId="0" applyFont="1" applyFill="1" applyBorder="1" applyAlignment="1" applyProtection="1">
      <alignment horizontal="right" vertical="center" shrinkToFit="1"/>
    </xf>
    <xf numFmtId="0" fontId="14" fillId="0" borderId="19" xfId="0" applyFont="1" applyFill="1" applyBorder="1" applyAlignment="1" applyProtection="1">
      <alignment vertical="center" shrinkToFit="1"/>
    </xf>
    <xf numFmtId="0" fontId="14" fillId="0" borderId="9" xfId="0" applyFont="1" applyFill="1" applyBorder="1" applyAlignment="1" applyProtection="1">
      <alignment horizontal="right" vertical="center" shrinkToFit="1"/>
    </xf>
    <xf numFmtId="177" fontId="57" fillId="0" borderId="9" xfId="0" applyNumberFormat="1" applyFont="1" applyFill="1" applyBorder="1" applyAlignment="1" applyProtection="1">
      <alignment horizontal="center" vertical="center" shrinkToFit="1"/>
      <protection locked="0"/>
    </xf>
    <xf numFmtId="0" fontId="28" fillId="0" borderId="8" xfId="0" applyFont="1" applyFill="1" applyBorder="1" applyAlignment="1" applyProtection="1">
      <alignment horizontal="right" vertical="center" shrinkToFit="1"/>
    </xf>
    <xf numFmtId="177" fontId="29" fillId="0" borderId="9" xfId="0" applyNumberFormat="1" applyFont="1" applyFill="1" applyBorder="1" applyAlignment="1" applyProtection="1">
      <alignment horizontal="center" vertical="center" shrinkToFit="1"/>
      <protection locked="0"/>
    </xf>
    <xf numFmtId="0" fontId="28" fillId="0" borderId="6" xfId="0" applyFont="1" applyFill="1" applyBorder="1" applyAlignment="1" applyProtection="1">
      <alignment horizontal="left" vertical="center" shrinkToFit="1"/>
    </xf>
    <xf numFmtId="0" fontId="0" fillId="0" borderId="9" xfId="0" applyBorder="1" applyProtection="1">
      <alignment vertical="center"/>
    </xf>
    <xf numFmtId="0" fontId="0" fillId="0" borderId="41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0" xfId="0" applyBorder="1" applyProtection="1">
      <alignment vertical="center"/>
      <protection locked="0"/>
    </xf>
    <xf numFmtId="0" fontId="0" fillId="0" borderId="42" xfId="0" applyBorder="1" applyProtection="1">
      <alignment vertical="center"/>
      <protection locked="0"/>
    </xf>
    <xf numFmtId="0" fontId="0" fillId="0" borderId="43" xfId="0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44" xfId="0" applyBorder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9" fillId="0" borderId="9" xfId="0" applyFont="1" applyFill="1" applyBorder="1" applyAlignment="1" applyProtection="1">
      <alignment horizontal="right" vertical="center" shrinkToFit="1"/>
    </xf>
    <xf numFmtId="0" fontId="9" fillId="0" borderId="8" xfId="0" applyFont="1" applyFill="1" applyBorder="1" applyAlignment="1" applyProtection="1">
      <alignment horizontal="right" vertical="center" shrinkToFit="1"/>
    </xf>
    <xf numFmtId="0" fontId="9" fillId="0" borderId="9" xfId="0" applyFont="1" applyFill="1" applyBorder="1" applyAlignment="1" applyProtection="1">
      <alignment horizontal="center" vertical="center" shrinkToFit="1"/>
    </xf>
    <xf numFmtId="0" fontId="10" fillId="0" borderId="9" xfId="0" applyFont="1" applyFill="1" applyBorder="1" applyAlignment="1" applyProtection="1">
      <alignment vertical="center" shrinkToFit="1"/>
    </xf>
    <xf numFmtId="0" fontId="10" fillId="0" borderId="9" xfId="0" applyFont="1" applyBorder="1" applyProtection="1">
      <alignment vertical="center"/>
    </xf>
    <xf numFmtId="0" fontId="10" fillId="0" borderId="13" xfId="0" applyFont="1" applyBorder="1">
      <alignment vertical="center"/>
    </xf>
    <xf numFmtId="0" fontId="10" fillId="0" borderId="13" xfId="0" applyFont="1" applyFill="1" applyBorder="1" applyAlignment="1" applyProtection="1">
      <alignment vertical="center" shrinkToFit="1"/>
    </xf>
    <xf numFmtId="0" fontId="10" fillId="0" borderId="13" xfId="0" applyFont="1" applyBorder="1" applyProtection="1">
      <alignment vertical="center"/>
    </xf>
    <xf numFmtId="0" fontId="9" fillId="0" borderId="23" xfId="0" applyFont="1" applyFill="1" applyBorder="1" applyAlignment="1" applyProtection="1">
      <alignment horizontal="right" vertical="center" shrinkToFit="1"/>
    </xf>
    <xf numFmtId="177" fontId="30" fillId="0" borderId="21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21" xfId="0" applyFont="1" applyFill="1" applyBorder="1" applyAlignment="1" applyProtection="1">
      <alignment horizontal="right" vertical="center" shrinkToFit="1"/>
    </xf>
    <xf numFmtId="0" fontId="9" fillId="0" borderId="21" xfId="0" applyFont="1" applyFill="1" applyBorder="1" applyAlignment="1" applyProtection="1">
      <alignment horizontal="center" vertical="center" shrinkToFit="1"/>
    </xf>
    <xf numFmtId="0" fontId="10" fillId="0" borderId="19" xfId="0" applyFont="1" applyFill="1" applyBorder="1" applyAlignment="1" applyProtection="1">
      <alignment horizontal="right" vertical="center" shrinkToFit="1"/>
    </xf>
    <xf numFmtId="0" fontId="10" fillId="0" borderId="19" xfId="0" applyFont="1" applyFill="1" applyBorder="1" applyAlignment="1" applyProtection="1">
      <alignment vertical="center" shrinkToFit="1"/>
    </xf>
    <xf numFmtId="0" fontId="0" fillId="0" borderId="0" xfId="0" applyFill="1" applyBorder="1" applyAlignment="1" applyProtection="1">
      <alignment horizontal="center" vertical="center"/>
    </xf>
    <xf numFmtId="0" fontId="7" fillId="0" borderId="0" xfId="0" applyFont="1" applyFill="1" applyBorder="1" applyAlignment="1" applyProtection="1">
      <alignment horizontal="left" vertical="center"/>
    </xf>
    <xf numFmtId="182" fontId="7" fillId="0" borderId="8" xfId="0" applyNumberFormat="1" applyFont="1" applyBorder="1" applyAlignment="1" applyProtection="1">
      <alignment vertical="center"/>
      <protection locked="0"/>
    </xf>
    <xf numFmtId="182" fontId="7" fillId="0" borderId="9" xfId="0" applyNumberFormat="1" applyFont="1" applyBorder="1" applyAlignment="1" applyProtection="1">
      <alignment vertical="center"/>
      <protection locked="0"/>
    </xf>
    <xf numFmtId="182" fontId="6" fillId="0" borderId="13" xfId="0" applyNumberFormat="1" applyFont="1" applyBorder="1" applyAlignment="1" applyProtection="1">
      <alignment horizontal="center" vertical="center"/>
      <protection locked="0"/>
    </xf>
    <xf numFmtId="182" fontId="6" fillId="0" borderId="12" xfId="0" applyNumberFormat="1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183" fontId="45" fillId="0" borderId="9" xfId="0" quotePrefix="1" applyNumberFormat="1" applyFont="1" applyFill="1" applyBorder="1" applyAlignment="1" applyProtection="1">
      <alignment horizontal="right" vertical="center" shrinkToFit="1"/>
      <protection locked="0"/>
    </xf>
    <xf numFmtId="183" fontId="45" fillId="0" borderId="6" xfId="0" quotePrefix="1" applyNumberFormat="1" applyFont="1" applyFill="1" applyBorder="1" applyAlignment="1" applyProtection="1">
      <alignment horizontal="right" vertical="center" shrinkToFit="1"/>
      <protection locked="0"/>
    </xf>
    <xf numFmtId="0" fontId="52" fillId="2" borderId="8" xfId="0" quotePrefix="1" applyFont="1" applyFill="1" applyBorder="1" applyAlignment="1" applyProtection="1">
      <alignment horizontal="left" vertical="center" shrinkToFit="1"/>
    </xf>
    <xf numFmtId="0" fontId="52" fillId="2" borderId="9" xfId="0" quotePrefix="1" applyFont="1" applyFill="1" applyBorder="1" applyAlignment="1" applyProtection="1">
      <alignment horizontal="left" vertical="center" shrinkToFit="1"/>
    </xf>
    <xf numFmtId="0" fontId="7" fillId="2" borderId="13" xfId="0" applyFont="1" applyFill="1" applyBorder="1" applyAlignment="1" applyProtection="1">
      <alignment horizontal="left" vertical="center"/>
    </xf>
    <xf numFmtId="0" fontId="8" fillId="2" borderId="6" xfId="0" applyFont="1" applyFill="1" applyBorder="1" applyAlignment="1" applyProtection="1">
      <alignment horizontal="distributed" vertical="center"/>
    </xf>
    <xf numFmtId="0" fontId="8" fillId="2" borderId="7" xfId="0" applyFont="1" applyFill="1" applyBorder="1" applyAlignment="1" applyProtection="1">
      <alignment horizontal="distributed" vertical="center"/>
    </xf>
    <xf numFmtId="0" fontId="8" fillId="2" borderId="7" xfId="0" applyFont="1" applyFill="1" applyBorder="1" applyAlignment="1" applyProtection="1">
      <alignment horizontal="distributed" vertical="center" shrinkToFit="1"/>
    </xf>
    <xf numFmtId="0" fontId="10" fillId="0" borderId="11" xfId="0" applyFont="1" applyFill="1" applyBorder="1" applyAlignment="1" applyProtection="1">
      <alignment vertical="center" shrinkToFit="1"/>
    </xf>
    <xf numFmtId="0" fontId="10" fillId="0" borderId="12" xfId="0" applyFont="1" applyFill="1" applyBorder="1" applyAlignment="1" applyProtection="1">
      <alignment vertical="center" shrinkToFit="1"/>
    </xf>
    <xf numFmtId="0" fontId="11" fillId="2" borderId="0" xfId="0" applyFont="1" applyFill="1" applyAlignment="1" applyProtection="1">
      <alignment horizontal="left" vertical="center" wrapText="1"/>
    </xf>
    <xf numFmtId="0" fontId="17" fillId="2" borderId="0" xfId="0" applyFont="1" applyFill="1" applyAlignment="1" applyProtection="1">
      <alignment horizontal="left" vertical="center" wrapText="1"/>
    </xf>
    <xf numFmtId="0" fontId="10" fillId="2" borderId="0" xfId="0" applyFont="1" applyFill="1" applyAlignment="1" applyProtection="1">
      <alignment horizontal="left" vertical="center" wrapText="1"/>
    </xf>
    <xf numFmtId="0" fontId="7" fillId="0" borderId="0" xfId="0" applyFont="1" applyFill="1" applyBorder="1" applyAlignment="1" applyProtection="1">
      <alignment horizontal="right" vertical="center" shrinkToFit="1"/>
      <protection locked="0"/>
    </xf>
    <xf numFmtId="0" fontId="7" fillId="0" borderId="0" xfId="0" applyFont="1" applyFill="1" applyBorder="1" applyAlignment="1" applyProtection="1">
      <alignment horizontal="right" vertical="center"/>
      <protection locked="0"/>
    </xf>
    <xf numFmtId="0" fontId="15" fillId="2" borderId="0" xfId="0" applyFont="1" applyFill="1" applyAlignment="1" applyProtection="1">
      <alignment horizontal="left" vertical="center" wrapText="1"/>
    </xf>
    <xf numFmtId="0" fontId="11" fillId="2" borderId="17" xfId="0" applyFont="1" applyFill="1" applyBorder="1" applyAlignment="1" applyProtection="1">
      <alignment horizontal="left" vertical="center"/>
    </xf>
    <xf numFmtId="182" fontId="17" fillId="0" borderId="17" xfId="0" applyNumberFormat="1" applyFont="1" applyBorder="1" applyAlignment="1" applyProtection="1">
      <alignment horizontal="center" vertical="center"/>
      <protection locked="0"/>
    </xf>
    <xf numFmtId="0" fontId="7" fillId="0" borderId="16" xfId="0" applyFont="1" applyFill="1" applyBorder="1" applyAlignment="1" applyProtection="1">
      <alignment horizontal="left" vertical="top" wrapText="1"/>
      <protection locked="0"/>
    </xf>
    <xf numFmtId="0" fontId="8" fillId="0" borderId="16" xfId="0" applyFont="1" applyFill="1" applyBorder="1" applyAlignment="1" applyProtection="1">
      <alignment horizontal="left" vertical="top"/>
      <protection locked="0"/>
    </xf>
    <xf numFmtId="183" fontId="45" fillId="2" borderId="9" xfId="0" quotePrefix="1" applyNumberFormat="1" applyFont="1" applyFill="1" applyBorder="1" applyAlignment="1" applyProtection="1">
      <alignment horizontal="right" vertical="center" shrinkToFit="1"/>
    </xf>
    <xf numFmtId="183" fontId="45" fillId="2" borderId="6" xfId="0" quotePrefix="1" applyNumberFormat="1" applyFont="1" applyFill="1" applyBorder="1" applyAlignment="1" applyProtection="1">
      <alignment horizontal="right" vertical="center" shrinkToFit="1"/>
    </xf>
    <xf numFmtId="0" fontId="6" fillId="2" borderId="23" xfId="0" applyFont="1" applyFill="1" applyBorder="1" applyAlignment="1" applyProtection="1">
      <alignment horizontal="left" vertical="center" shrinkToFit="1"/>
    </xf>
    <xf numFmtId="0" fontId="6" fillId="2" borderId="21" xfId="0" applyFont="1" applyFill="1" applyBorder="1" applyAlignment="1" applyProtection="1">
      <alignment horizontal="left" vertical="center" shrinkToFit="1"/>
    </xf>
    <xf numFmtId="183" fontId="45" fillId="0" borderId="21" xfId="0" applyNumberFormat="1" applyFont="1" applyFill="1" applyBorder="1" applyAlignment="1" applyProtection="1">
      <alignment horizontal="left" vertical="center"/>
      <protection locked="0"/>
    </xf>
    <xf numFmtId="183" fontId="45" fillId="0" borderId="22" xfId="0" applyNumberFormat="1" applyFont="1" applyFill="1" applyBorder="1" applyAlignment="1" applyProtection="1">
      <alignment horizontal="left" vertical="center"/>
      <protection locked="0"/>
    </xf>
    <xf numFmtId="0" fontId="10" fillId="0" borderId="0" xfId="0" applyFont="1" applyFill="1" applyAlignment="1" applyProtection="1">
      <alignment horizontal="justify" vertical="center" wrapText="1"/>
    </xf>
    <xf numFmtId="0" fontId="45" fillId="2" borderId="0" xfId="2" applyFont="1" applyFill="1" applyAlignment="1" applyProtection="1">
      <alignment horizontal="left" vertical="center"/>
    </xf>
    <xf numFmtId="0" fontId="7" fillId="2" borderId="10" xfId="0" applyFont="1" applyFill="1" applyBorder="1" applyAlignment="1" applyProtection="1">
      <alignment horizontal="left" vertical="center" shrinkToFit="1"/>
    </xf>
    <xf numFmtId="0" fontId="8" fillId="2" borderId="11" xfId="0" applyFont="1" applyFill="1" applyBorder="1" applyAlignment="1" applyProtection="1">
      <alignment horizontal="left" vertical="center" shrinkToFit="1"/>
    </xf>
    <xf numFmtId="0" fontId="0" fillId="2" borderId="1" xfId="0" applyFill="1" applyBorder="1" applyAlignment="1" applyProtection="1">
      <alignment horizontal="center" vertical="center"/>
    </xf>
    <xf numFmtId="0" fontId="7" fillId="2" borderId="29" xfId="0" applyFont="1" applyFill="1" applyBorder="1" applyAlignment="1" applyProtection="1">
      <alignment horizontal="distributed" vertical="center"/>
    </xf>
    <xf numFmtId="0" fontId="10" fillId="0" borderId="8" xfId="0" quotePrefix="1" applyNumberFormat="1" applyFont="1" applyFill="1" applyBorder="1" applyAlignment="1" applyProtection="1">
      <alignment vertical="center" shrinkToFit="1"/>
      <protection locked="0"/>
    </xf>
    <xf numFmtId="0" fontId="10" fillId="0" borderId="9" xfId="0" quotePrefix="1" applyNumberFormat="1" applyFont="1" applyFill="1" applyBorder="1" applyAlignment="1" applyProtection="1">
      <alignment vertical="center" shrinkToFit="1"/>
      <protection locked="0"/>
    </xf>
    <xf numFmtId="0" fontId="10" fillId="0" borderId="8" xfId="0" applyFont="1" applyFill="1" applyBorder="1" applyAlignment="1" applyProtection="1">
      <alignment horizontal="left" vertical="center" shrinkToFit="1"/>
      <protection locked="0"/>
    </xf>
    <xf numFmtId="0" fontId="10" fillId="0" borderId="9" xfId="0" applyFont="1" applyFill="1" applyBorder="1" applyAlignment="1" applyProtection="1">
      <alignment horizontal="left" vertical="center" shrinkToFit="1"/>
      <protection locked="0"/>
    </xf>
    <xf numFmtId="0" fontId="10" fillId="0" borderId="6" xfId="0" applyFont="1" applyFill="1" applyBorder="1" applyAlignment="1" applyProtection="1">
      <alignment horizontal="left" vertical="center" shrinkToFit="1"/>
      <protection locked="0"/>
    </xf>
    <xf numFmtId="0" fontId="9" fillId="0" borderId="12" xfId="0" applyFont="1" applyBorder="1" applyAlignment="1" applyProtection="1">
      <alignment horizontal="right" vertical="center" shrinkToFit="1"/>
      <protection locked="0"/>
    </xf>
    <xf numFmtId="0" fontId="9" fillId="0" borderId="13" xfId="0" applyFont="1" applyBorder="1" applyAlignment="1" applyProtection="1">
      <alignment horizontal="right" vertical="center" shrinkToFit="1"/>
      <protection locked="0"/>
    </xf>
    <xf numFmtId="0" fontId="6" fillId="2" borderId="0" xfId="0" applyFont="1" applyFill="1" applyAlignment="1" applyProtection="1">
      <alignment horizontal="left"/>
    </xf>
    <xf numFmtId="0" fontId="9" fillId="2" borderId="6" xfId="0" applyFont="1" applyFill="1" applyBorder="1" applyAlignment="1" applyProtection="1">
      <alignment horizontal="distributed" vertical="center"/>
    </xf>
    <xf numFmtId="0" fontId="10" fillId="2" borderId="7" xfId="0" applyFont="1" applyFill="1" applyBorder="1" applyAlignment="1" applyProtection="1">
      <alignment horizontal="distributed" vertical="center"/>
    </xf>
    <xf numFmtId="0" fontId="10" fillId="2" borderId="8" xfId="0" applyFont="1" applyFill="1" applyBorder="1" applyAlignment="1" applyProtection="1">
      <alignment horizontal="center" vertical="center" shrinkToFit="1"/>
    </xf>
    <xf numFmtId="0" fontId="10" fillId="2" borderId="9" xfId="0" applyFont="1" applyFill="1" applyBorder="1" applyAlignment="1" applyProtection="1">
      <alignment horizontal="center" vertical="center" shrinkToFit="1"/>
    </xf>
    <xf numFmtId="0" fontId="10" fillId="2" borderId="8" xfId="0" applyFont="1" applyFill="1" applyBorder="1" applyAlignment="1" applyProtection="1">
      <alignment horizontal="distributed" vertical="center" shrinkToFit="1"/>
    </xf>
    <xf numFmtId="0" fontId="10" fillId="2" borderId="9" xfId="0" applyFont="1" applyFill="1" applyBorder="1" applyAlignment="1" applyProtection="1">
      <alignment horizontal="distributed" vertical="center" shrinkToFit="1"/>
    </xf>
    <xf numFmtId="0" fontId="10" fillId="2" borderId="6" xfId="0" applyFont="1" applyFill="1" applyBorder="1" applyAlignment="1" applyProtection="1">
      <alignment horizontal="distributed" vertical="center" shrinkToFit="1"/>
    </xf>
    <xf numFmtId="0" fontId="3" fillId="2" borderId="0" xfId="0" applyFont="1" applyFill="1" applyAlignment="1" applyProtection="1">
      <alignment horizontal="right" vertical="center"/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horizontal="left" vertical="center"/>
      <protection locked="0"/>
    </xf>
    <xf numFmtId="0" fontId="9" fillId="2" borderId="1" xfId="0" applyFont="1" applyFill="1" applyBorder="1" applyAlignment="1" applyProtection="1">
      <alignment horizontal="distributed" vertical="center"/>
    </xf>
    <xf numFmtId="0" fontId="9" fillId="2" borderId="14" xfId="0" applyFont="1" applyFill="1" applyBorder="1" applyAlignment="1" applyProtection="1">
      <alignment horizontal="distributed" vertical="center"/>
    </xf>
    <xf numFmtId="0" fontId="9" fillId="0" borderId="15" xfId="0" applyFont="1" applyBorder="1" applyAlignment="1" applyProtection="1">
      <alignment horizontal="left" vertical="center" shrinkToFit="1"/>
      <protection locked="0"/>
    </xf>
    <xf numFmtId="0" fontId="9" fillId="0" borderId="1" xfId="0" applyFont="1" applyBorder="1" applyAlignment="1" applyProtection="1">
      <alignment horizontal="left" vertical="center" shrinkToFit="1"/>
      <protection locked="0"/>
    </xf>
    <xf numFmtId="0" fontId="9" fillId="0" borderId="14" xfId="0" applyFont="1" applyBorder="1" applyAlignment="1" applyProtection="1">
      <alignment horizontal="left" vertical="center" shrinkToFit="1"/>
      <protection locked="0"/>
    </xf>
    <xf numFmtId="0" fontId="6" fillId="2" borderId="1" xfId="0" applyFont="1" applyFill="1" applyBorder="1" applyAlignment="1" applyProtection="1">
      <alignment horizontal="left"/>
    </xf>
    <xf numFmtId="0" fontId="49" fillId="2" borderId="2" xfId="2" applyFont="1" applyFill="1" applyBorder="1" applyAlignment="1" applyProtection="1">
      <alignment horizontal="distributed" vertical="center"/>
    </xf>
    <xf numFmtId="0" fontId="13" fillId="2" borderId="3" xfId="2" applyFont="1" applyFill="1" applyBorder="1" applyAlignment="1" applyProtection="1">
      <alignment horizontal="distributed" vertical="center"/>
    </xf>
    <xf numFmtId="0" fontId="10" fillId="2" borderId="6" xfId="0" applyFont="1" applyFill="1" applyBorder="1" applyAlignment="1" applyProtection="1">
      <alignment horizontal="distributed" vertical="center"/>
    </xf>
    <xf numFmtId="0" fontId="10" fillId="0" borderId="7" xfId="0" applyFont="1" applyFill="1" applyBorder="1" applyAlignment="1" applyProtection="1">
      <alignment horizontal="left" vertical="center" shrinkToFit="1"/>
      <protection locked="0"/>
    </xf>
    <xf numFmtId="0" fontId="10" fillId="2" borderId="7" xfId="0" applyFont="1" applyFill="1" applyBorder="1" applyAlignment="1" applyProtection="1">
      <alignment horizontal="center" vertical="center" shrinkToFit="1"/>
    </xf>
    <xf numFmtId="0" fontId="10" fillId="0" borderId="8" xfId="0" quotePrefix="1" applyFont="1" applyFill="1" applyBorder="1" applyAlignment="1" applyProtection="1">
      <alignment horizontal="right" vertical="center" shrinkToFit="1"/>
      <protection locked="0"/>
    </xf>
    <xf numFmtId="0" fontId="10" fillId="0" borderId="9" xfId="0" quotePrefix="1" applyFont="1" applyFill="1" applyBorder="1" applyAlignment="1" applyProtection="1">
      <alignment horizontal="right" vertical="center" shrinkToFit="1"/>
      <protection locked="0"/>
    </xf>
    <xf numFmtId="0" fontId="10" fillId="2" borderId="9" xfId="0" applyFont="1" applyFill="1" applyBorder="1" applyAlignment="1" applyProtection="1">
      <alignment horizontal="left" vertical="center" shrinkToFit="1"/>
    </xf>
    <xf numFmtId="0" fontId="10" fillId="0" borderId="9" xfId="0" quotePrefix="1" applyFont="1" applyFill="1" applyBorder="1" applyAlignment="1" applyProtection="1">
      <alignment horizontal="left" vertical="center" shrinkToFit="1"/>
      <protection locked="0"/>
    </xf>
    <xf numFmtId="0" fontId="10" fillId="0" borderId="6" xfId="0" quotePrefix="1" applyFont="1" applyFill="1" applyBorder="1" applyAlignment="1" applyProtection="1">
      <alignment horizontal="left" vertical="center" shrinkToFit="1"/>
      <protection locked="0"/>
    </xf>
    <xf numFmtId="0" fontId="6" fillId="0" borderId="4" xfId="0" applyFont="1" applyFill="1" applyBorder="1" applyAlignment="1" applyProtection="1">
      <alignment horizontal="left" vertical="center" shrinkToFit="1"/>
      <protection locked="0"/>
    </xf>
    <xf numFmtId="0" fontId="6" fillId="0" borderId="5" xfId="0" applyFont="1" applyFill="1" applyBorder="1" applyAlignment="1" applyProtection="1">
      <alignment horizontal="left" vertical="center" shrinkToFit="1"/>
      <protection locked="0"/>
    </xf>
    <xf numFmtId="0" fontId="10" fillId="0" borderId="8" xfId="0" applyNumberFormat="1" applyFont="1" applyFill="1" applyBorder="1" applyAlignment="1" applyProtection="1">
      <alignment vertical="center" shrinkToFit="1"/>
      <protection locked="0"/>
    </xf>
    <xf numFmtId="0" fontId="10" fillId="0" borderId="9" xfId="0" applyNumberFormat="1" applyFont="1" applyFill="1" applyBorder="1" applyAlignment="1" applyProtection="1">
      <alignment vertical="center" shrinkToFit="1"/>
      <protection locked="0"/>
    </xf>
    <xf numFmtId="0" fontId="9" fillId="2" borderId="16" xfId="0" applyFont="1" applyFill="1" applyBorder="1" applyAlignment="1" applyProtection="1">
      <alignment horizontal="center" vertical="center"/>
    </xf>
    <xf numFmtId="182" fontId="7" fillId="2" borderId="16" xfId="0" applyNumberFormat="1" applyFont="1" applyFill="1" applyBorder="1" applyAlignment="1" applyProtection="1">
      <alignment horizontal="center" vertical="center"/>
    </xf>
    <xf numFmtId="0" fontId="7" fillId="2" borderId="16" xfId="0" applyFont="1" applyFill="1" applyBorder="1" applyAlignment="1" applyProtection="1">
      <alignment horizontal="center" vertical="center"/>
    </xf>
    <xf numFmtId="0" fontId="10" fillId="0" borderId="21" xfId="0" applyFont="1" applyFill="1" applyBorder="1" applyAlignment="1" applyProtection="1">
      <alignment horizontal="center" vertical="center" shrinkToFit="1"/>
      <protection locked="0"/>
    </xf>
    <xf numFmtId="0" fontId="10" fillId="0" borderId="22" xfId="0" applyFont="1" applyFill="1" applyBorder="1" applyAlignment="1" applyProtection="1">
      <alignment horizontal="center" vertical="center" shrinkToFit="1"/>
      <protection locked="0"/>
    </xf>
    <xf numFmtId="0" fontId="10" fillId="0" borderId="1" xfId="0" applyFont="1" applyFill="1" applyBorder="1" applyAlignment="1" applyProtection="1">
      <alignment horizontal="center" vertical="center" shrinkToFit="1"/>
      <protection locked="0"/>
    </xf>
    <xf numFmtId="0" fontId="10" fillId="0" borderId="14" xfId="0" applyFont="1" applyFill="1" applyBorder="1" applyAlignment="1" applyProtection="1">
      <alignment horizontal="center" vertical="center" shrinkToFit="1"/>
      <protection locked="0"/>
    </xf>
    <xf numFmtId="0" fontId="9" fillId="2" borderId="7" xfId="0" applyFont="1" applyFill="1" applyBorder="1" applyAlignment="1" applyProtection="1">
      <alignment vertical="center" shrinkToFit="1"/>
    </xf>
    <xf numFmtId="0" fontId="10" fillId="0" borderId="7" xfId="0" applyFont="1" applyFill="1" applyBorder="1" applyAlignment="1" applyProtection="1">
      <alignment vertical="center" shrinkToFit="1"/>
      <protection locked="0"/>
    </xf>
    <xf numFmtId="0" fontId="10" fillId="0" borderId="11" xfId="0" applyFont="1" applyFill="1" applyBorder="1" applyAlignment="1" applyProtection="1">
      <alignment horizontal="left" vertical="center" shrinkToFit="1"/>
      <protection locked="0"/>
    </xf>
    <xf numFmtId="0" fontId="10" fillId="2" borderId="11" xfId="0" applyFont="1" applyFill="1" applyBorder="1" applyAlignment="1" applyProtection="1">
      <alignment horizontal="center" vertical="center" shrinkToFit="1"/>
    </xf>
    <xf numFmtId="0" fontId="10" fillId="0" borderId="12" xfId="0" applyFont="1" applyFill="1" applyBorder="1" applyAlignment="1" applyProtection="1">
      <alignment horizontal="left" vertical="center" shrinkToFit="1"/>
      <protection locked="0"/>
    </xf>
    <xf numFmtId="0" fontId="10" fillId="0" borderId="13" xfId="0" applyFont="1" applyFill="1" applyBorder="1" applyAlignment="1" applyProtection="1">
      <alignment horizontal="left" vertical="center" shrinkToFit="1"/>
      <protection locked="0"/>
    </xf>
    <xf numFmtId="0" fontId="10" fillId="2" borderId="17" xfId="0" applyFont="1" applyFill="1" applyBorder="1" applyAlignment="1" applyProtection="1">
      <alignment horizontal="center" vertical="center" shrinkToFit="1"/>
    </xf>
    <xf numFmtId="0" fontId="10" fillId="2" borderId="18" xfId="0" applyFont="1" applyFill="1" applyBorder="1" applyAlignment="1" applyProtection="1">
      <alignment horizontal="center" vertical="center" shrinkToFit="1"/>
    </xf>
    <xf numFmtId="0" fontId="10" fillId="2" borderId="19" xfId="0" applyFont="1" applyFill="1" applyBorder="1" applyAlignment="1" applyProtection="1">
      <alignment horizontal="center" vertical="center" shrinkToFit="1"/>
    </xf>
    <xf numFmtId="0" fontId="10" fillId="2" borderId="20" xfId="0" applyFont="1" applyFill="1" applyBorder="1" applyAlignment="1" applyProtection="1">
      <alignment horizontal="center" vertical="center" shrinkToFit="1"/>
    </xf>
    <xf numFmtId="0" fontId="20" fillId="2" borderId="3" xfId="2" applyFont="1" applyFill="1" applyBorder="1" applyAlignment="1" applyProtection="1">
      <alignment vertical="center" shrinkToFit="1"/>
    </xf>
    <xf numFmtId="0" fontId="21" fillId="2" borderId="3" xfId="2" applyFont="1" applyFill="1" applyBorder="1" applyAlignment="1" applyProtection="1">
      <alignment vertical="center" shrinkToFit="1"/>
    </xf>
    <xf numFmtId="0" fontId="10" fillId="0" borderId="3" xfId="0" applyFont="1" applyFill="1" applyBorder="1" applyAlignment="1" applyProtection="1">
      <alignment horizontal="left" vertical="center" shrinkToFit="1"/>
      <protection locked="0"/>
    </xf>
    <xf numFmtId="0" fontId="10" fillId="0" borderId="4" xfId="0" applyFont="1" applyFill="1" applyBorder="1" applyAlignment="1" applyProtection="1">
      <alignment horizontal="left" vertical="center" shrinkToFit="1"/>
      <protection locked="0"/>
    </xf>
    <xf numFmtId="0" fontId="10" fillId="2" borderId="7" xfId="0" applyFont="1" applyFill="1" applyBorder="1" applyAlignment="1" applyProtection="1">
      <alignment horizontal="center" vertical="center" wrapText="1"/>
    </xf>
    <xf numFmtId="0" fontId="10" fillId="2" borderId="11" xfId="0" applyFont="1" applyFill="1" applyBorder="1" applyAlignment="1" applyProtection="1">
      <alignment vertical="center" shrinkToFit="1"/>
    </xf>
    <xf numFmtId="0" fontId="10" fillId="2" borderId="7" xfId="0" applyFont="1" applyFill="1" applyBorder="1" applyAlignment="1" applyProtection="1">
      <alignment vertical="center" shrinkToFit="1"/>
    </xf>
    <xf numFmtId="0" fontId="20" fillId="0" borderId="11" xfId="2" applyFont="1" applyFill="1" applyBorder="1" applyAlignment="1" applyProtection="1">
      <alignment vertical="center" shrinkToFit="1"/>
    </xf>
    <xf numFmtId="0" fontId="21" fillId="0" borderId="11" xfId="2" applyFont="1" applyFill="1" applyBorder="1" applyAlignment="1" applyProtection="1">
      <alignment vertical="center" shrinkToFit="1"/>
    </xf>
    <xf numFmtId="0" fontId="10" fillId="0" borderId="11" xfId="0" applyFont="1" applyFill="1" applyBorder="1" applyAlignment="1" applyProtection="1">
      <alignment horizontal="left" vertical="center" wrapText="1" shrinkToFit="1"/>
      <protection locked="0"/>
    </xf>
    <xf numFmtId="0" fontId="53" fillId="15" borderId="0" xfId="0" applyFont="1" applyFill="1" applyAlignment="1" applyProtection="1">
      <alignment horizontal="center" vertical="center"/>
    </xf>
    <xf numFmtId="0" fontId="5" fillId="0" borderId="0" xfId="0" applyFont="1" applyFill="1" applyAlignment="1" applyProtection="1">
      <alignment horizontal="left" vertical="center"/>
    </xf>
    <xf numFmtId="0" fontId="20" fillId="2" borderId="2" xfId="2" applyFont="1" applyFill="1" applyBorder="1" applyAlignment="1" applyProtection="1">
      <alignment horizontal="center" vertical="center" wrapText="1"/>
    </xf>
    <xf numFmtId="0" fontId="21" fillId="2" borderId="3" xfId="2" applyFont="1" applyFill="1" applyBorder="1" applyAlignment="1" applyProtection="1">
      <alignment horizontal="center" vertical="center" wrapText="1"/>
    </xf>
    <xf numFmtId="0" fontId="21" fillId="2" borderId="6" xfId="2" applyFont="1" applyFill="1" applyBorder="1" applyAlignment="1" applyProtection="1">
      <alignment horizontal="center" vertical="center" wrapText="1"/>
    </xf>
    <xf numFmtId="0" fontId="21" fillId="2" borderId="7" xfId="2" applyFont="1" applyFill="1" applyBorder="1" applyAlignment="1" applyProtection="1">
      <alignment horizontal="center" vertical="center" wrapText="1"/>
    </xf>
    <xf numFmtId="0" fontId="21" fillId="2" borderId="10" xfId="2" applyFont="1" applyFill="1" applyBorder="1" applyAlignment="1" applyProtection="1">
      <alignment horizontal="center" vertical="center" wrapText="1"/>
    </xf>
    <xf numFmtId="0" fontId="21" fillId="2" borderId="11" xfId="2" applyFont="1" applyFill="1" applyBorder="1" applyAlignment="1" applyProtection="1">
      <alignment horizontal="center" vertical="center" wrapText="1"/>
    </xf>
    <xf numFmtId="0" fontId="10" fillId="2" borderId="3" xfId="0" applyFont="1" applyFill="1" applyBorder="1" applyAlignment="1" applyProtection="1">
      <alignment vertical="center" shrinkToFit="1"/>
    </xf>
    <xf numFmtId="0" fontId="10" fillId="2" borderId="11" xfId="0" applyFont="1" applyFill="1" applyBorder="1" applyAlignment="1" applyProtection="1">
      <alignment horizontal="center" vertical="center" wrapText="1"/>
    </xf>
    <xf numFmtId="0" fontId="10" fillId="0" borderId="23" xfId="0" applyFont="1" applyFill="1" applyBorder="1" applyAlignment="1" applyProtection="1">
      <alignment horizontal="left" vertical="center" shrinkToFit="1"/>
      <protection locked="0"/>
    </xf>
    <xf numFmtId="0" fontId="10" fillId="0" borderId="21" xfId="0" applyFont="1" applyFill="1" applyBorder="1" applyAlignment="1" applyProtection="1">
      <alignment horizontal="left" vertical="center" shrinkToFit="1"/>
      <protection locked="0"/>
    </xf>
    <xf numFmtId="0" fontId="10" fillId="0" borderId="15" xfId="0" applyFont="1" applyFill="1" applyBorder="1" applyAlignment="1" applyProtection="1">
      <alignment horizontal="left" vertical="center" shrinkToFit="1"/>
      <protection locked="0"/>
    </xf>
    <xf numFmtId="0" fontId="10" fillId="0" borderId="1" xfId="0" applyFont="1" applyFill="1" applyBorder="1" applyAlignment="1" applyProtection="1">
      <alignment horizontal="left" vertical="center" shrinkToFit="1"/>
      <protection locked="0"/>
    </xf>
    <xf numFmtId="0" fontId="10" fillId="0" borderId="21" xfId="0" applyFont="1" applyFill="1" applyBorder="1" applyAlignment="1" applyProtection="1">
      <alignment horizontal="center" vertical="center" shrinkToFit="1"/>
    </xf>
    <xf numFmtId="0" fontId="10" fillId="0" borderId="1" xfId="0" applyFont="1" applyFill="1" applyBorder="1" applyAlignment="1" applyProtection="1">
      <alignment horizontal="center" vertical="center" shrinkToFit="1"/>
    </xf>
    <xf numFmtId="0" fontId="21" fillId="2" borderId="2" xfId="2" applyFont="1" applyFill="1" applyBorder="1" applyAlignment="1" applyProtection="1">
      <alignment horizontal="center" vertical="center" wrapText="1"/>
    </xf>
    <xf numFmtId="0" fontId="9" fillId="2" borderId="3" xfId="0" applyFont="1" applyFill="1" applyBorder="1" applyAlignment="1" applyProtection="1">
      <alignment vertical="center" shrinkToFit="1"/>
    </xf>
    <xf numFmtId="0" fontId="10" fillId="2" borderId="8" xfId="0" applyFont="1" applyFill="1" applyBorder="1" applyAlignment="1" applyProtection="1">
      <alignment horizontal="distributed" vertical="center"/>
    </xf>
    <xf numFmtId="0" fontId="10" fillId="2" borderId="9" xfId="0" applyFont="1" applyFill="1" applyBorder="1" applyAlignment="1" applyProtection="1">
      <alignment horizontal="distributed" vertical="center"/>
    </xf>
    <xf numFmtId="0" fontId="10" fillId="2" borderId="8" xfId="0" applyNumberFormat="1" applyFont="1" applyFill="1" applyBorder="1" applyAlignment="1" applyProtection="1">
      <alignment vertical="center" shrinkToFit="1"/>
    </xf>
    <xf numFmtId="0" fontId="10" fillId="2" borderId="9" xfId="0" applyNumberFormat="1" applyFont="1" applyFill="1" applyBorder="1" applyAlignment="1" applyProtection="1">
      <alignment vertical="center" shrinkToFit="1"/>
    </xf>
    <xf numFmtId="0" fontId="10" fillId="2" borderId="8" xfId="0" quotePrefix="1" applyNumberFormat="1" applyFont="1" applyFill="1" applyBorder="1" applyAlignment="1" applyProtection="1">
      <alignment vertical="center" shrinkToFit="1"/>
    </xf>
    <xf numFmtId="0" fontId="10" fillId="2" borderId="9" xfId="0" quotePrefix="1" applyNumberFormat="1" applyFont="1" applyFill="1" applyBorder="1" applyAlignment="1" applyProtection="1">
      <alignment vertical="center" shrinkToFit="1"/>
    </xf>
    <xf numFmtId="0" fontId="8" fillId="0" borderId="1" xfId="0" applyFont="1" applyFill="1" applyBorder="1" applyAlignment="1" applyProtection="1">
      <alignment horizontal="left"/>
    </xf>
    <xf numFmtId="0" fontId="7" fillId="2" borderId="2" xfId="0" applyFont="1" applyFill="1" applyBorder="1" applyAlignment="1" applyProtection="1">
      <alignment horizontal="distributed" vertical="center"/>
    </xf>
    <xf numFmtId="0" fontId="7" fillId="2" borderId="3" xfId="0" applyFont="1" applyFill="1" applyBorder="1" applyAlignment="1" applyProtection="1">
      <alignment horizontal="distributed" vertical="center"/>
    </xf>
    <xf numFmtId="0" fontId="9" fillId="2" borderId="7" xfId="0" applyFont="1" applyFill="1" applyBorder="1" applyAlignment="1" applyProtection="1">
      <alignment horizontal="distributed" vertical="center"/>
    </xf>
    <xf numFmtId="0" fontId="10" fillId="2" borderId="8" xfId="0" applyFont="1" applyFill="1" applyBorder="1" applyAlignment="1" applyProtection="1">
      <alignment horizontal="left" vertical="center" shrinkToFit="1"/>
    </xf>
    <xf numFmtId="0" fontId="10" fillId="2" borderId="6" xfId="0" applyFont="1" applyFill="1" applyBorder="1" applyAlignment="1" applyProtection="1">
      <alignment horizontal="left" vertical="center" shrinkToFit="1"/>
    </xf>
    <xf numFmtId="0" fontId="10" fillId="2" borderId="8" xfId="0" applyFont="1" applyFill="1" applyBorder="1" applyAlignment="1" applyProtection="1">
      <alignment horizontal="center" vertical="center"/>
    </xf>
    <xf numFmtId="0" fontId="10" fillId="2" borderId="9" xfId="0" applyFont="1" applyFill="1" applyBorder="1" applyAlignment="1" applyProtection="1">
      <alignment horizontal="center" vertical="center"/>
    </xf>
    <xf numFmtId="0" fontId="8" fillId="2" borderId="4" xfId="0" applyFont="1" applyFill="1" applyBorder="1" applyAlignment="1" applyProtection="1">
      <alignment horizontal="left" vertical="center" shrinkToFit="1"/>
    </xf>
    <xf numFmtId="0" fontId="8" fillId="2" borderId="5" xfId="0" applyFont="1" applyFill="1" applyBorder="1" applyAlignment="1" applyProtection="1">
      <alignment horizontal="left" vertical="center" shrinkToFit="1"/>
    </xf>
    <xf numFmtId="0" fontId="9" fillId="2" borderId="8" xfId="0" applyFont="1" applyFill="1" applyBorder="1" applyAlignment="1" applyProtection="1">
      <alignment horizontal="center" vertical="center"/>
    </xf>
    <xf numFmtId="0" fontId="9" fillId="2" borderId="9" xfId="0" applyFont="1" applyFill="1" applyBorder="1" applyAlignment="1" applyProtection="1">
      <alignment horizontal="center" vertical="center"/>
    </xf>
    <xf numFmtId="0" fontId="9" fillId="2" borderId="6" xfId="0" applyFont="1" applyFill="1" applyBorder="1" applyAlignment="1" applyProtection="1">
      <alignment horizontal="center" vertical="center"/>
    </xf>
    <xf numFmtId="0" fontId="10" fillId="2" borderId="8" xfId="0" quotePrefix="1" applyNumberFormat="1" applyFont="1" applyFill="1" applyBorder="1" applyAlignment="1" applyProtection="1">
      <alignment horizontal="right" vertical="center" shrinkToFit="1"/>
    </xf>
    <xf numFmtId="0" fontId="10" fillId="2" borderId="9" xfId="0" quotePrefix="1" applyNumberFormat="1" applyFont="1" applyFill="1" applyBorder="1" applyAlignment="1" applyProtection="1">
      <alignment horizontal="right" vertical="center" shrinkToFit="1"/>
    </xf>
    <xf numFmtId="0" fontId="9" fillId="2" borderId="9" xfId="0" applyFont="1" applyFill="1" applyBorder="1" applyAlignment="1" applyProtection="1">
      <alignment horizontal="right" vertical="center"/>
    </xf>
    <xf numFmtId="0" fontId="10" fillId="2" borderId="9" xfId="0" applyFont="1" applyFill="1" applyBorder="1" applyAlignment="1" applyProtection="1">
      <alignment horizontal="right" vertical="center"/>
    </xf>
    <xf numFmtId="0" fontId="10" fillId="2" borderId="9" xfId="0" quotePrefix="1" applyNumberFormat="1" applyFont="1" applyFill="1" applyBorder="1" applyAlignment="1" applyProtection="1">
      <alignment horizontal="left" vertical="center" shrinkToFit="1"/>
    </xf>
    <xf numFmtId="0" fontId="10" fillId="2" borderId="6" xfId="0" quotePrefix="1" applyNumberFormat="1" applyFont="1" applyFill="1" applyBorder="1" applyAlignment="1" applyProtection="1">
      <alignment horizontal="left" vertical="center" shrinkToFit="1"/>
    </xf>
    <xf numFmtId="0" fontId="9" fillId="2" borderId="10" xfId="0" applyFont="1" applyFill="1" applyBorder="1" applyAlignment="1" applyProtection="1">
      <alignment horizontal="distributed" vertical="center"/>
    </xf>
    <xf numFmtId="0" fontId="9" fillId="2" borderId="11" xfId="0" applyFont="1" applyFill="1" applyBorder="1" applyAlignment="1" applyProtection="1">
      <alignment horizontal="distributed" vertical="center"/>
    </xf>
    <xf numFmtId="0" fontId="9" fillId="2" borderId="11" xfId="0" applyFont="1" applyFill="1" applyBorder="1" applyAlignment="1" applyProtection="1">
      <alignment horizontal="left" vertical="center" shrinkToFit="1"/>
    </xf>
    <xf numFmtId="0" fontId="10" fillId="2" borderId="2" xfId="0" applyFont="1" applyFill="1" applyBorder="1" applyAlignment="1" applyProtection="1">
      <alignment horizontal="center" vertical="center" shrinkToFit="1"/>
    </xf>
    <xf numFmtId="0" fontId="10" fillId="2" borderId="3" xfId="0" applyFont="1" applyFill="1" applyBorder="1" applyAlignment="1" applyProtection="1">
      <alignment horizontal="center" vertical="center" shrinkToFit="1"/>
    </xf>
    <xf numFmtId="0" fontId="10" fillId="2" borderId="6" xfId="0" applyFont="1" applyFill="1" applyBorder="1" applyAlignment="1" applyProtection="1">
      <alignment horizontal="center" vertical="center" shrinkToFit="1"/>
    </xf>
    <xf numFmtId="0" fontId="10" fillId="0" borderId="3" xfId="0" applyFont="1" applyFill="1" applyBorder="1" applyAlignment="1" applyProtection="1">
      <alignment horizontal="left" vertical="center" shrinkToFit="1"/>
    </xf>
    <xf numFmtId="0" fontId="10" fillId="0" borderId="4" xfId="0" applyFont="1" applyFill="1" applyBorder="1" applyAlignment="1" applyProtection="1">
      <alignment horizontal="left" vertical="center" shrinkToFit="1"/>
    </xf>
    <xf numFmtId="0" fontId="10" fillId="0" borderId="7" xfId="0" applyFont="1" applyFill="1" applyBorder="1" applyAlignment="1" applyProtection="1">
      <alignment vertical="center" shrinkToFit="1"/>
    </xf>
    <xf numFmtId="0" fontId="10" fillId="0" borderId="7" xfId="0" applyFont="1" applyFill="1" applyBorder="1" applyAlignment="1" applyProtection="1">
      <alignment horizontal="left" vertical="center" shrinkToFit="1"/>
    </xf>
    <xf numFmtId="0" fontId="9" fillId="2" borderId="11" xfId="0" applyFont="1" applyFill="1" applyBorder="1" applyAlignment="1" applyProtection="1">
      <alignment horizontal="distributed" vertical="center" shrinkToFit="1"/>
    </xf>
    <xf numFmtId="0" fontId="9" fillId="2" borderId="11" xfId="0" applyFont="1" applyFill="1" applyBorder="1" applyAlignment="1" applyProtection="1">
      <alignment horizontal="right" vertical="center" shrinkToFit="1"/>
    </xf>
    <xf numFmtId="0" fontId="9" fillId="2" borderId="12" xfId="0" applyFont="1" applyFill="1" applyBorder="1" applyAlignment="1" applyProtection="1">
      <alignment horizontal="right" vertical="center" shrinkToFit="1"/>
    </xf>
    <xf numFmtId="0" fontId="10" fillId="0" borderId="12" xfId="0" applyFont="1" applyFill="1" applyBorder="1" applyAlignment="1" applyProtection="1">
      <alignment horizontal="left" vertical="center" shrinkToFit="1"/>
    </xf>
    <xf numFmtId="0" fontId="10" fillId="0" borderId="13" xfId="0" applyFont="1" applyFill="1" applyBorder="1" applyAlignment="1" applyProtection="1">
      <alignment horizontal="left" vertical="center" shrinkToFit="1"/>
    </xf>
    <xf numFmtId="0" fontId="10" fillId="0" borderId="10" xfId="0" applyFont="1" applyFill="1" applyBorder="1" applyAlignment="1" applyProtection="1">
      <alignment horizontal="left" vertical="center" shrinkToFit="1"/>
    </xf>
    <xf numFmtId="0" fontId="8" fillId="0" borderId="0" xfId="0" applyFont="1" applyFill="1" applyBorder="1" applyAlignment="1" applyProtection="1">
      <alignment horizontal="left" vertical="center"/>
    </xf>
    <xf numFmtId="0" fontId="10" fillId="0" borderId="23" xfId="0" applyFont="1" applyFill="1" applyBorder="1" applyAlignment="1" applyProtection="1">
      <alignment horizontal="left" vertical="center" wrapText="1" shrinkToFit="1"/>
    </xf>
    <xf numFmtId="0" fontId="10" fillId="0" borderId="21" xfId="0" applyFont="1" applyFill="1" applyBorder="1" applyAlignment="1" applyProtection="1">
      <alignment horizontal="left" vertical="center" wrapText="1" shrinkToFit="1"/>
    </xf>
    <xf numFmtId="0" fontId="10" fillId="0" borderId="15" xfId="0" applyFont="1" applyFill="1" applyBorder="1" applyAlignment="1" applyProtection="1">
      <alignment horizontal="left" vertical="center" wrapText="1" shrinkToFit="1"/>
    </xf>
    <xf numFmtId="0" fontId="10" fillId="0" borderId="1" xfId="0" applyFont="1" applyFill="1" applyBorder="1" applyAlignment="1" applyProtection="1">
      <alignment horizontal="left" vertical="center" wrapText="1" shrinkToFit="1"/>
    </xf>
    <xf numFmtId="0" fontId="10" fillId="0" borderId="11" xfId="0" applyFont="1" applyFill="1" applyBorder="1" applyAlignment="1" applyProtection="1">
      <alignment horizontal="left" vertical="center" shrinkToFit="1"/>
    </xf>
    <xf numFmtId="0" fontId="0" fillId="0" borderId="0" xfId="0" applyFill="1" applyAlignment="1" applyProtection="1">
      <alignment horizontal="center" vertical="center"/>
    </xf>
    <xf numFmtId="0" fontId="7" fillId="0" borderId="0" xfId="0" applyFont="1" applyFill="1" applyBorder="1" applyAlignment="1" applyProtection="1">
      <alignment horizontal="right" vertical="center"/>
    </xf>
    <xf numFmtId="0" fontId="8" fillId="0" borderId="0" xfId="0" applyFont="1" applyFill="1" applyBorder="1" applyAlignment="1" applyProtection="1">
      <alignment horizontal="right" vertical="center"/>
    </xf>
    <xf numFmtId="182" fontId="13" fillId="0" borderId="0" xfId="0" applyNumberFormat="1" applyFont="1" applyBorder="1" applyAlignment="1" applyProtection="1">
      <alignment horizontal="center" vertical="center"/>
    </xf>
    <xf numFmtId="0" fontId="6" fillId="0" borderId="1" xfId="0" applyFont="1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 shrinkToFit="1"/>
    </xf>
    <xf numFmtId="0" fontId="8" fillId="0" borderId="1" xfId="0" applyFont="1" applyFill="1" applyBorder="1" applyAlignment="1" applyProtection="1">
      <alignment horizontal="left" vertical="center"/>
    </xf>
    <xf numFmtId="0" fontId="9" fillId="2" borderId="16" xfId="0" applyFont="1" applyFill="1" applyBorder="1" applyAlignment="1" applyProtection="1">
      <alignment horizontal="left" vertical="top" wrapText="1"/>
    </xf>
    <xf numFmtId="0" fontId="10" fillId="2" borderId="10" xfId="0" applyFont="1" applyFill="1" applyBorder="1" applyAlignment="1" applyProtection="1">
      <alignment horizontal="center" vertical="center" shrinkToFit="1"/>
    </xf>
    <xf numFmtId="0" fontId="10" fillId="2" borderId="12" xfId="0" applyFont="1" applyFill="1" applyBorder="1" applyAlignment="1" applyProtection="1">
      <alignment horizontal="center" vertical="center" shrinkToFit="1"/>
    </xf>
    <xf numFmtId="0" fontId="21" fillId="0" borderId="0" xfId="2" applyFont="1" applyFill="1" applyBorder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center"/>
    </xf>
    <xf numFmtId="0" fontId="10" fillId="0" borderId="17" xfId="0" applyFont="1" applyFill="1" applyBorder="1" applyAlignment="1" applyProtection="1">
      <alignment horizontal="center" vertical="center"/>
    </xf>
    <xf numFmtId="0" fontId="8" fillId="0" borderId="0" xfId="0" applyFont="1" applyFill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 vertical="center" shrinkToFit="1"/>
    </xf>
    <xf numFmtId="0" fontId="8" fillId="0" borderId="0" xfId="0" applyFont="1" applyFill="1" applyBorder="1" applyAlignment="1" applyProtection="1">
      <alignment horizontal="left" vertical="center" shrinkToFit="1"/>
    </xf>
    <xf numFmtId="0" fontId="11" fillId="2" borderId="0" xfId="0" applyFont="1" applyFill="1" applyAlignment="1" applyProtection="1">
      <alignment horizontal="left" vertical="center"/>
    </xf>
    <xf numFmtId="0" fontId="5" fillId="2" borderId="0" xfId="0" applyFont="1" applyFill="1" applyAlignment="1" applyProtection="1">
      <alignment horizontal="left" vertical="center"/>
    </xf>
    <xf numFmtId="0" fontId="8" fillId="2" borderId="3" xfId="0" applyFont="1" applyFill="1" applyBorder="1" applyAlignment="1" applyProtection="1">
      <alignment horizontal="distributed" vertical="center"/>
    </xf>
    <xf numFmtId="0" fontId="6" fillId="2" borderId="5" xfId="0" quotePrefix="1" applyFont="1" applyFill="1" applyBorder="1" applyAlignment="1" applyProtection="1">
      <alignment horizontal="center" vertical="center" shrinkToFit="1"/>
    </xf>
    <xf numFmtId="0" fontId="52" fillId="2" borderId="4" xfId="0" quotePrefix="1" applyFont="1" applyFill="1" applyBorder="1" applyAlignment="1" applyProtection="1">
      <alignment horizontal="left" vertical="center" shrinkToFit="1"/>
    </xf>
    <xf numFmtId="0" fontId="52" fillId="2" borderId="5" xfId="0" quotePrefix="1" applyFont="1" applyFill="1" applyBorder="1" applyAlignment="1" applyProtection="1">
      <alignment horizontal="left" vertical="center" shrinkToFit="1"/>
    </xf>
    <xf numFmtId="183" fontId="45" fillId="0" borderId="5" xfId="0" quotePrefix="1" applyNumberFormat="1" applyFont="1" applyFill="1" applyBorder="1" applyAlignment="1" applyProtection="1">
      <alignment horizontal="right" vertical="center" shrinkToFit="1"/>
      <protection locked="0"/>
    </xf>
    <xf numFmtId="0" fontId="9" fillId="2" borderId="12" xfId="0" applyFont="1" applyFill="1" applyBorder="1" applyAlignment="1" applyProtection="1">
      <alignment horizontal="distributed" vertical="center" shrinkToFit="1"/>
    </xf>
    <xf numFmtId="0" fontId="9" fillId="2" borderId="13" xfId="0" applyFont="1" applyFill="1" applyBorder="1" applyAlignment="1" applyProtection="1">
      <alignment horizontal="distributed" vertical="center" shrinkToFit="1"/>
    </xf>
    <xf numFmtId="0" fontId="9" fillId="2" borderId="10" xfId="0" applyFont="1" applyFill="1" applyBorder="1" applyAlignment="1" applyProtection="1">
      <alignment horizontal="distributed" vertical="center" shrinkToFit="1"/>
    </xf>
    <xf numFmtId="0" fontId="7" fillId="2" borderId="22" xfId="0" applyFont="1" applyFill="1" applyBorder="1" applyAlignment="1" applyProtection="1">
      <alignment horizontal="distributed" vertical="center"/>
    </xf>
    <xf numFmtId="0" fontId="7" fillId="0" borderId="75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9" fillId="0" borderId="9" xfId="0" applyFont="1" applyFill="1" applyBorder="1" applyAlignment="1" applyProtection="1">
      <alignment horizontal="left" vertical="center" shrinkToFit="1"/>
    </xf>
    <xf numFmtId="0" fontId="9" fillId="0" borderId="9" xfId="0" applyFont="1" applyFill="1" applyBorder="1" applyAlignment="1" applyProtection="1">
      <alignment horizontal="center" vertical="center" shrinkToFit="1"/>
    </xf>
    <xf numFmtId="0" fontId="9" fillId="0" borderId="9" xfId="0" applyFont="1" applyFill="1" applyBorder="1" applyAlignment="1" applyProtection="1">
      <alignment horizontal="left" vertical="center" shrinkToFit="1"/>
      <protection locked="0"/>
    </xf>
    <xf numFmtId="0" fontId="33" fillId="2" borderId="8" xfId="0" applyFont="1" applyFill="1" applyBorder="1" applyAlignment="1" applyProtection="1">
      <alignment horizontal="center" vertical="center" wrapText="1"/>
    </xf>
    <xf numFmtId="0" fontId="33" fillId="2" borderId="9" xfId="0" applyFont="1" applyFill="1" applyBorder="1" applyAlignment="1" applyProtection="1">
      <alignment horizontal="center" vertical="center" wrapText="1"/>
    </xf>
    <xf numFmtId="0" fontId="33" fillId="2" borderId="6" xfId="0" applyFont="1" applyFill="1" applyBorder="1" applyAlignment="1" applyProtection="1">
      <alignment horizontal="center" vertical="center" wrapText="1"/>
    </xf>
    <xf numFmtId="0" fontId="10" fillId="0" borderId="9" xfId="0" applyFont="1" applyFill="1" applyBorder="1" applyAlignment="1" applyProtection="1">
      <alignment horizontal="left" vertical="center" shrinkToFit="1"/>
    </xf>
    <xf numFmtId="0" fontId="9" fillId="2" borderId="23" xfId="0" applyFont="1" applyFill="1" applyBorder="1" applyAlignment="1" applyProtection="1">
      <alignment horizontal="center" vertical="center" shrinkToFit="1"/>
    </xf>
    <xf numFmtId="0" fontId="9" fillId="2" borderId="21" xfId="0" applyFont="1" applyFill="1" applyBorder="1" applyAlignment="1" applyProtection="1">
      <alignment horizontal="center" vertical="center" shrinkToFit="1"/>
    </xf>
    <xf numFmtId="0" fontId="9" fillId="2" borderId="22" xfId="0" applyFont="1" applyFill="1" applyBorder="1" applyAlignment="1" applyProtection="1">
      <alignment horizontal="center" vertical="center" shrinkToFit="1"/>
    </xf>
    <xf numFmtId="0" fontId="9" fillId="2" borderId="26" xfId="0" applyFont="1" applyFill="1" applyBorder="1" applyAlignment="1" applyProtection="1">
      <alignment horizontal="center" vertical="center" shrinkToFit="1"/>
    </xf>
    <xf numFmtId="0" fontId="9" fillId="2" borderId="19" xfId="0" applyFont="1" applyFill="1" applyBorder="1" applyAlignment="1" applyProtection="1">
      <alignment horizontal="center" vertical="center" shrinkToFit="1"/>
    </xf>
    <xf numFmtId="0" fontId="9" fillId="2" borderId="20" xfId="0" applyFont="1" applyFill="1" applyBorder="1" applyAlignment="1" applyProtection="1">
      <alignment horizontal="center" vertical="center" shrinkToFit="1"/>
    </xf>
    <xf numFmtId="0" fontId="9" fillId="0" borderId="23" xfId="0" applyFont="1" applyFill="1" applyBorder="1" applyAlignment="1" applyProtection="1">
      <alignment horizontal="center" vertical="center" shrinkToFit="1"/>
    </xf>
    <xf numFmtId="0" fontId="9" fillId="0" borderId="26" xfId="0" applyFont="1" applyFill="1" applyBorder="1" applyAlignment="1" applyProtection="1">
      <alignment horizontal="center" vertical="center" shrinkToFit="1"/>
    </xf>
    <xf numFmtId="177" fontId="30" fillId="0" borderId="21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19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21" xfId="0" applyFont="1" applyFill="1" applyBorder="1" applyAlignment="1" applyProtection="1">
      <alignment horizontal="center" vertical="center" shrinkToFit="1"/>
    </xf>
    <xf numFmtId="0" fontId="9" fillId="0" borderId="19" xfId="0" applyFont="1" applyFill="1" applyBorder="1" applyAlignment="1" applyProtection="1">
      <alignment horizontal="center" vertical="center" shrinkToFit="1"/>
    </xf>
    <xf numFmtId="0" fontId="9" fillId="0" borderId="26" xfId="0" applyFont="1" applyFill="1" applyBorder="1" applyAlignment="1" applyProtection="1">
      <alignment horizontal="left" vertical="center" shrinkToFit="1"/>
    </xf>
    <xf numFmtId="0" fontId="10" fillId="0" borderId="19" xfId="0" applyFont="1" applyFill="1" applyBorder="1" applyAlignment="1" applyProtection="1">
      <alignment horizontal="left" vertical="center" shrinkToFit="1"/>
    </xf>
    <xf numFmtId="0" fontId="10" fillId="0" borderId="19" xfId="0" applyFont="1" applyFill="1" applyBorder="1" applyAlignment="1" applyProtection="1">
      <alignment horizontal="center" vertical="center" shrinkToFit="1"/>
      <protection locked="0"/>
    </xf>
    <xf numFmtId="0" fontId="9" fillId="2" borderId="7" xfId="0" applyFont="1" applyFill="1" applyBorder="1" applyAlignment="1" applyProtection="1">
      <alignment horizontal="center" vertical="center" wrapText="1"/>
    </xf>
    <xf numFmtId="0" fontId="9" fillId="2" borderId="7" xfId="0" applyFont="1" applyFill="1" applyBorder="1" applyAlignment="1" applyProtection="1">
      <alignment horizontal="center" vertical="center"/>
    </xf>
    <xf numFmtId="0" fontId="9" fillId="2" borderId="9" xfId="0" applyFont="1" applyFill="1" applyBorder="1" applyAlignment="1" applyProtection="1">
      <alignment horizontal="left" vertical="center" shrinkToFit="1"/>
    </xf>
    <xf numFmtId="0" fontId="14" fillId="0" borderId="21" xfId="0" applyFont="1" applyFill="1" applyBorder="1" applyAlignment="1" applyProtection="1">
      <alignment horizontal="left" vertical="center" shrinkToFit="1"/>
    </xf>
    <xf numFmtId="0" fontId="14" fillId="0" borderId="19" xfId="0" applyFont="1" applyFill="1" applyBorder="1" applyAlignment="1" applyProtection="1">
      <alignment horizontal="left" vertical="center" shrinkToFit="1"/>
    </xf>
    <xf numFmtId="0" fontId="14" fillId="0" borderId="19" xfId="0" applyFont="1" applyFill="1" applyBorder="1" applyAlignment="1" applyProtection="1">
      <alignment horizontal="left" vertical="center" shrinkToFit="1"/>
      <protection locked="0"/>
    </xf>
    <xf numFmtId="0" fontId="14" fillId="2" borderId="8" xfId="0" applyFont="1" applyFill="1" applyBorder="1" applyAlignment="1" applyProtection="1">
      <alignment horizontal="center" vertical="center"/>
    </xf>
    <xf numFmtId="0" fontId="14" fillId="2" borderId="9" xfId="0" applyFont="1" applyFill="1" applyBorder="1" applyAlignment="1" applyProtection="1">
      <alignment horizontal="center" vertical="center"/>
    </xf>
    <xf numFmtId="0" fontId="14" fillId="2" borderId="6" xfId="0" applyFont="1" applyFill="1" applyBorder="1" applyAlignment="1" applyProtection="1">
      <alignment horizontal="center" vertical="center"/>
    </xf>
    <xf numFmtId="0" fontId="14" fillId="0" borderId="19" xfId="0" applyFont="1" applyBorder="1" applyAlignment="1" applyProtection="1">
      <alignment horizontal="left" vertical="center"/>
      <protection locked="0"/>
    </xf>
    <xf numFmtId="0" fontId="21" fillId="2" borderId="8" xfId="0" applyFont="1" applyFill="1" applyBorder="1" applyAlignment="1" applyProtection="1">
      <alignment horizontal="center" vertical="center" shrinkToFit="1"/>
    </xf>
    <xf numFmtId="0" fontId="21" fillId="2" borderId="9" xfId="0" applyFont="1" applyFill="1" applyBorder="1" applyAlignment="1" applyProtection="1">
      <alignment horizontal="center" vertical="center" shrinkToFit="1"/>
    </xf>
    <xf numFmtId="0" fontId="21" fillId="2" borderId="6" xfId="0" applyFont="1" applyFill="1" applyBorder="1" applyAlignment="1" applyProtection="1">
      <alignment horizontal="center" vertical="center" shrinkToFit="1"/>
    </xf>
    <xf numFmtId="0" fontId="14" fillId="0" borderId="9" xfId="0" applyFont="1" applyFill="1" applyBorder="1" applyAlignment="1" applyProtection="1">
      <alignment horizontal="left" vertical="center" shrinkToFit="1"/>
    </xf>
    <xf numFmtId="0" fontId="14" fillId="0" borderId="9" xfId="0" applyFont="1" applyBorder="1" applyAlignment="1" applyProtection="1">
      <alignment horizontal="left" vertical="center"/>
    </xf>
    <xf numFmtId="0" fontId="24" fillId="2" borderId="1" xfId="0" applyFont="1" applyFill="1" applyBorder="1" applyAlignment="1" applyProtection="1">
      <alignment horizontal="left" vertical="center"/>
    </xf>
    <xf numFmtId="0" fontId="7" fillId="0" borderId="0" xfId="0" applyFont="1" applyFill="1" applyBorder="1" applyAlignment="1" applyProtection="1">
      <alignment horizontal="center" vertical="center"/>
    </xf>
    <xf numFmtId="0" fontId="10" fillId="0" borderId="9" xfId="0" applyFont="1" applyBorder="1" applyAlignment="1" applyProtection="1">
      <alignment horizontal="center" vertical="center" shrinkToFit="1"/>
      <protection locked="0"/>
    </xf>
    <xf numFmtId="0" fontId="9" fillId="2" borderId="9" xfId="0" applyFont="1" applyFill="1" applyBorder="1" applyAlignment="1" applyProtection="1">
      <alignment horizontal="right" vertical="center" shrinkToFit="1"/>
    </xf>
    <xf numFmtId="0" fontId="10" fillId="0" borderId="9" xfId="0" applyFont="1" applyBorder="1" applyAlignment="1" applyProtection="1">
      <alignment horizontal="left" vertical="center" shrinkToFit="1"/>
      <protection locked="0"/>
    </xf>
    <xf numFmtId="0" fontId="9" fillId="2" borderId="7" xfId="0" applyFont="1" applyFill="1" applyBorder="1" applyAlignment="1" applyProtection="1">
      <alignment horizontal="center" vertical="center" shrinkToFit="1"/>
    </xf>
    <xf numFmtId="0" fontId="9" fillId="2" borderId="27" xfId="0" applyFont="1" applyFill="1" applyBorder="1" applyAlignment="1" applyProtection="1">
      <alignment horizontal="center" vertical="center"/>
    </xf>
    <xf numFmtId="0" fontId="9" fillId="2" borderId="6" xfId="0" applyFont="1" applyFill="1" applyBorder="1" applyAlignment="1" applyProtection="1">
      <alignment horizontal="center" vertical="center" wrapText="1"/>
    </xf>
    <xf numFmtId="0" fontId="5" fillId="2" borderId="7" xfId="0" applyNumberFormat="1" applyFont="1" applyFill="1" applyBorder="1" applyAlignment="1" applyProtection="1">
      <alignment horizontal="left" vertical="center" wrapText="1"/>
    </xf>
    <xf numFmtId="0" fontId="11" fillId="2" borderId="8" xfId="0" applyNumberFormat="1" applyFont="1" applyFill="1" applyBorder="1" applyAlignment="1" applyProtection="1">
      <alignment horizontal="left" vertical="center" wrapText="1"/>
    </xf>
    <xf numFmtId="0" fontId="9" fillId="0" borderId="17" xfId="0" applyFont="1" applyFill="1" applyBorder="1" applyAlignment="1" applyProtection="1">
      <alignment horizontal="left" vertical="center" shrinkToFit="1"/>
    </xf>
    <xf numFmtId="0" fontId="9" fillId="0" borderId="19" xfId="0" applyFont="1" applyFill="1" applyBorder="1" applyAlignment="1" applyProtection="1">
      <alignment horizontal="left" vertical="center" shrinkToFit="1"/>
    </xf>
    <xf numFmtId="0" fontId="9" fillId="0" borderId="19" xfId="0" applyFont="1" applyFill="1" applyBorder="1" applyAlignment="1" applyProtection="1">
      <alignment horizontal="left" vertical="center" shrinkToFit="1"/>
      <protection locked="0"/>
    </xf>
    <xf numFmtId="0" fontId="9" fillId="0" borderId="74" xfId="0" applyFont="1" applyFill="1" applyBorder="1" applyAlignment="1" applyProtection="1">
      <alignment horizontal="center" vertical="center"/>
    </xf>
    <xf numFmtId="0" fontId="10" fillId="2" borderId="17" xfId="0" applyFont="1" applyFill="1" applyBorder="1" applyAlignment="1" applyProtection="1">
      <alignment horizontal="center" vertical="center" wrapText="1"/>
    </xf>
    <xf numFmtId="0" fontId="10" fillId="2" borderId="18" xfId="0" applyFont="1" applyFill="1" applyBorder="1" applyAlignment="1" applyProtection="1">
      <alignment horizontal="center" vertical="center" wrapText="1"/>
    </xf>
    <xf numFmtId="0" fontId="10" fillId="2" borderId="0" xfId="0" applyFont="1" applyFill="1" applyBorder="1" applyAlignment="1" applyProtection="1">
      <alignment horizontal="center" vertical="center" wrapText="1"/>
    </xf>
    <xf numFmtId="0" fontId="10" fillId="2" borderId="25" xfId="0" applyFont="1" applyFill="1" applyBorder="1" applyAlignment="1" applyProtection="1">
      <alignment horizontal="center" vertical="center" wrapText="1"/>
    </xf>
    <xf numFmtId="0" fontId="10" fillId="2" borderId="1" xfId="0" applyFont="1" applyFill="1" applyBorder="1" applyAlignment="1" applyProtection="1">
      <alignment horizontal="center" vertical="center" wrapText="1"/>
    </xf>
    <xf numFmtId="0" fontId="10" fillId="2" borderId="14" xfId="0" applyFont="1" applyFill="1" applyBorder="1" applyAlignment="1" applyProtection="1">
      <alignment horizontal="center" vertical="center" wrapText="1"/>
    </xf>
    <xf numFmtId="0" fontId="9" fillId="2" borderId="24" xfId="0" applyFont="1" applyFill="1" applyBorder="1" applyAlignment="1" applyProtection="1">
      <alignment horizontal="center" vertical="center" wrapText="1"/>
    </xf>
    <xf numFmtId="0" fontId="9" fillId="2" borderId="17" xfId="0" applyFont="1" applyFill="1" applyBorder="1" applyAlignment="1" applyProtection="1">
      <alignment horizontal="center" vertical="center" wrapText="1"/>
    </xf>
    <xf numFmtId="0" fontId="9" fillId="2" borderId="18" xfId="0" applyFont="1" applyFill="1" applyBorder="1" applyAlignment="1" applyProtection="1">
      <alignment horizontal="center" vertical="center" wrapText="1"/>
    </xf>
    <xf numFmtId="0" fontId="9" fillId="2" borderId="26" xfId="0" applyFont="1" applyFill="1" applyBorder="1" applyAlignment="1" applyProtection="1">
      <alignment horizontal="center" vertical="center" wrapText="1"/>
    </xf>
    <xf numFmtId="0" fontId="9" fillId="2" borderId="19" xfId="0" applyFont="1" applyFill="1" applyBorder="1" applyAlignment="1" applyProtection="1">
      <alignment horizontal="center" vertical="center" wrapText="1"/>
    </xf>
    <xf numFmtId="0" fontId="9" fillId="2" borderId="20" xfId="0" applyFont="1" applyFill="1" applyBorder="1" applyAlignment="1" applyProtection="1">
      <alignment horizontal="center" vertical="center" wrapText="1"/>
    </xf>
    <xf numFmtId="0" fontId="10" fillId="2" borderId="12" xfId="0" applyFont="1" applyFill="1" applyBorder="1" applyAlignment="1" applyProtection="1">
      <alignment horizontal="center" vertical="center" wrapText="1"/>
    </xf>
    <xf numFmtId="0" fontId="10" fillId="2" borderId="13" xfId="0" applyFont="1" applyFill="1" applyBorder="1" applyAlignment="1" applyProtection="1">
      <alignment horizontal="center" vertical="center" wrapText="1"/>
    </xf>
    <xf numFmtId="0" fontId="10" fillId="2" borderId="10" xfId="0" applyFont="1" applyFill="1" applyBorder="1" applyAlignment="1" applyProtection="1">
      <alignment horizontal="center" vertical="center" wrapText="1"/>
    </xf>
    <xf numFmtId="0" fontId="21" fillId="0" borderId="13" xfId="0" applyFont="1" applyFill="1" applyBorder="1" applyAlignment="1" applyProtection="1">
      <alignment horizontal="left" vertical="center" wrapText="1"/>
      <protection locked="0"/>
    </xf>
    <xf numFmtId="0" fontId="9" fillId="2" borderId="8" xfId="0" applyFont="1" applyFill="1" applyBorder="1" applyAlignment="1" applyProtection="1">
      <alignment horizontal="center" vertical="center" shrinkToFit="1"/>
    </xf>
    <xf numFmtId="0" fontId="9" fillId="2" borderId="9" xfId="0" applyFont="1" applyFill="1" applyBorder="1" applyAlignment="1" applyProtection="1">
      <alignment horizontal="center" vertical="center" shrinkToFit="1"/>
    </xf>
    <xf numFmtId="0" fontId="9" fillId="2" borderId="6" xfId="0" applyFont="1" applyFill="1" applyBorder="1" applyAlignment="1" applyProtection="1">
      <alignment horizontal="center" vertical="center" shrinkToFit="1"/>
    </xf>
    <xf numFmtId="0" fontId="10" fillId="0" borderId="8" xfId="0" applyFont="1" applyFill="1" applyBorder="1" applyAlignment="1" applyProtection="1">
      <alignment vertical="center" shrinkToFit="1"/>
      <protection locked="0"/>
    </xf>
    <xf numFmtId="0" fontId="10" fillId="0" borderId="9" xfId="0" applyFont="1" applyFill="1" applyBorder="1" applyAlignment="1" applyProtection="1">
      <alignment vertical="center" shrinkToFit="1"/>
      <protection locked="0"/>
    </xf>
    <xf numFmtId="0" fontId="9" fillId="2" borderId="11" xfId="0" applyFont="1" applyFill="1" applyBorder="1" applyAlignment="1" applyProtection="1">
      <alignment horizontal="center" vertical="center"/>
    </xf>
    <xf numFmtId="178" fontId="9" fillId="2" borderId="7" xfId="0" applyNumberFormat="1" applyFont="1" applyFill="1" applyBorder="1" applyAlignment="1" applyProtection="1">
      <alignment horizontal="center" vertical="center"/>
    </xf>
    <xf numFmtId="176" fontId="9" fillId="2" borderId="8" xfId="0" applyNumberFormat="1" applyFont="1" applyFill="1" applyBorder="1" applyAlignment="1" applyProtection="1">
      <alignment horizontal="left" vertical="center" shrinkToFit="1"/>
    </xf>
    <xf numFmtId="176" fontId="9" fillId="2" borderId="9" xfId="0" applyNumberFormat="1" applyFont="1" applyFill="1" applyBorder="1" applyAlignment="1" applyProtection="1">
      <alignment horizontal="left" vertical="center" shrinkToFit="1"/>
    </xf>
    <xf numFmtId="176" fontId="9" fillId="2" borderId="6" xfId="0" applyNumberFormat="1" applyFont="1" applyFill="1" applyBorder="1" applyAlignment="1" applyProtection="1">
      <alignment horizontal="left" vertical="center" shrinkToFit="1"/>
    </xf>
    <xf numFmtId="178" fontId="9" fillId="2" borderId="8" xfId="0" applyNumberFormat="1" applyFont="1" applyFill="1" applyBorder="1" applyAlignment="1" applyProtection="1">
      <alignment horizontal="center" vertical="center" shrinkToFit="1"/>
    </xf>
    <xf numFmtId="178" fontId="9" fillId="2" borderId="9" xfId="0" applyNumberFormat="1" applyFont="1" applyFill="1" applyBorder="1" applyAlignment="1" applyProtection="1">
      <alignment horizontal="center" vertical="center" shrinkToFit="1"/>
    </xf>
    <xf numFmtId="178" fontId="9" fillId="2" borderId="6" xfId="0" applyNumberFormat="1" applyFont="1" applyFill="1" applyBorder="1" applyAlignment="1" applyProtection="1">
      <alignment horizontal="center" vertical="center" shrinkToFit="1"/>
    </xf>
    <xf numFmtId="176" fontId="9" fillId="0" borderId="8" xfId="0" applyNumberFormat="1" applyFont="1" applyFill="1" applyBorder="1" applyAlignment="1" applyProtection="1">
      <alignment horizontal="left" vertical="center" shrinkToFit="1"/>
      <protection locked="0"/>
    </xf>
    <xf numFmtId="176" fontId="9" fillId="0" borderId="9" xfId="0" applyNumberFormat="1" applyFont="1" applyFill="1" applyBorder="1" applyAlignment="1" applyProtection="1">
      <alignment horizontal="left" vertical="center" shrinkToFit="1"/>
      <protection locked="0"/>
    </xf>
    <xf numFmtId="0" fontId="9" fillId="0" borderId="7" xfId="0" applyFont="1" applyFill="1" applyBorder="1" applyAlignment="1" applyProtection="1">
      <alignment horizontal="left" vertical="center" shrinkToFit="1"/>
      <protection locked="0"/>
    </xf>
    <xf numFmtId="0" fontId="10" fillId="2" borderId="8" xfId="0" applyFont="1" applyFill="1" applyBorder="1" applyAlignment="1" applyProtection="1">
      <alignment vertical="center" shrinkToFit="1"/>
    </xf>
    <xf numFmtId="0" fontId="10" fillId="2" borderId="9" xfId="0" applyFont="1" applyFill="1" applyBorder="1" applyAlignment="1" applyProtection="1">
      <alignment vertical="center" shrinkToFit="1"/>
    </xf>
    <xf numFmtId="0" fontId="9" fillId="0" borderId="13" xfId="0" applyFont="1" applyFill="1" applyBorder="1" applyAlignment="1" applyProtection="1">
      <alignment horizontal="left" vertical="center" shrinkToFit="1"/>
    </xf>
    <xf numFmtId="0" fontId="9" fillId="0" borderId="10" xfId="0" applyFont="1" applyFill="1" applyBorder="1" applyAlignment="1" applyProtection="1">
      <alignment horizontal="left" vertical="center" shrinkToFit="1"/>
    </xf>
    <xf numFmtId="0" fontId="9" fillId="2" borderId="12" xfId="0" applyFont="1" applyFill="1" applyBorder="1" applyAlignment="1" applyProtection="1">
      <alignment horizontal="center" vertical="center" shrinkToFit="1"/>
    </xf>
    <xf numFmtId="0" fontId="9" fillId="2" borderId="13" xfId="0" applyFont="1" applyFill="1" applyBorder="1" applyAlignment="1" applyProtection="1">
      <alignment horizontal="center" vertical="center" shrinkToFit="1"/>
    </xf>
    <xf numFmtId="0" fontId="9" fillId="2" borderId="10" xfId="0" applyFont="1" applyFill="1" applyBorder="1" applyAlignment="1" applyProtection="1">
      <alignment horizontal="center" vertical="center" shrinkToFit="1"/>
    </xf>
    <xf numFmtId="0" fontId="9" fillId="0" borderId="12" xfId="0" applyFont="1" applyFill="1" applyBorder="1" applyAlignment="1" applyProtection="1">
      <alignment vertical="center" shrinkToFit="1"/>
      <protection locked="0"/>
    </xf>
    <xf numFmtId="0" fontId="9" fillId="0" borderId="13" xfId="0" applyFont="1" applyFill="1" applyBorder="1" applyAlignment="1" applyProtection="1">
      <alignment vertical="center" shrinkToFit="1"/>
      <protection locked="0"/>
    </xf>
    <xf numFmtId="0" fontId="9" fillId="2" borderId="4" xfId="0" applyFont="1" applyFill="1" applyBorder="1" applyAlignment="1" applyProtection="1">
      <alignment horizontal="left" vertical="center" shrinkToFit="1"/>
    </xf>
    <xf numFmtId="0" fontId="9" fillId="2" borderId="5" xfId="0" applyFont="1" applyFill="1" applyBorder="1" applyAlignment="1" applyProtection="1">
      <alignment horizontal="left" vertical="center" shrinkToFit="1"/>
    </xf>
    <xf numFmtId="0" fontId="24" fillId="2" borderId="0" xfId="0" applyFont="1" applyFill="1" applyAlignment="1" applyProtection="1">
      <alignment horizontal="left" vertical="center"/>
    </xf>
    <xf numFmtId="0" fontId="25" fillId="2" borderId="0" xfId="0" applyFont="1" applyFill="1" applyAlignment="1" applyProtection="1">
      <alignment horizontal="right" vertical="center"/>
    </xf>
    <xf numFmtId="0" fontId="27" fillId="2" borderId="0" xfId="0" applyFont="1" applyFill="1" applyAlignment="1" applyProtection="1">
      <alignment horizontal="center" vertical="center"/>
    </xf>
    <xf numFmtId="0" fontId="28" fillId="2" borderId="0" xfId="0" applyFont="1" applyFill="1" applyAlignment="1" applyProtection="1">
      <alignment horizontal="left" vertical="center" shrinkToFit="1"/>
    </xf>
    <xf numFmtId="0" fontId="9" fillId="2" borderId="0" xfId="0" applyFont="1" applyFill="1" applyAlignment="1" applyProtection="1">
      <alignment horizontal="center" vertical="center"/>
    </xf>
    <xf numFmtId="0" fontId="29" fillId="2" borderId="0" xfId="0" applyFont="1" applyFill="1" applyAlignment="1" applyProtection="1">
      <alignment horizontal="center" vertical="center" shrinkToFit="1"/>
    </xf>
    <xf numFmtId="0" fontId="0" fillId="2" borderId="0" xfId="0" applyFont="1" applyFill="1" applyAlignment="1" applyProtection="1">
      <alignment vertical="center" shrinkToFit="1"/>
    </xf>
    <xf numFmtId="0" fontId="9" fillId="2" borderId="10" xfId="0" applyFont="1" applyFill="1" applyBorder="1" applyAlignment="1" applyProtection="1">
      <alignment horizontal="center" vertical="center" wrapText="1"/>
    </xf>
    <xf numFmtId="0" fontId="9" fillId="2" borderId="11" xfId="0" applyFont="1" applyFill="1" applyBorder="1" applyAlignment="1" applyProtection="1">
      <alignment horizontal="center" vertical="center" wrapText="1"/>
    </xf>
    <xf numFmtId="0" fontId="11" fillId="2" borderId="11" xfId="0" applyNumberFormat="1" applyFont="1" applyFill="1" applyBorder="1" applyAlignment="1" applyProtection="1">
      <alignment horizontal="left" vertical="center" wrapText="1"/>
    </xf>
    <xf numFmtId="0" fontId="11" fillId="2" borderId="12" xfId="0" applyNumberFormat="1" applyFont="1" applyFill="1" applyBorder="1" applyAlignment="1" applyProtection="1">
      <alignment horizontal="left" vertical="center" wrapText="1"/>
    </xf>
    <xf numFmtId="0" fontId="17" fillId="0" borderId="0" xfId="0" applyFont="1" applyFill="1" applyAlignment="1" applyProtection="1">
      <alignment horizontal="left" vertical="center"/>
    </xf>
    <xf numFmtId="0" fontId="10" fillId="2" borderId="2" xfId="0" applyFont="1" applyFill="1" applyBorder="1" applyAlignment="1" applyProtection="1">
      <alignment horizontal="center" vertical="center" wrapText="1"/>
    </xf>
    <xf numFmtId="0" fontId="10" fillId="2" borderId="3" xfId="0" applyFont="1" applyFill="1" applyBorder="1" applyAlignment="1" applyProtection="1">
      <alignment horizontal="center" vertical="center" wrapText="1"/>
    </xf>
    <xf numFmtId="0" fontId="10" fillId="2" borderId="6" xfId="0" applyFont="1" applyFill="1" applyBorder="1" applyAlignment="1" applyProtection="1">
      <alignment horizontal="center" vertical="center" wrapText="1"/>
    </xf>
    <xf numFmtId="0" fontId="9" fillId="2" borderId="3" xfId="0" applyFont="1" applyFill="1" applyBorder="1" applyAlignment="1" applyProtection="1">
      <alignment horizontal="center" vertical="center"/>
    </xf>
    <xf numFmtId="0" fontId="9" fillId="0" borderId="8" xfId="0" applyFont="1" applyFill="1" applyBorder="1" applyAlignment="1" applyProtection="1">
      <alignment horizontal="center" vertical="center" shrinkToFit="1"/>
      <protection locked="0"/>
    </xf>
    <xf numFmtId="0" fontId="9" fillId="0" borderId="9" xfId="0" applyFont="1" applyFill="1" applyBorder="1" applyAlignment="1" applyProtection="1">
      <alignment horizontal="center" vertical="center" shrinkToFit="1"/>
      <protection locked="0"/>
    </xf>
    <xf numFmtId="0" fontId="9" fillId="0" borderId="7" xfId="0" applyFont="1" applyFill="1" applyBorder="1" applyAlignment="1" applyProtection="1">
      <alignment vertical="center" shrinkToFit="1"/>
      <protection locked="0"/>
    </xf>
    <xf numFmtId="0" fontId="9" fillId="0" borderId="8" xfId="0" applyFont="1" applyFill="1" applyBorder="1" applyAlignment="1" applyProtection="1">
      <alignment vertical="center" shrinkToFit="1"/>
      <protection locked="0"/>
    </xf>
    <xf numFmtId="0" fontId="9" fillId="0" borderId="9" xfId="0" applyFont="1" applyFill="1" applyBorder="1" applyAlignment="1" applyProtection="1">
      <alignment vertical="center" shrinkToFit="1"/>
      <protection locked="0"/>
    </xf>
    <xf numFmtId="0" fontId="11" fillId="2" borderId="11" xfId="0" applyFont="1" applyFill="1" applyBorder="1" applyAlignment="1" applyProtection="1">
      <alignment horizontal="center" vertical="center" wrapText="1"/>
    </xf>
    <xf numFmtId="0" fontId="11" fillId="2" borderId="11" xfId="0" applyFont="1" applyFill="1" applyBorder="1" applyAlignment="1" applyProtection="1">
      <alignment horizontal="center" vertical="center"/>
    </xf>
    <xf numFmtId="0" fontId="20" fillId="2" borderId="23" xfId="0" applyFont="1" applyFill="1" applyBorder="1" applyAlignment="1" applyProtection="1">
      <alignment horizontal="center" vertical="center" wrapText="1"/>
    </xf>
    <xf numFmtId="0" fontId="20" fillId="2" borderId="21" xfId="0" applyFont="1" applyFill="1" applyBorder="1" applyAlignment="1" applyProtection="1">
      <alignment horizontal="center" vertical="center" wrapText="1"/>
    </xf>
    <xf numFmtId="0" fontId="21" fillId="2" borderId="75" xfId="0" applyFont="1" applyFill="1" applyBorder="1" applyAlignment="1" applyProtection="1">
      <alignment horizontal="center" vertical="center" wrapText="1"/>
    </xf>
    <xf numFmtId="0" fontId="21" fillId="2" borderId="0" xfId="0" applyFont="1" applyFill="1" applyBorder="1" applyAlignment="1" applyProtection="1">
      <alignment horizontal="center" vertical="center" wrapText="1"/>
    </xf>
    <xf numFmtId="0" fontId="21" fillId="2" borderId="26" xfId="0" applyFont="1" applyFill="1" applyBorder="1" applyAlignment="1" applyProtection="1">
      <alignment horizontal="center" vertical="center" wrapText="1"/>
    </xf>
    <xf numFmtId="0" fontId="21" fillId="2" borderId="19" xfId="0" applyFont="1" applyFill="1" applyBorder="1" applyAlignment="1" applyProtection="1">
      <alignment horizontal="center" vertical="center" wrapText="1"/>
    </xf>
    <xf numFmtId="0" fontId="21" fillId="2" borderId="23" xfId="0" applyFont="1" applyFill="1" applyBorder="1" applyAlignment="1" applyProtection="1">
      <alignment horizontal="center" vertical="center" shrinkToFit="1"/>
    </xf>
    <xf numFmtId="0" fontId="21" fillId="2" borderId="21" xfId="0" applyFont="1" applyFill="1" applyBorder="1" applyAlignment="1" applyProtection="1">
      <alignment horizontal="center" vertical="center" shrinkToFit="1"/>
    </xf>
    <xf numFmtId="0" fontId="21" fillId="2" borderId="75" xfId="0" applyFont="1" applyFill="1" applyBorder="1" applyAlignment="1" applyProtection="1">
      <alignment horizontal="center" vertical="center" shrinkToFit="1"/>
    </xf>
    <xf numFmtId="0" fontId="21" fillId="2" borderId="0" xfId="0" applyFont="1" applyFill="1" applyBorder="1" applyAlignment="1" applyProtection="1">
      <alignment horizontal="center" vertical="center" shrinkToFit="1"/>
    </xf>
    <xf numFmtId="0" fontId="21" fillId="2" borderId="26" xfId="0" applyFont="1" applyFill="1" applyBorder="1" applyAlignment="1" applyProtection="1">
      <alignment horizontal="center" vertical="center" shrinkToFit="1"/>
    </xf>
    <xf numFmtId="0" fontId="21" fillId="2" borderId="19" xfId="0" applyFont="1" applyFill="1" applyBorder="1" applyAlignment="1" applyProtection="1">
      <alignment horizontal="center" vertical="center" shrinkToFit="1"/>
    </xf>
    <xf numFmtId="0" fontId="9" fillId="2" borderId="4" xfId="0" applyFont="1" applyFill="1" applyBorder="1" applyAlignment="1" applyProtection="1">
      <alignment horizontal="left" vertical="center" shrinkToFit="1"/>
      <protection locked="0"/>
    </xf>
    <xf numFmtId="0" fontId="9" fillId="2" borderId="5" xfId="0" applyFont="1" applyFill="1" applyBorder="1" applyAlignment="1" applyProtection="1">
      <alignment horizontal="left" vertical="center" shrinkToFit="1"/>
      <protection locked="0"/>
    </xf>
    <xf numFmtId="0" fontId="20" fillId="2" borderId="5" xfId="0" applyFont="1" applyFill="1" applyBorder="1" applyAlignment="1" applyProtection="1">
      <alignment horizontal="left" vertical="center" shrinkToFit="1"/>
      <protection locked="0"/>
    </xf>
    <xf numFmtId="0" fontId="20" fillId="2" borderId="2" xfId="0" applyFont="1" applyFill="1" applyBorder="1" applyAlignment="1" applyProtection="1">
      <alignment horizontal="left" vertical="center" shrinkToFit="1"/>
      <protection locked="0"/>
    </xf>
    <xf numFmtId="0" fontId="9" fillId="2" borderId="3" xfId="0" applyFont="1" applyFill="1" applyBorder="1" applyAlignment="1" applyProtection="1">
      <alignment horizontal="center" vertical="center" wrapText="1"/>
    </xf>
    <xf numFmtId="0" fontId="9" fillId="2" borderId="28" xfId="0" applyFont="1" applyFill="1" applyBorder="1" applyAlignment="1" applyProtection="1">
      <alignment horizontal="center" vertical="center" wrapText="1"/>
    </xf>
    <xf numFmtId="0" fontId="9" fillId="2" borderId="28" xfId="0" applyFont="1" applyFill="1" applyBorder="1" applyAlignment="1" applyProtection="1">
      <alignment horizontal="center" vertical="center"/>
    </xf>
    <xf numFmtId="0" fontId="9" fillId="2" borderId="4" xfId="0" applyFont="1" applyFill="1" applyBorder="1" applyAlignment="1" applyProtection="1">
      <alignment horizontal="center" vertical="center"/>
    </xf>
    <xf numFmtId="0" fontId="9" fillId="2" borderId="5" xfId="0" applyFont="1" applyFill="1" applyBorder="1" applyAlignment="1" applyProtection="1">
      <alignment horizontal="center" vertical="center"/>
    </xf>
    <xf numFmtId="0" fontId="9" fillId="2" borderId="2" xfId="0" applyFont="1" applyFill="1" applyBorder="1" applyAlignment="1" applyProtection="1">
      <alignment horizontal="center" vertical="center"/>
    </xf>
    <xf numFmtId="0" fontId="9" fillId="2" borderId="23" xfId="0" applyFont="1" applyFill="1" applyBorder="1" applyAlignment="1" applyProtection="1">
      <alignment horizontal="center" vertical="center"/>
    </xf>
    <xf numFmtId="0" fontId="9" fillId="2" borderId="21" xfId="0" applyFont="1" applyFill="1" applyBorder="1" applyAlignment="1" applyProtection="1">
      <alignment horizontal="center" vertical="center"/>
    </xf>
    <xf numFmtId="0" fontId="9" fillId="2" borderId="22" xfId="0" applyFont="1" applyFill="1" applyBorder="1" applyAlignment="1" applyProtection="1">
      <alignment horizontal="center" vertical="center"/>
    </xf>
    <xf numFmtId="0" fontId="9" fillId="2" borderId="26" xfId="0" applyFont="1" applyFill="1" applyBorder="1" applyAlignment="1" applyProtection="1">
      <alignment horizontal="center" vertical="center"/>
    </xf>
    <xf numFmtId="0" fontId="9" fillId="2" borderId="19" xfId="0" applyFont="1" applyFill="1" applyBorder="1" applyAlignment="1" applyProtection="1">
      <alignment horizontal="center" vertical="center"/>
    </xf>
    <xf numFmtId="0" fontId="9" fillId="2" borderId="20" xfId="0" applyFont="1" applyFill="1" applyBorder="1" applyAlignment="1" applyProtection="1">
      <alignment horizontal="center" vertical="center"/>
    </xf>
    <xf numFmtId="0" fontId="24" fillId="2" borderId="23" xfId="0" applyFont="1" applyFill="1" applyBorder="1" applyAlignment="1" applyProtection="1">
      <alignment horizontal="left" vertical="top" wrapText="1"/>
    </xf>
    <xf numFmtId="0" fontId="24" fillId="2" borderId="21" xfId="0" applyFont="1" applyFill="1" applyBorder="1" applyAlignment="1" applyProtection="1">
      <alignment horizontal="left" vertical="top" wrapText="1"/>
    </xf>
    <xf numFmtId="0" fontId="24" fillId="2" borderId="22" xfId="0" applyFont="1" applyFill="1" applyBorder="1" applyAlignment="1" applyProtection="1">
      <alignment horizontal="left" vertical="top" wrapText="1"/>
    </xf>
    <xf numFmtId="0" fontId="9" fillId="2" borderId="29" xfId="0" applyFont="1" applyFill="1" applyBorder="1" applyAlignment="1" applyProtection="1">
      <alignment horizontal="center" vertical="center"/>
    </xf>
    <xf numFmtId="0" fontId="4" fillId="0" borderId="29" xfId="0" applyFont="1" applyFill="1" applyBorder="1" applyAlignment="1" applyProtection="1">
      <alignment horizontal="left" vertical="top" wrapText="1" shrinkToFit="1"/>
      <protection locked="0"/>
    </xf>
    <xf numFmtId="0" fontId="33" fillId="0" borderId="23" xfId="0" applyFont="1" applyFill="1" applyBorder="1" applyAlignment="1" applyProtection="1">
      <alignment horizontal="left" vertical="top" wrapText="1" shrinkToFit="1"/>
      <protection locked="0"/>
    </xf>
    <xf numFmtId="0" fontId="33" fillId="0" borderId="28" xfId="0" applyFont="1" applyFill="1" applyBorder="1" applyAlignment="1" applyProtection="1">
      <alignment horizontal="left" vertical="top" wrapText="1" shrinkToFit="1"/>
      <protection locked="0"/>
    </xf>
    <xf numFmtId="0" fontId="33" fillId="0" borderId="26" xfId="0" applyFont="1" applyFill="1" applyBorder="1" applyAlignment="1" applyProtection="1">
      <alignment horizontal="left" vertical="top" wrapText="1" shrinkToFit="1"/>
      <protection locked="0"/>
    </xf>
    <xf numFmtId="0" fontId="33" fillId="0" borderId="26" xfId="0" applyFont="1" applyBorder="1" applyAlignment="1" applyProtection="1">
      <alignment horizontal="left" vertical="top" wrapText="1" shrinkToFit="1"/>
      <protection locked="0"/>
    </xf>
    <xf numFmtId="0" fontId="33" fillId="0" borderId="19" xfId="0" applyFont="1" applyBorder="1" applyAlignment="1" applyProtection="1">
      <alignment horizontal="left" vertical="top" wrapText="1" shrinkToFit="1"/>
      <protection locked="0"/>
    </xf>
    <xf numFmtId="0" fontId="33" fillId="0" borderId="20" xfId="0" applyFont="1" applyBorder="1" applyAlignment="1" applyProtection="1">
      <alignment horizontal="left" vertical="top" wrapText="1" shrinkToFit="1"/>
      <protection locked="0"/>
    </xf>
    <xf numFmtId="0" fontId="14" fillId="2" borderId="23" xfId="0" applyFont="1" applyFill="1" applyBorder="1" applyAlignment="1" applyProtection="1">
      <alignment horizontal="left" vertical="top" wrapText="1"/>
    </xf>
    <xf numFmtId="0" fontId="14" fillId="2" borderId="21" xfId="0" applyFont="1" applyFill="1" applyBorder="1" applyAlignment="1" applyProtection="1">
      <alignment horizontal="left" vertical="top" wrapText="1"/>
    </xf>
    <xf numFmtId="0" fontId="14" fillId="2" borderId="22" xfId="0" applyFont="1" applyFill="1" applyBorder="1" applyAlignment="1" applyProtection="1">
      <alignment horizontal="left" vertical="top" wrapText="1"/>
    </xf>
    <xf numFmtId="0" fontId="33" fillId="2" borderId="12" xfId="0" applyFont="1" applyFill="1" applyBorder="1" applyAlignment="1" applyProtection="1">
      <alignment horizontal="center" vertical="center" wrapText="1"/>
    </xf>
    <xf numFmtId="0" fontId="33" fillId="2" borderId="13" xfId="0" applyFont="1" applyFill="1" applyBorder="1" applyAlignment="1" applyProtection="1">
      <alignment horizontal="center" vertical="center" wrapText="1"/>
    </xf>
    <xf numFmtId="0" fontId="33" fillId="2" borderId="10" xfId="0" applyFont="1" applyFill="1" applyBorder="1" applyAlignment="1" applyProtection="1">
      <alignment horizontal="center" vertical="center" wrapText="1"/>
    </xf>
    <xf numFmtId="0" fontId="33" fillId="2" borderId="9" xfId="0" applyFont="1" applyFill="1" applyBorder="1" applyAlignment="1" applyProtection="1">
      <alignment horizontal="left" vertical="center" shrinkToFit="1"/>
      <protection locked="0"/>
    </xf>
    <xf numFmtId="0" fontId="33" fillId="2" borderId="6" xfId="0" applyFont="1" applyFill="1" applyBorder="1" applyAlignment="1" applyProtection="1">
      <alignment horizontal="left" vertical="center" shrinkToFit="1"/>
      <protection locked="0"/>
    </xf>
    <xf numFmtId="0" fontId="33" fillId="2" borderId="11" xfId="0" applyFont="1" applyFill="1" applyBorder="1" applyAlignment="1" applyProtection="1">
      <alignment horizontal="left" vertical="top" wrapText="1" shrinkToFit="1"/>
      <protection locked="0"/>
    </xf>
    <xf numFmtId="0" fontId="33" fillId="2" borderId="12" xfId="0" applyFont="1" applyFill="1" applyBorder="1" applyAlignment="1" applyProtection="1">
      <alignment horizontal="left" vertical="top" wrapText="1" shrinkToFit="1"/>
      <protection locked="0"/>
    </xf>
    <xf numFmtId="0" fontId="9" fillId="2" borderId="8" xfId="0" applyFont="1" applyFill="1" applyBorder="1" applyAlignment="1" applyProtection="1">
      <alignment horizontal="left" vertical="center" shrinkToFit="1"/>
      <protection locked="0"/>
    </xf>
    <xf numFmtId="0" fontId="9" fillId="2" borderId="9" xfId="0" applyFont="1" applyFill="1" applyBorder="1" applyAlignment="1" applyProtection="1">
      <alignment horizontal="left" vertical="center" shrinkToFit="1"/>
      <protection locked="0"/>
    </xf>
    <xf numFmtId="0" fontId="9" fillId="2" borderId="8" xfId="0" applyFont="1" applyFill="1" applyBorder="1" applyAlignment="1" applyProtection="1">
      <alignment horizontal="right" vertical="center" shrinkToFit="1"/>
      <protection locked="0"/>
    </xf>
    <xf numFmtId="0" fontId="9" fillId="2" borderId="9" xfId="0" applyFont="1" applyFill="1" applyBorder="1" applyAlignment="1" applyProtection="1">
      <alignment horizontal="right" vertical="center" shrinkToFit="1"/>
      <protection locked="0"/>
    </xf>
    <xf numFmtId="0" fontId="9" fillId="2" borderId="23" xfId="0" applyFont="1" applyFill="1" applyBorder="1" applyAlignment="1" applyProtection="1">
      <alignment horizontal="right" vertical="center" shrinkToFit="1"/>
      <protection locked="0"/>
    </xf>
    <xf numFmtId="0" fontId="9" fillId="2" borderId="21" xfId="0" applyFont="1" applyFill="1" applyBorder="1" applyAlignment="1" applyProtection="1">
      <alignment horizontal="right" vertical="center" shrinkToFit="1"/>
      <protection locked="0"/>
    </xf>
    <xf numFmtId="0" fontId="9" fillId="2" borderId="26" xfId="0" applyFont="1" applyFill="1" applyBorder="1" applyAlignment="1" applyProtection="1">
      <alignment horizontal="right" vertical="center" shrinkToFit="1"/>
      <protection locked="0"/>
    </xf>
    <xf numFmtId="0" fontId="9" fillId="2" borderId="19" xfId="0" applyFont="1" applyFill="1" applyBorder="1" applyAlignment="1" applyProtection="1">
      <alignment horizontal="right" vertical="center" shrinkToFit="1"/>
      <protection locked="0"/>
    </xf>
    <xf numFmtId="0" fontId="9" fillId="2" borderId="8" xfId="0" applyFont="1" applyFill="1" applyBorder="1" applyAlignment="1" applyProtection="1">
      <alignment horizontal="center" vertical="center" wrapText="1"/>
    </xf>
    <xf numFmtId="0" fontId="9" fillId="2" borderId="9" xfId="0" applyFont="1" applyFill="1" applyBorder="1" applyAlignment="1" applyProtection="1">
      <alignment horizontal="center" vertical="center" wrapText="1"/>
    </xf>
    <xf numFmtId="0" fontId="24" fillId="2" borderId="12" xfId="0" applyFont="1" applyFill="1" applyBorder="1" applyAlignment="1" applyProtection="1">
      <alignment horizontal="center" vertical="center" wrapText="1"/>
    </xf>
    <xf numFmtId="0" fontId="14" fillId="2" borderId="13" xfId="0" applyFont="1" applyFill="1" applyBorder="1" applyAlignment="1" applyProtection="1">
      <alignment horizontal="center" vertical="center" wrapText="1"/>
    </xf>
    <xf numFmtId="0" fontId="14" fillId="2" borderId="10" xfId="0" applyFont="1" applyFill="1" applyBorder="1" applyAlignment="1" applyProtection="1">
      <alignment horizontal="center" vertical="center" wrapText="1"/>
    </xf>
    <xf numFmtId="0" fontId="33" fillId="2" borderId="12" xfId="0" applyFont="1" applyFill="1" applyBorder="1" applyAlignment="1" applyProtection="1">
      <alignment horizontal="left" vertical="top" wrapText="1"/>
      <protection locked="0"/>
    </xf>
    <xf numFmtId="0" fontId="33" fillId="2" borderId="13" xfId="0" applyFont="1" applyFill="1" applyBorder="1" applyAlignment="1" applyProtection="1">
      <alignment horizontal="left" vertical="top" wrapText="1"/>
      <protection locked="0"/>
    </xf>
    <xf numFmtId="0" fontId="33" fillId="2" borderId="10" xfId="0" applyFont="1" applyFill="1" applyBorder="1" applyAlignment="1" applyProtection="1">
      <alignment horizontal="left" vertical="top" wrapText="1"/>
      <protection locked="0"/>
    </xf>
    <xf numFmtId="0" fontId="25" fillId="0" borderId="0" xfId="0" applyFont="1" applyAlignment="1" applyProtection="1">
      <alignment horizontal="right" vertical="center"/>
    </xf>
    <xf numFmtId="0" fontId="10" fillId="2" borderId="2" xfId="0" applyFont="1" applyFill="1" applyBorder="1" applyAlignment="1" applyProtection="1">
      <alignment horizontal="left" vertical="center" shrinkToFit="1"/>
    </xf>
    <xf numFmtId="0" fontId="10" fillId="2" borderId="3" xfId="0" applyFont="1" applyFill="1" applyBorder="1" applyAlignment="1" applyProtection="1">
      <alignment horizontal="left" vertical="center" shrinkToFit="1"/>
    </xf>
    <xf numFmtId="0" fontId="10" fillId="2" borderId="7" xfId="0" applyFont="1" applyFill="1" applyBorder="1" applyAlignment="1" applyProtection="1">
      <alignment horizontal="left" vertical="center" shrinkToFit="1"/>
    </xf>
    <xf numFmtId="0" fontId="10" fillId="2" borderId="10" xfId="0" applyFont="1" applyFill="1" applyBorder="1" applyAlignment="1" applyProtection="1">
      <alignment horizontal="left" vertical="center" shrinkToFit="1"/>
    </xf>
    <xf numFmtId="0" fontId="10" fillId="2" borderId="11" xfId="0" applyFont="1" applyFill="1" applyBorder="1" applyAlignment="1" applyProtection="1">
      <alignment horizontal="left" vertical="center" shrinkToFit="1"/>
    </xf>
    <xf numFmtId="0" fontId="9" fillId="2" borderId="3" xfId="0" applyFont="1" applyFill="1" applyBorder="1" applyAlignment="1" applyProtection="1">
      <alignment horizontal="center" vertical="center" shrinkToFit="1"/>
    </xf>
    <xf numFmtId="179" fontId="10" fillId="0" borderId="4" xfId="0" applyNumberFormat="1" applyFont="1" applyFill="1" applyBorder="1" applyAlignment="1" applyProtection="1">
      <alignment horizontal="right" vertical="center" shrinkToFit="1"/>
      <protection locked="0"/>
    </xf>
    <xf numFmtId="179" fontId="10" fillId="0" borderId="5" xfId="0" applyNumberFormat="1" applyFont="1" applyFill="1" applyBorder="1" applyAlignment="1" applyProtection="1">
      <alignment horizontal="right" vertical="center" shrinkToFit="1"/>
      <protection locked="0"/>
    </xf>
    <xf numFmtId="0" fontId="10" fillId="0" borderId="5" xfId="0" applyFont="1" applyFill="1" applyBorder="1" applyAlignment="1" applyProtection="1">
      <alignment horizontal="right" vertical="center" shrinkToFit="1"/>
      <protection locked="0"/>
    </xf>
    <xf numFmtId="0" fontId="10" fillId="0" borderId="5" xfId="0" applyFont="1" applyFill="1" applyBorder="1" applyAlignment="1" applyProtection="1">
      <alignment horizontal="left" vertical="center" shrinkToFit="1"/>
    </xf>
    <xf numFmtId="0" fontId="10" fillId="0" borderId="2" xfId="0" applyFont="1" applyFill="1" applyBorder="1" applyAlignment="1" applyProtection="1">
      <alignment horizontal="left" vertical="center" shrinkToFit="1"/>
    </xf>
    <xf numFmtId="0" fontId="9" fillId="0" borderId="9" xfId="0" applyFont="1" applyFill="1" applyBorder="1" applyAlignment="1" applyProtection="1">
      <alignment horizontal="right" vertical="center" shrinkToFit="1"/>
    </xf>
    <xf numFmtId="0" fontId="9" fillId="0" borderId="8" xfId="0" applyFont="1" applyFill="1" applyBorder="1" applyAlignment="1" applyProtection="1">
      <alignment horizontal="right" vertical="center" shrinkToFit="1"/>
    </xf>
    <xf numFmtId="0" fontId="9" fillId="2" borderId="7" xfId="0" applyFont="1" applyFill="1" applyBorder="1" applyAlignment="1" applyProtection="1">
      <alignment horizontal="center" vertical="center" wrapText="1" shrinkToFit="1"/>
    </xf>
    <xf numFmtId="0" fontId="9" fillId="2" borderId="11" xfId="0" applyFont="1" applyFill="1" applyBorder="1" applyAlignment="1" applyProtection="1">
      <alignment horizontal="center" vertical="center" wrapText="1" shrinkToFit="1"/>
    </xf>
    <xf numFmtId="0" fontId="10" fillId="2" borderId="8" xfId="0" applyFont="1" applyFill="1" applyBorder="1" applyAlignment="1" applyProtection="1">
      <alignment horizontal="center" vertical="center" wrapText="1" shrinkToFit="1"/>
    </xf>
    <xf numFmtId="0" fontId="10" fillId="2" borderId="9" xfId="0" applyFont="1" applyFill="1" applyBorder="1" applyAlignment="1" applyProtection="1">
      <alignment horizontal="center" vertical="center" wrapText="1" shrinkToFit="1"/>
    </xf>
    <xf numFmtId="0" fontId="10" fillId="2" borderId="6" xfId="0" applyFont="1" applyFill="1" applyBorder="1" applyAlignment="1" applyProtection="1">
      <alignment horizontal="center" vertical="center" wrapText="1" shrinkToFit="1"/>
    </xf>
    <xf numFmtId="0" fontId="10" fillId="2" borderId="13" xfId="0" applyFont="1" applyFill="1" applyBorder="1" applyAlignment="1" applyProtection="1">
      <alignment horizontal="center" vertical="center" shrinkToFit="1"/>
    </xf>
    <xf numFmtId="0" fontId="9" fillId="0" borderId="13" xfId="0" applyFont="1" applyFill="1" applyBorder="1" applyAlignment="1" applyProtection="1">
      <alignment horizontal="left" vertical="center" shrinkToFit="1"/>
      <protection locked="0"/>
    </xf>
    <xf numFmtId="0" fontId="9" fillId="2" borderId="13" xfId="0" applyFont="1" applyFill="1" applyBorder="1" applyAlignment="1" applyProtection="1">
      <alignment horizontal="right" vertical="center" shrinkToFit="1"/>
    </xf>
    <xf numFmtId="0" fontId="9" fillId="0" borderId="1" xfId="0" applyFont="1" applyFill="1" applyBorder="1" applyAlignment="1" applyProtection="1">
      <alignment horizontal="center" vertical="center"/>
    </xf>
    <xf numFmtId="0" fontId="10" fillId="0" borderId="1" xfId="0" applyFont="1" applyFill="1" applyBorder="1" applyAlignment="1" applyProtection="1">
      <alignment horizontal="left" vertical="top" wrapText="1"/>
      <protection locked="0"/>
    </xf>
    <xf numFmtId="0" fontId="9" fillId="2" borderId="4" xfId="0" applyFont="1" applyFill="1" applyBorder="1" applyAlignment="1" applyProtection="1">
      <alignment horizontal="right" vertical="center" shrinkToFit="1"/>
    </xf>
    <xf numFmtId="0" fontId="10" fillId="2" borderId="5" xfId="0" applyFont="1" applyFill="1" applyBorder="1" applyAlignment="1" applyProtection="1">
      <alignment horizontal="right" vertical="center" shrinkToFit="1"/>
    </xf>
    <xf numFmtId="0" fontId="9" fillId="0" borderId="16" xfId="0" applyFont="1" applyFill="1" applyBorder="1" applyAlignment="1" applyProtection="1">
      <alignment horizontal="left" vertical="center" shrinkToFit="1"/>
    </xf>
    <xf numFmtId="0" fontId="20" fillId="2" borderId="30" xfId="2" applyFont="1" applyFill="1" applyBorder="1" applyAlignment="1" applyProtection="1">
      <alignment horizontal="left" vertical="center" shrinkToFit="1"/>
    </xf>
    <xf numFmtId="0" fontId="21" fillId="2" borderId="31" xfId="2" applyFont="1" applyFill="1" applyBorder="1" applyAlignment="1" applyProtection="1">
      <alignment horizontal="left" vertical="center" shrinkToFit="1"/>
    </xf>
    <xf numFmtId="0" fontId="9" fillId="0" borderId="16" xfId="0" applyFont="1" applyFill="1" applyBorder="1" applyAlignment="1" applyProtection="1">
      <alignment horizontal="center" vertical="center" shrinkToFit="1"/>
    </xf>
    <xf numFmtId="0" fontId="9" fillId="0" borderId="16" xfId="0" applyFont="1" applyFill="1" applyBorder="1" applyAlignment="1" applyProtection="1">
      <alignment horizontal="left" vertical="center" shrinkToFit="1"/>
      <protection locked="0"/>
    </xf>
    <xf numFmtId="180" fontId="9" fillId="2" borderId="5" xfId="0" applyNumberFormat="1" applyFont="1" applyFill="1" applyBorder="1" applyAlignment="1" applyProtection="1">
      <alignment horizontal="left" vertical="center"/>
    </xf>
    <xf numFmtId="0" fontId="9" fillId="2" borderId="5" xfId="0" applyFont="1" applyFill="1" applyBorder="1" applyAlignment="1" applyProtection="1">
      <alignment horizontal="right" vertical="center"/>
    </xf>
    <xf numFmtId="0" fontId="9" fillId="2" borderId="4" xfId="0" applyFont="1" applyFill="1" applyBorder="1" applyProtection="1">
      <alignment vertical="center"/>
    </xf>
    <xf numFmtId="0" fontId="9" fillId="2" borderId="5" xfId="0" applyFont="1" applyFill="1" applyBorder="1" applyProtection="1">
      <alignment vertical="center"/>
    </xf>
    <xf numFmtId="0" fontId="9" fillId="2" borderId="2" xfId="0" applyFont="1" applyFill="1" applyBorder="1" applyProtection="1">
      <alignment vertical="center"/>
    </xf>
    <xf numFmtId="0" fontId="10" fillId="2" borderId="3" xfId="0" applyFont="1" applyFill="1" applyBorder="1" applyAlignment="1" applyProtection="1">
      <alignment horizontal="right" vertical="center" shrinkToFit="1"/>
    </xf>
    <xf numFmtId="0" fontId="10" fillId="2" borderId="4" xfId="0" applyFont="1" applyFill="1" applyBorder="1" applyAlignment="1" applyProtection="1">
      <alignment horizontal="right" vertical="center" shrinkToFit="1"/>
    </xf>
    <xf numFmtId="0" fontId="9" fillId="2" borderId="13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vertical="center"/>
    </xf>
    <xf numFmtId="0" fontId="10" fillId="2" borderId="17" xfId="0" applyFont="1" applyFill="1" applyBorder="1" applyAlignment="1" applyProtection="1">
      <alignment horizontal="left" vertical="center"/>
    </xf>
    <xf numFmtId="0" fontId="10" fillId="2" borderId="5" xfId="0" applyFont="1" applyFill="1" applyBorder="1" applyAlignment="1" applyProtection="1">
      <alignment horizontal="center" vertical="center" wrapText="1"/>
    </xf>
    <xf numFmtId="0" fontId="17" fillId="2" borderId="17" xfId="0" applyFont="1" applyFill="1" applyBorder="1" applyAlignment="1" applyProtection="1">
      <alignment horizontal="center" vertical="top"/>
    </xf>
    <xf numFmtId="0" fontId="9" fillId="2" borderId="4" xfId="0" applyFont="1" applyFill="1" applyBorder="1" applyAlignment="1" applyProtection="1">
      <alignment horizontal="center" vertical="center" shrinkToFit="1"/>
    </xf>
    <xf numFmtId="0" fontId="9" fillId="2" borderId="5" xfId="0" applyFont="1" applyFill="1" applyBorder="1" applyAlignment="1" applyProtection="1">
      <alignment horizontal="center" vertical="center" shrinkToFit="1"/>
    </xf>
    <xf numFmtId="0" fontId="9" fillId="2" borderId="2" xfId="0" applyFont="1" applyFill="1" applyBorder="1" applyAlignment="1" applyProtection="1">
      <alignment horizontal="center" vertical="center" shrinkToFit="1"/>
    </xf>
    <xf numFmtId="0" fontId="9" fillId="0" borderId="5" xfId="0" applyFont="1" applyFill="1" applyBorder="1" applyAlignment="1" applyProtection="1">
      <alignment horizontal="left" vertical="center" shrinkToFit="1"/>
    </xf>
    <xf numFmtId="0" fontId="9" fillId="0" borderId="5" xfId="0" applyFont="1" applyFill="1" applyBorder="1" applyAlignment="1" applyProtection="1">
      <alignment horizontal="center" vertical="center" shrinkToFit="1"/>
    </xf>
    <xf numFmtId="0" fontId="9" fillId="0" borderId="5" xfId="0" applyFont="1" applyFill="1" applyBorder="1" applyAlignment="1" applyProtection="1">
      <alignment horizontal="left" vertical="center" shrinkToFit="1"/>
      <protection locked="0"/>
    </xf>
    <xf numFmtId="0" fontId="9" fillId="0" borderId="21" xfId="0" applyFont="1" applyFill="1" applyBorder="1" applyAlignment="1" applyProtection="1">
      <alignment horizontal="left" vertical="center" shrinkToFit="1"/>
    </xf>
    <xf numFmtId="0" fontId="32" fillId="2" borderId="23" xfId="0" applyFont="1" applyFill="1" applyBorder="1" applyAlignment="1" applyProtection="1">
      <alignment horizontal="left" vertical="center" wrapText="1"/>
    </xf>
    <xf numFmtId="0" fontId="32" fillId="2" borderId="21" xfId="0" applyFont="1" applyFill="1" applyBorder="1" applyAlignment="1" applyProtection="1">
      <alignment horizontal="left" vertical="center" wrapText="1"/>
    </xf>
    <xf numFmtId="0" fontId="32" fillId="2" borderId="26" xfId="0" applyFont="1" applyFill="1" applyBorder="1" applyAlignment="1" applyProtection="1">
      <alignment horizontal="left" vertical="center" wrapText="1"/>
    </xf>
    <xf numFmtId="0" fontId="32" fillId="2" borderId="19" xfId="0" applyFont="1" applyFill="1" applyBorder="1" applyAlignment="1" applyProtection="1">
      <alignment horizontal="left" vertical="center" wrapText="1"/>
    </xf>
    <xf numFmtId="0" fontId="9" fillId="0" borderId="21" xfId="0" applyFont="1" applyFill="1" applyBorder="1" applyAlignment="1" applyProtection="1">
      <alignment horizontal="left" vertical="center" shrinkToFit="1"/>
      <protection locked="0"/>
    </xf>
    <xf numFmtId="0" fontId="9" fillId="2" borderId="75" xfId="0" applyFont="1" applyFill="1" applyBorder="1" applyAlignment="1" applyProtection="1">
      <alignment horizontal="distributed" vertical="center"/>
    </xf>
    <xf numFmtId="0" fontId="9" fillId="2" borderId="0" xfId="0" applyFont="1" applyFill="1" applyBorder="1" applyAlignment="1" applyProtection="1">
      <alignment horizontal="distributed" vertical="center"/>
    </xf>
    <xf numFmtId="180" fontId="9" fillId="0" borderId="0" xfId="0" applyNumberFormat="1" applyFont="1" applyFill="1" applyBorder="1" applyAlignment="1" applyProtection="1">
      <alignment horizontal="left" vertical="center" shrinkToFit="1"/>
      <protection locked="0"/>
    </xf>
    <xf numFmtId="180" fontId="9" fillId="2" borderId="0" xfId="0" applyNumberFormat="1" applyFont="1" applyFill="1" applyBorder="1" applyAlignment="1">
      <alignment horizontal="left" vertical="center"/>
    </xf>
    <xf numFmtId="0" fontId="9" fillId="2" borderId="0" xfId="0" applyNumberFormat="1" applyFont="1" applyFill="1" applyBorder="1" applyAlignment="1">
      <alignment horizontal="right" vertical="center"/>
    </xf>
    <xf numFmtId="3" fontId="9" fillId="2" borderId="0" xfId="0" applyNumberFormat="1" applyFont="1" applyFill="1" applyBorder="1" applyAlignment="1">
      <alignment horizontal="center" vertical="center"/>
    </xf>
    <xf numFmtId="0" fontId="9" fillId="2" borderId="2" xfId="0" applyFont="1" applyFill="1" applyBorder="1" applyAlignment="1" applyProtection="1">
      <alignment horizontal="left" vertical="center"/>
    </xf>
    <xf numFmtId="0" fontId="9" fillId="2" borderId="3" xfId="0" applyFont="1" applyFill="1" applyBorder="1" applyAlignment="1" applyProtection="1">
      <alignment horizontal="left" vertical="center"/>
    </xf>
    <xf numFmtId="0" fontId="9" fillId="2" borderId="10" xfId="0" applyFont="1" applyFill="1" applyBorder="1" applyAlignment="1" applyProtection="1">
      <alignment horizontal="left" vertical="center"/>
    </xf>
    <xf numFmtId="0" fontId="9" fillId="2" borderId="11" xfId="0" applyFont="1" applyFill="1" applyBorder="1" applyAlignment="1" applyProtection="1">
      <alignment horizontal="left" vertical="center"/>
    </xf>
    <xf numFmtId="0" fontId="9" fillId="2" borderId="11" xfId="0" applyFont="1" applyFill="1" applyBorder="1" applyAlignment="1" applyProtection="1">
      <alignment horizontal="center" vertical="center" shrinkToFit="1"/>
    </xf>
    <xf numFmtId="0" fontId="9" fillId="2" borderId="7" xfId="0" applyFont="1" applyFill="1" applyBorder="1" applyAlignment="1" applyProtection="1">
      <alignment horizontal="left" vertical="center" wrapText="1"/>
    </xf>
    <xf numFmtId="0" fontId="9" fillId="2" borderId="8" xfId="0" applyFont="1" applyFill="1" applyBorder="1" applyAlignment="1" applyProtection="1">
      <alignment horizontal="left" vertical="center" wrapText="1"/>
    </xf>
    <xf numFmtId="0" fontId="9" fillId="2" borderId="9" xfId="0" applyFont="1" applyFill="1" applyBorder="1" applyAlignment="1" applyProtection="1">
      <alignment horizontal="left" vertical="center" wrapText="1"/>
    </xf>
    <xf numFmtId="0" fontId="33" fillId="2" borderId="9" xfId="0" applyFont="1" applyFill="1" applyBorder="1" applyAlignment="1" applyProtection="1">
      <alignment horizontal="right" vertical="center" wrapText="1"/>
    </xf>
    <xf numFmtId="182" fontId="9" fillId="2" borderId="7" xfId="0" applyNumberFormat="1" applyFont="1" applyFill="1" applyBorder="1" applyAlignment="1" applyProtection="1">
      <alignment horizontal="left" vertical="center" shrinkToFit="1"/>
    </xf>
    <xf numFmtId="0" fontId="9" fillId="2" borderId="2" xfId="0" applyFont="1" applyFill="1" applyBorder="1" applyAlignment="1" applyProtection="1">
      <alignment horizontal="center" vertical="center" wrapText="1"/>
    </xf>
    <xf numFmtId="0" fontId="9" fillId="2" borderId="24" xfId="0" applyFont="1" applyFill="1" applyBorder="1" applyAlignment="1" applyProtection="1">
      <alignment horizontal="left" vertical="center"/>
    </xf>
    <xf numFmtId="0" fontId="9" fillId="2" borderId="17" xfId="0" applyFont="1" applyFill="1" applyBorder="1" applyAlignment="1" applyProtection="1">
      <alignment horizontal="left" vertical="center"/>
    </xf>
    <xf numFmtId="0" fontId="9" fillId="2" borderId="75" xfId="0" applyFont="1" applyFill="1" applyBorder="1" applyAlignment="1" applyProtection="1">
      <alignment horizontal="distributed" vertical="center"/>
      <protection locked="0"/>
    </xf>
    <xf numFmtId="0" fontId="9" fillId="2" borderId="0" xfId="0" applyFont="1" applyFill="1" applyBorder="1" applyAlignment="1" applyProtection="1">
      <alignment horizontal="distributed" vertical="center"/>
      <protection locked="0"/>
    </xf>
    <xf numFmtId="180" fontId="9" fillId="0" borderId="4" xfId="1" applyNumberFormat="1" applyFont="1" applyFill="1" applyBorder="1" applyAlignment="1" applyProtection="1">
      <alignment horizontal="left" vertical="center" shrinkToFit="1"/>
      <protection locked="0"/>
    </xf>
    <xf numFmtId="180" fontId="9" fillId="0" borderId="5" xfId="1" applyNumberFormat="1" applyFont="1" applyFill="1" applyBorder="1" applyAlignment="1" applyProtection="1">
      <alignment horizontal="left" vertical="center" shrinkToFit="1"/>
      <protection locked="0"/>
    </xf>
    <xf numFmtId="180" fontId="9" fillId="0" borderId="2" xfId="1" applyNumberFormat="1" applyFont="1" applyFill="1" applyBorder="1" applyAlignment="1" applyProtection="1">
      <alignment horizontal="left" vertical="center" shrinkToFit="1"/>
      <protection locked="0"/>
    </xf>
    <xf numFmtId="180" fontId="9" fillId="2" borderId="23" xfId="0" applyNumberFormat="1" applyFont="1" applyFill="1" applyBorder="1" applyAlignment="1" applyProtection="1">
      <alignment horizontal="left" vertical="center"/>
    </xf>
    <xf numFmtId="0" fontId="9" fillId="2" borderId="21" xfId="0" applyFont="1" applyFill="1" applyBorder="1" applyAlignment="1" applyProtection="1">
      <alignment horizontal="left" vertical="center"/>
    </xf>
    <xf numFmtId="0" fontId="9" fillId="2" borderId="22" xfId="0" applyFont="1" applyFill="1" applyBorder="1" applyAlignment="1" applyProtection="1">
      <alignment horizontal="left" vertical="center"/>
    </xf>
    <xf numFmtId="0" fontId="9" fillId="2" borderId="26" xfId="0" applyFont="1" applyFill="1" applyBorder="1" applyAlignment="1" applyProtection="1">
      <alignment horizontal="left" vertical="center"/>
    </xf>
    <xf numFmtId="0" fontId="9" fillId="2" borderId="19" xfId="0" applyFont="1" applyFill="1" applyBorder="1" applyAlignment="1" applyProtection="1">
      <alignment horizontal="left" vertical="center"/>
    </xf>
    <xf numFmtId="0" fontId="9" fillId="2" borderId="20" xfId="0" applyFont="1" applyFill="1" applyBorder="1" applyAlignment="1" applyProtection="1">
      <alignment horizontal="left" vertical="center"/>
    </xf>
    <xf numFmtId="0" fontId="9" fillId="0" borderId="19" xfId="0" applyNumberFormat="1" applyFont="1" applyFill="1" applyBorder="1" applyAlignment="1" applyProtection="1">
      <alignment horizontal="right" vertical="center" shrinkToFit="1"/>
      <protection locked="0"/>
    </xf>
    <xf numFmtId="180" fontId="9" fillId="2" borderId="23" xfId="0" applyNumberFormat="1" applyFont="1" applyFill="1" applyBorder="1" applyAlignment="1" applyProtection="1">
      <alignment horizontal="left" vertical="center" shrinkToFit="1"/>
    </xf>
    <xf numFmtId="180" fontId="9" fillId="2" borderId="21" xfId="0" applyNumberFormat="1" applyFont="1" applyFill="1" applyBorder="1" applyAlignment="1" applyProtection="1">
      <alignment horizontal="left" vertical="center" shrinkToFit="1"/>
    </xf>
    <xf numFmtId="180" fontId="9" fillId="2" borderId="22" xfId="0" applyNumberFormat="1" applyFont="1" applyFill="1" applyBorder="1" applyAlignment="1" applyProtection="1">
      <alignment horizontal="left" vertical="center" shrinkToFit="1"/>
    </xf>
    <xf numFmtId="0" fontId="9" fillId="0" borderId="11" xfId="0" applyFont="1" applyFill="1" applyBorder="1" applyAlignment="1" applyProtection="1">
      <alignment horizontal="left" vertical="center" shrinkToFit="1"/>
      <protection locked="0"/>
    </xf>
    <xf numFmtId="0" fontId="24" fillId="2" borderId="75" xfId="0" applyFont="1" applyFill="1" applyBorder="1" applyAlignment="1" applyProtection="1">
      <alignment horizontal="left" vertical="center" wrapText="1"/>
    </xf>
    <xf numFmtId="0" fontId="24" fillId="2" borderId="0" xfId="0" applyFont="1" applyFill="1" applyBorder="1" applyAlignment="1" applyProtection="1">
      <alignment horizontal="left" vertical="center" wrapText="1"/>
    </xf>
    <xf numFmtId="0" fontId="24" fillId="2" borderId="15" xfId="0" applyFont="1" applyFill="1" applyBorder="1" applyAlignment="1" applyProtection="1">
      <alignment horizontal="left" vertical="center" wrapText="1"/>
    </xf>
    <xf numFmtId="0" fontId="24" fillId="2" borderId="1" xfId="0" applyFont="1" applyFill="1" applyBorder="1" applyAlignment="1" applyProtection="1">
      <alignment horizontal="left" vertical="center" wrapText="1"/>
    </xf>
    <xf numFmtId="0" fontId="9" fillId="2" borderId="0" xfId="0" applyFont="1" applyFill="1" applyBorder="1" applyAlignment="1" applyProtection="1">
      <alignment horizontal="left" vertical="center" wrapText="1"/>
    </xf>
    <xf numFmtId="0" fontId="9" fillId="2" borderId="3" xfId="0" applyFont="1" applyFill="1" applyBorder="1" applyAlignment="1" applyProtection="1">
      <alignment horizontal="left" vertical="center" wrapText="1"/>
    </xf>
    <xf numFmtId="0" fontId="9" fillId="2" borderId="4" xfId="0" applyFont="1" applyFill="1" applyBorder="1" applyAlignment="1" applyProtection="1">
      <alignment horizontal="left" vertical="center" wrapText="1"/>
    </xf>
    <xf numFmtId="0" fontId="9" fillId="2" borderId="5" xfId="0" applyFont="1" applyFill="1" applyBorder="1" applyAlignment="1" applyProtection="1">
      <alignment horizontal="left" vertical="center" wrapText="1"/>
    </xf>
    <xf numFmtId="0" fontId="4" fillId="2" borderId="5" xfId="0" applyFont="1" applyFill="1" applyBorder="1" applyAlignment="1" applyProtection="1">
      <alignment horizontal="right" vertical="center" wrapText="1"/>
    </xf>
    <xf numFmtId="0" fontId="33" fillId="2" borderId="5" xfId="0" applyFont="1" applyFill="1" applyBorder="1" applyAlignment="1" applyProtection="1">
      <alignment horizontal="right" vertical="center" wrapText="1"/>
    </xf>
    <xf numFmtId="0" fontId="9" fillId="2" borderId="8" xfId="0" applyFont="1" applyFill="1" applyBorder="1" applyAlignment="1" applyProtection="1">
      <alignment horizontal="left" vertical="center" shrinkToFit="1"/>
    </xf>
    <xf numFmtId="182" fontId="7" fillId="2" borderId="0" xfId="0" applyNumberFormat="1" applyFont="1" applyFill="1" applyAlignment="1">
      <alignment horizontal="center" vertical="center"/>
    </xf>
    <xf numFmtId="0" fontId="0" fillId="15" borderId="0" xfId="0" applyFill="1" applyProtection="1">
      <alignment vertical="center"/>
    </xf>
    <xf numFmtId="0" fontId="9" fillId="0" borderId="0" xfId="0" applyFont="1" applyFill="1" applyAlignment="1" applyProtection="1">
      <alignment horizontal="center" vertical="center"/>
    </xf>
    <xf numFmtId="0" fontId="9" fillId="2" borderId="11" xfId="0" applyFont="1" applyFill="1" applyBorder="1" applyAlignment="1" applyProtection="1">
      <alignment horizontal="left" vertical="center" wrapText="1"/>
    </xf>
    <xf numFmtId="0" fontId="8" fillId="0" borderId="0" xfId="0" applyFont="1" applyFill="1" applyAlignment="1" applyProtection="1">
      <alignment horizontal="left" vertical="center"/>
    </xf>
    <xf numFmtId="0" fontId="7" fillId="0" borderId="0" xfId="0" applyFont="1" applyFill="1" applyAlignment="1" applyProtection="1">
      <alignment horizontal="left" vertical="center"/>
    </xf>
    <xf numFmtId="0" fontId="9" fillId="2" borderId="10" xfId="0" applyFont="1" applyFill="1" applyBorder="1" applyAlignment="1" applyProtection="1">
      <alignment horizontal="center" vertical="center"/>
    </xf>
    <xf numFmtId="0" fontId="9" fillId="2" borderId="11" xfId="0" applyFont="1" applyFill="1" applyBorder="1" applyAlignment="1" applyProtection="1">
      <alignment horizontal="left" vertical="top" wrapText="1"/>
    </xf>
    <xf numFmtId="0" fontId="9" fillId="2" borderId="12" xfId="0" applyFont="1" applyFill="1" applyBorder="1" applyAlignment="1" applyProtection="1">
      <alignment horizontal="left" vertical="top" wrapText="1"/>
    </xf>
    <xf numFmtId="0" fontId="9" fillId="0" borderId="0" xfId="0" applyFont="1" applyFill="1" applyBorder="1" applyAlignment="1" applyProtection="1">
      <alignment horizontal="center" vertical="center"/>
    </xf>
    <xf numFmtId="0" fontId="9" fillId="0" borderId="0" xfId="0" applyFont="1" applyFill="1" applyProtection="1">
      <alignment vertical="center"/>
    </xf>
    <xf numFmtId="0" fontId="9" fillId="2" borderId="12" xfId="0" applyFont="1" applyFill="1" applyBorder="1" applyAlignment="1" applyProtection="1">
      <alignment horizontal="left" vertical="center" wrapText="1"/>
    </xf>
    <xf numFmtId="0" fontId="9" fillId="2" borderId="13" xfId="0" applyFont="1" applyFill="1" applyBorder="1" applyAlignment="1" applyProtection="1">
      <alignment horizontal="left" vertical="center" wrapText="1"/>
    </xf>
    <xf numFmtId="182" fontId="8" fillId="0" borderId="0" xfId="0" applyNumberFormat="1" applyFont="1" applyAlignment="1">
      <alignment horizontal="center" vertical="center"/>
    </xf>
    <xf numFmtId="180" fontId="9" fillId="2" borderId="13" xfId="0" applyNumberFormat="1" applyFont="1" applyFill="1" applyBorder="1" applyAlignment="1" applyProtection="1">
      <alignment horizontal="left" vertical="center" shrinkToFit="1"/>
      <protection locked="0"/>
    </xf>
    <xf numFmtId="0" fontId="7" fillId="0" borderId="0" xfId="0" applyFont="1" applyFill="1" applyAlignment="1" applyProtection="1">
      <alignment horizontal="center" vertical="center"/>
    </xf>
    <xf numFmtId="0" fontId="0" fillId="0" borderId="0" xfId="0" applyBorder="1" applyProtection="1">
      <alignment vertical="center"/>
    </xf>
    <xf numFmtId="0" fontId="9" fillId="0" borderId="16" xfId="0" applyFont="1" applyFill="1" applyBorder="1" applyAlignment="1" applyProtection="1">
      <alignment horizontal="center" vertical="center"/>
    </xf>
    <xf numFmtId="0" fontId="9" fillId="15" borderId="0" xfId="0" applyFont="1" applyFill="1" applyBorder="1" applyAlignment="1" applyProtection="1">
      <alignment horizontal="center" vertical="center"/>
    </xf>
    <xf numFmtId="0" fontId="9" fillId="0" borderId="17" xfId="0" applyFont="1" applyFill="1" applyBorder="1" applyProtection="1">
      <alignment vertical="center"/>
    </xf>
    <xf numFmtId="0" fontId="17" fillId="0" borderId="16" xfId="0" applyFont="1" applyFill="1" applyBorder="1" applyAlignment="1" applyProtection="1">
      <alignment horizontal="left" vertical="center"/>
    </xf>
    <xf numFmtId="0" fontId="9" fillId="0" borderId="16" xfId="0" applyFont="1" applyFill="1" applyBorder="1" applyProtection="1">
      <alignment vertical="center"/>
    </xf>
    <xf numFmtId="0" fontId="10" fillId="0" borderId="13" xfId="0" applyFont="1" applyBorder="1" applyAlignment="1" applyProtection="1">
      <alignment horizontal="center" vertical="center" shrinkToFit="1"/>
      <protection locked="0"/>
    </xf>
    <xf numFmtId="0" fontId="10" fillId="2" borderId="30" xfId="0" applyFont="1" applyFill="1" applyBorder="1" applyAlignment="1" applyProtection="1">
      <alignment horizontal="center" vertical="center" wrapText="1"/>
    </xf>
    <xf numFmtId="0" fontId="10" fillId="2" borderId="31" xfId="0" applyFont="1" applyFill="1" applyBorder="1" applyAlignment="1" applyProtection="1">
      <alignment horizontal="center" vertical="center"/>
    </xf>
    <xf numFmtId="0" fontId="9" fillId="2" borderId="31" xfId="0" applyFont="1" applyFill="1" applyBorder="1" applyAlignment="1" applyProtection="1">
      <alignment horizontal="center" vertical="center" shrinkToFit="1"/>
    </xf>
    <xf numFmtId="0" fontId="9" fillId="2" borderId="32" xfId="0" applyFont="1" applyFill="1" applyBorder="1" applyAlignment="1" applyProtection="1">
      <alignment horizontal="center" vertical="center" shrinkToFit="1"/>
    </xf>
    <xf numFmtId="0" fontId="9" fillId="2" borderId="16" xfId="0" applyFont="1" applyFill="1" applyBorder="1" applyAlignment="1" applyProtection="1">
      <alignment horizontal="center" vertical="center" shrinkToFit="1"/>
    </xf>
    <xf numFmtId="0" fontId="9" fillId="2" borderId="30" xfId="0" applyFont="1" applyFill="1" applyBorder="1" applyAlignment="1" applyProtection="1">
      <alignment horizontal="center" vertical="center" shrinkToFit="1"/>
    </xf>
    <xf numFmtId="0" fontId="10" fillId="2" borderId="5" xfId="0" applyFont="1" applyFill="1" applyBorder="1" applyAlignment="1" applyProtection="1">
      <alignment horizontal="left" vertical="center"/>
    </xf>
    <xf numFmtId="0" fontId="10" fillId="2" borderId="13" xfId="0" applyFont="1" applyFill="1" applyBorder="1" applyAlignment="1" applyProtection="1">
      <alignment horizontal="left" vertical="center"/>
    </xf>
    <xf numFmtId="0" fontId="33" fillId="2" borderId="23" xfId="0" applyFont="1" applyFill="1" applyBorder="1" applyAlignment="1" applyProtection="1">
      <alignment horizontal="left" vertical="top" wrapText="1"/>
      <protection locked="0"/>
    </xf>
    <xf numFmtId="0" fontId="33" fillId="2" borderId="21" xfId="0" applyFont="1" applyFill="1" applyBorder="1" applyAlignment="1" applyProtection="1">
      <alignment horizontal="left" vertical="top" wrapText="1"/>
      <protection locked="0"/>
    </xf>
    <xf numFmtId="0" fontId="33" fillId="2" borderId="22" xfId="0" applyFont="1" applyFill="1" applyBorder="1" applyAlignment="1" applyProtection="1">
      <alignment horizontal="left" vertical="top" wrapText="1"/>
      <protection locked="0"/>
    </xf>
    <xf numFmtId="0" fontId="33" fillId="2" borderId="26" xfId="0" applyFont="1" applyFill="1" applyBorder="1" applyAlignment="1" applyProtection="1">
      <alignment horizontal="left" vertical="top" wrapText="1"/>
      <protection locked="0"/>
    </xf>
    <xf numFmtId="0" fontId="33" fillId="2" borderId="19" xfId="0" applyFont="1" applyFill="1" applyBorder="1" applyAlignment="1" applyProtection="1">
      <alignment horizontal="left" vertical="top" wrapText="1"/>
      <protection locked="0"/>
    </xf>
    <xf numFmtId="0" fontId="33" fillId="2" borderId="20" xfId="0" applyFont="1" applyFill="1" applyBorder="1" applyAlignment="1" applyProtection="1">
      <alignment horizontal="left" vertical="top" wrapText="1"/>
      <protection locked="0"/>
    </xf>
    <xf numFmtId="0" fontId="9" fillId="2" borderId="12" xfId="2" applyFont="1" applyFill="1" applyBorder="1" applyProtection="1">
      <alignment vertical="center"/>
    </xf>
    <xf numFmtId="0" fontId="10" fillId="2" borderId="13" xfId="2" applyFont="1" applyFill="1" applyBorder="1" applyProtection="1">
      <alignment vertical="center"/>
    </xf>
    <xf numFmtId="0" fontId="10" fillId="2" borderId="10" xfId="2" applyFont="1" applyFill="1" applyBorder="1" applyProtection="1">
      <alignment vertical="center"/>
    </xf>
    <xf numFmtId="0" fontId="10" fillId="2" borderId="17" xfId="0" applyFont="1" applyFill="1" applyBorder="1" applyAlignment="1" applyProtection="1">
      <alignment horizontal="center" vertical="center"/>
    </xf>
    <xf numFmtId="0" fontId="10" fillId="2" borderId="18" xfId="0" applyFont="1" applyFill="1" applyBorder="1" applyAlignment="1" applyProtection="1">
      <alignment horizontal="center" vertical="center"/>
    </xf>
    <xf numFmtId="0" fontId="10" fillId="2" borderId="0" xfId="0" applyFont="1" applyFill="1" applyBorder="1" applyAlignment="1" applyProtection="1">
      <alignment horizontal="center" vertical="center"/>
    </xf>
    <xf numFmtId="0" fontId="10" fillId="2" borderId="25" xfId="0" applyFont="1" applyFill="1" applyBorder="1" applyAlignment="1" applyProtection="1">
      <alignment horizontal="center" vertical="center"/>
    </xf>
    <xf numFmtId="0" fontId="10" fillId="2" borderId="1" xfId="0" applyFont="1" applyFill="1" applyBorder="1" applyAlignment="1" applyProtection="1">
      <alignment horizontal="center" vertical="center"/>
    </xf>
    <xf numFmtId="0" fontId="10" fillId="2" borderId="14" xfId="0" applyFont="1" applyFill="1" applyBorder="1" applyAlignment="1" applyProtection="1">
      <alignment horizontal="center" vertical="center"/>
    </xf>
    <xf numFmtId="0" fontId="20" fillId="2" borderId="12" xfId="2" applyFont="1" applyFill="1" applyBorder="1" applyAlignment="1" applyProtection="1">
      <alignment horizontal="center" vertical="center"/>
    </xf>
    <xf numFmtId="0" fontId="21" fillId="2" borderId="13" xfId="2" applyFont="1" applyFill="1" applyBorder="1" applyAlignment="1" applyProtection="1">
      <alignment horizontal="center" vertical="center"/>
    </xf>
    <xf numFmtId="0" fontId="21" fillId="2" borderId="10" xfId="2" applyFont="1" applyFill="1" applyBorder="1" applyAlignment="1" applyProtection="1">
      <alignment horizontal="center" vertical="center"/>
    </xf>
    <xf numFmtId="0" fontId="9" fillId="15" borderId="0" xfId="0" applyFont="1" applyFill="1" applyProtection="1">
      <alignment vertical="center"/>
    </xf>
    <xf numFmtId="0" fontId="9" fillId="0" borderId="13" xfId="0" applyFont="1" applyFill="1" applyBorder="1" applyAlignment="1" applyProtection="1">
      <alignment horizontal="center" vertical="center" shrinkToFit="1"/>
      <protection locked="0"/>
    </xf>
    <xf numFmtId="0" fontId="9" fillId="0" borderId="17" xfId="0" applyFont="1" applyFill="1" applyBorder="1" applyAlignment="1" applyProtection="1">
      <alignment horizontal="center" vertical="center"/>
    </xf>
    <xf numFmtId="0" fontId="0" fillId="0" borderId="17" xfId="0" applyFill="1" applyBorder="1" applyProtection="1">
      <alignment vertical="center"/>
    </xf>
    <xf numFmtId="0" fontId="9" fillId="0" borderId="12" xfId="0" applyFont="1" applyFill="1" applyBorder="1" applyAlignment="1" applyProtection="1">
      <alignment horizontal="left" vertical="center" shrinkToFit="1"/>
      <protection locked="0"/>
    </xf>
    <xf numFmtId="182" fontId="7" fillId="0" borderId="9" xfId="0" applyNumberFormat="1" applyFont="1" applyBorder="1" applyAlignment="1" applyProtection="1">
      <alignment horizontal="center" vertical="center"/>
      <protection locked="0"/>
    </xf>
    <xf numFmtId="182" fontId="7" fillId="0" borderId="66" xfId="0" applyNumberFormat="1" applyFont="1" applyBorder="1" applyAlignment="1" applyProtection="1">
      <alignment horizontal="center" vertical="center"/>
      <protection locked="0"/>
    </xf>
    <xf numFmtId="182" fontId="7" fillId="0" borderId="0" xfId="0" applyNumberFormat="1" applyFont="1" applyBorder="1" applyAlignment="1" applyProtection="1">
      <alignment horizontal="center" vertical="center"/>
      <protection locked="0"/>
    </xf>
    <xf numFmtId="0" fontId="0" fillId="0" borderId="41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left" vertical="center" indent="1"/>
      <protection locked="0"/>
    </xf>
    <xf numFmtId="0" fontId="58" fillId="0" borderId="0" xfId="0" applyFont="1" applyBorder="1" applyAlignment="1" applyProtection="1">
      <alignment horizontal="center" vertical="center"/>
      <protection locked="0"/>
    </xf>
    <xf numFmtId="0" fontId="59" fillId="0" borderId="0" xfId="0" applyFont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vertical="center"/>
    </xf>
    <xf numFmtId="0" fontId="0" fillId="0" borderId="7" xfId="0" applyBorder="1" applyAlignment="1" applyProtection="1">
      <alignment vertical="center"/>
      <protection locked="0"/>
    </xf>
    <xf numFmtId="0" fontId="0" fillId="0" borderId="36" xfId="0" applyBorder="1" applyAlignment="1" applyProtection="1">
      <alignment vertical="center"/>
      <protection locked="0"/>
    </xf>
    <xf numFmtId="0" fontId="0" fillId="0" borderId="35" xfId="0" applyBorder="1" applyAlignment="1" applyProtection="1">
      <alignment horizontal="left" vertical="center" wrapText="1"/>
    </xf>
    <xf numFmtId="0" fontId="0" fillId="0" borderId="7" xfId="0" applyBorder="1" applyAlignment="1" applyProtection="1">
      <alignment horizontal="left" vertical="center" wrapText="1"/>
    </xf>
    <xf numFmtId="0" fontId="0" fillId="0" borderId="36" xfId="0" applyBorder="1" applyAlignment="1" applyProtection="1">
      <alignment horizontal="left" vertical="center" wrapText="1"/>
    </xf>
    <xf numFmtId="0" fontId="0" fillId="0" borderId="41" xfId="0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0" fillId="0" borderId="42" xfId="0" applyBorder="1" applyAlignment="1" applyProtection="1">
      <alignment horizontal="center" vertical="center"/>
    </xf>
    <xf numFmtId="0" fontId="0" fillId="2" borderId="35" xfId="0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horizontal="center" vertical="center"/>
    </xf>
    <xf numFmtId="0" fontId="0" fillId="0" borderId="7" xfId="0" applyBorder="1" applyAlignment="1" applyProtection="1">
      <alignment horizontal="left" vertical="center" wrapText="1"/>
      <protection locked="0"/>
    </xf>
    <xf numFmtId="0" fontId="0" fillId="0" borderId="36" xfId="0" applyBorder="1" applyAlignment="1" applyProtection="1">
      <alignment horizontal="left" vertical="center" wrapText="1"/>
      <protection locked="0"/>
    </xf>
    <xf numFmtId="0" fontId="0" fillId="2" borderId="35" xfId="0" applyFill="1" applyBorder="1" applyAlignment="1" applyProtection="1">
      <alignment horizontal="center" vertical="center" wrapText="1"/>
    </xf>
    <xf numFmtId="0" fontId="0" fillId="2" borderId="7" xfId="0" applyFill="1" applyBorder="1" applyAlignment="1" applyProtection="1">
      <alignment horizontal="center" vertical="center" wrapText="1"/>
    </xf>
    <xf numFmtId="0" fontId="28" fillId="0" borderId="7" xfId="0" applyFont="1" applyFill="1" applyBorder="1" applyAlignment="1" applyProtection="1">
      <alignment horizontal="center" vertical="center" shrinkToFit="1"/>
    </xf>
    <xf numFmtId="182" fontId="7" fillId="0" borderId="8" xfId="0" applyNumberFormat="1" applyFont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</xf>
    <xf numFmtId="0" fontId="0" fillId="0" borderId="8" xfId="0" applyBorder="1" applyAlignment="1" applyProtection="1">
      <alignment horizontal="right" vertical="center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left" vertical="center"/>
    </xf>
    <xf numFmtId="0" fontId="39" fillId="2" borderId="72" xfId="0" applyFont="1" applyFill="1" applyBorder="1" applyAlignment="1" applyProtection="1">
      <alignment horizontal="center" vertical="center"/>
    </xf>
    <xf numFmtId="0" fontId="41" fillId="2" borderId="16" xfId="0" applyFont="1" applyFill="1" applyBorder="1" applyAlignment="1" applyProtection="1">
      <alignment horizontal="center" vertical="center"/>
    </xf>
    <xf numFmtId="0" fontId="41" fillId="2" borderId="73" xfId="0" applyFont="1" applyFill="1" applyBorder="1" applyAlignment="1" applyProtection="1">
      <alignment horizontal="center" vertical="center"/>
    </xf>
    <xf numFmtId="0" fontId="0" fillId="2" borderId="33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34" xfId="0" applyBorder="1" applyAlignment="1" applyProtection="1">
      <alignment horizontal="center" vertical="center"/>
      <protection locked="0"/>
    </xf>
    <xf numFmtId="0" fontId="36" fillId="0" borderId="0" xfId="0" applyFont="1" applyBorder="1">
      <alignment vertical="center"/>
    </xf>
    <xf numFmtId="0" fontId="3" fillId="0" borderId="54" xfId="0" applyFont="1" applyBorder="1" applyAlignment="1" applyProtection="1">
      <alignment horizontal="center" vertical="center"/>
      <protection locked="0"/>
    </xf>
    <xf numFmtId="0" fontId="36" fillId="0" borderId="0" xfId="0" applyNumberFormat="1" applyFont="1" applyBorder="1" applyAlignment="1" applyProtection="1">
      <alignment horizontal="right" vertical="center"/>
      <protection locked="0"/>
    </xf>
    <xf numFmtId="0" fontId="0" fillId="0" borderId="0" xfId="0" applyBorder="1" applyAlignment="1">
      <alignment horizontal="left" vertical="center"/>
    </xf>
    <xf numFmtId="0" fontId="3" fillId="0" borderId="0" xfId="0" applyFont="1" applyBorder="1" applyAlignment="1">
      <alignment horizontal="center"/>
    </xf>
    <xf numFmtId="183" fontId="39" fillId="0" borderId="0" xfId="0" applyNumberFormat="1" applyFont="1" applyBorder="1" applyAlignment="1" applyProtection="1">
      <alignment horizontal="center" vertical="top"/>
      <protection locked="0"/>
    </xf>
    <xf numFmtId="0" fontId="8" fillId="0" borderId="0" xfId="0" applyFont="1" applyBorder="1" applyAlignment="1">
      <alignment horizontal="distributed" vertical="center"/>
    </xf>
    <xf numFmtId="183" fontId="39" fillId="0" borderId="0" xfId="0" applyNumberFormat="1" applyFont="1" applyBorder="1" applyAlignment="1">
      <alignment horizontal="center" vertical="top"/>
    </xf>
    <xf numFmtId="0" fontId="0" fillId="0" borderId="59" xfId="0" applyFont="1" applyBorder="1" applyAlignment="1">
      <alignment horizontal="center" vertical="center"/>
    </xf>
    <xf numFmtId="0" fontId="0" fillId="0" borderId="0" xfId="0" applyBorder="1" applyAlignment="1" applyProtection="1">
      <alignment vertical="top" wrapText="1"/>
      <protection locked="0"/>
    </xf>
    <xf numFmtId="0" fontId="0" fillId="0" borderId="0" xfId="0" applyBorder="1" applyAlignment="1" applyProtection="1">
      <alignment horizontal="center" vertical="top" wrapText="1"/>
      <protection locked="0"/>
    </xf>
    <xf numFmtId="0" fontId="7" fillId="0" borderId="0" xfId="0" applyFont="1" applyBorder="1" applyAlignment="1">
      <alignment horizontal="distributed" vertical="center"/>
    </xf>
    <xf numFmtId="182" fontId="8" fillId="0" borderId="0" xfId="0" applyNumberFormat="1" applyFont="1" applyBorder="1" applyAlignment="1" applyProtection="1">
      <alignment horizontal="left" vertical="center"/>
      <protection locked="0"/>
    </xf>
    <xf numFmtId="0" fontId="8" fillId="0" borderId="0" xfId="0" applyFont="1" applyBorder="1" applyAlignment="1" applyProtection="1">
      <alignment horizontal="left" vertical="center" wrapText="1"/>
      <protection locked="0"/>
    </xf>
    <xf numFmtId="0" fontId="8" fillId="0" borderId="0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6" fillId="0" borderId="0" xfId="0" applyNumberFormat="1" applyFont="1" applyBorder="1" applyAlignment="1">
      <alignment horizontal="right" vertical="center"/>
    </xf>
    <xf numFmtId="0" fontId="0" fillId="0" borderId="5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62" xfId="0" applyBorder="1">
      <alignment vertical="center"/>
    </xf>
    <xf numFmtId="0" fontId="0" fillId="0" borderId="61" xfId="0" applyBorder="1">
      <alignment vertical="center"/>
    </xf>
    <xf numFmtId="0" fontId="8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182" fontId="8" fillId="0" borderId="0" xfId="0" applyNumberFormat="1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9" fillId="0" borderId="72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73" xfId="0" applyFont="1" applyBorder="1" applyAlignment="1">
      <alignment horizontal="center" vertical="center"/>
    </xf>
    <xf numFmtId="0" fontId="39" fillId="0" borderId="41" xfId="0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0" fontId="39" fillId="0" borderId="42" xfId="0" applyFont="1" applyBorder="1" applyAlignment="1">
      <alignment horizontal="center" vertical="center"/>
    </xf>
    <xf numFmtId="184" fontId="9" fillId="0" borderId="12" xfId="0" applyNumberFormat="1" applyFont="1" applyBorder="1" applyAlignment="1" applyProtection="1">
      <alignment horizontal="left" vertical="center"/>
      <protection locked="0"/>
    </xf>
    <xf numFmtId="184" fontId="9" fillId="0" borderId="13" xfId="0" applyNumberFormat="1" applyFont="1" applyBorder="1" applyAlignment="1" applyProtection="1">
      <alignment horizontal="left" vertical="center"/>
      <protection locked="0"/>
    </xf>
    <xf numFmtId="184" fontId="9" fillId="0" borderId="13" xfId="0" applyNumberFormat="1" applyFont="1" applyBorder="1" applyAlignment="1" applyProtection="1">
      <alignment horizontal="right" vertical="center"/>
      <protection locked="0"/>
    </xf>
    <xf numFmtId="184" fontId="9" fillId="0" borderId="67" xfId="0" applyNumberFormat="1" applyFont="1" applyBorder="1" applyAlignment="1" applyProtection="1">
      <alignment horizontal="right" vertical="center"/>
      <protection locked="0"/>
    </xf>
    <xf numFmtId="184" fontId="9" fillId="0" borderId="5" xfId="0" applyNumberFormat="1" applyFont="1" applyBorder="1" applyAlignment="1" applyProtection="1">
      <alignment horizontal="right" vertical="center"/>
      <protection locked="0"/>
    </xf>
    <xf numFmtId="184" fontId="9" fillId="0" borderId="65" xfId="0" applyNumberFormat="1" applyFont="1" applyBorder="1" applyAlignment="1" applyProtection="1">
      <alignment horizontal="right" vertical="center"/>
      <protection locked="0"/>
    </xf>
    <xf numFmtId="184" fontId="9" fillId="0" borderId="4" xfId="0" applyNumberFormat="1" applyFont="1" applyBorder="1" applyAlignment="1" applyProtection="1">
      <alignment horizontal="center" vertical="center"/>
      <protection locked="0"/>
    </xf>
    <xf numFmtId="184" fontId="9" fillId="0" borderId="5" xfId="0" applyNumberFormat="1" applyFont="1" applyBorder="1" applyAlignment="1" applyProtection="1">
      <alignment horizontal="center" vertical="center"/>
      <protection locked="0"/>
    </xf>
    <xf numFmtId="0" fontId="9" fillId="0" borderId="7" xfId="0" applyFont="1" applyFill="1" applyBorder="1" applyAlignment="1">
      <alignment horizontal="distributed" vertical="center" wrapText="1"/>
    </xf>
    <xf numFmtId="0" fontId="9" fillId="0" borderId="8" xfId="0" applyFont="1" applyBorder="1" applyAlignment="1">
      <alignment horizontal="left" vertical="center" wrapText="1" shrinkToFit="1"/>
    </xf>
    <xf numFmtId="0" fontId="9" fillId="0" borderId="9" xfId="0" applyFont="1" applyBorder="1" applyAlignment="1">
      <alignment horizontal="left" vertical="center" wrapText="1" shrinkToFit="1"/>
    </xf>
    <xf numFmtId="0" fontId="9" fillId="0" borderId="66" xfId="0" applyFont="1" applyBorder="1" applyAlignment="1">
      <alignment horizontal="left" vertical="center" wrapText="1" shrinkToFit="1"/>
    </xf>
    <xf numFmtId="0" fontId="9" fillId="0" borderId="33" xfId="0" applyFont="1" applyFill="1" applyBorder="1" applyAlignment="1">
      <alignment horizontal="center" vertical="center" textRotation="255" wrapText="1"/>
    </xf>
    <xf numFmtId="0" fontId="9" fillId="0" borderId="35" xfId="0" applyFont="1" applyFill="1" applyBorder="1" applyAlignment="1">
      <alignment horizontal="center" vertical="center" textRotation="255" wrapText="1"/>
    </xf>
    <xf numFmtId="0" fontId="9" fillId="0" borderId="37" xfId="0" applyFont="1" applyFill="1" applyBorder="1" applyAlignment="1">
      <alignment horizontal="center" vertical="center" textRotation="255" wrapText="1"/>
    </xf>
    <xf numFmtId="0" fontId="9" fillId="0" borderId="3" xfId="0" applyFont="1" applyFill="1" applyBorder="1" applyAlignment="1">
      <alignment horizontal="distributed" vertical="center" wrapText="1"/>
    </xf>
    <xf numFmtId="0" fontId="9" fillId="0" borderId="4" xfId="0" applyFont="1" applyBorder="1" applyAlignment="1" applyProtection="1">
      <alignment horizontal="left" vertical="center" shrinkToFit="1"/>
      <protection locked="0"/>
    </xf>
    <xf numFmtId="0" fontId="9" fillId="0" borderId="5" xfId="0" applyFont="1" applyBorder="1" applyAlignment="1" applyProtection="1">
      <alignment horizontal="left" vertical="center" shrinkToFit="1"/>
      <protection locked="0"/>
    </xf>
    <xf numFmtId="0" fontId="9" fillId="0" borderId="65" xfId="0" applyFont="1" applyBorder="1" applyAlignment="1" applyProtection="1">
      <alignment horizontal="left" vertical="center" shrinkToFit="1"/>
      <protection locked="0"/>
    </xf>
    <xf numFmtId="0" fontId="39" fillId="0" borderId="39" xfId="0" applyFont="1" applyBorder="1" applyAlignment="1">
      <alignment horizontal="center" vertical="center"/>
    </xf>
    <xf numFmtId="0" fontId="39" fillId="0" borderId="17" xfId="0" applyFont="1" applyBorder="1" applyAlignment="1">
      <alignment horizontal="center" vertical="center"/>
    </xf>
    <xf numFmtId="0" fontId="40" fillId="0" borderId="17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9" fillId="0" borderId="41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left" vertical="center"/>
      <protection locked="0"/>
    </xf>
    <xf numFmtId="0" fontId="9" fillId="0" borderId="42" xfId="0" applyFont="1" applyBorder="1" applyAlignment="1" applyProtection="1">
      <alignment horizontal="left" vertical="center"/>
      <protection locked="0"/>
    </xf>
    <xf numFmtId="0" fontId="9" fillId="0" borderId="43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0" fontId="9" fillId="0" borderId="44" xfId="0" applyFont="1" applyBorder="1" applyAlignment="1" applyProtection="1">
      <alignment horizontal="left" vertical="center" shrinkToFit="1"/>
      <protection locked="0"/>
    </xf>
    <xf numFmtId="0" fontId="9" fillId="0" borderId="43" xfId="0" applyFont="1" applyBorder="1" applyAlignment="1" applyProtection="1">
      <alignment horizontal="right" vertical="center"/>
      <protection locked="0"/>
    </xf>
    <xf numFmtId="0" fontId="9" fillId="0" borderId="1" xfId="0" applyFont="1" applyBorder="1" applyAlignment="1" applyProtection="1">
      <alignment horizontal="right" vertical="center"/>
      <protection locked="0"/>
    </xf>
    <xf numFmtId="0" fontId="9" fillId="0" borderId="1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40" fillId="0" borderId="17" xfId="0" applyFont="1" applyBorder="1" applyAlignment="1" applyProtection="1">
      <alignment horizontal="center" vertical="center"/>
      <protection locked="0"/>
    </xf>
    <xf numFmtId="0" fontId="9" fillId="0" borderId="4" xfId="0" applyFont="1" applyBorder="1" applyAlignment="1">
      <alignment horizontal="left" vertical="center" shrinkToFit="1"/>
    </xf>
    <xf numFmtId="0" fontId="9" fillId="0" borderId="5" xfId="0" applyFont="1" applyBorder="1" applyAlignment="1">
      <alignment horizontal="left" vertical="center" shrinkToFit="1"/>
    </xf>
    <xf numFmtId="0" fontId="9" fillId="0" borderId="65" xfId="0" applyFont="1" applyBorder="1" applyAlignment="1">
      <alignment horizontal="left" vertical="center" shrinkToFit="1"/>
    </xf>
    <xf numFmtId="0" fontId="9" fillId="0" borderId="8" xfId="0" applyFont="1" applyBorder="1" applyAlignment="1" applyProtection="1">
      <alignment horizontal="left" vertical="center" shrinkToFit="1"/>
      <protection locked="0"/>
    </xf>
    <xf numFmtId="0" fontId="9" fillId="0" borderId="9" xfId="0" applyFont="1" applyBorder="1" applyAlignment="1" applyProtection="1">
      <alignment horizontal="left" vertical="center" shrinkToFit="1"/>
      <protection locked="0"/>
    </xf>
    <xf numFmtId="0" fontId="9" fillId="0" borderId="66" xfId="0" applyFont="1" applyBorder="1" applyAlignment="1" applyProtection="1">
      <alignment horizontal="left" vertical="center" shrinkToFit="1"/>
      <protection locked="0"/>
    </xf>
    <xf numFmtId="0" fontId="9" fillId="0" borderId="8" xfId="0" applyFont="1" applyBorder="1" applyAlignment="1">
      <alignment horizontal="left" vertical="center" shrinkToFit="1"/>
    </xf>
    <xf numFmtId="0" fontId="9" fillId="0" borderId="9" xfId="0" applyFont="1" applyBorder="1" applyAlignment="1">
      <alignment horizontal="left" vertical="center" shrinkToFit="1"/>
    </xf>
    <xf numFmtId="0" fontId="9" fillId="0" borderId="66" xfId="0" applyFont="1" applyBorder="1" applyAlignment="1">
      <alignment horizontal="left" vertical="center" shrinkToFit="1"/>
    </xf>
    <xf numFmtId="0" fontId="9" fillId="0" borderId="9" xfId="0" applyFont="1" applyBorder="1" applyAlignment="1">
      <alignment horizontal="center" vertical="center" shrinkToFit="1"/>
    </xf>
    <xf numFmtId="0" fontId="9" fillId="0" borderId="66" xfId="0" applyFont="1" applyBorder="1" applyAlignment="1">
      <alignment horizontal="center" vertical="center" shrinkToFit="1"/>
    </xf>
    <xf numFmtId="0" fontId="9" fillId="0" borderId="41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42" xfId="0" applyFont="1" applyBorder="1" applyAlignment="1">
      <alignment horizontal="center" vertical="center" wrapText="1"/>
    </xf>
    <xf numFmtId="182" fontId="9" fillId="0" borderId="37" xfId="0" applyNumberFormat="1" applyFont="1" applyBorder="1" applyAlignment="1" applyProtection="1">
      <alignment horizontal="center" vertical="center"/>
      <protection locked="0"/>
    </xf>
    <xf numFmtId="182" fontId="9" fillId="0" borderId="11" xfId="0" applyNumberFormat="1" applyFont="1" applyBorder="1" applyAlignment="1" applyProtection="1">
      <alignment horizontal="center" vertical="center"/>
      <protection locked="0"/>
    </xf>
    <xf numFmtId="184" fontId="9" fillId="0" borderId="11" xfId="0" applyNumberFormat="1" applyFont="1" applyBorder="1" applyAlignment="1" applyProtection="1">
      <alignment horizontal="center" vertical="center"/>
      <protection locked="0"/>
    </xf>
    <xf numFmtId="184" fontId="9" fillId="0" borderId="38" xfId="0" applyNumberFormat="1" applyFont="1" applyBorder="1" applyAlignment="1" applyProtection="1">
      <alignment horizontal="center" vertical="center"/>
      <protection locked="0"/>
    </xf>
    <xf numFmtId="0" fontId="9" fillId="14" borderId="33" xfId="0" applyFont="1" applyFill="1" applyBorder="1" applyAlignment="1">
      <alignment horizontal="center" vertical="center"/>
    </xf>
    <xf numFmtId="0" fontId="9" fillId="14" borderId="3" xfId="0" applyFont="1" applyFill="1" applyBorder="1" applyAlignment="1">
      <alignment horizontal="center" vertical="center"/>
    </xf>
    <xf numFmtId="0" fontId="9" fillId="14" borderId="34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distributed" vertical="center" wrapText="1"/>
    </xf>
    <xf numFmtId="0" fontId="9" fillId="0" borderId="12" xfId="0" applyFont="1" applyBorder="1" applyAlignment="1">
      <alignment horizontal="left" vertical="center" shrinkToFit="1"/>
    </xf>
    <xf numFmtId="0" fontId="9" fillId="0" borderId="13" xfId="0" applyFont="1" applyBorder="1" applyAlignment="1">
      <alignment horizontal="left" vertical="center" shrinkToFit="1"/>
    </xf>
    <xf numFmtId="0" fontId="9" fillId="0" borderId="67" xfId="0" applyFont="1" applyBorder="1" applyAlignment="1">
      <alignment horizontal="left" vertical="center" shrinkToFit="1"/>
    </xf>
    <xf numFmtId="0" fontId="9" fillId="0" borderId="12" xfId="0" applyFont="1" applyBorder="1" applyAlignment="1" applyProtection="1">
      <alignment horizontal="left" vertical="center" shrinkToFit="1"/>
      <protection locked="0"/>
    </xf>
    <xf numFmtId="0" fontId="9" fillId="0" borderId="13" xfId="0" applyFont="1" applyBorder="1" applyAlignment="1" applyProtection="1">
      <alignment horizontal="left" vertical="center" shrinkToFit="1"/>
      <protection locked="0"/>
    </xf>
    <xf numFmtId="0" fontId="9" fillId="0" borderId="67" xfId="0" applyFont="1" applyBorder="1" applyAlignment="1" applyProtection="1">
      <alignment horizontal="left" vertical="center" shrinkToFit="1"/>
      <protection locked="0"/>
    </xf>
    <xf numFmtId="0" fontId="9" fillId="0" borderId="79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9" fillId="0" borderId="37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9" fillId="0" borderId="35" xfId="0" applyFont="1" applyBorder="1">
      <alignment vertical="center"/>
    </xf>
    <xf numFmtId="0" fontId="9" fillId="0" borderId="7" xfId="0" applyFont="1" applyBorder="1">
      <alignment vertical="center"/>
    </xf>
    <xf numFmtId="184" fontId="9" fillId="0" borderId="8" xfId="0" applyNumberFormat="1" applyFont="1" applyBorder="1" applyAlignment="1" applyProtection="1">
      <alignment horizontal="right" vertical="center"/>
      <protection locked="0"/>
    </xf>
    <xf numFmtId="184" fontId="9" fillId="0" borderId="9" xfId="0" applyNumberFormat="1" applyFont="1" applyBorder="1" applyAlignment="1" applyProtection="1">
      <alignment horizontal="right" vertical="center"/>
      <protection locked="0"/>
    </xf>
    <xf numFmtId="184" fontId="9" fillId="0" borderId="66" xfId="0" applyNumberFormat="1" applyFont="1" applyBorder="1" applyAlignment="1" applyProtection="1">
      <alignment horizontal="right" vertical="center"/>
      <protection locked="0"/>
    </xf>
    <xf numFmtId="0" fontId="9" fillId="0" borderId="41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42" xfId="0" applyFont="1" applyBorder="1" applyAlignment="1">
      <alignment horizontal="left" vertical="center"/>
    </xf>
    <xf numFmtId="0" fontId="9" fillId="0" borderId="41" xfId="0" applyFont="1" applyBorder="1" applyAlignment="1" applyProtection="1">
      <alignment horizontal="left" vertical="center"/>
      <protection locked="0"/>
    </xf>
    <xf numFmtId="0" fontId="9" fillId="0" borderId="41" xfId="0" applyFont="1" applyBorder="1" applyAlignment="1" applyProtection="1">
      <alignment horizontal="left" vertical="top" wrapText="1"/>
      <protection locked="0"/>
    </xf>
    <xf numFmtId="0" fontId="9" fillId="0" borderId="0" xfId="0" applyFont="1" applyBorder="1" applyAlignment="1" applyProtection="1">
      <alignment horizontal="left" vertical="top" wrapText="1"/>
      <protection locked="0"/>
    </xf>
    <xf numFmtId="0" fontId="9" fillId="0" borderId="42" xfId="0" applyFont="1" applyBorder="1" applyAlignment="1" applyProtection="1">
      <alignment horizontal="left" vertical="top" wrapText="1"/>
      <protection locked="0"/>
    </xf>
    <xf numFmtId="0" fontId="9" fillId="0" borderId="41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42" xfId="0" applyFont="1" applyBorder="1" applyAlignment="1">
      <alignment horizontal="left" vertical="top" wrapText="1"/>
    </xf>
    <xf numFmtId="0" fontId="9" fillId="0" borderId="41" xfId="0" applyFont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9" fillId="0" borderId="42" xfId="0" applyFont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left" vertical="center"/>
      <protection locked="0"/>
    </xf>
    <xf numFmtId="0" fontId="8" fillId="0" borderId="14" xfId="0" applyFont="1" applyBorder="1" applyAlignment="1" applyProtection="1">
      <alignment horizontal="left" vertical="center"/>
      <protection locked="0"/>
    </xf>
    <xf numFmtId="184" fontId="7" fillId="0" borderId="24" xfId="0" applyNumberFormat="1" applyFont="1" applyFill="1" applyBorder="1" applyAlignment="1" applyProtection="1">
      <alignment horizontal="right" vertical="center"/>
      <protection locked="0"/>
    </xf>
    <xf numFmtId="184" fontId="7" fillId="0" borderId="17" xfId="0" applyNumberFormat="1" applyFont="1" applyFill="1" applyBorder="1" applyAlignment="1" applyProtection="1">
      <alignment horizontal="right" vertical="center"/>
      <protection locked="0"/>
    </xf>
    <xf numFmtId="184" fontId="7" fillId="0" borderId="40" xfId="0" applyNumberFormat="1" applyFont="1" applyFill="1" applyBorder="1" applyAlignment="1" applyProtection="1">
      <alignment horizontal="right" vertical="center"/>
      <protection locked="0"/>
    </xf>
    <xf numFmtId="184" fontId="7" fillId="0" borderId="15" xfId="0" applyNumberFormat="1" applyFont="1" applyFill="1" applyBorder="1" applyAlignment="1" applyProtection="1">
      <alignment horizontal="right" vertical="center"/>
      <protection locked="0"/>
    </xf>
    <xf numFmtId="184" fontId="7" fillId="0" borderId="1" xfId="0" applyNumberFormat="1" applyFont="1" applyFill="1" applyBorder="1" applyAlignment="1" applyProtection="1">
      <alignment horizontal="right" vertical="center"/>
      <protection locked="0"/>
    </xf>
    <xf numFmtId="184" fontId="7" fillId="0" borderId="44" xfId="0" applyNumberFormat="1" applyFont="1" applyFill="1" applyBorder="1" applyAlignment="1" applyProtection="1">
      <alignment horizontal="right" vertical="center"/>
      <protection locked="0"/>
    </xf>
    <xf numFmtId="0" fontId="7" fillId="0" borderId="33" xfId="0" applyFont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horizontal="center" vertical="center"/>
      <protection locked="0"/>
    </xf>
    <xf numFmtId="0" fontId="7" fillId="0" borderId="37" xfId="0" applyFont="1" applyBorder="1" applyAlignment="1" applyProtection="1">
      <alignment horizontal="center"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right" vertical="center"/>
      <protection locked="0"/>
    </xf>
    <xf numFmtId="0" fontId="8" fillId="0" borderId="17" xfId="0" applyFont="1" applyBorder="1" applyAlignment="1" applyProtection="1">
      <alignment horizontal="right" vertical="center"/>
      <protection locked="0"/>
    </xf>
    <xf numFmtId="180" fontId="8" fillId="7" borderId="15" xfId="0" applyNumberFormat="1" applyFont="1" applyFill="1" applyBorder="1" applyAlignment="1" applyProtection="1">
      <alignment horizontal="right" vertical="center"/>
      <protection locked="0"/>
    </xf>
    <xf numFmtId="180" fontId="8" fillId="7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70" xfId="0" applyFont="1" applyBorder="1" applyAlignment="1" applyProtection="1">
      <alignment horizontal="center" vertical="center"/>
      <protection locked="0"/>
    </xf>
    <xf numFmtId="0" fontId="7" fillId="0" borderId="29" xfId="0" applyFont="1" applyBorder="1" applyAlignment="1" applyProtection="1">
      <alignment horizontal="center" vertical="center"/>
      <protection locked="0"/>
    </xf>
    <xf numFmtId="0" fontId="8" fillId="0" borderId="17" xfId="0" applyFont="1" applyBorder="1" applyAlignment="1" applyProtection="1">
      <alignment horizontal="left" vertical="center"/>
      <protection locked="0"/>
    </xf>
    <xf numFmtId="0" fontId="8" fillId="0" borderId="18" xfId="0" applyFont="1" applyBorder="1" applyAlignment="1" applyProtection="1">
      <alignment horizontal="left" vertical="center"/>
      <protection locked="0"/>
    </xf>
    <xf numFmtId="180" fontId="8" fillId="0" borderId="15" xfId="0" applyNumberFormat="1" applyFont="1" applyFill="1" applyBorder="1" applyAlignment="1" applyProtection="1">
      <alignment horizontal="right" vertical="center"/>
      <protection locked="0"/>
    </xf>
    <xf numFmtId="180" fontId="8" fillId="0" borderId="1" xfId="0" applyNumberFormat="1" applyFont="1" applyFill="1" applyBorder="1" applyAlignment="1" applyProtection="1">
      <alignment horizontal="right" vertical="center"/>
      <protection locked="0"/>
    </xf>
    <xf numFmtId="0" fontId="8" fillId="7" borderId="1" xfId="0" applyFont="1" applyFill="1" applyBorder="1" applyAlignment="1" applyProtection="1">
      <alignment horizontal="right" vertical="center"/>
      <protection locked="0"/>
    </xf>
    <xf numFmtId="0" fontId="8" fillId="0" borderId="17" xfId="0" applyFont="1" applyBorder="1" applyAlignment="1" applyProtection="1">
      <alignment horizontal="center" vertical="center"/>
      <protection locked="0"/>
    </xf>
    <xf numFmtId="0" fontId="8" fillId="0" borderId="18" xfId="0" applyFont="1" applyBorder="1" applyAlignment="1" applyProtection="1">
      <alignment horizontal="center" vertical="center"/>
      <protection locked="0"/>
    </xf>
    <xf numFmtId="0" fontId="8" fillId="7" borderId="1" xfId="0" applyFont="1" applyFill="1" applyBorder="1" applyAlignment="1" applyProtection="1">
      <alignment horizontal="center" vertical="center"/>
      <protection locked="0"/>
    </xf>
    <xf numFmtId="0" fontId="8" fillId="7" borderId="14" xfId="0" applyFont="1" applyFill="1" applyBorder="1" applyAlignment="1" applyProtection="1">
      <alignment horizontal="center" vertical="center"/>
      <protection locked="0"/>
    </xf>
    <xf numFmtId="184" fontId="7" fillId="0" borderId="32" xfId="0" applyNumberFormat="1" applyFont="1" applyFill="1" applyBorder="1" applyAlignment="1" applyProtection="1">
      <alignment horizontal="right" vertical="center"/>
      <protection locked="0"/>
    </xf>
    <xf numFmtId="184" fontId="7" fillId="0" borderId="16" xfId="0" applyNumberFormat="1" applyFont="1" applyFill="1" applyBorder="1" applyAlignment="1" applyProtection="1">
      <alignment horizontal="right" vertical="center"/>
      <protection locked="0"/>
    </xf>
    <xf numFmtId="184" fontId="7" fillId="0" borderId="73" xfId="0" applyNumberFormat="1" applyFont="1" applyFill="1" applyBorder="1" applyAlignment="1" applyProtection="1">
      <alignment horizontal="right" vertical="center"/>
      <protection locked="0"/>
    </xf>
    <xf numFmtId="0" fontId="40" fillId="0" borderId="0" xfId="0" applyFont="1" applyAlignment="1" applyProtection="1">
      <alignment horizontal="center" vertical="center"/>
      <protection locked="0"/>
    </xf>
    <xf numFmtId="0" fontId="36" fillId="0" borderId="0" xfId="0" applyFont="1" applyProtection="1">
      <alignment vertical="center"/>
      <protection locked="0"/>
    </xf>
    <xf numFmtId="0" fontId="7" fillId="0" borderId="45" xfId="0" applyFont="1" applyBorder="1" applyAlignment="1" applyProtection="1">
      <alignment horizontal="center" vertical="center"/>
      <protection locked="0"/>
    </xf>
    <xf numFmtId="0" fontId="7" fillId="0" borderId="68" xfId="0" applyFont="1" applyBorder="1" applyAlignment="1" applyProtection="1">
      <alignment horizontal="center" vertical="center"/>
      <protection locked="0"/>
    </xf>
    <xf numFmtId="0" fontId="8" fillId="0" borderId="68" xfId="0" applyFont="1" applyBorder="1" applyAlignment="1" applyProtection="1">
      <alignment horizontal="center" vertical="center"/>
      <protection locked="0"/>
    </xf>
    <xf numFmtId="0" fontId="8" fillId="0" borderId="69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28" fillId="0" borderId="0" xfId="0" applyFont="1" applyAlignment="1" applyProtection="1">
      <alignment horizontal="left" vertical="center" shrinkToFit="1"/>
      <protection locked="0"/>
    </xf>
    <xf numFmtId="0" fontId="8" fillId="0" borderId="3" xfId="0" applyFont="1" applyBorder="1" applyProtection="1">
      <alignment vertical="center"/>
      <protection locked="0"/>
    </xf>
    <xf numFmtId="184" fontId="8" fillId="0" borderId="3" xfId="0" applyNumberFormat="1" applyFont="1" applyFill="1" applyBorder="1" applyProtection="1">
      <alignment vertical="center"/>
      <protection locked="0"/>
    </xf>
    <xf numFmtId="184" fontId="8" fillId="0" borderId="34" xfId="0" applyNumberFormat="1" applyFont="1" applyFill="1" applyBorder="1" applyProtection="1">
      <alignment vertical="center"/>
      <protection locked="0"/>
    </xf>
    <xf numFmtId="0" fontId="8" fillId="0" borderId="7" xfId="0" applyFont="1" applyBorder="1" applyProtection="1">
      <alignment vertical="center"/>
      <protection locked="0"/>
    </xf>
    <xf numFmtId="184" fontId="8" fillId="0" borderId="7" xfId="0" applyNumberFormat="1" applyFont="1" applyFill="1" applyBorder="1" applyProtection="1">
      <alignment vertical="center"/>
      <protection locked="0"/>
    </xf>
    <xf numFmtId="184" fontId="8" fillId="0" borderId="36" xfId="0" applyNumberFormat="1" applyFont="1" applyFill="1" applyBorder="1" applyProtection="1">
      <alignment vertical="center"/>
      <protection locked="0"/>
    </xf>
    <xf numFmtId="0" fontId="8" fillId="0" borderId="29" xfId="0" applyFont="1" applyBorder="1" applyProtection="1">
      <alignment vertical="center"/>
      <protection locked="0"/>
    </xf>
    <xf numFmtId="184" fontId="8" fillId="0" borderId="29" xfId="0" applyNumberFormat="1" applyFont="1" applyFill="1" applyBorder="1" applyProtection="1">
      <alignment vertical="center"/>
      <protection locked="0"/>
    </xf>
    <xf numFmtId="184" fontId="8" fillId="0" borderId="71" xfId="0" applyNumberFormat="1" applyFont="1" applyFill="1" applyBorder="1" applyProtection="1">
      <alignment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8" fillId="0" borderId="39" xfId="0" applyFont="1" applyBorder="1" applyAlignment="1" applyProtection="1">
      <alignment horizontal="center" vertical="center"/>
      <protection locked="0"/>
    </xf>
    <xf numFmtId="0" fontId="8" fillId="0" borderId="41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8" fillId="0" borderId="43" xfId="0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8" fillId="12" borderId="12" xfId="0" applyFont="1" applyFill="1" applyBorder="1" applyAlignment="1" applyProtection="1">
      <alignment horizontal="center" vertical="center" wrapText="1"/>
      <protection locked="0"/>
    </xf>
    <xf numFmtId="0" fontId="8" fillId="12" borderId="13" xfId="0" applyFont="1" applyFill="1" applyBorder="1" applyAlignment="1" applyProtection="1">
      <alignment horizontal="center" vertical="center" wrapText="1"/>
      <protection locked="0"/>
    </xf>
    <xf numFmtId="0" fontId="8" fillId="12" borderId="10" xfId="0" applyFont="1" applyFill="1" applyBorder="1" applyAlignment="1" applyProtection="1">
      <alignment horizontal="center" vertical="center" wrapText="1"/>
      <protection locked="0"/>
    </xf>
    <xf numFmtId="184" fontId="8" fillId="12" borderId="12" xfId="0" applyNumberFormat="1" applyFont="1" applyFill="1" applyBorder="1" applyAlignment="1" applyProtection="1">
      <alignment horizontal="right" vertical="center"/>
    </xf>
    <xf numFmtId="184" fontId="8" fillId="12" borderId="13" xfId="0" applyNumberFormat="1" applyFont="1" applyFill="1" applyBorder="1" applyAlignment="1" applyProtection="1">
      <alignment horizontal="right" vertical="center"/>
    </xf>
    <xf numFmtId="184" fontId="8" fillId="12" borderId="67" xfId="0" applyNumberFormat="1" applyFont="1" applyFill="1" applyBorder="1" applyAlignment="1" applyProtection="1">
      <alignment horizontal="right" vertical="center"/>
    </xf>
    <xf numFmtId="0" fontId="7" fillId="0" borderId="72" xfId="0" applyFont="1" applyBorder="1" applyAlignment="1" applyProtection="1">
      <alignment horizontal="center" vertical="center"/>
      <protection locked="0"/>
    </xf>
    <xf numFmtId="0" fontId="7" fillId="0" borderId="16" xfId="0" applyFont="1" applyBorder="1" applyAlignment="1" applyProtection="1">
      <alignment horizontal="center" vertical="center"/>
      <protection locked="0"/>
    </xf>
    <xf numFmtId="0" fontId="8" fillId="11" borderId="13" xfId="0" applyFont="1" applyFill="1" applyBorder="1" applyAlignment="1" applyProtection="1">
      <alignment horizontal="center" vertical="center"/>
      <protection locked="0"/>
    </xf>
    <xf numFmtId="0" fontId="8" fillId="11" borderId="10" xfId="0" applyFont="1" applyFill="1" applyBorder="1" applyAlignment="1" applyProtection="1">
      <alignment horizontal="center" vertical="center"/>
      <protection locked="0"/>
    </xf>
    <xf numFmtId="184" fontId="8" fillId="11" borderId="11" xfId="0" applyNumberFormat="1" applyFont="1" applyFill="1" applyBorder="1" applyProtection="1">
      <alignment vertical="center"/>
    </xf>
    <xf numFmtId="184" fontId="8" fillId="11" borderId="38" xfId="0" applyNumberFormat="1" applyFont="1" applyFill="1" applyBorder="1" applyProtection="1">
      <alignment vertical="center"/>
    </xf>
    <xf numFmtId="0" fontId="8" fillId="0" borderId="33" xfId="0" applyFont="1" applyBorder="1" applyAlignment="1" applyProtection="1">
      <alignment horizontal="center" vertical="center" wrapText="1"/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37" xfId="0" applyFont="1" applyBorder="1" applyAlignment="1" applyProtection="1">
      <alignment horizontal="center" vertical="center"/>
      <protection locked="0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vertical="center" wrapText="1"/>
      <protection locked="0"/>
    </xf>
    <xf numFmtId="184" fontId="8" fillId="0" borderId="3" xfId="0" applyNumberFormat="1" applyFont="1" applyBorder="1" applyAlignment="1" applyProtection="1">
      <alignment vertical="center"/>
      <protection locked="0"/>
    </xf>
    <xf numFmtId="184" fontId="41" fillId="0" borderId="3" xfId="0" applyNumberFormat="1" applyFont="1" applyBorder="1" applyAlignment="1" applyProtection="1">
      <alignment horizontal="right" vertical="center"/>
    </xf>
    <xf numFmtId="184" fontId="41" fillId="0" borderId="34" xfId="0" applyNumberFormat="1" applyFont="1" applyBorder="1" applyAlignment="1" applyProtection="1">
      <alignment horizontal="right" vertical="center"/>
    </xf>
    <xf numFmtId="184" fontId="41" fillId="0" borderId="11" xfId="0" applyNumberFormat="1" applyFont="1" applyBorder="1" applyAlignment="1" applyProtection="1">
      <alignment horizontal="right" vertical="center"/>
    </xf>
    <xf numFmtId="184" fontId="41" fillId="0" borderId="38" xfId="0" applyNumberFormat="1" applyFont="1" applyBorder="1" applyAlignment="1" applyProtection="1">
      <alignment horizontal="right" vertical="center"/>
    </xf>
    <xf numFmtId="0" fontId="8" fillId="0" borderId="11" xfId="0" applyFont="1" applyBorder="1" applyAlignment="1" applyProtection="1">
      <alignment vertical="center" wrapText="1"/>
      <protection locked="0"/>
    </xf>
    <xf numFmtId="184" fontId="8" fillId="0" borderId="11" xfId="0" applyNumberFormat="1" applyFont="1" applyBorder="1" applyAlignment="1" applyProtection="1">
      <alignment vertical="center"/>
      <protection locked="0"/>
    </xf>
    <xf numFmtId="0" fontId="8" fillId="0" borderId="39" xfId="0" applyFont="1" applyBorder="1" applyAlignment="1" applyProtection="1">
      <alignment horizontal="center" vertical="center" wrapText="1"/>
      <protection locked="0"/>
    </xf>
    <xf numFmtId="0" fontId="8" fillId="0" borderId="17" xfId="0" applyFont="1" applyBorder="1" applyAlignment="1" applyProtection="1">
      <alignment horizontal="center" vertical="center" wrapText="1"/>
      <protection locked="0"/>
    </xf>
    <xf numFmtId="0" fontId="8" fillId="0" borderId="41" xfId="0" applyFont="1" applyBorder="1" applyAlignment="1" applyProtection="1">
      <alignment horizontal="center" vertical="center" wrapText="1"/>
      <protection locked="0"/>
    </xf>
    <xf numFmtId="0" fontId="8" fillId="0" borderId="0" xfId="0" applyFont="1" applyBorder="1" applyAlignment="1" applyProtection="1">
      <alignment horizontal="center" vertical="center" wrapText="1"/>
      <protection locked="0"/>
    </xf>
    <xf numFmtId="0" fontId="8" fillId="0" borderId="43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7" fillId="0" borderId="0" xfId="0" applyFont="1" applyProtection="1">
      <alignment vertical="center"/>
      <protection locked="0"/>
    </xf>
    <xf numFmtId="0" fontId="7" fillId="0" borderId="17" xfId="0" applyFont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left" vertical="center"/>
      <protection locked="0"/>
    </xf>
    <xf numFmtId="182" fontId="7" fillId="0" borderId="0" xfId="0" applyNumberFormat="1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right" vertical="center"/>
      <protection locked="0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10" fillId="10" borderId="39" xfId="0" applyFont="1" applyFill="1" applyBorder="1" applyAlignment="1">
      <alignment horizontal="left" vertical="top" wrapText="1"/>
    </xf>
    <xf numFmtId="0" fontId="10" fillId="10" borderId="17" xfId="0" applyFont="1" applyFill="1" applyBorder="1" applyAlignment="1">
      <alignment horizontal="left" vertical="top" wrapText="1"/>
    </xf>
    <xf numFmtId="0" fontId="10" fillId="10" borderId="40" xfId="0" applyFont="1" applyFill="1" applyBorder="1" applyAlignment="1">
      <alignment horizontal="left" vertical="top" wrapText="1"/>
    </xf>
    <xf numFmtId="0" fontId="10" fillId="10" borderId="41" xfId="0" applyFont="1" applyFill="1" applyBorder="1" applyAlignment="1">
      <alignment horizontal="left" vertical="top" wrapText="1"/>
    </xf>
    <xf numFmtId="0" fontId="10" fillId="10" borderId="0" xfId="0" applyFont="1" applyFill="1" applyBorder="1" applyAlignment="1">
      <alignment horizontal="left" vertical="top" wrapText="1"/>
    </xf>
    <xf numFmtId="0" fontId="10" fillId="10" borderId="42" xfId="0" applyFont="1" applyFill="1" applyBorder="1" applyAlignment="1">
      <alignment horizontal="left" vertical="top" wrapText="1"/>
    </xf>
    <xf numFmtId="0" fontId="10" fillId="10" borderId="43" xfId="0" applyFont="1" applyFill="1" applyBorder="1" applyAlignment="1">
      <alignment horizontal="left" vertical="top" wrapText="1"/>
    </xf>
    <xf numFmtId="0" fontId="10" fillId="10" borderId="1" xfId="0" applyFont="1" applyFill="1" applyBorder="1" applyAlignment="1">
      <alignment horizontal="left" vertical="top" wrapText="1"/>
    </xf>
    <xf numFmtId="0" fontId="10" fillId="10" borderId="44" xfId="0" applyFont="1" applyFill="1" applyBorder="1" applyAlignment="1">
      <alignment horizontal="left" vertical="top" wrapText="1"/>
    </xf>
    <xf numFmtId="0" fontId="10" fillId="10" borderId="35" xfId="0" applyFont="1" applyFill="1" applyBorder="1" applyAlignment="1">
      <alignment horizontal="center" vertical="center"/>
    </xf>
    <xf numFmtId="0" fontId="10" fillId="10" borderId="7" xfId="0" applyFont="1" applyFill="1" applyBorder="1" applyAlignment="1">
      <alignment horizontal="center" vertical="center"/>
    </xf>
    <xf numFmtId="0" fontId="10" fillId="10" borderId="35" xfId="0" applyFont="1" applyFill="1" applyBorder="1" applyAlignment="1">
      <alignment horizontal="center" vertical="center" wrapText="1"/>
    </xf>
    <xf numFmtId="0" fontId="10" fillId="10" borderId="37" xfId="0" applyFont="1" applyFill="1" applyBorder="1" applyAlignment="1">
      <alignment horizontal="center" vertical="center" wrapText="1"/>
    </xf>
    <xf numFmtId="0" fontId="10" fillId="10" borderId="0" xfId="0" applyFont="1" applyFill="1" applyAlignment="1">
      <alignment horizontal="left" vertical="center"/>
    </xf>
    <xf numFmtId="0" fontId="37" fillId="9" borderId="49" xfId="0" applyFont="1" applyFill="1" applyBorder="1" applyAlignment="1">
      <alignment horizontal="center" vertical="center"/>
    </xf>
    <xf numFmtId="0" fontId="37" fillId="9" borderId="50" xfId="0" applyFont="1" applyFill="1" applyBorder="1" applyAlignment="1">
      <alignment horizontal="center" vertical="center"/>
    </xf>
    <xf numFmtId="0" fontId="37" fillId="9" borderId="51" xfId="0" applyFont="1" applyFill="1" applyBorder="1" applyAlignment="1">
      <alignment horizontal="center" vertical="center"/>
    </xf>
  </cellXfs>
  <cellStyles count="4">
    <cellStyle name="백분율" xfId="1" builtinId="5"/>
    <cellStyle name="쉼표 [0]" xfId="3" builtinId="6"/>
    <cellStyle name="표준" xfId="0" builtinId="0"/>
    <cellStyle name="하이퍼링크" xfId="2" builtinId="8"/>
  </cellStyles>
  <dxfs count="65"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</dxfs>
  <tableStyles count="0" defaultTableStyle="TableStyleMedium2" defaultPivotStyle="PivotStyleLight16"/>
  <colors>
    <mruColors>
      <color rgb="FFF4B2EF"/>
      <color rgb="FFFD7B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&#44228;&#50557;&#49436;!AS42"/><Relationship Id="rId3" Type="http://schemas.openxmlformats.org/officeDocument/2006/relationships/hyperlink" Target="#&#51452;&#44144;&#50857;!A1"/><Relationship Id="rId7" Type="http://schemas.openxmlformats.org/officeDocument/2006/relationships/hyperlink" Target="#&#44228;&#50557;&#49436;!AS78"/><Relationship Id="rId2" Type="http://schemas.openxmlformats.org/officeDocument/2006/relationships/hyperlink" Target="http://www.juso.go.kr/openIndexPage.do" TargetMode="External"/><Relationship Id="rId1" Type="http://schemas.openxmlformats.org/officeDocument/2006/relationships/hyperlink" Target="0-2&#44228;&#50557;&#49436;&#51333;&#47448;.xlsx" TargetMode="External"/><Relationship Id="rId6" Type="http://schemas.openxmlformats.org/officeDocument/2006/relationships/hyperlink" Target="#&#44228;&#50557;&#49436;!AS1"/><Relationship Id="rId5" Type="http://schemas.openxmlformats.org/officeDocument/2006/relationships/hyperlink" Target="#&#51221;&#49328;&#54364;!A1"/><Relationship Id="rId4" Type="http://schemas.openxmlformats.org/officeDocument/2006/relationships/hyperlink" Target="#&#50689;&#49688;&#51613;&#44228;&#50557;&#44552;!A1"/><Relationship Id="rId9" Type="http://schemas.openxmlformats.org/officeDocument/2006/relationships/hyperlink" Target="#&#44228;&#50557;&#44081;&#49888;&#50836;&#44396;&#54869;&#51064;&#49436;!A1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hyperlink" Target="#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7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11.xml.rels><?xml version="1.0" encoding="UTF-8" standalone="yes"?>
<Relationships xmlns="http://schemas.openxmlformats.org/package/2006/relationships"><Relationship Id="rId13" Type="http://schemas.openxmlformats.org/officeDocument/2006/relationships/hyperlink" Target="#&#50689;&#49688;&#51613;&#44228;&#50557;&#44552;!A1"/><Relationship Id="rId18" Type="http://schemas.openxmlformats.org/officeDocument/2006/relationships/hyperlink" Target="#&#50689;&#49688;&#51613;&#51068;&#48152;!A1"/><Relationship Id="rId26" Type="http://schemas.openxmlformats.org/officeDocument/2006/relationships/hyperlink" Target="http://luris.molit.go.kr/web/actreg/arservice/ArLandUsePrintFrame.jsp" TargetMode="External"/><Relationship Id="rId3" Type="http://schemas.openxmlformats.org/officeDocument/2006/relationships/hyperlink" Target="http://www.juso.go.kr/openIndexPage.do" TargetMode="External"/><Relationship Id="rId21" Type="http://schemas.openxmlformats.org/officeDocument/2006/relationships/image" Target="../media/image8.jpeg"/><Relationship Id="rId7" Type="http://schemas.openxmlformats.org/officeDocument/2006/relationships/hyperlink" Target="#&#44277;&#46041;&#51452;&#53469;&#47588;&#47588;&#44228;&#50557;&#49436;!A1"/><Relationship Id="rId12" Type="http://schemas.openxmlformats.org/officeDocument/2006/relationships/hyperlink" Target="https://www.wetax.go.kr/main/?cmd=LPTINB1R0" TargetMode="External"/><Relationship Id="rId17" Type="http://schemas.openxmlformats.org/officeDocument/2006/relationships/hyperlink" Target="#&#50689;&#49688;&#51613;&#51473;&#44060;&#48372;&#49688;!A1"/><Relationship Id="rId25" Type="http://schemas.openxmlformats.org/officeDocument/2006/relationships/image" Target="../media/image10.jpg"/><Relationship Id="rId33" Type="http://schemas.openxmlformats.org/officeDocument/2006/relationships/hyperlink" Target="#&#51452;&#44144;&#50857;!AU77"/><Relationship Id="rId2" Type="http://schemas.openxmlformats.org/officeDocument/2006/relationships/hyperlink" Target="&#44228;&#50557;&#49436;&#53945;&#50557;.xlsx#&#44228;&#50557;&#49436;&#53945;&#50557;&#54200;&#51665;!A1" TargetMode="External"/><Relationship Id="rId16" Type="http://schemas.openxmlformats.org/officeDocument/2006/relationships/hyperlink" Target="#&#50689;&#49688;&#51613;&#47588;&#47588;&#45824;&#44552;!A1"/><Relationship Id="rId20" Type="http://schemas.openxmlformats.org/officeDocument/2006/relationships/hyperlink" Target="http://www.gov.kr/portal/main" TargetMode="External"/><Relationship Id="rId29" Type="http://schemas.openxmlformats.org/officeDocument/2006/relationships/hyperlink" Target="#&#51452;&#44144;&#50857;!AU60"/><Relationship Id="rId1" Type="http://schemas.openxmlformats.org/officeDocument/2006/relationships/hyperlink" Target="&#50896;&#48376;&#44277;&#46041;&#51452;&#53469;&#47588;&#47588;&#44228;&#50557;&#49436;02.xlsx#&#47785;&#47197;!A1" TargetMode="External"/><Relationship Id="rId6" Type="http://schemas.openxmlformats.org/officeDocument/2006/relationships/hyperlink" Target="&#50896;&#48376;&#44277;&#46041;&#51452;&#53469;&#47588;&#47588;&#44228;&#50557;&#49436;02.xlsx#&#51452;&#44144;&#50857;!A1" TargetMode="External"/><Relationship Id="rId11" Type="http://schemas.openxmlformats.org/officeDocument/2006/relationships/hyperlink" Target="https://teht.hometax.go.kr/websquare/websquare.html?w2xPath=/ui/sf/a/a/UTESFAAM13.xml" TargetMode="External"/><Relationship Id="rId24" Type="http://schemas.openxmlformats.org/officeDocument/2006/relationships/hyperlink" Target="https://seereal.lh.or.kr/main.do" TargetMode="External"/><Relationship Id="rId32" Type="http://schemas.openxmlformats.org/officeDocument/2006/relationships/hyperlink" Target="#&#51452;&#44144;&#50857;!AU38"/><Relationship Id="rId5" Type="http://schemas.openxmlformats.org/officeDocument/2006/relationships/hyperlink" Target="&#44228;&#50557;&#49436;&#51333;&#47448;&#47785;&#52264;.xlsx" TargetMode="External"/><Relationship Id="rId15" Type="http://schemas.openxmlformats.org/officeDocument/2006/relationships/hyperlink" Target="#&#50689;&#49688;&#51613;&#51092;&#44552;!A1"/><Relationship Id="rId23" Type="http://schemas.openxmlformats.org/officeDocument/2006/relationships/image" Target="../media/image9.jpg"/><Relationship Id="rId28" Type="http://schemas.openxmlformats.org/officeDocument/2006/relationships/hyperlink" Target="#&#51452;&#44144;&#50857;!AU1"/><Relationship Id="rId10" Type="http://schemas.openxmlformats.org/officeDocument/2006/relationships/hyperlink" Target="http://kras.gwd.go.kr/land_info/info/houseprice/houseprice.do" TargetMode="External"/><Relationship Id="rId19" Type="http://schemas.openxmlformats.org/officeDocument/2006/relationships/hyperlink" Target="http://www.nsdi.go.kr/lxportal/?menuno=4085" TargetMode="External"/><Relationship Id="rId31" Type="http://schemas.openxmlformats.org/officeDocument/2006/relationships/hyperlink" Target="#&#51452;&#44144;&#50857;!AU118"/><Relationship Id="rId4" Type="http://schemas.openxmlformats.org/officeDocument/2006/relationships/hyperlink" Target="&#44228;&#50557;&#49436;&#53945;&#50557;.xlsx" TargetMode="External"/><Relationship Id="rId9" Type="http://schemas.openxmlformats.org/officeDocument/2006/relationships/hyperlink" Target="https://www.realtyprice.kr:447/notice/town/searchPastYear.htm" TargetMode="External"/><Relationship Id="rId14" Type="http://schemas.openxmlformats.org/officeDocument/2006/relationships/hyperlink" Target="#&#50689;&#49688;&#51613;&#51473;&#46020;&#44552;!A1"/><Relationship Id="rId22" Type="http://schemas.openxmlformats.org/officeDocument/2006/relationships/hyperlink" Target="http://www.iros.go.kr/PMainJ.jsp" TargetMode="External"/><Relationship Id="rId27" Type="http://schemas.openxmlformats.org/officeDocument/2006/relationships/image" Target="../media/image11.jpg"/><Relationship Id="rId30" Type="http://schemas.openxmlformats.org/officeDocument/2006/relationships/hyperlink" Target="#&#51452;&#44144;&#50857;!AU97"/><Relationship Id="rId8" Type="http://schemas.openxmlformats.org/officeDocument/2006/relationships/hyperlink" Target="http://kras.gwd.go.kr/land_info/info/baseInfo/baseInfo.do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etax.go.kr/main/?cmd=LPTINB1R0" TargetMode="External"/><Relationship Id="rId13" Type="http://schemas.openxmlformats.org/officeDocument/2006/relationships/hyperlink" Target="#&#51452;&#44144;&#50857;!AU60"/><Relationship Id="rId3" Type="http://schemas.openxmlformats.org/officeDocument/2006/relationships/hyperlink" Target="#&#51221;&#49328;&#54364;!A1"/><Relationship Id="rId7" Type="http://schemas.openxmlformats.org/officeDocument/2006/relationships/hyperlink" Target="https://teht.hometax.go.kr/websquare/websquare.html?w2xPath=/ui/sf/a/a/UTESFAAM13.xml" TargetMode="External"/><Relationship Id="rId12" Type="http://schemas.openxmlformats.org/officeDocument/2006/relationships/hyperlink" Target="#&#51452;&#44144;&#50857;!AU118"/><Relationship Id="rId2" Type="http://schemas.openxmlformats.org/officeDocument/2006/relationships/hyperlink" Target="#&#50689;&#49688;&#51613;&#44228;&#50557;&#44552;!A1"/><Relationship Id="rId1" Type="http://schemas.openxmlformats.org/officeDocument/2006/relationships/hyperlink" Target="#&#44228;&#50557;&#49436;!A1"/><Relationship Id="rId6" Type="http://schemas.openxmlformats.org/officeDocument/2006/relationships/hyperlink" Target="http://kras.gwd.go.kr/land_info/info/houseprice/houseprice.do" TargetMode="External"/><Relationship Id="rId11" Type="http://schemas.openxmlformats.org/officeDocument/2006/relationships/hyperlink" Target="#&#51452;&#44144;&#50857;!AU77"/><Relationship Id="rId5" Type="http://schemas.openxmlformats.org/officeDocument/2006/relationships/hyperlink" Target="https://www.realtyprice.kr:447/notice/town/searchPastYear.htm" TargetMode="External"/><Relationship Id="rId15" Type="http://schemas.openxmlformats.org/officeDocument/2006/relationships/hyperlink" Target="#&#51452;&#44144;&#50857;!AU109"/><Relationship Id="rId10" Type="http://schemas.openxmlformats.org/officeDocument/2006/relationships/hyperlink" Target="#&#51452;&#44144;&#50857;!AU38"/><Relationship Id="rId4" Type="http://schemas.openxmlformats.org/officeDocument/2006/relationships/hyperlink" Target="http://kras.gwd.go.kr/land_info/info/baseInfo/baseInfo.do" TargetMode="External"/><Relationship Id="rId9" Type="http://schemas.openxmlformats.org/officeDocument/2006/relationships/hyperlink" Target="#&#51452;&#44144;&#50857;!AU1"/><Relationship Id="rId14" Type="http://schemas.openxmlformats.org/officeDocument/2006/relationships/hyperlink" Target="#&#51452;&#44144;&#50857;!AU97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44228;&#50557;&#49436;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1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2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3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4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5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hyperlink" Target="#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6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3342</xdr:rowOff>
    </xdr:from>
    <xdr:to>
      <xdr:col>4</xdr:col>
      <xdr:colOff>131955</xdr:colOff>
      <xdr:row>0</xdr:row>
      <xdr:rowOff>255342</xdr:rowOff>
    </xdr:to>
    <xdr:sp macro="" textlink="">
      <xdr:nvSpPr>
        <xdr:cNvPr id="3" name="모서리가 둥근 직사각형 2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0" y="3342"/>
          <a:ext cx="807364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계약서종류</a:t>
          </a:r>
        </a:p>
      </xdr:txBody>
    </xdr:sp>
    <xdr:clientData fPrintsWithSheet="0"/>
  </xdr:twoCellAnchor>
  <xdr:twoCellAnchor editAs="absolute">
    <xdr:from>
      <xdr:col>9</xdr:col>
      <xdr:colOff>3067</xdr:colOff>
      <xdr:row>0</xdr:row>
      <xdr:rowOff>3342</xdr:rowOff>
    </xdr:from>
    <xdr:to>
      <xdr:col>12</xdr:col>
      <xdr:colOff>114878</xdr:colOff>
      <xdr:row>0</xdr:row>
      <xdr:rowOff>255342</xdr:rowOff>
    </xdr:to>
    <xdr:sp macro="" textlink="">
      <xdr:nvSpPr>
        <xdr:cNvPr id="4" name="모서리가 둥근 직사각형 3">
          <a:hlinkClick xmlns:r="http://schemas.openxmlformats.org/officeDocument/2006/relationships" r:id="rId2"/>
        </xdr:cNvPr>
        <xdr:cNvSpPr>
          <a:spLocks/>
        </xdr:cNvSpPr>
      </xdr:nvSpPr>
      <xdr:spPr>
        <a:xfrm>
          <a:off x="1457794" y="3342"/>
          <a:ext cx="614039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</a:p>
      </xdr:txBody>
    </xdr:sp>
    <xdr:clientData fPrintsWithSheet="0"/>
  </xdr:twoCellAnchor>
  <xdr:twoCellAnchor editAs="absolute">
    <xdr:from>
      <xdr:col>31</xdr:col>
      <xdr:colOff>115656</xdr:colOff>
      <xdr:row>0</xdr:row>
      <xdr:rowOff>1780</xdr:rowOff>
    </xdr:from>
    <xdr:to>
      <xdr:col>33</xdr:col>
      <xdr:colOff>95482</xdr:colOff>
      <xdr:row>0</xdr:row>
      <xdr:rowOff>253780</xdr:rowOff>
    </xdr:to>
    <xdr:sp macro="" textlink="">
      <xdr:nvSpPr>
        <xdr:cNvPr id="5" name="모서리가 둥근 직사각형 4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5172565" y="1780"/>
          <a:ext cx="447417" cy="25200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주거용</a:t>
          </a:r>
        </a:p>
      </xdr:txBody>
    </xdr:sp>
    <xdr:clientData fPrintsWithSheet="0"/>
  </xdr:twoCellAnchor>
  <xdr:twoCellAnchor editAs="absolute">
    <xdr:from>
      <xdr:col>33</xdr:col>
      <xdr:colOff>138901</xdr:colOff>
      <xdr:row>0</xdr:row>
      <xdr:rowOff>1780</xdr:rowOff>
    </xdr:from>
    <xdr:to>
      <xdr:col>36</xdr:col>
      <xdr:colOff>113742</xdr:colOff>
      <xdr:row>0</xdr:row>
      <xdr:rowOff>253780</xdr:rowOff>
    </xdr:to>
    <xdr:sp macro="" textlink="">
      <xdr:nvSpPr>
        <xdr:cNvPr id="6" name="모서리가 둥근 직사각형 5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5663401" y="1780"/>
          <a:ext cx="442432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영수증</a:t>
          </a:r>
        </a:p>
      </xdr:txBody>
    </xdr:sp>
    <xdr:clientData fPrintsWithSheet="0"/>
  </xdr:twoCellAnchor>
  <xdr:twoCellAnchor editAs="absolute">
    <xdr:from>
      <xdr:col>36</xdr:col>
      <xdr:colOff>153697</xdr:colOff>
      <xdr:row>0</xdr:row>
      <xdr:rowOff>1780</xdr:rowOff>
    </xdr:from>
    <xdr:to>
      <xdr:col>39</xdr:col>
      <xdr:colOff>87884</xdr:colOff>
      <xdr:row>0</xdr:row>
      <xdr:rowOff>253780</xdr:rowOff>
    </xdr:to>
    <xdr:sp macro="" textlink="">
      <xdr:nvSpPr>
        <xdr:cNvPr id="7" name="모서리가 둥근 직사각형 6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6145788" y="1780"/>
          <a:ext cx="471051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정산표</a:t>
          </a:r>
        </a:p>
      </xdr:txBody>
    </xdr:sp>
    <xdr:clientData fPrintsWithSheet="0"/>
  </xdr:twoCellAnchor>
  <xdr:twoCellAnchor editAs="oneCell">
    <xdr:from>
      <xdr:col>45</xdr:col>
      <xdr:colOff>0</xdr:colOff>
      <xdr:row>0</xdr:row>
      <xdr:rowOff>0</xdr:rowOff>
    </xdr:from>
    <xdr:to>
      <xdr:col>59</xdr:col>
      <xdr:colOff>82550</xdr:colOff>
      <xdr:row>0</xdr:row>
      <xdr:rowOff>249893</xdr:rowOff>
    </xdr:to>
    <xdr:sp macro="" textlink="">
      <xdr:nvSpPr>
        <xdr:cNvPr id="8" name="모서리가 둥근 직사각형 7"/>
        <xdr:cNvSpPr/>
      </xdr:nvSpPr>
      <xdr:spPr>
        <a:xfrm>
          <a:off x="7707313" y="0"/>
          <a:ext cx="2527300" cy="249893"/>
        </a:xfrm>
        <a:prstGeom prst="roundRect">
          <a:avLst>
            <a:gd name="adj" fmla="val 14057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주의 </a:t>
          </a:r>
          <a:r>
            <a:rPr lang="en-US" altLang="ko-KR" sz="900" b="1"/>
            <a:t>!  </a:t>
          </a:r>
          <a:r>
            <a:rPr lang="ko-KR" altLang="en-US" sz="900" b="1"/>
            <a:t>다른 이름으로 먼저 저장 후 사용하세요</a:t>
          </a:r>
        </a:p>
      </xdr:txBody>
    </xdr:sp>
    <xdr:clientData fPrintsWithSheet="0"/>
  </xdr:twoCellAnchor>
  <xdr:twoCellAnchor editAs="oneCell">
    <xdr:from>
      <xdr:col>45</xdr:col>
      <xdr:colOff>0</xdr:colOff>
      <xdr:row>0</xdr:row>
      <xdr:rowOff>314325</xdr:rowOff>
    </xdr:from>
    <xdr:to>
      <xdr:col>47</xdr:col>
      <xdr:colOff>76400</xdr:colOff>
      <xdr:row>1</xdr:row>
      <xdr:rowOff>192541</xdr:rowOff>
    </xdr:to>
    <xdr:sp macro="" textlink="">
      <xdr:nvSpPr>
        <xdr:cNvPr id="9" name="모서리가 둥근 직사각형 8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7707313" y="314325"/>
          <a:ext cx="42565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47</xdr:col>
      <xdr:colOff>123825</xdr:colOff>
      <xdr:row>0</xdr:row>
      <xdr:rowOff>314325</xdr:rowOff>
    </xdr:from>
    <xdr:to>
      <xdr:col>50</xdr:col>
      <xdr:colOff>22425</xdr:colOff>
      <xdr:row>1</xdr:row>
      <xdr:rowOff>192541</xdr:rowOff>
    </xdr:to>
    <xdr:sp macro="" textlink="">
      <xdr:nvSpPr>
        <xdr:cNvPr id="10" name="모서리가 둥근 직사각형 9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8180388" y="314325"/>
          <a:ext cx="422475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45</xdr:col>
      <xdr:colOff>0</xdr:colOff>
      <xdr:row>40</xdr:row>
      <xdr:rowOff>190500</xdr:rowOff>
    </xdr:from>
    <xdr:to>
      <xdr:col>47</xdr:col>
      <xdr:colOff>76400</xdr:colOff>
      <xdr:row>40</xdr:row>
      <xdr:rowOff>386216</xdr:rowOff>
    </xdr:to>
    <xdr:sp macro="" textlink="">
      <xdr:nvSpPr>
        <xdr:cNvPr id="11" name="모서리가 둥근 직사각형 10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7707313" y="9763125"/>
          <a:ext cx="42565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47</xdr:col>
      <xdr:colOff>123825</xdr:colOff>
      <xdr:row>40</xdr:row>
      <xdr:rowOff>190500</xdr:rowOff>
    </xdr:from>
    <xdr:to>
      <xdr:col>50</xdr:col>
      <xdr:colOff>22425</xdr:colOff>
      <xdr:row>40</xdr:row>
      <xdr:rowOff>386216</xdr:rowOff>
    </xdr:to>
    <xdr:sp macro="" textlink="">
      <xdr:nvSpPr>
        <xdr:cNvPr id="12" name="모서리가 둥근 직사각형 11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8180388" y="9763125"/>
          <a:ext cx="422475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45</xdr:col>
      <xdr:colOff>0</xdr:colOff>
      <xdr:row>65</xdr:row>
      <xdr:rowOff>1755775</xdr:rowOff>
    </xdr:from>
    <xdr:to>
      <xdr:col>47</xdr:col>
      <xdr:colOff>76400</xdr:colOff>
      <xdr:row>66</xdr:row>
      <xdr:rowOff>189366</xdr:rowOff>
    </xdr:to>
    <xdr:sp macro="" textlink="">
      <xdr:nvSpPr>
        <xdr:cNvPr id="13" name="모서리가 둥근 직사각형 12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7707313" y="14201775"/>
          <a:ext cx="42565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47</xdr:col>
      <xdr:colOff>123825</xdr:colOff>
      <xdr:row>65</xdr:row>
      <xdr:rowOff>1755775</xdr:rowOff>
    </xdr:from>
    <xdr:to>
      <xdr:col>50</xdr:col>
      <xdr:colOff>22425</xdr:colOff>
      <xdr:row>66</xdr:row>
      <xdr:rowOff>189366</xdr:rowOff>
    </xdr:to>
    <xdr:sp macro="" textlink="">
      <xdr:nvSpPr>
        <xdr:cNvPr id="14" name="모서리가 둥근 직사각형 13">
          <a:hlinkClick xmlns:r="http://schemas.openxmlformats.org/officeDocument/2006/relationships" r:id="rId8"/>
        </xdr:cNvPr>
        <xdr:cNvSpPr>
          <a:spLocks/>
        </xdr:cNvSpPr>
      </xdr:nvSpPr>
      <xdr:spPr>
        <a:xfrm>
          <a:off x="8180388" y="14201775"/>
          <a:ext cx="422475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45</xdr:col>
      <xdr:colOff>0</xdr:colOff>
      <xdr:row>65</xdr:row>
      <xdr:rowOff>0</xdr:rowOff>
    </xdr:from>
    <xdr:to>
      <xdr:col>62</xdr:col>
      <xdr:colOff>117475</xdr:colOff>
      <xdr:row>65</xdr:row>
      <xdr:rowOff>451469</xdr:rowOff>
    </xdr:to>
    <xdr:sp macro="" textlink="">
      <xdr:nvSpPr>
        <xdr:cNvPr id="15" name="모서리가 둥근 직사각형 14"/>
        <xdr:cNvSpPr/>
      </xdr:nvSpPr>
      <xdr:spPr>
        <a:xfrm>
          <a:off x="7707313" y="12446000"/>
          <a:ext cx="3086100" cy="451469"/>
        </a:xfrm>
        <a:prstGeom prst="roundRect">
          <a:avLst>
            <a:gd name="adj" fmla="val 6171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0" bIns="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특약은 별지에  직접 입력 할 수 없습니다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추가 할 내용이 있다면 원본 계약서</a:t>
          </a:r>
          <a:r>
            <a:rPr lang="ko-KR" altLang="en-US" sz="900" b="1" baseline="0"/>
            <a:t> 특약란에 </a:t>
          </a:r>
          <a:r>
            <a:rPr lang="ko-KR" altLang="en-US" sz="900" b="1"/>
            <a:t>입력하세요</a:t>
          </a:r>
          <a:r>
            <a:rPr lang="en-US" altLang="ko-KR" sz="900" b="1"/>
            <a:t>.</a:t>
          </a:r>
          <a:endParaRPr lang="ko-KR" altLang="en-US" sz="900" b="1"/>
        </a:p>
      </xdr:txBody>
    </xdr:sp>
    <xdr:clientData fPrintsWithSheet="0"/>
  </xdr:twoCellAnchor>
  <xdr:twoCellAnchor editAs="oneCell">
    <xdr:from>
      <xdr:col>27</xdr:col>
      <xdr:colOff>55581</xdr:colOff>
      <xdr:row>0</xdr:row>
      <xdr:rowOff>7938</xdr:rowOff>
    </xdr:from>
    <xdr:to>
      <xdr:col>31</xdr:col>
      <xdr:colOff>95268</xdr:colOff>
      <xdr:row>0</xdr:row>
      <xdr:rowOff>246063</xdr:rowOff>
    </xdr:to>
    <xdr:sp macro="" textlink="">
      <xdr:nvSpPr>
        <xdr:cNvPr id="17" name="모서리가 둥근 직사각형 16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4500581" y="7938"/>
          <a:ext cx="650875" cy="238125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갱신확인서</a:t>
          </a:r>
        </a:p>
      </xdr:txBody>
    </xdr: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3" name="그림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>
    <xdr:from>
      <xdr:col>13</xdr:col>
      <xdr:colOff>38100</xdr:colOff>
      <xdr:row>1</xdr:row>
      <xdr:rowOff>28575</xdr:rowOff>
    </xdr:from>
    <xdr:to>
      <xdr:col>35</xdr:col>
      <xdr:colOff>136962</xdr:colOff>
      <xdr:row>1</xdr:row>
      <xdr:rowOff>218418</xdr:rowOff>
    </xdr:to>
    <xdr:grpSp>
      <xdr:nvGrpSpPr>
        <xdr:cNvPr id="33" name="그룹 32"/>
        <xdr:cNvGrpSpPr/>
      </xdr:nvGrpSpPr>
      <xdr:grpSpPr>
        <a:xfrm>
          <a:off x="2266950" y="238125"/>
          <a:ext cx="3870762" cy="189843"/>
          <a:chOff x="8467396" y="6367297"/>
          <a:chExt cx="3869120" cy="190500"/>
        </a:xfrm>
      </xdr:grpSpPr>
      <xdr:sp macro="" textlink="">
        <xdr:nvSpPr>
          <xdr:cNvPr id="34" name="직사각형 33">
            <a:hlinkClick xmlns:r="http://schemas.openxmlformats.org/officeDocument/2006/relationships" r:id="rId2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5" name="직사각형 34">
            <a:hlinkClick xmlns:r="http://schemas.openxmlformats.org/officeDocument/2006/relationships" r:id="rId3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6" name="직사각형 35">
            <a:hlinkClick xmlns:r="http://schemas.openxmlformats.org/officeDocument/2006/relationships" r:id="rId4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7" name="직사각형 36">
            <a:hlinkClick xmlns:r="http://schemas.openxmlformats.org/officeDocument/2006/relationships" r:id="rId5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8" name="직사각형 37">
            <a:hlinkClick xmlns:r="http://schemas.openxmlformats.org/officeDocument/2006/relationships" r:id="rId6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9" name="직사각형 38">
            <a:hlinkClick xmlns:r="http://schemas.openxmlformats.org/officeDocument/2006/relationships" r:id="rId7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</xdr:row>
      <xdr:rowOff>0</xdr:rowOff>
    </xdr:from>
    <xdr:to>
      <xdr:col>11</xdr:col>
      <xdr:colOff>119846</xdr:colOff>
      <xdr:row>1</xdr:row>
      <xdr:rowOff>252000</xdr:rowOff>
    </xdr:to>
    <xdr:grpSp>
      <xdr:nvGrpSpPr>
        <xdr:cNvPr id="12" name="그룹 11"/>
        <xdr:cNvGrpSpPr/>
      </xdr:nvGrpSpPr>
      <xdr:grpSpPr>
        <a:xfrm>
          <a:off x="171450" y="209550"/>
          <a:ext cx="1834346" cy="252000"/>
          <a:chOff x="170793" y="210207"/>
          <a:chExt cx="1834346" cy="252000"/>
        </a:xfrm>
      </xdr:grpSpPr>
      <xdr:sp macro="" textlink="">
        <xdr:nvSpPr>
          <xdr:cNvPr id="14" name="모서리가 둥근 직사각형 13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15" name="모서리가 둥근 직사각형 14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6" name="모서리가 둥근 직사각형 15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208190</xdr:colOff>
      <xdr:row>20</xdr:row>
      <xdr:rowOff>39461</xdr:rowOff>
    </xdr:from>
    <xdr:to>
      <xdr:col>7</xdr:col>
      <xdr:colOff>476250</xdr:colOff>
      <xdr:row>21</xdr:row>
      <xdr:rowOff>76200</xdr:rowOff>
    </xdr:to>
    <xdr:sp macro="" textlink="">
      <xdr:nvSpPr>
        <xdr:cNvPr id="2" name="모서리가 둥근 직사각형 1"/>
        <xdr:cNvSpPr/>
      </xdr:nvSpPr>
      <xdr:spPr>
        <a:xfrm>
          <a:off x="865415" y="4468586"/>
          <a:ext cx="4211410" cy="246289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행 번호사이의 경계선을 클릭 후 드래그하여 높이를 자유롭게 조정 할 수 있습니다</a:t>
          </a:r>
        </a:p>
      </xdr:txBody>
    </xdr:sp>
    <xdr:clientData fPrintsWithSheet="0"/>
  </xdr:twoCellAnchor>
  <xdr:twoCellAnchor editAs="absolute">
    <xdr:from>
      <xdr:col>2</xdr:col>
      <xdr:colOff>251731</xdr:colOff>
      <xdr:row>18</xdr:row>
      <xdr:rowOff>9993</xdr:rowOff>
    </xdr:from>
    <xdr:to>
      <xdr:col>3</xdr:col>
      <xdr:colOff>115659</xdr:colOff>
      <xdr:row>19</xdr:row>
      <xdr:rowOff>1697</xdr:rowOff>
    </xdr:to>
    <xdr:sp macro="" textlink="">
      <xdr:nvSpPr>
        <xdr:cNvPr id="3" name="모서리가 둥근 직사각형 2"/>
        <xdr:cNvSpPr>
          <a:spLocks/>
        </xdr:cNvSpPr>
      </xdr:nvSpPr>
      <xdr:spPr>
        <a:xfrm>
          <a:off x="1566181" y="4020018"/>
          <a:ext cx="521153" cy="20125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영수증</a:t>
          </a:r>
        </a:p>
      </xdr:txBody>
    </xdr:sp>
    <xdr:clientData/>
  </xdr:twoCellAnchor>
  <xdr:twoCellAnchor>
    <xdr:from>
      <xdr:col>1</xdr:col>
      <xdr:colOff>409941</xdr:colOff>
      <xdr:row>2</xdr:row>
      <xdr:rowOff>185912</xdr:rowOff>
    </xdr:from>
    <xdr:to>
      <xdr:col>5</xdr:col>
      <xdr:colOff>27215</xdr:colOff>
      <xdr:row>3</xdr:row>
      <xdr:rowOff>48986</xdr:rowOff>
    </xdr:to>
    <xdr:grpSp>
      <xdr:nvGrpSpPr>
        <xdr:cNvPr id="4" name="그룹 3"/>
        <xdr:cNvGrpSpPr/>
      </xdr:nvGrpSpPr>
      <xdr:grpSpPr>
        <a:xfrm>
          <a:off x="1067166" y="681212"/>
          <a:ext cx="2246174" cy="234549"/>
          <a:chOff x="1008656" y="1475869"/>
          <a:chExt cx="1783531" cy="184202"/>
        </a:xfrm>
      </xdr:grpSpPr>
      <xdr:sp macro="" textlink="">
        <xdr:nvSpPr>
          <xdr:cNvPr id="5" name="모서리가 둥근 직사각형 4"/>
          <xdr:cNvSpPr/>
        </xdr:nvSpPr>
        <xdr:spPr>
          <a:xfrm>
            <a:off x="1008656" y="1475869"/>
            <a:ext cx="1783531" cy="184202"/>
          </a:xfrm>
          <a:prstGeom prst="roundRect">
            <a:avLst>
              <a:gd name="adj" fmla="val 4069"/>
            </a:avLst>
          </a:prstGeom>
          <a:solidFill>
            <a:schemeClr val="accent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900" b="1">
                <a:solidFill>
                  <a:schemeClr val="bg1"/>
                </a:solidFill>
              </a:rPr>
              <a:t>계약서목록 ｜특약보기｜주소검색</a:t>
            </a:r>
            <a:endParaRPr lang="en-US" altLang="ko-KR" sz="900" b="1">
              <a:solidFill>
                <a:schemeClr val="bg1"/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6" name="직사각형 5">
            <a:hlinkClick xmlns:r="http://schemas.openxmlformats.org/officeDocument/2006/relationships" r:id="rId1"/>
          </xdr:cNvPr>
          <xdr:cNvSpPr/>
        </xdr:nvSpPr>
        <xdr:spPr>
          <a:xfrm>
            <a:off x="1077684" y="1487261"/>
            <a:ext cx="555173" cy="1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2"/>
          </xdr:cNvPr>
          <xdr:cNvSpPr/>
        </xdr:nvSpPr>
        <xdr:spPr>
          <a:xfrm>
            <a:off x="1695448" y="1487261"/>
            <a:ext cx="555173" cy="1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3"/>
          </xdr:cNvPr>
          <xdr:cNvSpPr/>
        </xdr:nvSpPr>
        <xdr:spPr>
          <a:xfrm>
            <a:off x="2280557" y="1487261"/>
            <a:ext cx="500744" cy="1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2</xdr:col>
      <xdr:colOff>368752</xdr:colOff>
      <xdr:row>6</xdr:row>
      <xdr:rowOff>0</xdr:rowOff>
    </xdr:from>
    <xdr:to>
      <xdr:col>3</xdr:col>
      <xdr:colOff>266902</xdr:colOff>
      <xdr:row>6</xdr:row>
      <xdr:rowOff>198438</xdr:rowOff>
    </xdr:to>
    <xdr:sp macro="" textlink="">
      <xdr:nvSpPr>
        <xdr:cNvPr id="9" name="모서리가 둥근 직사각형 8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1683202" y="1495425"/>
          <a:ext cx="555375" cy="19843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특약보기</a:t>
          </a:r>
        </a:p>
      </xdr:txBody>
    </xdr:sp>
    <xdr:clientData fPrintsWithSheet="0"/>
  </xdr:twoCellAnchor>
  <xdr:twoCellAnchor editAs="absolute">
    <xdr:from>
      <xdr:col>1</xdr:col>
      <xdr:colOff>201385</xdr:colOff>
      <xdr:row>6</xdr:row>
      <xdr:rowOff>0</xdr:rowOff>
    </xdr:from>
    <xdr:to>
      <xdr:col>2</xdr:col>
      <xdr:colOff>329212</xdr:colOff>
      <xdr:row>6</xdr:row>
      <xdr:rowOff>198438</xdr:rowOff>
    </xdr:to>
    <xdr:sp macro="" textlink="">
      <xdr:nvSpPr>
        <xdr:cNvPr id="10" name="모서리가 둥근 직사각형 9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858610" y="1495425"/>
          <a:ext cx="785052" cy="19843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계약서종류</a:t>
          </a:r>
        </a:p>
      </xdr:txBody>
    </xdr:sp>
    <xdr:clientData fPrintsWithSheet="0"/>
  </xdr:twoCellAnchor>
  <xdr:twoCellAnchor editAs="absolute">
    <xdr:from>
      <xdr:col>3</xdr:col>
      <xdr:colOff>302077</xdr:colOff>
      <xdr:row>6</xdr:row>
      <xdr:rowOff>0</xdr:rowOff>
    </xdr:from>
    <xdr:to>
      <xdr:col>4</xdr:col>
      <xdr:colOff>241899</xdr:colOff>
      <xdr:row>6</xdr:row>
      <xdr:rowOff>198438</xdr:rowOff>
    </xdr:to>
    <xdr:sp macro="" textlink="">
      <xdr:nvSpPr>
        <xdr:cNvPr id="11" name="모서리가 둥근 직사각형 10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2273752" y="1495425"/>
          <a:ext cx="597047" cy="19843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</a:p>
      </xdr:txBody>
    </xdr:sp>
    <xdr:clientData fPrintsWithSheet="0"/>
  </xdr:twoCellAnchor>
  <xdr:twoCellAnchor editAs="absolute">
    <xdr:from>
      <xdr:col>1</xdr:col>
      <xdr:colOff>251730</xdr:colOff>
      <xdr:row>8</xdr:row>
      <xdr:rowOff>20411</xdr:rowOff>
    </xdr:from>
    <xdr:to>
      <xdr:col>2</xdr:col>
      <xdr:colOff>66675</xdr:colOff>
      <xdr:row>9</xdr:row>
      <xdr:rowOff>6578</xdr:rowOff>
    </xdr:to>
    <xdr:sp macro="" textlink="">
      <xdr:nvSpPr>
        <xdr:cNvPr id="13" name="모서리가 둥근 직사각형 12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908955" y="1934936"/>
          <a:ext cx="472170" cy="195717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주거용</a:t>
          </a:r>
        </a:p>
      </xdr:txBody>
    </xdr:sp>
    <xdr:clientData fPrintsWithSheet="0"/>
  </xdr:twoCellAnchor>
  <xdr:twoCellAnchor editAs="absolute">
    <xdr:from>
      <xdr:col>1</xdr:col>
      <xdr:colOff>258534</xdr:colOff>
      <xdr:row>18</xdr:row>
      <xdr:rowOff>12762</xdr:rowOff>
    </xdr:from>
    <xdr:to>
      <xdr:col>2</xdr:col>
      <xdr:colOff>74839</xdr:colOff>
      <xdr:row>19</xdr:row>
      <xdr:rowOff>660</xdr:rowOff>
    </xdr:to>
    <xdr:sp macro="" textlink="">
      <xdr:nvSpPr>
        <xdr:cNvPr id="17" name="모서리가 둥근 직사각형 16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915759" y="4022787"/>
          <a:ext cx="473530" cy="195716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주거용</a:t>
          </a:r>
        </a:p>
      </xdr:txBody>
    </xdr:sp>
    <xdr:clientData fPrintsWithSheet="0"/>
  </xdr:twoCellAnchor>
  <xdr:twoCellAnchor editAs="absolute">
    <xdr:from>
      <xdr:col>1</xdr:col>
      <xdr:colOff>229960</xdr:colOff>
      <xdr:row>10</xdr:row>
      <xdr:rowOff>21771</xdr:rowOff>
    </xdr:from>
    <xdr:to>
      <xdr:col>2</xdr:col>
      <xdr:colOff>362737</xdr:colOff>
      <xdr:row>11</xdr:row>
      <xdr:rowOff>7938</xdr:rowOff>
    </xdr:to>
    <xdr:sp macro="" textlink="">
      <xdr:nvSpPr>
        <xdr:cNvPr id="18" name="모서리가 둥근 직사각형 17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887185" y="2355396"/>
          <a:ext cx="790002" cy="195717"/>
        </a:xfrm>
        <a:prstGeom prst="roundRect">
          <a:avLst/>
        </a:prstGeom>
        <a:solidFill>
          <a:srgbClr val="FC230C">
            <a:alpha val="9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계약서로가기</a:t>
          </a:r>
        </a:p>
      </xdr:txBody>
    </xdr:sp>
    <xdr:clientData fPrintsWithSheet="0"/>
  </xdr:twoCellAnchor>
  <xdr:twoCellAnchor editAs="absolute">
    <xdr:from>
      <xdr:col>1</xdr:col>
      <xdr:colOff>234044</xdr:colOff>
      <xdr:row>12</xdr:row>
      <xdr:rowOff>27213</xdr:rowOff>
    </xdr:from>
    <xdr:to>
      <xdr:col>5</xdr:col>
      <xdr:colOff>283029</xdr:colOff>
      <xdr:row>13</xdr:row>
      <xdr:rowOff>10884</xdr:rowOff>
    </xdr:to>
    <xdr:sp macro="" textlink="">
      <xdr:nvSpPr>
        <xdr:cNvPr id="19" name="모서리가 둥근 직사각형 18">
          <a:hlinkClick xmlns:r="http://schemas.openxmlformats.org/officeDocument/2006/relationships" r:id="rId3"/>
        </xdr:cNvPr>
        <xdr:cNvSpPr/>
      </xdr:nvSpPr>
      <xdr:spPr>
        <a:xfrm>
          <a:off x="891269" y="2779938"/>
          <a:ext cx="2677885" cy="19322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  <a:r>
            <a:rPr lang="en-US" altLang="ko-KR" sz="900" b="1"/>
            <a:t>-</a:t>
          </a:r>
          <a:r>
            <a:rPr lang="ko-KR" altLang="en-US" sz="900" b="0"/>
            <a:t>인터넷 웹브라우저가 열여있어야 합니다</a:t>
          </a:r>
        </a:p>
      </xdr:txBody>
    </xdr:sp>
    <xdr:clientData fPrintsWithSheet="0"/>
  </xdr:twoCellAnchor>
  <xdr:twoCellAnchor editAs="absolute">
    <xdr:from>
      <xdr:col>1</xdr:col>
      <xdr:colOff>209550</xdr:colOff>
      <xdr:row>14</xdr:row>
      <xdr:rowOff>47625</xdr:rowOff>
    </xdr:from>
    <xdr:to>
      <xdr:col>8</xdr:col>
      <xdr:colOff>151919</xdr:colOff>
      <xdr:row>15</xdr:row>
      <xdr:rowOff>20637</xdr:rowOff>
    </xdr:to>
    <xdr:sp macro="" textlink="">
      <xdr:nvSpPr>
        <xdr:cNvPr id="20" name="모서리가 둥근 직사각형 19"/>
        <xdr:cNvSpPr/>
      </xdr:nvSpPr>
      <xdr:spPr>
        <a:xfrm>
          <a:off x="866775" y="3219450"/>
          <a:ext cx="4542944" cy="182562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9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√ 표시 입력방법</a:t>
          </a:r>
          <a:r>
            <a:rPr lang="en-US" altLang="ko-KR" sz="9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9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해당란에 클릭후 </a:t>
          </a:r>
          <a:r>
            <a:rPr lang="ko-KR" altLang="ko-KR" sz="9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√ 선택하거나 숫자</a:t>
          </a:r>
          <a:r>
            <a:rPr lang="en-US" altLang="ko-KR" sz="9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ko-KR" sz="9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을 입력후 엔터키를 치시면 됩니다</a:t>
          </a:r>
          <a:endParaRPr lang="ko-KR" altLang="en-US" sz="900" b="0"/>
        </a:p>
      </xdr:txBody>
    </xdr:sp>
    <xdr:clientData fPrintsWithSheet="0"/>
  </xdr:twoCellAnchor>
  <xdr:twoCellAnchor editAs="absolute">
    <xdr:from>
      <xdr:col>9</xdr:col>
      <xdr:colOff>47625</xdr:colOff>
      <xdr:row>4</xdr:row>
      <xdr:rowOff>69425</xdr:rowOff>
    </xdr:from>
    <xdr:to>
      <xdr:col>14</xdr:col>
      <xdr:colOff>286814</xdr:colOff>
      <xdr:row>6</xdr:row>
      <xdr:rowOff>51176</xdr:rowOff>
    </xdr:to>
    <xdr:grpSp>
      <xdr:nvGrpSpPr>
        <xdr:cNvPr id="22" name="그룹 21"/>
        <xdr:cNvGrpSpPr/>
      </xdr:nvGrpSpPr>
      <xdr:grpSpPr>
        <a:xfrm>
          <a:off x="5962650" y="1145750"/>
          <a:ext cx="3525314" cy="400851"/>
          <a:chOff x="7694613" y="12687300"/>
          <a:chExt cx="3244904" cy="395266"/>
        </a:xfrm>
      </xdr:grpSpPr>
      <xdr:sp macro="" textlink="">
        <xdr:nvSpPr>
          <xdr:cNvPr id="36" name="모서리가 둥근 직사각형 35"/>
          <xdr:cNvSpPr/>
        </xdr:nvSpPr>
        <xdr:spPr>
          <a:xfrm>
            <a:off x="7696201" y="12825392"/>
            <a:ext cx="3243316" cy="25717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국토교통부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부동산정보조회시스템</a:t>
            </a:r>
          </a:p>
        </xdr:txBody>
      </xdr:sp>
      <xdr:sp macro="" textlink="">
        <xdr:nvSpPr>
          <xdr:cNvPr id="37" name="모서리가 둥근 직사각형 36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7694613" y="12687300"/>
            <a:ext cx="760412" cy="19843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</xdr:grpSp>
    <xdr:clientData fPrintsWithSheet="0"/>
  </xdr:twoCellAnchor>
  <xdr:twoCellAnchor editAs="absolute">
    <xdr:from>
      <xdr:col>9</xdr:col>
      <xdr:colOff>47626</xdr:colOff>
      <xdr:row>6</xdr:row>
      <xdr:rowOff>201230</xdr:rowOff>
    </xdr:from>
    <xdr:to>
      <xdr:col>14</xdr:col>
      <xdr:colOff>293742</xdr:colOff>
      <xdr:row>8</xdr:row>
      <xdr:rowOff>196282</xdr:rowOff>
    </xdr:to>
    <xdr:grpSp>
      <xdr:nvGrpSpPr>
        <xdr:cNvPr id="23" name="그룹 22"/>
        <xdr:cNvGrpSpPr/>
      </xdr:nvGrpSpPr>
      <xdr:grpSpPr>
        <a:xfrm>
          <a:off x="5962651" y="1696655"/>
          <a:ext cx="3532241" cy="414152"/>
          <a:chOff x="7270750" y="13225461"/>
          <a:chExt cx="3251255" cy="406376"/>
        </a:xfrm>
      </xdr:grpSpPr>
      <xdr:sp macro="" textlink="">
        <xdr:nvSpPr>
          <xdr:cNvPr id="34" name="모서리가 둥근 직사각형 33"/>
          <xdr:cNvSpPr/>
        </xdr:nvSpPr>
        <xdr:spPr>
          <a:xfrm>
            <a:off x="7278689" y="13374663"/>
            <a:ext cx="3243316" cy="25717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국토교통부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한국감정원 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공동주택가격 열람</a:t>
            </a:r>
          </a:p>
        </xdr:txBody>
      </xdr:sp>
      <xdr:sp macro="" textlink="">
        <xdr:nvSpPr>
          <xdr:cNvPr id="35" name="모서리가 둥근 직사각형 34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7270750" y="13225461"/>
            <a:ext cx="1008062" cy="195263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</xdr:grpSp>
    <xdr:clientData fPrintsWithSheet="0"/>
  </xdr:twoCellAnchor>
  <xdr:twoCellAnchor editAs="absolute">
    <xdr:from>
      <xdr:col>9</xdr:col>
      <xdr:colOff>47626</xdr:colOff>
      <xdr:row>9</xdr:row>
      <xdr:rowOff>136787</xdr:rowOff>
    </xdr:from>
    <xdr:to>
      <xdr:col>14</xdr:col>
      <xdr:colOff>291494</xdr:colOff>
      <xdr:row>11</xdr:row>
      <xdr:rowOff>118460</xdr:rowOff>
    </xdr:to>
    <xdr:grpSp>
      <xdr:nvGrpSpPr>
        <xdr:cNvPr id="24" name="그룹 23"/>
        <xdr:cNvGrpSpPr/>
      </xdr:nvGrpSpPr>
      <xdr:grpSpPr>
        <a:xfrm>
          <a:off x="5962651" y="2260862"/>
          <a:ext cx="3529993" cy="400773"/>
          <a:chOff x="8198095" y="14112749"/>
          <a:chExt cx="3139287" cy="408094"/>
        </a:xfrm>
      </xdr:grpSpPr>
      <xdr:sp macro="" textlink="">
        <xdr:nvSpPr>
          <xdr:cNvPr id="32" name="모서리가 둥근 직사각형 31"/>
          <xdr:cNvSpPr/>
        </xdr:nvSpPr>
        <xdr:spPr>
          <a:xfrm>
            <a:off x="8203831" y="14260737"/>
            <a:ext cx="3133551" cy="260106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국토교통부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한국감정원 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개별주택가격 열람</a:t>
            </a:r>
          </a:p>
        </xdr:txBody>
      </xdr:sp>
      <xdr:sp macro="" textlink="">
        <xdr:nvSpPr>
          <xdr:cNvPr id="33" name="모서리가 둥근 직사각형 32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8198095" y="14112749"/>
            <a:ext cx="975946" cy="201369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</xdr:grpSp>
    <xdr:clientData fPrintsWithSheet="0"/>
  </xdr:twoCellAnchor>
  <xdr:twoCellAnchor editAs="absolute">
    <xdr:from>
      <xdr:col>9</xdr:col>
      <xdr:colOff>47626</xdr:colOff>
      <xdr:row>17</xdr:row>
      <xdr:rowOff>31936</xdr:rowOff>
    </xdr:from>
    <xdr:to>
      <xdr:col>14</xdr:col>
      <xdr:colOff>290129</xdr:colOff>
      <xdr:row>23</xdr:row>
      <xdr:rowOff>73652</xdr:rowOff>
    </xdr:to>
    <xdr:grpSp>
      <xdr:nvGrpSpPr>
        <xdr:cNvPr id="25" name="그룹 24"/>
        <xdr:cNvGrpSpPr/>
      </xdr:nvGrpSpPr>
      <xdr:grpSpPr>
        <a:xfrm>
          <a:off x="5962651" y="3832411"/>
          <a:ext cx="3528628" cy="1299016"/>
          <a:chOff x="8620125" y="12938123"/>
          <a:chExt cx="3247939" cy="1270022"/>
        </a:xfrm>
      </xdr:grpSpPr>
      <xdr:sp macro="" textlink="">
        <xdr:nvSpPr>
          <xdr:cNvPr id="30" name="모서리가 둥근 직사각형 29"/>
          <xdr:cNvSpPr/>
        </xdr:nvSpPr>
        <xdr:spPr>
          <a:xfrm>
            <a:off x="8628064" y="13065141"/>
            <a:ext cx="3240000" cy="114300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국세청 홈텍스 </a:t>
            </a:r>
            <a:r>
              <a:rPr lang="en-US" altLang="ko-KR" sz="900">
                <a:solidFill>
                  <a:sysClr val="windowText" lastClr="000000"/>
                </a:solidFill>
              </a:rPr>
              <a:t>(2020.1.1.</a:t>
            </a:r>
            <a:r>
              <a:rPr lang="ko-KR" altLang="en-US" sz="900">
                <a:solidFill>
                  <a:sysClr val="windowText" lastClr="000000"/>
                </a:solidFill>
              </a:rPr>
              <a:t>시행</a:t>
            </a:r>
            <a:r>
              <a:rPr lang="en-US" altLang="ko-KR" sz="900">
                <a:solidFill>
                  <a:sysClr val="windowText" lastClr="000000"/>
                </a:solidFill>
              </a:rPr>
              <a:t>) </a:t>
            </a:r>
          </a:p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오피스텔 및 상업용 건물 기준시가 조회</a:t>
            </a:r>
          </a:p>
          <a:p>
            <a:pPr algn="l"/>
            <a:r>
              <a:rPr lang="en-US" altLang="ko-KR" sz="900">
                <a:solidFill>
                  <a:sysClr val="windowText" lastClr="000000"/>
                </a:solidFill>
              </a:rPr>
              <a:t>※ </a:t>
            </a:r>
            <a:r>
              <a:rPr lang="ko-KR" altLang="en-US" sz="900">
                <a:solidFill>
                  <a:sysClr val="windowText" lastClr="000000"/>
                </a:solidFill>
              </a:rPr>
              <a:t>고시대상 </a:t>
            </a:r>
            <a:r>
              <a:rPr lang="en-US" altLang="ko-KR" sz="900">
                <a:solidFill>
                  <a:sysClr val="windowText" lastClr="000000"/>
                </a:solidFill>
              </a:rPr>
              <a:t>: </a:t>
            </a:r>
            <a:r>
              <a:rPr lang="ko-KR" altLang="en-US" sz="900">
                <a:solidFill>
                  <a:sysClr val="windowText" lastClr="000000"/>
                </a:solidFill>
              </a:rPr>
              <a:t>수도권</a:t>
            </a:r>
            <a:r>
              <a:rPr lang="en-US" altLang="ko-KR" sz="900">
                <a:solidFill>
                  <a:sysClr val="windowText" lastClr="000000"/>
                </a:solidFill>
              </a:rPr>
              <a:t>(</a:t>
            </a:r>
            <a:r>
              <a:rPr lang="ko-KR" altLang="en-US" sz="900">
                <a:solidFill>
                  <a:sysClr val="windowText" lastClr="000000"/>
                </a:solidFill>
              </a:rPr>
              <a:t>서울･경기･인천</a:t>
            </a:r>
            <a:r>
              <a:rPr lang="en-US" altLang="ko-KR" sz="900">
                <a:solidFill>
                  <a:sysClr val="windowText" lastClr="000000"/>
                </a:solidFill>
              </a:rPr>
              <a:t>), 5</a:t>
            </a:r>
            <a:r>
              <a:rPr lang="ko-KR" altLang="en-US" sz="900">
                <a:solidFill>
                  <a:sysClr val="windowText" lastClr="000000"/>
                </a:solidFill>
              </a:rPr>
              <a:t>대 지방광역시</a:t>
            </a:r>
            <a:r>
              <a:rPr lang="en-US" altLang="ko-KR" sz="900">
                <a:solidFill>
                  <a:sysClr val="windowText" lastClr="000000"/>
                </a:solidFill>
              </a:rPr>
              <a:t>, </a:t>
            </a:r>
            <a:r>
              <a:rPr lang="ko-KR" altLang="en-US" sz="900">
                <a:solidFill>
                  <a:sysClr val="windowText" lastClr="000000"/>
                </a:solidFill>
              </a:rPr>
              <a:t>세종특별자치시에 소재하는 오피스텔 및 </a:t>
            </a:r>
            <a:r>
              <a:rPr lang="en-US" altLang="ko-KR" sz="900">
                <a:solidFill>
                  <a:sysClr val="windowText" lastClr="000000"/>
                </a:solidFill>
              </a:rPr>
              <a:t>3,000㎡ </a:t>
            </a:r>
            <a:r>
              <a:rPr lang="ko-KR" altLang="en-US" sz="900">
                <a:solidFill>
                  <a:sysClr val="windowText" lastClr="000000"/>
                </a:solidFill>
              </a:rPr>
              <a:t>또는 </a:t>
            </a:r>
            <a:r>
              <a:rPr lang="en-US" altLang="ko-KR" sz="900">
                <a:solidFill>
                  <a:sysClr val="windowText" lastClr="000000"/>
                </a:solidFill>
              </a:rPr>
              <a:t>100</a:t>
            </a:r>
            <a:r>
              <a:rPr lang="ko-KR" altLang="en-US" sz="900">
                <a:solidFill>
                  <a:sysClr val="windowText" lastClr="000000"/>
                </a:solidFill>
              </a:rPr>
              <a:t>개호  이상인 상업용 건물</a:t>
            </a:r>
          </a:p>
        </xdr:txBody>
      </xdr:sp>
      <xdr:sp macro="" textlink="">
        <xdr:nvSpPr>
          <xdr:cNvPr id="31" name="모서리가 둥근 직사각형 30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8620125" y="12938123"/>
            <a:ext cx="1619249" cy="19843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</xdr:grpSp>
    <xdr:clientData fPrintsWithSheet="0"/>
  </xdr:twoCellAnchor>
  <xdr:twoCellAnchor editAs="absolute">
    <xdr:from>
      <xdr:col>9</xdr:col>
      <xdr:colOff>47625</xdr:colOff>
      <xdr:row>12</xdr:row>
      <xdr:rowOff>58962</xdr:rowOff>
    </xdr:from>
    <xdr:to>
      <xdr:col>14</xdr:col>
      <xdr:colOff>291494</xdr:colOff>
      <xdr:row>16</xdr:row>
      <xdr:rowOff>91432</xdr:rowOff>
    </xdr:to>
    <xdr:grpSp>
      <xdr:nvGrpSpPr>
        <xdr:cNvPr id="26" name="그룹 25"/>
        <xdr:cNvGrpSpPr/>
      </xdr:nvGrpSpPr>
      <xdr:grpSpPr>
        <a:xfrm>
          <a:off x="5962650" y="2811687"/>
          <a:ext cx="3529994" cy="870670"/>
          <a:chOff x="7206030" y="14784996"/>
          <a:chExt cx="3139286" cy="865291"/>
        </a:xfrm>
      </xdr:grpSpPr>
      <xdr:sp macro="" textlink="">
        <xdr:nvSpPr>
          <xdr:cNvPr id="28" name="모서리가 둥근 직사각형 27"/>
          <xdr:cNvSpPr/>
        </xdr:nvSpPr>
        <xdr:spPr>
          <a:xfrm>
            <a:off x="7214696" y="14933345"/>
            <a:ext cx="3130620" cy="716942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행정안전부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위텍스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시가표준액조회</a:t>
            </a:r>
            <a:endParaRPr lang="en-US" altLang="ko-KR" sz="90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단독</a:t>
            </a:r>
            <a:r>
              <a:rPr lang="en-US" altLang="ko-KR" sz="900">
                <a:solidFill>
                  <a:sysClr val="windowText" lastClr="000000"/>
                </a:solidFill>
              </a:rPr>
              <a:t>/</a:t>
            </a:r>
            <a:r>
              <a:rPr lang="ko-KR" altLang="en-US" sz="900">
                <a:solidFill>
                  <a:sysClr val="windowText" lastClr="000000"/>
                </a:solidFill>
              </a:rPr>
              <a:t>공동주택을 제외한 일반건축물</a:t>
            </a:r>
            <a:r>
              <a:rPr lang="en-US" altLang="ko-KR" sz="900">
                <a:solidFill>
                  <a:sysClr val="windowText" lastClr="000000"/>
                </a:solidFill>
              </a:rPr>
              <a:t>(</a:t>
            </a:r>
            <a:r>
              <a:rPr lang="ko-KR" altLang="en-US" sz="900">
                <a:solidFill>
                  <a:sysClr val="windowText" lastClr="000000"/>
                </a:solidFill>
              </a:rPr>
              <a:t>상가</a:t>
            </a:r>
            <a:r>
              <a:rPr lang="en-US" altLang="ko-KR" sz="900">
                <a:solidFill>
                  <a:sysClr val="windowText" lastClr="000000"/>
                </a:solidFill>
              </a:rPr>
              <a:t>, </a:t>
            </a:r>
            <a:r>
              <a:rPr lang="ko-KR" altLang="en-US" sz="900">
                <a:solidFill>
                  <a:sysClr val="windowText" lastClr="000000"/>
                </a:solidFill>
              </a:rPr>
              <a:t>오피스텔 등</a:t>
            </a:r>
            <a:r>
              <a:rPr lang="en-US" altLang="ko-KR" sz="900">
                <a:solidFill>
                  <a:sysClr val="windowText" lastClr="000000"/>
                </a:solidFill>
              </a:rPr>
              <a:t>)</a:t>
            </a:r>
            <a:r>
              <a:rPr lang="ko-KR" altLang="en-US" sz="900">
                <a:solidFill>
                  <a:sysClr val="windowText" lastClr="000000"/>
                </a:solidFill>
              </a:rPr>
              <a:t>에 대해서만 조회 가능합니다</a:t>
            </a:r>
            <a:r>
              <a:rPr lang="en-US" altLang="ko-KR" sz="900">
                <a:solidFill>
                  <a:sysClr val="windowText" lastClr="000000"/>
                </a:solidFill>
              </a:rPr>
              <a:t>.</a:t>
            </a:r>
            <a:endParaRPr lang="ko-KR" altLang="en-US" sz="9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9" name="모서리가 둥근 직사각형 28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7206030" y="14784996"/>
            <a:ext cx="882893" cy="19843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 fPrintsWithSheet="0"/>
  </xdr:twoCellAnchor>
  <xdr:twoCellAnchor editAs="absolute">
    <xdr:from>
      <xdr:col>9</xdr:col>
      <xdr:colOff>47624</xdr:colOff>
      <xdr:row>2</xdr:row>
      <xdr:rowOff>38605</xdr:rowOff>
    </xdr:from>
    <xdr:to>
      <xdr:col>13</xdr:col>
      <xdr:colOff>414952</xdr:colOff>
      <xdr:row>3</xdr:row>
      <xdr:rowOff>128908</xdr:rowOff>
    </xdr:to>
    <xdr:sp macro="" textlink="">
      <xdr:nvSpPr>
        <xdr:cNvPr id="27" name="모서리가 둥근 직사각형 26"/>
        <xdr:cNvSpPr/>
      </xdr:nvSpPr>
      <xdr:spPr>
        <a:xfrm>
          <a:off x="5962649" y="533905"/>
          <a:ext cx="2996228" cy="4617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해당항목을 클릭하여 공시가격을 확인할수있습니다</a:t>
          </a:r>
          <a:endParaRPr lang="en-US" altLang="ko-KR" sz="900" b="1"/>
        </a:p>
        <a:p>
          <a:pPr algn="ctr"/>
          <a:r>
            <a:rPr lang="en-US" altLang="ko-KR" sz="900" b="1"/>
            <a:t>(</a:t>
          </a:r>
          <a:r>
            <a:rPr lang="ko-KR" altLang="en-US" sz="900" b="1"/>
            <a:t>인터넷 웹브라우저가 열여 있어야 접속가능합니다</a:t>
          </a:r>
          <a:r>
            <a:rPr lang="en-US" altLang="ko-KR" sz="900" b="1"/>
            <a:t>)</a:t>
          </a:r>
          <a:endParaRPr lang="ko-KR" altLang="en-US" sz="900" b="1"/>
        </a:p>
      </xdr:txBody>
    </xdr:sp>
    <xdr:clientData fPrintsWithSheet="0"/>
  </xdr:twoCellAnchor>
  <xdr:twoCellAnchor>
    <xdr:from>
      <xdr:col>2</xdr:col>
      <xdr:colOff>28575</xdr:colOff>
      <xdr:row>15</xdr:row>
      <xdr:rowOff>200025</xdr:rowOff>
    </xdr:from>
    <xdr:to>
      <xdr:col>7</xdr:col>
      <xdr:colOff>139303</xdr:colOff>
      <xdr:row>16</xdr:row>
      <xdr:rowOff>205978</xdr:rowOff>
    </xdr:to>
    <xdr:grpSp>
      <xdr:nvGrpSpPr>
        <xdr:cNvPr id="38" name="그룹 37"/>
        <xdr:cNvGrpSpPr/>
      </xdr:nvGrpSpPr>
      <xdr:grpSpPr>
        <a:xfrm>
          <a:off x="1343025" y="3581400"/>
          <a:ext cx="3396853" cy="215503"/>
          <a:chOff x="895350" y="6792516"/>
          <a:chExt cx="2706291" cy="214312"/>
        </a:xfrm>
      </xdr:grpSpPr>
      <xdr:sp macro="" textlink="">
        <xdr:nvSpPr>
          <xdr:cNvPr id="39" name="모서리가 둥근 직사각형 38"/>
          <xdr:cNvSpPr/>
        </xdr:nvSpPr>
        <xdr:spPr>
          <a:xfrm>
            <a:off x="895350" y="6792516"/>
            <a:ext cx="2521744" cy="214312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ko-KR" altLang="ko-KR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ko-KR" altLang="en-US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중계보수 한도액은 계산되지 않습니다</a:t>
            </a:r>
            <a:r>
              <a:rPr lang="en-US" altLang="ko-KR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.</a:t>
            </a:r>
            <a:r>
              <a:rPr lang="en-US" altLang="ko-KR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(</a:t>
            </a:r>
            <a:r>
              <a:rPr lang="ko-KR" altLang="en-US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표 참조</a:t>
            </a:r>
            <a:r>
              <a:rPr lang="en-US" altLang="ko-KR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)</a:t>
            </a:r>
            <a:endParaRPr lang="ko-KR" altLang="en-US" sz="900" b="1"/>
          </a:p>
        </xdr:txBody>
      </xdr:sp>
      <xdr:sp macro="" textlink="">
        <xdr:nvSpPr>
          <xdr:cNvPr id="40" name="오른쪽 화살표 39"/>
          <xdr:cNvSpPr/>
        </xdr:nvSpPr>
        <xdr:spPr>
          <a:xfrm>
            <a:off x="3411141" y="6840140"/>
            <a:ext cx="190500" cy="125016"/>
          </a:xfrm>
          <a:prstGeom prst="rightArrow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absolute">
    <xdr:from>
      <xdr:col>1</xdr:col>
      <xdr:colOff>57806</xdr:colOff>
      <xdr:row>30</xdr:row>
      <xdr:rowOff>417</xdr:rowOff>
    </xdr:from>
    <xdr:to>
      <xdr:col>6</xdr:col>
      <xdr:colOff>642443</xdr:colOff>
      <xdr:row>30</xdr:row>
      <xdr:rowOff>188528</xdr:rowOff>
    </xdr:to>
    <xdr:grpSp>
      <xdr:nvGrpSpPr>
        <xdr:cNvPr id="41" name="그룹 40"/>
        <xdr:cNvGrpSpPr/>
      </xdr:nvGrpSpPr>
      <xdr:grpSpPr>
        <a:xfrm>
          <a:off x="715031" y="6525042"/>
          <a:ext cx="3870762" cy="188111"/>
          <a:chOff x="8467396" y="6367297"/>
          <a:chExt cx="3869120" cy="190500"/>
        </a:xfrm>
      </xdr:grpSpPr>
      <xdr:sp macro="" textlink="">
        <xdr:nvSpPr>
          <xdr:cNvPr id="42" name="직사각형 41">
            <a:hlinkClick xmlns:r="http://schemas.openxmlformats.org/officeDocument/2006/relationships" r:id="rId13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3" name="직사각형 42">
            <a:hlinkClick xmlns:r="http://schemas.openxmlformats.org/officeDocument/2006/relationships" r:id="rId14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4" name="직사각형 43">
            <a:hlinkClick xmlns:r="http://schemas.openxmlformats.org/officeDocument/2006/relationships" r:id="rId15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5" name="직사각형 44">
            <a:hlinkClick xmlns:r="http://schemas.openxmlformats.org/officeDocument/2006/relationships" r:id="rId16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6" name="직사각형 45">
            <a:hlinkClick xmlns:r="http://schemas.openxmlformats.org/officeDocument/2006/relationships" r:id="rId17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7" name="직사각형 46">
            <a:hlinkClick xmlns:r="http://schemas.openxmlformats.org/officeDocument/2006/relationships" r:id="rId18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3</xdr:col>
      <xdr:colOff>231679</xdr:colOff>
      <xdr:row>18</xdr:row>
      <xdr:rowOff>11620</xdr:rowOff>
    </xdr:from>
    <xdr:to>
      <xdr:col>4</xdr:col>
      <xdr:colOff>224591</xdr:colOff>
      <xdr:row>19</xdr:row>
      <xdr:rowOff>70</xdr:rowOff>
    </xdr:to>
    <xdr:sp macro="" textlink="">
      <xdr:nvSpPr>
        <xdr:cNvPr id="48" name="모서리가 둥근 직사각형 47"/>
        <xdr:cNvSpPr>
          <a:spLocks/>
        </xdr:cNvSpPr>
      </xdr:nvSpPr>
      <xdr:spPr>
        <a:xfrm>
          <a:off x="2203354" y="4021645"/>
          <a:ext cx="650137" cy="198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잔금정산표</a:t>
          </a:r>
        </a:p>
      </xdr:txBody>
    </xdr:sp>
    <xdr:clientData fPrintsWithSheet="0"/>
  </xdr:twoCellAnchor>
  <xdr:twoCellAnchor editAs="absolute">
    <xdr:from>
      <xdr:col>15</xdr:col>
      <xdr:colOff>30301</xdr:colOff>
      <xdr:row>4</xdr:row>
      <xdr:rowOff>170863</xdr:rowOff>
    </xdr:from>
    <xdr:to>
      <xdr:col>20</xdr:col>
      <xdr:colOff>267765</xdr:colOff>
      <xdr:row>6</xdr:row>
      <xdr:rowOff>12571</xdr:rowOff>
    </xdr:to>
    <xdr:sp macro="" textlink="">
      <xdr:nvSpPr>
        <xdr:cNvPr id="49" name="모서리가 둥근 직사각형 48"/>
        <xdr:cNvSpPr/>
      </xdr:nvSpPr>
      <xdr:spPr>
        <a:xfrm>
          <a:off x="9888676" y="1247188"/>
          <a:ext cx="3523589" cy="260808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국토교통부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부동산정보조회시스템</a:t>
          </a:r>
        </a:p>
      </xdr:txBody>
    </xdr:sp>
    <xdr:clientData/>
  </xdr:twoCellAnchor>
  <xdr:twoCellAnchor editAs="absolute">
    <xdr:from>
      <xdr:col>15</xdr:col>
      <xdr:colOff>37202</xdr:colOff>
      <xdr:row>7</xdr:row>
      <xdr:rowOff>105132</xdr:rowOff>
    </xdr:from>
    <xdr:to>
      <xdr:col>20</xdr:col>
      <xdr:colOff>274693</xdr:colOff>
      <xdr:row>8</xdr:row>
      <xdr:rowOff>157677</xdr:rowOff>
    </xdr:to>
    <xdr:sp macro="" textlink="">
      <xdr:nvSpPr>
        <xdr:cNvPr id="50" name="모서리가 둥근 직사각형 49"/>
        <xdr:cNvSpPr/>
      </xdr:nvSpPr>
      <xdr:spPr>
        <a:xfrm>
          <a:off x="9895577" y="1810107"/>
          <a:ext cx="3523616" cy="262095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국토교통부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한국감정원 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공동주택가격 열람</a:t>
          </a:r>
        </a:p>
      </xdr:txBody>
    </xdr:sp>
    <xdr:clientData/>
  </xdr:twoCellAnchor>
  <xdr:twoCellAnchor editAs="absolute">
    <xdr:from>
      <xdr:col>15</xdr:col>
      <xdr:colOff>35027</xdr:colOff>
      <xdr:row>10</xdr:row>
      <xdr:rowOff>33965</xdr:rowOff>
    </xdr:from>
    <xdr:to>
      <xdr:col>20</xdr:col>
      <xdr:colOff>272445</xdr:colOff>
      <xdr:row>11</xdr:row>
      <xdr:rowOff>79855</xdr:rowOff>
    </xdr:to>
    <xdr:sp macro="" textlink="">
      <xdr:nvSpPr>
        <xdr:cNvPr id="51" name="모서리가 둥근 직사각형 50"/>
        <xdr:cNvSpPr/>
      </xdr:nvSpPr>
      <xdr:spPr>
        <a:xfrm>
          <a:off x="9893402" y="2367590"/>
          <a:ext cx="3523543" cy="255440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국토교통부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한국감정원 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개별주택가격 열람</a:t>
          </a:r>
        </a:p>
      </xdr:txBody>
    </xdr:sp>
    <xdr:clientData/>
  </xdr:twoCellAnchor>
  <xdr:twoCellAnchor editAs="absolute">
    <xdr:from>
      <xdr:col>15</xdr:col>
      <xdr:colOff>37202</xdr:colOff>
      <xdr:row>17</xdr:row>
      <xdr:rowOff>123249</xdr:rowOff>
    </xdr:from>
    <xdr:to>
      <xdr:col>20</xdr:col>
      <xdr:colOff>271080</xdr:colOff>
      <xdr:row>23</xdr:row>
      <xdr:rowOff>35047</xdr:rowOff>
    </xdr:to>
    <xdr:sp macro="" textlink="">
      <xdr:nvSpPr>
        <xdr:cNvPr id="52" name="모서리가 둥근 직사각형 51"/>
        <xdr:cNvSpPr/>
      </xdr:nvSpPr>
      <xdr:spPr>
        <a:xfrm>
          <a:off x="9895577" y="3923724"/>
          <a:ext cx="3520003" cy="1169098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국세청 홈텍스 </a:t>
          </a:r>
          <a:r>
            <a:rPr lang="en-US" altLang="ko-KR" sz="900">
              <a:solidFill>
                <a:sysClr val="windowText" lastClr="000000"/>
              </a:solidFill>
            </a:rPr>
            <a:t>(2020.1.1.</a:t>
          </a:r>
          <a:r>
            <a:rPr lang="ko-KR" altLang="en-US" sz="900">
              <a:solidFill>
                <a:sysClr val="windowText" lastClr="000000"/>
              </a:solidFill>
            </a:rPr>
            <a:t>시행</a:t>
          </a:r>
          <a:r>
            <a:rPr lang="en-US" altLang="ko-KR" sz="900">
              <a:solidFill>
                <a:sysClr val="windowText" lastClr="000000"/>
              </a:solidFill>
            </a:rPr>
            <a:t>) </a:t>
          </a:r>
        </a:p>
        <a:p>
          <a:pPr algn="l"/>
          <a:r>
            <a:rPr lang="ko-KR" altLang="en-US" sz="900">
              <a:solidFill>
                <a:sysClr val="windowText" lastClr="000000"/>
              </a:solidFill>
            </a:rPr>
            <a:t>오피스텔 및 상업용 건물 기준시가 조회</a:t>
          </a:r>
        </a:p>
        <a:p>
          <a:pPr algn="l"/>
          <a:r>
            <a:rPr lang="en-US" altLang="ko-KR" sz="900">
              <a:solidFill>
                <a:sysClr val="windowText" lastClr="000000"/>
              </a:solidFill>
            </a:rPr>
            <a:t>※ </a:t>
          </a:r>
          <a:r>
            <a:rPr lang="ko-KR" altLang="en-US" sz="900">
              <a:solidFill>
                <a:sysClr val="windowText" lastClr="000000"/>
              </a:solidFill>
            </a:rPr>
            <a:t>고시대상 </a:t>
          </a:r>
          <a:r>
            <a:rPr lang="en-US" altLang="ko-KR" sz="900">
              <a:solidFill>
                <a:sysClr val="windowText" lastClr="000000"/>
              </a:solidFill>
            </a:rPr>
            <a:t>: </a:t>
          </a:r>
          <a:r>
            <a:rPr lang="ko-KR" altLang="en-US" sz="900">
              <a:solidFill>
                <a:sysClr val="windowText" lastClr="000000"/>
              </a:solidFill>
            </a:rPr>
            <a:t>수도권</a:t>
          </a:r>
          <a:r>
            <a:rPr lang="en-US" altLang="ko-KR" sz="900">
              <a:solidFill>
                <a:sysClr val="windowText" lastClr="000000"/>
              </a:solidFill>
            </a:rPr>
            <a:t>(</a:t>
          </a:r>
          <a:r>
            <a:rPr lang="ko-KR" altLang="en-US" sz="900">
              <a:solidFill>
                <a:sysClr val="windowText" lastClr="000000"/>
              </a:solidFill>
            </a:rPr>
            <a:t>서울･경기･인천</a:t>
          </a:r>
          <a:r>
            <a:rPr lang="en-US" altLang="ko-KR" sz="900">
              <a:solidFill>
                <a:sysClr val="windowText" lastClr="000000"/>
              </a:solidFill>
            </a:rPr>
            <a:t>), 5</a:t>
          </a:r>
          <a:r>
            <a:rPr lang="ko-KR" altLang="en-US" sz="900">
              <a:solidFill>
                <a:sysClr val="windowText" lastClr="000000"/>
              </a:solidFill>
            </a:rPr>
            <a:t>대 지방광역시</a:t>
          </a:r>
          <a:r>
            <a:rPr lang="en-US" altLang="ko-KR" sz="900">
              <a:solidFill>
                <a:sysClr val="windowText" lastClr="000000"/>
              </a:solidFill>
            </a:rPr>
            <a:t>, </a:t>
          </a:r>
          <a:r>
            <a:rPr lang="ko-KR" altLang="en-US" sz="900">
              <a:solidFill>
                <a:sysClr val="windowText" lastClr="000000"/>
              </a:solidFill>
            </a:rPr>
            <a:t>세종특별자치시에 소재하는 오피스텔 및 </a:t>
          </a:r>
          <a:r>
            <a:rPr lang="en-US" altLang="ko-KR" sz="900">
              <a:solidFill>
                <a:sysClr val="windowText" lastClr="000000"/>
              </a:solidFill>
            </a:rPr>
            <a:t>3,000㎡ </a:t>
          </a:r>
          <a:r>
            <a:rPr lang="ko-KR" altLang="en-US" sz="900">
              <a:solidFill>
                <a:sysClr val="windowText" lastClr="000000"/>
              </a:solidFill>
            </a:rPr>
            <a:t>또는 </a:t>
          </a:r>
          <a:r>
            <a:rPr lang="en-US" altLang="ko-KR" sz="900">
              <a:solidFill>
                <a:sysClr val="windowText" lastClr="000000"/>
              </a:solidFill>
            </a:rPr>
            <a:t>100</a:t>
          </a:r>
          <a:r>
            <a:rPr lang="ko-KR" altLang="en-US" sz="900">
              <a:solidFill>
                <a:sysClr val="windowText" lastClr="000000"/>
              </a:solidFill>
            </a:rPr>
            <a:t>개호  이상인 상업용 건물</a:t>
          </a:r>
        </a:p>
      </xdr:txBody>
    </xdr:sp>
    <xdr:clientData/>
  </xdr:twoCellAnchor>
  <xdr:twoCellAnchor editAs="absolute">
    <xdr:from>
      <xdr:col>15</xdr:col>
      <xdr:colOff>38321</xdr:colOff>
      <xdr:row>12</xdr:row>
      <xdr:rowOff>169628</xdr:rowOff>
    </xdr:from>
    <xdr:to>
      <xdr:col>20</xdr:col>
      <xdr:colOff>272445</xdr:colOff>
      <xdr:row>16</xdr:row>
      <xdr:rowOff>52827</xdr:rowOff>
    </xdr:to>
    <xdr:sp macro="" textlink="">
      <xdr:nvSpPr>
        <xdr:cNvPr id="53" name="모서리가 둥근 직사각형 52"/>
        <xdr:cNvSpPr/>
      </xdr:nvSpPr>
      <xdr:spPr>
        <a:xfrm>
          <a:off x="9896696" y="2922353"/>
          <a:ext cx="3520249" cy="721399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행정안전부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위텍스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시가표준액조회</a:t>
          </a:r>
          <a:endParaRPr lang="en-US" altLang="ko-KR" sz="900">
            <a:solidFill>
              <a:sysClr val="windowText" lastClr="000000"/>
            </a:solidFill>
          </a:endParaRPr>
        </a:p>
        <a:p>
          <a:pPr algn="l"/>
          <a:r>
            <a:rPr lang="ko-KR" altLang="en-US" sz="900">
              <a:solidFill>
                <a:sysClr val="windowText" lastClr="000000"/>
              </a:solidFill>
            </a:rPr>
            <a:t>단독</a:t>
          </a:r>
          <a:r>
            <a:rPr lang="en-US" altLang="ko-KR" sz="900">
              <a:solidFill>
                <a:sysClr val="windowText" lastClr="000000"/>
              </a:solidFill>
            </a:rPr>
            <a:t>/</a:t>
          </a:r>
          <a:r>
            <a:rPr lang="ko-KR" altLang="en-US" sz="900">
              <a:solidFill>
                <a:sysClr val="windowText" lastClr="000000"/>
              </a:solidFill>
            </a:rPr>
            <a:t>공동주택을 제외한 일반건축물</a:t>
          </a:r>
          <a:r>
            <a:rPr lang="en-US" altLang="ko-KR" sz="900">
              <a:solidFill>
                <a:sysClr val="windowText" lastClr="000000"/>
              </a:solidFill>
            </a:rPr>
            <a:t>(</a:t>
          </a:r>
          <a:r>
            <a:rPr lang="ko-KR" altLang="en-US" sz="900">
              <a:solidFill>
                <a:sysClr val="windowText" lastClr="000000"/>
              </a:solidFill>
            </a:rPr>
            <a:t>상가</a:t>
          </a:r>
          <a:r>
            <a:rPr lang="en-US" altLang="ko-KR" sz="900">
              <a:solidFill>
                <a:sysClr val="windowText" lastClr="000000"/>
              </a:solidFill>
            </a:rPr>
            <a:t>, </a:t>
          </a:r>
          <a:r>
            <a:rPr lang="ko-KR" altLang="en-US" sz="900">
              <a:solidFill>
                <a:sysClr val="windowText" lastClr="000000"/>
              </a:solidFill>
            </a:rPr>
            <a:t>오피스텔 등</a:t>
          </a:r>
          <a:r>
            <a:rPr lang="en-US" altLang="ko-KR" sz="900">
              <a:solidFill>
                <a:sysClr val="windowText" lastClr="000000"/>
              </a:solidFill>
            </a:rPr>
            <a:t>)</a:t>
          </a:r>
          <a:r>
            <a:rPr lang="ko-KR" altLang="en-US" sz="900">
              <a:solidFill>
                <a:sysClr val="windowText" lastClr="000000"/>
              </a:solidFill>
            </a:rPr>
            <a:t>에 대해서만 조회 가능합니다</a:t>
          </a:r>
          <a:r>
            <a:rPr lang="en-US" altLang="ko-KR" sz="900">
              <a:solidFill>
                <a:sysClr val="windowText" lastClr="000000"/>
              </a:solidFill>
            </a:rPr>
            <a:t>.</a:t>
          </a:r>
          <a:endParaRPr lang="ko-KR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80532</xdr:colOff>
      <xdr:row>23</xdr:row>
      <xdr:rowOff>134729</xdr:rowOff>
    </xdr:from>
    <xdr:to>
      <xdr:col>11</xdr:col>
      <xdr:colOff>525268</xdr:colOff>
      <xdr:row>29</xdr:row>
      <xdr:rowOff>63815</xdr:rowOff>
    </xdr:to>
    <xdr:grpSp>
      <xdr:nvGrpSpPr>
        <xdr:cNvPr id="54" name="그룹 53"/>
        <xdr:cNvGrpSpPr/>
      </xdr:nvGrpSpPr>
      <xdr:grpSpPr>
        <a:xfrm>
          <a:off x="5995557" y="5192504"/>
          <a:ext cx="1759186" cy="1186386"/>
          <a:chOff x="5943602" y="5507695"/>
          <a:chExt cx="1759186" cy="1184654"/>
        </a:xfrm>
      </xdr:grpSpPr>
      <xdr:sp macro="" textlink="">
        <xdr:nvSpPr>
          <xdr:cNvPr id="55" name="모서리가 둥근 직사각형 54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5943602" y="5507695"/>
            <a:ext cx="826123" cy="20124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  <xdr:sp macro="" textlink="">
        <xdr:nvSpPr>
          <xdr:cNvPr id="56" name="모서리가 둥근 직사각형 55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5943602" y="5754941"/>
            <a:ext cx="1095183" cy="198999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  <xdr:sp macro="" textlink="">
        <xdr:nvSpPr>
          <xdr:cNvPr id="57" name="모서리가 둥근 직사각형 56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5943602" y="5999944"/>
            <a:ext cx="1097409" cy="19775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  <xdr:sp macro="" textlink="">
        <xdr:nvSpPr>
          <xdr:cNvPr id="58" name="모서리가 둥근 직사각형 57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5943602" y="6489381"/>
            <a:ext cx="1759186" cy="20296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  <xdr:sp macro="" textlink="">
        <xdr:nvSpPr>
          <xdr:cNvPr id="59" name="모서리가 둥근 직사각형 58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5943602" y="6243705"/>
            <a:ext cx="992776" cy="19967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/>
  </xdr:twoCellAnchor>
  <xdr:twoCellAnchor editAs="absolute">
    <xdr:from>
      <xdr:col>15</xdr:col>
      <xdr:colOff>28575</xdr:colOff>
      <xdr:row>2</xdr:row>
      <xdr:rowOff>0</xdr:rowOff>
    </xdr:from>
    <xdr:to>
      <xdr:col>19</xdr:col>
      <xdr:colOff>395903</xdr:colOff>
      <xdr:row>3</xdr:row>
      <xdr:rowOff>90303</xdr:rowOff>
    </xdr:to>
    <xdr:sp macro="" textlink="">
      <xdr:nvSpPr>
        <xdr:cNvPr id="60" name="모서리가 둥근 직사각형 59"/>
        <xdr:cNvSpPr/>
      </xdr:nvSpPr>
      <xdr:spPr>
        <a:xfrm>
          <a:off x="9886950" y="495300"/>
          <a:ext cx="2996228" cy="4617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해당항목을 클릭하여 공시가격을 확인할수있습니다</a:t>
          </a:r>
          <a:endParaRPr lang="en-US" altLang="ko-KR" sz="900" b="1"/>
        </a:p>
        <a:p>
          <a:pPr algn="ctr"/>
          <a:r>
            <a:rPr lang="en-US" altLang="ko-KR" sz="900" b="1"/>
            <a:t>(</a:t>
          </a:r>
          <a:r>
            <a:rPr lang="ko-KR" altLang="en-US" sz="900" b="1"/>
            <a:t>인터넷 웹브라우저가 열여 있어야 접속가능합니다</a:t>
          </a:r>
          <a:r>
            <a:rPr lang="en-US" altLang="ko-KR" sz="900" b="1"/>
            <a:t>)</a:t>
          </a:r>
          <a:endParaRPr lang="ko-KR" altLang="en-US" sz="900" b="1"/>
        </a:p>
      </xdr:txBody>
    </xdr:sp>
    <xdr:clientData/>
  </xdr:twoCellAnchor>
  <xdr:twoCellAnchor editAs="absolute">
    <xdr:from>
      <xdr:col>5</xdr:col>
      <xdr:colOff>98902</xdr:colOff>
      <xdr:row>25</xdr:row>
      <xdr:rowOff>44250</xdr:rowOff>
    </xdr:from>
    <xdr:to>
      <xdr:col>6</xdr:col>
      <xdr:colOff>282944</xdr:colOff>
      <xdr:row>26</xdr:row>
      <xdr:rowOff>191945</xdr:rowOff>
    </xdr:to>
    <xdr:grpSp>
      <xdr:nvGrpSpPr>
        <xdr:cNvPr id="63" name="그룹 62"/>
        <xdr:cNvGrpSpPr/>
      </xdr:nvGrpSpPr>
      <xdr:grpSpPr>
        <a:xfrm>
          <a:off x="3385027" y="5521125"/>
          <a:ext cx="841267" cy="357245"/>
          <a:chOff x="5296666" y="7113532"/>
          <a:chExt cx="844441" cy="357244"/>
        </a:xfrm>
      </xdr:grpSpPr>
      <xdr:sp macro="" textlink="">
        <xdr:nvSpPr>
          <xdr:cNvPr id="62" name="직사각형 61"/>
          <xdr:cNvSpPr/>
        </xdr:nvSpPr>
        <xdr:spPr>
          <a:xfrm>
            <a:off x="5490233" y="7242176"/>
            <a:ext cx="650874" cy="2286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1100" b="0">
                <a:solidFill>
                  <a:schemeClr val="accent5"/>
                </a:solidFill>
              </a:rPr>
              <a:t>위로가기</a:t>
            </a:r>
          </a:p>
        </xdr:txBody>
      </xdr:sp>
      <xdr:sp macro="" textlink="">
        <xdr:nvSpPr>
          <xdr:cNvPr id="61" name="위쪽 화살표 60"/>
          <xdr:cNvSpPr/>
        </xdr:nvSpPr>
        <xdr:spPr>
          <a:xfrm>
            <a:off x="5296666" y="7113532"/>
            <a:ext cx="304472" cy="342243"/>
          </a:xfrm>
          <a:prstGeom prst="upArrow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13</xdr:col>
      <xdr:colOff>0</xdr:colOff>
      <xdr:row>25</xdr:row>
      <xdr:rowOff>1731</xdr:rowOff>
    </xdr:from>
    <xdr:to>
      <xdr:col>14</xdr:col>
      <xdr:colOff>276225</xdr:colOff>
      <xdr:row>26</xdr:row>
      <xdr:rowOff>42449</xdr:rowOff>
    </xdr:to>
    <xdr:sp macro="" textlink="">
      <xdr:nvSpPr>
        <xdr:cNvPr id="64" name="모서리가 둥근 직사각형 63">
          <a:hlinkClick xmlns:r="http://schemas.openxmlformats.org/officeDocument/2006/relationships" r:id="rId19"/>
        </xdr:cNvPr>
        <xdr:cNvSpPr/>
      </xdr:nvSpPr>
      <xdr:spPr>
        <a:xfrm>
          <a:off x="8543925" y="5476874"/>
          <a:ext cx="933450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중개사무소검색</a:t>
          </a:r>
          <a:endParaRPr lang="ko-KR" altLang="en-US" sz="900" b="0"/>
        </a:p>
      </xdr:txBody>
    </xdr:sp>
    <xdr:clientData fPrintsWithSheet="0"/>
  </xdr:twoCellAnchor>
  <xdr:twoCellAnchor editAs="absolute">
    <xdr:from>
      <xdr:col>15</xdr:col>
      <xdr:colOff>28575</xdr:colOff>
      <xdr:row>25</xdr:row>
      <xdr:rowOff>46</xdr:rowOff>
    </xdr:from>
    <xdr:to>
      <xdr:col>18</xdr:col>
      <xdr:colOff>514350</xdr:colOff>
      <xdr:row>28</xdr:row>
      <xdr:rowOff>95256</xdr:rowOff>
    </xdr:to>
    <xdr:grpSp>
      <xdr:nvGrpSpPr>
        <xdr:cNvPr id="65" name="그룹 64"/>
        <xdr:cNvGrpSpPr/>
      </xdr:nvGrpSpPr>
      <xdr:grpSpPr>
        <a:xfrm>
          <a:off x="9886950" y="5476921"/>
          <a:ext cx="2457450" cy="723860"/>
          <a:chOff x="7694613" y="12687300"/>
          <a:chExt cx="2261980" cy="713772"/>
        </a:xfrm>
      </xdr:grpSpPr>
      <xdr:sp macro="" textlink="">
        <xdr:nvSpPr>
          <xdr:cNvPr id="66" name="모서리가 둥근 직사각형 65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ysClr val="window" lastClr="FFFFFF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j-ea"/>
                <a:ea typeface="+mj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7" name="모서리가 둥근 직사각형 66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  <xdr:twoCellAnchor>
    <xdr:from>
      <xdr:col>6</xdr:col>
      <xdr:colOff>577562</xdr:colOff>
      <xdr:row>25</xdr:row>
      <xdr:rowOff>184062</xdr:rowOff>
    </xdr:from>
    <xdr:to>
      <xdr:col>8</xdr:col>
      <xdr:colOff>272762</xdr:colOff>
      <xdr:row>27</xdr:row>
      <xdr:rowOff>161268</xdr:rowOff>
    </xdr:to>
    <xdr:grpSp>
      <xdr:nvGrpSpPr>
        <xdr:cNvPr id="71" name="그룹 70"/>
        <xdr:cNvGrpSpPr/>
      </xdr:nvGrpSpPr>
      <xdr:grpSpPr>
        <a:xfrm>
          <a:off x="4520912" y="5660937"/>
          <a:ext cx="1009650" cy="396306"/>
          <a:chOff x="7210425" y="7110469"/>
          <a:chExt cx="1009650" cy="394574"/>
        </a:xfrm>
      </xdr:grpSpPr>
      <xdr:sp macro="" textlink="">
        <xdr:nvSpPr>
          <xdr:cNvPr id="69" name="직사각형 68"/>
          <xdr:cNvSpPr/>
        </xdr:nvSpPr>
        <xdr:spPr>
          <a:xfrm>
            <a:off x="7422314" y="7110469"/>
            <a:ext cx="797761" cy="2523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1100" b="0">
                <a:solidFill>
                  <a:schemeClr val="accent5"/>
                </a:solidFill>
              </a:rPr>
              <a:t>끝으로가기</a:t>
            </a:r>
          </a:p>
        </xdr:txBody>
      </xdr:sp>
      <xdr:sp macro="" textlink="">
        <xdr:nvSpPr>
          <xdr:cNvPr id="70" name="위쪽 화살표 69"/>
          <xdr:cNvSpPr/>
        </xdr:nvSpPr>
        <xdr:spPr>
          <a:xfrm rot="10800000">
            <a:off x="7210425" y="7162800"/>
            <a:ext cx="303327" cy="342243"/>
          </a:xfrm>
          <a:prstGeom prst="upArrow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21</xdr:col>
      <xdr:colOff>60614</xdr:colOff>
      <xdr:row>22</xdr:row>
      <xdr:rowOff>77931</xdr:rowOff>
    </xdr:from>
    <xdr:to>
      <xdr:col>22</xdr:col>
      <xdr:colOff>388595</xdr:colOff>
      <xdr:row>23</xdr:row>
      <xdr:rowOff>156066</xdr:rowOff>
    </xdr:to>
    <xdr:pic>
      <xdr:nvPicPr>
        <xdr:cNvPr id="72" name="그림 71">
          <a:hlinkClick xmlns:r="http://schemas.openxmlformats.org/officeDocument/2006/relationships" r:id="rId20"/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6500" y="4901045"/>
          <a:ext cx="1012050" cy="285953"/>
        </a:xfrm>
        <a:prstGeom prst="rect">
          <a:avLst/>
        </a:prstGeom>
      </xdr:spPr>
    </xdr:pic>
    <xdr:clientData fPrintsWithSheet="0"/>
  </xdr:twoCellAnchor>
  <xdr:twoCellAnchor editAs="oneCell">
    <xdr:from>
      <xdr:col>21</xdr:col>
      <xdr:colOff>60614</xdr:colOff>
      <xdr:row>24</xdr:row>
      <xdr:rowOff>81395</xdr:rowOff>
    </xdr:from>
    <xdr:to>
      <xdr:col>22</xdr:col>
      <xdr:colOff>529070</xdr:colOff>
      <xdr:row>26</xdr:row>
      <xdr:rowOff>43194</xdr:rowOff>
    </xdr:to>
    <xdr:pic>
      <xdr:nvPicPr>
        <xdr:cNvPr id="73" name="그림 72">
          <a:hlinkClick xmlns:r="http://schemas.openxmlformats.org/officeDocument/2006/relationships" r:id="rId22"/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6500" y="5320145"/>
          <a:ext cx="1152525" cy="377435"/>
        </a:xfrm>
        <a:prstGeom prst="rect">
          <a:avLst/>
        </a:prstGeom>
      </xdr:spPr>
    </xdr:pic>
    <xdr:clientData fPrintsWithSheet="0"/>
  </xdr:twoCellAnchor>
  <xdr:twoCellAnchor editAs="oneCell">
    <xdr:from>
      <xdr:col>21</xdr:col>
      <xdr:colOff>60614</xdr:colOff>
      <xdr:row>27</xdr:row>
      <xdr:rowOff>67540</xdr:rowOff>
    </xdr:from>
    <xdr:to>
      <xdr:col>24</xdr:col>
      <xdr:colOff>151535</xdr:colOff>
      <xdr:row>28</xdr:row>
      <xdr:rowOff>122684</xdr:rowOff>
    </xdr:to>
    <xdr:grpSp>
      <xdr:nvGrpSpPr>
        <xdr:cNvPr id="74" name="그룹 73">
          <a:hlinkClick xmlns:r="http://schemas.openxmlformats.org/officeDocument/2006/relationships" r:id="rId24"/>
        </xdr:cNvPr>
        <xdr:cNvGrpSpPr/>
      </xdr:nvGrpSpPr>
      <xdr:grpSpPr>
        <a:xfrm>
          <a:off x="13862339" y="5963515"/>
          <a:ext cx="2148321" cy="264694"/>
          <a:chOff x="6076950" y="9296401"/>
          <a:chExt cx="2143126" cy="262962"/>
        </a:xfrm>
      </xdr:grpSpPr>
      <xdr:pic>
        <xdr:nvPicPr>
          <xdr:cNvPr id="75" name="그림 74"/>
          <xdr:cNvPicPr>
            <a:picLocks noChangeAspect="1"/>
          </xdr:cNvPicPr>
        </xdr:nvPicPr>
        <xdr:blipFill>
          <a:blip xmlns:r="http://schemas.openxmlformats.org/officeDocument/2006/relationships" r:embed="rId2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76950" y="9296401"/>
            <a:ext cx="1152525" cy="250844"/>
          </a:xfrm>
          <a:prstGeom prst="rect">
            <a:avLst/>
          </a:prstGeom>
        </xdr:spPr>
      </xdr:pic>
      <xdr:sp macro="" textlink="">
        <xdr:nvSpPr>
          <xdr:cNvPr id="76" name="직사각형 75"/>
          <xdr:cNvSpPr/>
        </xdr:nvSpPr>
        <xdr:spPr>
          <a:xfrm>
            <a:off x="7172326" y="9315450"/>
            <a:ext cx="1047750" cy="243913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36000" bIns="0" rtlCol="0" anchor="ctr" anchorCtr="0">
            <a:noAutofit/>
          </a:bodyPr>
          <a:lstStyle/>
          <a:p>
            <a:pPr algn="ctr"/>
            <a:r>
              <a:rPr lang="ko-KR" altLang="en-US" sz="1000">
                <a:solidFill>
                  <a:sysClr val="windowText" lastClr="000000"/>
                </a:solidFill>
              </a:rPr>
              <a:t>부동산종합정보</a:t>
            </a:r>
          </a:p>
        </xdr:txBody>
      </xdr:sp>
    </xdr:grpSp>
    <xdr:clientData fPrintsWithSheet="0"/>
  </xdr:twoCellAnchor>
  <xdr:twoCellAnchor editAs="oneCell">
    <xdr:from>
      <xdr:col>21</xdr:col>
      <xdr:colOff>60614</xdr:colOff>
      <xdr:row>29</xdr:row>
      <xdr:rowOff>51954</xdr:rowOff>
    </xdr:from>
    <xdr:to>
      <xdr:col>24</xdr:col>
      <xdr:colOff>218209</xdr:colOff>
      <xdr:row>30</xdr:row>
      <xdr:rowOff>142304</xdr:rowOff>
    </xdr:to>
    <xdr:grpSp>
      <xdr:nvGrpSpPr>
        <xdr:cNvPr id="77" name="그룹 76">
          <a:hlinkClick xmlns:r="http://schemas.openxmlformats.org/officeDocument/2006/relationships" r:id="rId26"/>
        </xdr:cNvPr>
        <xdr:cNvGrpSpPr/>
      </xdr:nvGrpSpPr>
      <xdr:grpSpPr>
        <a:xfrm>
          <a:off x="13862339" y="6367029"/>
          <a:ext cx="2214995" cy="299900"/>
          <a:chOff x="6067425" y="8791576"/>
          <a:chExt cx="2209800" cy="298168"/>
        </a:xfrm>
      </xdr:grpSpPr>
      <xdr:pic>
        <xdr:nvPicPr>
          <xdr:cNvPr id="78" name="그림 77"/>
          <xdr:cNvPicPr>
            <a:picLocks noChangeAspect="1"/>
          </xdr:cNvPicPr>
        </xdr:nvPicPr>
        <xdr:blipFill>
          <a:blip xmlns:r="http://schemas.openxmlformats.org/officeDocument/2006/relationships" r:embed="rId2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67425" y="8791576"/>
            <a:ext cx="723900" cy="285750"/>
          </a:xfrm>
          <a:prstGeom prst="rect">
            <a:avLst/>
          </a:prstGeom>
        </xdr:spPr>
      </xdr:pic>
      <xdr:sp macro="" textlink="">
        <xdr:nvSpPr>
          <xdr:cNvPr id="79" name="직사각형 78"/>
          <xdr:cNvSpPr/>
        </xdr:nvSpPr>
        <xdr:spPr>
          <a:xfrm>
            <a:off x="6743700" y="8845831"/>
            <a:ext cx="1533525" cy="243913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36000" bIns="0" rtlCol="0" anchor="ctr" anchorCtr="0">
            <a:noAutofit/>
          </a:bodyPr>
          <a:lstStyle/>
          <a:p>
            <a:pPr algn="ctr"/>
            <a:r>
              <a:rPr lang="ko-KR" altLang="en-US" sz="1000">
                <a:solidFill>
                  <a:sysClr val="windowText" lastClr="000000"/>
                </a:solidFill>
              </a:rPr>
              <a:t>토지이용규제정보서비스</a:t>
            </a:r>
          </a:p>
        </xdr:txBody>
      </xdr:sp>
    </xdr:grpSp>
    <xdr:clientData fPrintsWithSheet="0"/>
  </xdr:twoCellAnchor>
  <xdr:twoCellAnchor>
    <xdr:from>
      <xdr:col>1</xdr:col>
      <xdr:colOff>640772</xdr:colOff>
      <xdr:row>23</xdr:row>
      <xdr:rowOff>8659</xdr:rowOff>
    </xdr:from>
    <xdr:to>
      <xdr:col>6</xdr:col>
      <xdr:colOff>398319</xdr:colOff>
      <xdr:row>25</xdr:row>
      <xdr:rowOff>43296</xdr:rowOff>
    </xdr:to>
    <xdr:sp macro="" textlink="">
      <xdr:nvSpPr>
        <xdr:cNvPr id="81" name="모서리가 둥근 직사각형 80"/>
        <xdr:cNvSpPr/>
      </xdr:nvSpPr>
      <xdr:spPr>
        <a:xfrm>
          <a:off x="1298863" y="5039591"/>
          <a:ext cx="3048001" cy="450273"/>
        </a:xfrm>
        <a:prstGeom prst="round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추가 할 내용이 있다면 원본 서식에서 입력하셔야 합니다</a:t>
          </a:r>
          <a:endParaRPr lang="en-US" altLang="ko-KR" sz="900" b="1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9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별지에서는 </a:t>
          </a:r>
          <a:r>
            <a:rPr lang="ko-KR" altLang="ko-KR" sz="9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직접 입력할수 없습니다</a:t>
          </a:r>
          <a:endParaRPr lang="ko-KR" altLang="en-US" sz="900" b="1"/>
        </a:p>
      </xdr:txBody>
    </xdr:sp>
    <xdr:clientData/>
  </xdr:twoCellAnchor>
  <xdr:twoCellAnchor>
    <xdr:from>
      <xdr:col>6</xdr:col>
      <xdr:colOff>529405</xdr:colOff>
      <xdr:row>22</xdr:row>
      <xdr:rowOff>47504</xdr:rowOff>
    </xdr:from>
    <xdr:to>
      <xdr:col>7</xdr:col>
      <xdr:colOff>110728</xdr:colOff>
      <xdr:row>22</xdr:row>
      <xdr:rowOff>172205</xdr:rowOff>
    </xdr:to>
    <xdr:sp macro="" textlink="">
      <xdr:nvSpPr>
        <xdr:cNvPr id="82" name="오른쪽 화살표 81"/>
        <xdr:cNvSpPr/>
      </xdr:nvSpPr>
      <xdr:spPr>
        <a:xfrm>
          <a:off x="4477950" y="4870618"/>
          <a:ext cx="239414" cy="124701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17</xdr:col>
      <xdr:colOff>0</xdr:colOff>
      <xdr:row>29</xdr:row>
      <xdr:rowOff>0</xdr:rowOff>
    </xdr:from>
    <xdr:to>
      <xdr:col>20</xdr:col>
      <xdr:colOff>483178</xdr:colOff>
      <xdr:row>32</xdr:row>
      <xdr:rowOff>104736</xdr:rowOff>
    </xdr:to>
    <xdr:grpSp>
      <xdr:nvGrpSpPr>
        <xdr:cNvPr id="80" name="그룹 79"/>
        <xdr:cNvGrpSpPr/>
      </xdr:nvGrpSpPr>
      <xdr:grpSpPr>
        <a:xfrm>
          <a:off x="11172825" y="6315075"/>
          <a:ext cx="2454853" cy="733386"/>
          <a:chOff x="7694613" y="12687300"/>
          <a:chExt cx="2261980" cy="713772"/>
        </a:xfrm>
      </xdr:grpSpPr>
      <xdr:sp macro="" textlink="">
        <xdr:nvSpPr>
          <xdr:cNvPr id="83" name="모서리가 둥근 직사각형 82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ea"/>
                <a:ea typeface="+mn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84" name="모서리가 둥근 직사각형 83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  <xdr:twoCellAnchor editAs="absolute">
    <xdr:from>
      <xdr:col>9</xdr:col>
      <xdr:colOff>0</xdr:colOff>
      <xdr:row>30</xdr:row>
      <xdr:rowOff>0</xdr:rowOff>
    </xdr:from>
    <xdr:to>
      <xdr:col>14</xdr:col>
      <xdr:colOff>584636</xdr:colOff>
      <xdr:row>30</xdr:row>
      <xdr:rowOff>188111</xdr:rowOff>
    </xdr:to>
    <xdr:grpSp>
      <xdr:nvGrpSpPr>
        <xdr:cNvPr id="85" name="그룹 84"/>
        <xdr:cNvGrpSpPr/>
      </xdr:nvGrpSpPr>
      <xdr:grpSpPr>
        <a:xfrm>
          <a:off x="5915025" y="6524625"/>
          <a:ext cx="3870761" cy="188111"/>
          <a:chOff x="8467396" y="6367297"/>
          <a:chExt cx="3869120" cy="190500"/>
        </a:xfrm>
      </xdr:grpSpPr>
      <xdr:sp macro="" textlink="">
        <xdr:nvSpPr>
          <xdr:cNvPr id="86" name="직사각형 85">
            <a:hlinkClick xmlns:r="http://schemas.openxmlformats.org/officeDocument/2006/relationships" r:id="rId13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7" name="직사각형 86">
            <a:hlinkClick xmlns:r="http://schemas.openxmlformats.org/officeDocument/2006/relationships" r:id="rId14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8" name="직사각형 87">
            <a:hlinkClick xmlns:r="http://schemas.openxmlformats.org/officeDocument/2006/relationships" r:id="rId15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9" name="직사각형 88">
            <a:hlinkClick xmlns:r="http://schemas.openxmlformats.org/officeDocument/2006/relationships" r:id="rId16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0" name="직사각형 89">
            <a:hlinkClick xmlns:r="http://schemas.openxmlformats.org/officeDocument/2006/relationships" r:id="rId17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1" name="직사각형 90">
            <a:hlinkClick xmlns:r="http://schemas.openxmlformats.org/officeDocument/2006/relationships" r:id="rId18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21</xdr:col>
      <xdr:colOff>0</xdr:colOff>
      <xdr:row>4</xdr:row>
      <xdr:rowOff>0</xdr:rowOff>
    </xdr:from>
    <xdr:to>
      <xdr:col>21</xdr:col>
      <xdr:colOff>432000</xdr:colOff>
      <xdr:row>4</xdr:row>
      <xdr:rowOff>195716</xdr:rowOff>
    </xdr:to>
    <xdr:sp macro="" textlink="">
      <xdr:nvSpPr>
        <xdr:cNvPr id="95" name="모서리가 둥근 직사각형 94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4</xdr:row>
      <xdr:rowOff>0</xdr:rowOff>
    </xdr:from>
    <xdr:to>
      <xdr:col>22</xdr:col>
      <xdr:colOff>225625</xdr:colOff>
      <xdr:row>4</xdr:row>
      <xdr:rowOff>195716</xdr:rowOff>
    </xdr:to>
    <xdr:sp macro="" textlink="">
      <xdr:nvSpPr>
        <xdr:cNvPr id="96" name="모서리가 둥근 직사각형 95">
          <a:hlinkClick xmlns:r="http://schemas.openxmlformats.org/officeDocument/2006/relationships" r:id="rId29"/>
        </xdr:cNvPr>
        <xdr:cNvSpPr>
          <a:spLocks/>
        </xdr:cNvSpPr>
      </xdr:nvSpPr>
      <xdr:spPr>
        <a:xfrm>
          <a:off x="14281150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4</xdr:row>
      <xdr:rowOff>0</xdr:rowOff>
    </xdr:from>
    <xdr:to>
      <xdr:col>23</xdr:col>
      <xdr:colOff>19250</xdr:colOff>
      <xdr:row>4</xdr:row>
      <xdr:rowOff>195716</xdr:rowOff>
    </xdr:to>
    <xdr:sp macro="" textlink="">
      <xdr:nvSpPr>
        <xdr:cNvPr id="97" name="모서리가 둥근 직사각형 96">
          <a:hlinkClick xmlns:r="http://schemas.openxmlformats.org/officeDocument/2006/relationships" r:id="rId30"/>
        </xdr:cNvPr>
        <xdr:cNvSpPr>
          <a:spLocks/>
        </xdr:cNvSpPr>
      </xdr:nvSpPr>
      <xdr:spPr>
        <a:xfrm>
          <a:off x="14760575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4</xdr:row>
      <xdr:rowOff>0</xdr:rowOff>
    </xdr:from>
    <xdr:to>
      <xdr:col>23</xdr:col>
      <xdr:colOff>498675</xdr:colOff>
      <xdr:row>4</xdr:row>
      <xdr:rowOff>195716</xdr:rowOff>
    </xdr:to>
    <xdr:sp macro="" textlink="">
      <xdr:nvSpPr>
        <xdr:cNvPr id="98" name="모서리가 둥근 직사각형 97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6</xdr:row>
      <xdr:rowOff>0</xdr:rowOff>
    </xdr:from>
    <xdr:to>
      <xdr:col>21</xdr:col>
      <xdr:colOff>432000</xdr:colOff>
      <xdr:row>6</xdr:row>
      <xdr:rowOff>195716</xdr:rowOff>
    </xdr:to>
    <xdr:sp macro="" textlink="">
      <xdr:nvSpPr>
        <xdr:cNvPr id="99" name="모서리가 둥근 직사각형 98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6</xdr:row>
      <xdr:rowOff>0</xdr:rowOff>
    </xdr:from>
    <xdr:to>
      <xdr:col>22</xdr:col>
      <xdr:colOff>225625</xdr:colOff>
      <xdr:row>6</xdr:row>
      <xdr:rowOff>195716</xdr:rowOff>
    </xdr:to>
    <xdr:sp macro="" textlink="">
      <xdr:nvSpPr>
        <xdr:cNvPr id="100" name="모서리가 둥근 직사각형 99">
          <a:hlinkClick xmlns:r="http://schemas.openxmlformats.org/officeDocument/2006/relationships" r:id="rId29"/>
        </xdr:cNvPr>
        <xdr:cNvSpPr>
          <a:spLocks/>
        </xdr:cNvSpPr>
      </xdr:nvSpPr>
      <xdr:spPr>
        <a:xfrm>
          <a:off x="14281150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6</xdr:row>
      <xdr:rowOff>0</xdr:rowOff>
    </xdr:from>
    <xdr:to>
      <xdr:col>23</xdr:col>
      <xdr:colOff>19250</xdr:colOff>
      <xdr:row>6</xdr:row>
      <xdr:rowOff>195716</xdr:rowOff>
    </xdr:to>
    <xdr:sp macro="" textlink="">
      <xdr:nvSpPr>
        <xdr:cNvPr id="101" name="모서리가 둥근 직사각형 100">
          <a:hlinkClick xmlns:r="http://schemas.openxmlformats.org/officeDocument/2006/relationships" r:id="rId30"/>
        </xdr:cNvPr>
        <xdr:cNvSpPr>
          <a:spLocks/>
        </xdr:cNvSpPr>
      </xdr:nvSpPr>
      <xdr:spPr>
        <a:xfrm>
          <a:off x="14760575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6</xdr:row>
      <xdr:rowOff>0</xdr:rowOff>
    </xdr:from>
    <xdr:to>
      <xdr:col>23</xdr:col>
      <xdr:colOff>498675</xdr:colOff>
      <xdr:row>6</xdr:row>
      <xdr:rowOff>195716</xdr:rowOff>
    </xdr:to>
    <xdr:sp macro="" textlink="">
      <xdr:nvSpPr>
        <xdr:cNvPr id="102" name="모서리가 둥근 직사각형 101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8</xdr:row>
      <xdr:rowOff>0</xdr:rowOff>
    </xdr:from>
    <xdr:to>
      <xdr:col>21</xdr:col>
      <xdr:colOff>432000</xdr:colOff>
      <xdr:row>8</xdr:row>
      <xdr:rowOff>195716</xdr:rowOff>
    </xdr:to>
    <xdr:sp macro="" textlink="">
      <xdr:nvSpPr>
        <xdr:cNvPr id="103" name="모서리가 둥근 직사각형 102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8</xdr:row>
      <xdr:rowOff>0</xdr:rowOff>
    </xdr:from>
    <xdr:to>
      <xdr:col>22</xdr:col>
      <xdr:colOff>225625</xdr:colOff>
      <xdr:row>8</xdr:row>
      <xdr:rowOff>195716</xdr:rowOff>
    </xdr:to>
    <xdr:sp macro="" textlink="">
      <xdr:nvSpPr>
        <xdr:cNvPr id="104" name="모서리가 둥근 직사각형 103">
          <a:hlinkClick xmlns:r="http://schemas.openxmlformats.org/officeDocument/2006/relationships" r:id="rId32"/>
        </xdr:cNvPr>
        <xdr:cNvSpPr>
          <a:spLocks/>
        </xdr:cNvSpPr>
      </xdr:nvSpPr>
      <xdr:spPr>
        <a:xfrm>
          <a:off x="14281150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8</xdr:row>
      <xdr:rowOff>0</xdr:rowOff>
    </xdr:from>
    <xdr:to>
      <xdr:col>23</xdr:col>
      <xdr:colOff>19250</xdr:colOff>
      <xdr:row>8</xdr:row>
      <xdr:rowOff>195716</xdr:rowOff>
    </xdr:to>
    <xdr:sp macro="" textlink="">
      <xdr:nvSpPr>
        <xdr:cNvPr id="105" name="모서리가 둥근 직사각형 104">
          <a:hlinkClick xmlns:r="http://schemas.openxmlformats.org/officeDocument/2006/relationships" r:id="rId33"/>
        </xdr:cNvPr>
        <xdr:cNvSpPr>
          <a:spLocks/>
        </xdr:cNvSpPr>
      </xdr:nvSpPr>
      <xdr:spPr>
        <a:xfrm>
          <a:off x="14760575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8</xdr:row>
      <xdr:rowOff>0</xdr:rowOff>
    </xdr:from>
    <xdr:to>
      <xdr:col>23</xdr:col>
      <xdr:colOff>498675</xdr:colOff>
      <xdr:row>8</xdr:row>
      <xdr:rowOff>195716</xdr:rowOff>
    </xdr:to>
    <xdr:sp macro="" textlink="">
      <xdr:nvSpPr>
        <xdr:cNvPr id="106" name="모서리가 둥근 직사각형 105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10</xdr:row>
      <xdr:rowOff>0</xdr:rowOff>
    </xdr:from>
    <xdr:to>
      <xdr:col>21</xdr:col>
      <xdr:colOff>432000</xdr:colOff>
      <xdr:row>10</xdr:row>
      <xdr:rowOff>195716</xdr:rowOff>
    </xdr:to>
    <xdr:sp macro="" textlink="">
      <xdr:nvSpPr>
        <xdr:cNvPr id="107" name="모서리가 둥근 직사각형 106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10</xdr:row>
      <xdr:rowOff>0</xdr:rowOff>
    </xdr:from>
    <xdr:to>
      <xdr:col>22</xdr:col>
      <xdr:colOff>225625</xdr:colOff>
      <xdr:row>10</xdr:row>
      <xdr:rowOff>195716</xdr:rowOff>
    </xdr:to>
    <xdr:sp macro="" textlink="">
      <xdr:nvSpPr>
        <xdr:cNvPr id="108" name="모서리가 둥근 직사각형 107">
          <a:hlinkClick xmlns:r="http://schemas.openxmlformats.org/officeDocument/2006/relationships" r:id="rId32"/>
        </xdr:cNvPr>
        <xdr:cNvSpPr>
          <a:spLocks/>
        </xdr:cNvSpPr>
      </xdr:nvSpPr>
      <xdr:spPr>
        <a:xfrm>
          <a:off x="14281150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10</xdr:row>
      <xdr:rowOff>0</xdr:rowOff>
    </xdr:from>
    <xdr:to>
      <xdr:col>23</xdr:col>
      <xdr:colOff>19250</xdr:colOff>
      <xdr:row>10</xdr:row>
      <xdr:rowOff>195716</xdr:rowOff>
    </xdr:to>
    <xdr:sp macro="" textlink="">
      <xdr:nvSpPr>
        <xdr:cNvPr id="109" name="모서리가 둥근 직사각형 108">
          <a:hlinkClick xmlns:r="http://schemas.openxmlformats.org/officeDocument/2006/relationships" r:id="rId33"/>
        </xdr:cNvPr>
        <xdr:cNvSpPr>
          <a:spLocks/>
        </xdr:cNvSpPr>
      </xdr:nvSpPr>
      <xdr:spPr>
        <a:xfrm>
          <a:off x="14760575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10</xdr:row>
      <xdr:rowOff>0</xdr:rowOff>
    </xdr:from>
    <xdr:to>
      <xdr:col>23</xdr:col>
      <xdr:colOff>498675</xdr:colOff>
      <xdr:row>10</xdr:row>
      <xdr:rowOff>195716</xdr:rowOff>
    </xdr:to>
    <xdr:sp macro="" textlink="">
      <xdr:nvSpPr>
        <xdr:cNvPr id="110" name="모서리가 둥근 직사각형 109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12</xdr:row>
      <xdr:rowOff>0</xdr:rowOff>
    </xdr:from>
    <xdr:to>
      <xdr:col>21</xdr:col>
      <xdr:colOff>432000</xdr:colOff>
      <xdr:row>12</xdr:row>
      <xdr:rowOff>195716</xdr:rowOff>
    </xdr:to>
    <xdr:sp macro="" textlink="">
      <xdr:nvSpPr>
        <xdr:cNvPr id="111" name="모서리가 둥근 직사각형 110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12</xdr:row>
      <xdr:rowOff>0</xdr:rowOff>
    </xdr:from>
    <xdr:to>
      <xdr:col>22</xdr:col>
      <xdr:colOff>225625</xdr:colOff>
      <xdr:row>12</xdr:row>
      <xdr:rowOff>195716</xdr:rowOff>
    </xdr:to>
    <xdr:sp macro="" textlink="">
      <xdr:nvSpPr>
        <xdr:cNvPr id="112" name="모서리가 둥근 직사각형 111">
          <a:hlinkClick xmlns:r="http://schemas.openxmlformats.org/officeDocument/2006/relationships" r:id="rId32"/>
        </xdr:cNvPr>
        <xdr:cNvSpPr>
          <a:spLocks/>
        </xdr:cNvSpPr>
      </xdr:nvSpPr>
      <xdr:spPr>
        <a:xfrm>
          <a:off x="14281150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12</xdr:row>
      <xdr:rowOff>0</xdr:rowOff>
    </xdr:from>
    <xdr:to>
      <xdr:col>23</xdr:col>
      <xdr:colOff>19250</xdr:colOff>
      <xdr:row>12</xdr:row>
      <xdr:rowOff>195716</xdr:rowOff>
    </xdr:to>
    <xdr:sp macro="" textlink="">
      <xdr:nvSpPr>
        <xdr:cNvPr id="113" name="모서리가 둥근 직사각형 112">
          <a:hlinkClick xmlns:r="http://schemas.openxmlformats.org/officeDocument/2006/relationships" r:id="rId33"/>
        </xdr:cNvPr>
        <xdr:cNvSpPr>
          <a:spLocks/>
        </xdr:cNvSpPr>
      </xdr:nvSpPr>
      <xdr:spPr>
        <a:xfrm>
          <a:off x="14760575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12</xdr:row>
      <xdr:rowOff>0</xdr:rowOff>
    </xdr:from>
    <xdr:to>
      <xdr:col>23</xdr:col>
      <xdr:colOff>498675</xdr:colOff>
      <xdr:row>12</xdr:row>
      <xdr:rowOff>195716</xdr:rowOff>
    </xdr:to>
    <xdr:sp macro="" textlink="">
      <xdr:nvSpPr>
        <xdr:cNvPr id="114" name="모서리가 둥근 직사각형 113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17</xdr:col>
      <xdr:colOff>0</xdr:colOff>
      <xdr:row>36</xdr:row>
      <xdr:rowOff>0</xdr:rowOff>
    </xdr:from>
    <xdr:to>
      <xdr:col>19</xdr:col>
      <xdr:colOff>476487</xdr:colOff>
      <xdr:row>40</xdr:row>
      <xdr:rowOff>204156</xdr:rowOff>
    </xdr:to>
    <xdr:grpSp>
      <xdr:nvGrpSpPr>
        <xdr:cNvPr id="115" name="그룹 114"/>
        <xdr:cNvGrpSpPr/>
      </xdr:nvGrpSpPr>
      <xdr:grpSpPr>
        <a:xfrm>
          <a:off x="11172825" y="7858125"/>
          <a:ext cx="1790937" cy="1194756"/>
          <a:chOff x="5943602" y="5507695"/>
          <a:chExt cx="1759186" cy="1184654"/>
        </a:xfrm>
      </xdr:grpSpPr>
      <xdr:sp macro="" textlink="">
        <xdr:nvSpPr>
          <xdr:cNvPr id="116" name="모서리가 둥근 직사각형 115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5943602" y="5507695"/>
            <a:ext cx="826123" cy="20124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  <xdr:sp macro="" textlink="">
        <xdr:nvSpPr>
          <xdr:cNvPr id="117" name="모서리가 둥근 직사각형 116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5943602" y="5754941"/>
            <a:ext cx="1095183" cy="198999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  <xdr:sp macro="" textlink="">
        <xdr:nvSpPr>
          <xdr:cNvPr id="118" name="모서리가 둥근 직사각형 117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5943602" y="5999944"/>
            <a:ext cx="1097409" cy="19775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  <xdr:sp macro="" textlink="">
        <xdr:nvSpPr>
          <xdr:cNvPr id="119" name="모서리가 둥근 직사각형 118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5943602" y="6489381"/>
            <a:ext cx="1759186" cy="20296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  <xdr:sp macro="" textlink="">
        <xdr:nvSpPr>
          <xdr:cNvPr id="120" name="모서리가 둥근 직사각형 119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5943602" y="6243705"/>
            <a:ext cx="992776" cy="19967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1621</xdr:colOff>
      <xdr:row>1</xdr:row>
      <xdr:rowOff>0</xdr:rowOff>
    </xdr:from>
    <xdr:to>
      <xdr:col>6</xdr:col>
      <xdr:colOff>37178</xdr:colOff>
      <xdr:row>1</xdr:row>
      <xdr:rowOff>216000</xdr:rowOff>
    </xdr:to>
    <xdr:sp macro="" textlink="">
      <xdr:nvSpPr>
        <xdr:cNvPr id="135" name="모서리가 둥근 직사각형 134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152400" y="209550"/>
          <a:ext cx="799178" cy="216000"/>
        </a:xfrm>
        <a:prstGeom prst="roundRect">
          <a:avLst/>
        </a:prstGeom>
        <a:solidFill>
          <a:srgbClr val="FC230C">
            <a:alpha val="9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계약서로가기</a:t>
          </a:r>
        </a:p>
      </xdr:txBody>
    </xdr:sp>
    <xdr:clientData fPrintsWithSheet="0"/>
  </xdr:twoCellAnchor>
  <xdr:twoCellAnchor editAs="absolute">
    <xdr:from>
      <xdr:col>34</xdr:col>
      <xdr:colOff>119903</xdr:colOff>
      <xdr:row>1</xdr:row>
      <xdr:rowOff>0</xdr:rowOff>
    </xdr:from>
    <xdr:to>
      <xdr:col>37</xdr:col>
      <xdr:colOff>6626</xdr:colOff>
      <xdr:row>1</xdr:row>
      <xdr:rowOff>216000</xdr:rowOff>
    </xdr:to>
    <xdr:sp macro="" textlink="">
      <xdr:nvSpPr>
        <xdr:cNvPr id="136" name="모서리가 둥근 직사각형 135">
          <a:hlinkClick xmlns:r="http://schemas.openxmlformats.org/officeDocument/2006/relationships" r:id="rId2"/>
        </xdr:cNvPr>
        <xdr:cNvSpPr>
          <a:spLocks/>
        </xdr:cNvSpPr>
      </xdr:nvSpPr>
      <xdr:spPr>
        <a:xfrm>
          <a:off x="5682503" y="209550"/>
          <a:ext cx="420123" cy="216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영수증</a:t>
          </a:r>
        </a:p>
      </xdr:txBody>
    </xdr:sp>
    <xdr:clientData fPrintsWithSheet="0"/>
  </xdr:twoCellAnchor>
  <xdr:twoCellAnchor editAs="absolute">
    <xdr:from>
      <xdr:col>37</xdr:col>
      <xdr:colOff>77931</xdr:colOff>
      <xdr:row>1</xdr:row>
      <xdr:rowOff>0</xdr:rowOff>
    </xdr:from>
    <xdr:to>
      <xdr:col>41</xdr:col>
      <xdr:colOff>12119</xdr:colOff>
      <xdr:row>1</xdr:row>
      <xdr:rowOff>216000</xdr:rowOff>
    </xdr:to>
    <xdr:sp macro="" textlink="">
      <xdr:nvSpPr>
        <xdr:cNvPr id="167" name="모서리가 둥근 직사각형 166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6173931" y="209550"/>
          <a:ext cx="467588" cy="216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정산표</a:t>
          </a:r>
        </a:p>
      </xdr:txBody>
    </xdr:sp>
    <xdr:clientData fPrintsWithSheet="0"/>
  </xdr:twoCellAnchor>
  <xdr:twoCellAnchor editAs="oneCell">
    <xdr:from>
      <xdr:col>47</xdr:col>
      <xdr:colOff>0</xdr:colOff>
      <xdr:row>57</xdr:row>
      <xdr:rowOff>0</xdr:rowOff>
    </xdr:from>
    <xdr:to>
      <xdr:col>65</xdr:col>
      <xdr:colOff>32249</xdr:colOff>
      <xdr:row>59</xdr:row>
      <xdr:rowOff>17169</xdr:rowOff>
    </xdr:to>
    <xdr:grpSp>
      <xdr:nvGrpSpPr>
        <xdr:cNvPr id="5" name="그룹 4"/>
        <xdr:cNvGrpSpPr/>
      </xdr:nvGrpSpPr>
      <xdr:grpSpPr>
        <a:xfrm>
          <a:off x="7643813" y="13350875"/>
          <a:ext cx="3175499" cy="493419"/>
          <a:chOff x="7469188" y="13136563"/>
          <a:chExt cx="3175499" cy="493419"/>
        </a:xfrm>
      </xdr:grpSpPr>
      <xdr:sp macro="" textlink="">
        <xdr:nvSpPr>
          <xdr:cNvPr id="6" name="모서리가 둥근 직사각형 5">
            <a:hlinkClick xmlns:r="http://schemas.openxmlformats.org/officeDocument/2006/relationships" r:id="rId4"/>
          </xdr:cNvPr>
          <xdr:cNvSpPr>
            <a:spLocks/>
          </xdr:cNvSpPr>
        </xdr:nvSpPr>
        <xdr:spPr>
          <a:xfrm>
            <a:off x="7469188" y="13136563"/>
            <a:ext cx="841033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  <xdr:sp macro="" textlink="">
        <xdr:nvSpPr>
          <xdr:cNvPr id="7" name="모서리가 둥근 직사각형 6">
            <a:hlinkClick xmlns:r="http://schemas.openxmlformats.org/officeDocument/2006/relationships" r:id="rId5"/>
          </xdr:cNvPr>
          <xdr:cNvSpPr>
            <a:spLocks/>
          </xdr:cNvSpPr>
        </xdr:nvSpPr>
        <xdr:spPr>
          <a:xfrm>
            <a:off x="8375217" y="13136563"/>
            <a:ext cx="111495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  <xdr:sp macro="" textlink="">
        <xdr:nvSpPr>
          <xdr:cNvPr id="8" name="모서리가 둥근 직사각형 7">
            <a:hlinkClick xmlns:r="http://schemas.openxmlformats.org/officeDocument/2006/relationships" r:id="rId6"/>
          </xdr:cNvPr>
          <xdr:cNvSpPr>
            <a:spLocks/>
          </xdr:cNvSpPr>
        </xdr:nvSpPr>
        <xdr:spPr>
          <a:xfrm>
            <a:off x="9555163" y="13136563"/>
            <a:ext cx="108000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  <xdr:sp macro="" textlink="">
        <xdr:nvSpPr>
          <xdr:cNvPr id="9" name="모서리가 둥근 직사각형 8">
            <a:hlinkClick xmlns:r="http://schemas.openxmlformats.org/officeDocument/2006/relationships" r:id="rId7"/>
          </xdr:cNvPr>
          <xdr:cNvSpPr>
            <a:spLocks/>
          </xdr:cNvSpPr>
        </xdr:nvSpPr>
        <xdr:spPr>
          <a:xfrm>
            <a:off x="7478952" y="13413982"/>
            <a:ext cx="2009536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  <xdr:sp macro="" textlink="">
        <xdr:nvSpPr>
          <xdr:cNvPr id="10" name="모서리가 둥근 직사각형 9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9564687" y="13413982"/>
            <a:ext cx="108000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 fPrintsWithSheet="0"/>
  </xdr:twoCellAnchor>
  <xdr:twoCellAnchor editAs="oneCell">
    <xdr:from>
      <xdr:col>47</xdr:col>
      <xdr:colOff>0</xdr:colOff>
      <xdr:row>113</xdr:row>
      <xdr:rowOff>0</xdr:rowOff>
    </xdr:from>
    <xdr:to>
      <xdr:col>66</xdr:col>
      <xdr:colOff>121783</xdr:colOff>
      <xdr:row>114</xdr:row>
      <xdr:rowOff>146669</xdr:rowOff>
    </xdr:to>
    <xdr:sp macro="" textlink="">
      <xdr:nvSpPr>
        <xdr:cNvPr id="12" name="모서리가 둥근 직사각형 11"/>
        <xdr:cNvSpPr/>
      </xdr:nvSpPr>
      <xdr:spPr>
        <a:xfrm>
          <a:off x="7643813" y="28963938"/>
          <a:ext cx="3439658" cy="448294"/>
        </a:xfrm>
        <a:prstGeom prst="roundRect">
          <a:avLst>
            <a:gd name="adj" fmla="val 6171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0" bIns="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확인설명서 별지 에서는  직접 입력 할 수 없습니다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추가 할 내용이 있다면 원본 확인설명서에서 입력하셔야 합니다</a:t>
          </a:r>
          <a:r>
            <a:rPr lang="en-US" altLang="ko-KR" sz="900" b="1"/>
            <a:t>.</a:t>
          </a:r>
          <a:endParaRPr lang="ko-KR" altLang="en-US" sz="900" b="1"/>
        </a:p>
      </xdr:txBody>
    </xdr:sp>
    <xdr:clientData fPrintsWithSheet="0"/>
  </xdr:twoCellAnchor>
  <xdr:twoCellAnchor editAs="oneCell">
    <xdr:from>
      <xdr:col>47</xdr:col>
      <xdr:colOff>0</xdr:colOff>
      <xdr:row>115</xdr:row>
      <xdr:rowOff>0</xdr:rowOff>
    </xdr:from>
    <xdr:to>
      <xdr:col>49</xdr:col>
      <xdr:colOff>88193</xdr:colOff>
      <xdr:row>115</xdr:row>
      <xdr:rowOff>195716</xdr:rowOff>
    </xdr:to>
    <xdr:sp macro="" textlink="">
      <xdr:nvSpPr>
        <xdr:cNvPr id="13" name="모서리가 둥근 직사각형 12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7643813" y="29471938"/>
          <a:ext cx="437443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114300</xdr:colOff>
      <xdr:row>115</xdr:row>
      <xdr:rowOff>0</xdr:rowOff>
    </xdr:from>
    <xdr:to>
      <xdr:col>52</xdr:col>
      <xdr:colOff>35578</xdr:colOff>
      <xdr:row>115</xdr:row>
      <xdr:rowOff>195716</xdr:rowOff>
    </xdr:to>
    <xdr:sp macro="" textlink="">
      <xdr:nvSpPr>
        <xdr:cNvPr id="14" name="모서리가 둥근 직사각형 13">
          <a:hlinkClick xmlns:r="http://schemas.openxmlformats.org/officeDocument/2006/relationships" r:id="rId10"/>
        </xdr:cNvPr>
        <xdr:cNvSpPr>
          <a:spLocks/>
        </xdr:cNvSpPr>
      </xdr:nvSpPr>
      <xdr:spPr>
        <a:xfrm>
          <a:off x="8107363" y="29471938"/>
          <a:ext cx="445153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66675</xdr:colOff>
      <xdr:row>115</xdr:row>
      <xdr:rowOff>0</xdr:rowOff>
    </xdr:from>
    <xdr:to>
      <xdr:col>54</xdr:col>
      <xdr:colOff>157136</xdr:colOff>
      <xdr:row>115</xdr:row>
      <xdr:rowOff>195716</xdr:rowOff>
    </xdr:to>
    <xdr:sp macro="" textlink="">
      <xdr:nvSpPr>
        <xdr:cNvPr id="15" name="모서리가 둥근 직사각형 14">
          <a:hlinkClick xmlns:r="http://schemas.openxmlformats.org/officeDocument/2006/relationships" r:id="rId11"/>
        </xdr:cNvPr>
        <xdr:cNvSpPr>
          <a:spLocks/>
        </xdr:cNvSpPr>
      </xdr:nvSpPr>
      <xdr:spPr>
        <a:xfrm>
          <a:off x="8583613" y="29471938"/>
          <a:ext cx="439711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19050</xdr:colOff>
      <xdr:row>115</xdr:row>
      <xdr:rowOff>0</xdr:rowOff>
    </xdr:from>
    <xdr:to>
      <xdr:col>57</xdr:col>
      <xdr:colOff>112686</xdr:colOff>
      <xdr:row>115</xdr:row>
      <xdr:rowOff>195716</xdr:rowOff>
    </xdr:to>
    <xdr:sp macro="" textlink="">
      <xdr:nvSpPr>
        <xdr:cNvPr id="16" name="모서리가 둥근 직사각형 15">
          <a:hlinkClick xmlns:r="http://schemas.openxmlformats.org/officeDocument/2006/relationships" r:id="rId12"/>
        </xdr:cNvPr>
        <xdr:cNvSpPr>
          <a:spLocks/>
        </xdr:cNvSpPr>
      </xdr:nvSpPr>
      <xdr:spPr>
        <a:xfrm>
          <a:off x="9059863" y="29471938"/>
          <a:ext cx="442886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42</xdr:row>
      <xdr:rowOff>0</xdr:rowOff>
    </xdr:from>
    <xdr:to>
      <xdr:col>49</xdr:col>
      <xdr:colOff>88193</xdr:colOff>
      <xdr:row>42</xdr:row>
      <xdr:rowOff>192541</xdr:rowOff>
    </xdr:to>
    <xdr:sp macro="" textlink="">
      <xdr:nvSpPr>
        <xdr:cNvPr id="17" name="모서리가 둥근 직사각형 16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7643813" y="9802813"/>
          <a:ext cx="437443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122918</xdr:colOff>
      <xdr:row>42</xdr:row>
      <xdr:rowOff>0</xdr:rowOff>
    </xdr:from>
    <xdr:to>
      <xdr:col>52</xdr:col>
      <xdr:colOff>44196</xdr:colOff>
      <xdr:row>42</xdr:row>
      <xdr:rowOff>192541</xdr:rowOff>
    </xdr:to>
    <xdr:sp macro="" textlink="">
      <xdr:nvSpPr>
        <xdr:cNvPr id="18" name="모서리가 둥근 직사각형 17">
          <a:hlinkClick xmlns:r="http://schemas.openxmlformats.org/officeDocument/2006/relationships" r:id="rId13"/>
        </xdr:cNvPr>
        <xdr:cNvSpPr>
          <a:spLocks/>
        </xdr:cNvSpPr>
      </xdr:nvSpPr>
      <xdr:spPr>
        <a:xfrm>
          <a:off x="8115981" y="9802813"/>
          <a:ext cx="445153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91621</xdr:colOff>
      <xdr:row>42</xdr:row>
      <xdr:rowOff>0</xdr:rowOff>
    </xdr:from>
    <xdr:to>
      <xdr:col>55</xdr:col>
      <xdr:colOff>16982</xdr:colOff>
      <xdr:row>42</xdr:row>
      <xdr:rowOff>192541</xdr:rowOff>
    </xdr:to>
    <xdr:sp macro="" textlink="">
      <xdr:nvSpPr>
        <xdr:cNvPr id="19" name="모서리가 둥근 직사각형 18">
          <a:hlinkClick xmlns:r="http://schemas.openxmlformats.org/officeDocument/2006/relationships" r:id="rId14"/>
        </xdr:cNvPr>
        <xdr:cNvSpPr>
          <a:spLocks/>
        </xdr:cNvSpPr>
      </xdr:nvSpPr>
      <xdr:spPr>
        <a:xfrm>
          <a:off x="8608559" y="9802813"/>
          <a:ext cx="449236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42</xdr:row>
      <xdr:rowOff>0</xdr:rowOff>
    </xdr:from>
    <xdr:to>
      <xdr:col>57</xdr:col>
      <xdr:colOff>160311</xdr:colOff>
      <xdr:row>42</xdr:row>
      <xdr:rowOff>192541</xdr:rowOff>
    </xdr:to>
    <xdr:sp macro="" textlink="">
      <xdr:nvSpPr>
        <xdr:cNvPr id="20" name="모서리가 둥근 직사각형 19">
          <a:hlinkClick xmlns:r="http://schemas.openxmlformats.org/officeDocument/2006/relationships" r:id="rId12"/>
        </xdr:cNvPr>
        <xdr:cNvSpPr>
          <a:spLocks/>
        </xdr:cNvSpPr>
      </xdr:nvSpPr>
      <xdr:spPr>
        <a:xfrm>
          <a:off x="9104313" y="9802813"/>
          <a:ext cx="446061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82</xdr:row>
      <xdr:rowOff>0</xdr:rowOff>
    </xdr:from>
    <xdr:to>
      <xdr:col>49</xdr:col>
      <xdr:colOff>88193</xdr:colOff>
      <xdr:row>82</xdr:row>
      <xdr:rowOff>192541</xdr:rowOff>
    </xdr:to>
    <xdr:sp macro="" textlink="">
      <xdr:nvSpPr>
        <xdr:cNvPr id="21" name="모서리가 둥근 직사각형 20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7643813" y="19589750"/>
          <a:ext cx="437443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122918</xdr:colOff>
      <xdr:row>82</xdr:row>
      <xdr:rowOff>0</xdr:rowOff>
    </xdr:from>
    <xdr:to>
      <xdr:col>52</xdr:col>
      <xdr:colOff>44196</xdr:colOff>
      <xdr:row>82</xdr:row>
      <xdr:rowOff>192541</xdr:rowOff>
    </xdr:to>
    <xdr:sp macro="" textlink="">
      <xdr:nvSpPr>
        <xdr:cNvPr id="22" name="모서리가 둥근 직사각형 21">
          <a:hlinkClick xmlns:r="http://schemas.openxmlformats.org/officeDocument/2006/relationships" r:id="rId10"/>
        </xdr:cNvPr>
        <xdr:cNvSpPr>
          <a:spLocks/>
        </xdr:cNvSpPr>
      </xdr:nvSpPr>
      <xdr:spPr>
        <a:xfrm>
          <a:off x="8115981" y="19589750"/>
          <a:ext cx="445153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91621</xdr:colOff>
      <xdr:row>82</xdr:row>
      <xdr:rowOff>0</xdr:rowOff>
    </xdr:from>
    <xdr:to>
      <xdr:col>55</xdr:col>
      <xdr:colOff>16982</xdr:colOff>
      <xdr:row>82</xdr:row>
      <xdr:rowOff>192541</xdr:rowOff>
    </xdr:to>
    <xdr:sp macro="" textlink="">
      <xdr:nvSpPr>
        <xdr:cNvPr id="23" name="모서리가 둥근 직사각형 22">
          <a:hlinkClick xmlns:r="http://schemas.openxmlformats.org/officeDocument/2006/relationships" r:id="rId11"/>
        </xdr:cNvPr>
        <xdr:cNvSpPr>
          <a:spLocks/>
        </xdr:cNvSpPr>
      </xdr:nvSpPr>
      <xdr:spPr>
        <a:xfrm>
          <a:off x="8608559" y="19589750"/>
          <a:ext cx="449236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82</xdr:row>
      <xdr:rowOff>0</xdr:rowOff>
    </xdr:from>
    <xdr:to>
      <xdr:col>57</xdr:col>
      <xdr:colOff>160311</xdr:colOff>
      <xdr:row>82</xdr:row>
      <xdr:rowOff>192541</xdr:rowOff>
    </xdr:to>
    <xdr:sp macro="" textlink="">
      <xdr:nvSpPr>
        <xdr:cNvPr id="24" name="모서리가 둥근 직사각형 23">
          <a:hlinkClick xmlns:r="http://schemas.openxmlformats.org/officeDocument/2006/relationships" r:id="rId12"/>
        </xdr:cNvPr>
        <xdr:cNvSpPr>
          <a:spLocks/>
        </xdr:cNvSpPr>
      </xdr:nvSpPr>
      <xdr:spPr>
        <a:xfrm>
          <a:off x="9104313" y="19589750"/>
          <a:ext cx="446061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142</xdr:row>
      <xdr:rowOff>0</xdr:rowOff>
    </xdr:from>
    <xdr:to>
      <xdr:col>49</xdr:col>
      <xdr:colOff>88193</xdr:colOff>
      <xdr:row>142</xdr:row>
      <xdr:rowOff>192541</xdr:rowOff>
    </xdr:to>
    <xdr:sp macro="" textlink="">
      <xdr:nvSpPr>
        <xdr:cNvPr id="25" name="모서리가 둥근 직사각형 24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7643813" y="35329813"/>
          <a:ext cx="437443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122918</xdr:colOff>
      <xdr:row>142</xdr:row>
      <xdr:rowOff>0</xdr:rowOff>
    </xdr:from>
    <xdr:to>
      <xdr:col>52</xdr:col>
      <xdr:colOff>41021</xdr:colOff>
      <xdr:row>142</xdr:row>
      <xdr:rowOff>192541</xdr:rowOff>
    </xdr:to>
    <xdr:sp macro="" textlink="">
      <xdr:nvSpPr>
        <xdr:cNvPr id="26" name="모서리가 둥근 직사각형 25">
          <a:hlinkClick xmlns:r="http://schemas.openxmlformats.org/officeDocument/2006/relationships" r:id="rId10"/>
        </xdr:cNvPr>
        <xdr:cNvSpPr>
          <a:spLocks/>
        </xdr:cNvSpPr>
      </xdr:nvSpPr>
      <xdr:spPr>
        <a:xfrm>
          <a:off x="8115981" y="35329813"/>
          <a:ext cx="441978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88446</xdr:colOff>
      <xdr:row>142</xdr:row>
      <xdr:rowOff>0</xdr:rowOff>
    </xdr:from>
    <xdr:to>
      <xdr:col>55</xdr:col>
      <xdr:colOff>10632</xdr:colOff>
      <xdr:row>142</xdr:row>
      <xdr:rowOff>192541</xdr:rowOff>
    </xdr:to>
    <xdr:sp macro="" textlink="">
      <xdr:nvSpPr>
        <xdr:cNvPr id="27" name="모서리가 둥근 직사각형 26">
          <a:hlinkClick xmlns:r="http://schemas.openxmlformats.org/officeDocument/2006/relationships" r:id="rId11"/>
        </xdr:cNvPr>
        <xdr:cNvSpPr>
          <a:spLocks/>
        </xdr:cNvSpPr>
      </xdr:nvSpPr>
      <xdr:spPr>
        <a:xfrm>
          <a:off x="8605384" y="35329813"/>
          <a:ext cx="446061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57150</xdr:colOff>
      <xdr:row>142</xdr:row>
      <xdr:rowOff>0</xdr:rowOff>
    </xdr:from>
    <xdr:to>
      <xdr:col>57</xdr:col>
      <xdr:colOff>153961</xdr:colOff>
      <xdr:row>142</xdr:row>
      <xdr:rowOff>192541</xdr:rowOff>
    </xdr:to>
    <xdr:sp macro="" textlink="">
      <xdr:nvSpPr>
        <xdr:cNvPr id="28" name="모서리가 둥근 직사각형 27">
          <a:hlinkClick xmlns:r="http://schemas.openxmlformats.org/officeDocument/2006/relationships" r:id="rId15"/>
        </xdr:cNvPr>
        <xdr:cNvSpPr>
          <a:spLocks/>
        </xdr:cNvSpPr>
      </xdr:nvSpPr>
      <xdr:spPr>
        <a:xfrm>
          <a:off x="9097963" y="35329813"/>
          <a:ext cx="446061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4</xdr:row>
      <xdr:rowOff>0</xdr:rowOff>
    </xdr:from>
    <xdr:to>
      <xdr:col>49</xdr:col>
      <xdr:colOff>88193</xdr:colOff>
      <xdr:row>4</xdr:row>
      <xdr:rowOff>197304</xdr:rowOff>
    </xdr:to>
    <xdr:sp macro="" textlink="">
      <xdr:nvSpPr>
        <xdr:cNvPr id="29" name="모서리가 둥근 직사각형 28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7643813" y="912813"/>
          <a:ext cx="43744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122918</xdr:colOff>
      <xdr:row>4</xdr:row>
      <xdr:rowOff>0</xdr:rowOff>
    </xdr:from>
    <xdr:to>
      <xdr:col>52</xdr:col>
      <xdr:colOff>44196</xdr:colOff>
      <xdr:row>4</xdr:row>
      <xdr:rowOff>197304</xdr:rowOff>
    </xdr:to>
    <xdr:sp macro="" textlink="">
      <xdr:nvSpPr>
        <xdr:cNvPr id="30" name="모서리가 둥근 직사각형 29">
          <a:hlinkClick xmlns:r="http://schemas.openxmlformats.org/officeDocument/2006/relationships" r:id="rId13"/>
        </xdr:cNvPr>
        <xdr:cNvSpPr>
          <a:spLocks/>
        </xdr:cNvSpPr>
      </xdr:nvSpPr>
      <xdr:spPr>
        <a:xfrm>
          <a:off x="8115981" y="912813"/>
          <a:ext cx="44515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91621</xdr:colOff>
      <xdr:row>4</xdr:row>
      <xdr:rowOff>0</xdr:rowOff>
    </xdr:from>
    <xdr:to>
      <xdr:col>55</xdr:col>
      <xdr:colOff>16982</xdr:colOff>
      <xdr:row>4</xdr:row>
      <xdr:rowOff>197304</xdr:rowOff>
    </xdr:to>
    <xdr:sp macro="" textlink="">
      <xdr:nvSpPr>
        <xdr:cNvPr id="31" name="모서리가 둥근 직사각형 30">
          <a:hlinkClick xmlns:r="http://schemas.openxmlformats.org/officeDocument/2006/relationships" r:id="rId14"/>
        </xdr:cNvPr>
        <xdr:cNvSpPr>
          <a:spLocks/>
        </xdr:cNvSpPr>
      </xdr:nvSpPr>
      <xdr:spPr>
        <a:xfrm>
          <a:off x="8608559" y="912813"/>
          <a:ext cx="449236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4</xdr:row>
      <xdr:rowOff>0</xdr:rowOff>
    </xdr:from>
    <xdr:to>
      <xdr:col>57</xdr:col>
      <xdr:colOff>160311</xdr:colOff>
      <xdr:row>4</xdr:row>
      <xdr:rowOff>197304</xdr:rowOff>
    </xdr:to>
    <xdr:sp macro="" textlink="">
      <xdr:nvSpPr>
        <xdr:cNvPr id="32" name="모서리가 둥근 직사각형 31">
          <a:hlinkClick xmlns:r="http://schemas.openxmlformats.org/officeDocument/2006/relationships" r:id="rId12"/>
        </xdr:cNvPr>
        <xdr:cNvSpPr>
          <a:spLocks/>
        </xdr:cNvSpPr>
      </xdr:nvSpPr>
      <xdr:spPr>
        <a:xfrm>
          <a:off x="9104313" y="912813"/>
          <a:ext cx="446061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0</xdr:row>
      <xdr:rowOff>0</xdr:rowOff>
    </xdr:from>
    <xdr:to>
      <xdr:col>61</xdr:col>
      <xdr:colOff>81767</xdr:colOff>
      <xdr:row>2</xdr:row>
      <xdr:rowOff>200440</xdr:rowOff>
    </xdr:to>
    <xdr:grpSp>
      <xdr:nvGrpSpPr>
        <xdr:cNvPr id="33" name="그룹 32"/>
        <xdr:cNvGrpSpPr/>
      </xdr:nvGrpSpPr>
      <xdr:grpSpPr>
        <a:xfrm>
          <a:off x="7643813" y="0"/>
          <a:ext cx="2526517" cy="724315"/>
          <a:chOff x="7694613" y="12687300"/>
          <a:chExt cx="2261980" cy="713772"/>
        </a:xfrm>
      </xdr:grpSpPr>
      <xdr:sp macro="" textlink="">
        <xdr:nvSpPr>
          <xdr:cNvPr id="34" name="모서리가 둥근 직사각형 33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ea"/>
                <a:ea typeface="+mn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5" name="모서리가 둥근 직사각형 34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12424</xdr:colOff>
      <xdr:row>0</xdr:row>
      <xdr:rowOff>212825</xdr:rowOff>
    </xdr:to>
    <xdr:sp macro="" textlink="">
      <xdr:nvSpPr>
        <xdr:cNvPr id="2" name="모서리가 둥근 직사각형 1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0" y="0"/>
          <a:ext cx="774424" cy="212825"/>
        </a:xfrm>
        <a:prstGeom prst="roundRect">
          <a:avLst/>
        </a:prstGeom>
        <a:solidFill>
          <a:srgbClr val="FC230C">
            <a:alpha val="9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계약서로가기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5" name="그림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227943</xdr:rowOff>
    </xdr:to>
    <xdr:grpSp>
      <xdr:nvGrpSpPr>
        <xdr:cNvPr id="4" name="그룹 3"/>
        <xdr:cNvGrpSpPr/>
      </xdr:nvGrpSpPr>
      <xdr:grpSpPr>
        <a:xfrm>
          <a:off x="2266950" y="247650"/>
          <a:ext cx="3870762" cy="189843"/>
          <a:chOff x="8467396" y="6367297"/>
          <a:chExt cx="3869120" cy="190500"/>
        </a:xfrm>
      </xdr:grpSpPr>
      <xdr:sp macro="" textlink="">
        <xdr:nvSpPr>
          <xdr:cNvPr id="5" name="직사각형 4">
            <a:hlinkClick xmlns:r="http://schemas.openxmlformats.org/officeDocument/2006/relationships" r:id="rId2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직사각형 5">
            <a:hlinkClick xmlns:r="http://schemas.openxmlformats.org/officeDocument/2006/relationships" r:id="rId3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4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5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" name="직사각형 8">
            <a:hlinkClick xmlns:r="http://schemas.openxmlformats.org/officeDocument/2006/relationships" r:id="rId6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" name="직사각형 9">
            <a:hlinkClick xmlns:r="http://schemas.openxmlformats.org/officeDocument/2006/relationships" r:id="rId7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>
    <xdr:from>
      <xdr:col>1</xdr:col>
      <xdr:colOff>0</xdr:colOff>
      <xdr:row>1</xdr:row>
      <xdr:rowOff>0</xdr:rowOff>
    </xdr:from>
    <xdr:to>
      <xdr:col>11</xdr:col>
      <xdr:colOff>126415</xdr:colOff>
      <xdr:row>1</xdr:row>
      <xdr:rowOff>252000</xdr:rowOff>
    </xdr:to>
    <xdr:grpSp>
      <xdr:nvGrpSpPr>
        <xdr:cNvPr id="3" name="그룹 2"/>
        <xdr:cNvGrpSpPr/>
      </xdr:nvGrpSpPr>
      <xdr:grpSpPr>
        <a:xfrm>
          <a:off x="171450" y="209550"/>
          <a:ext cx="1840915" cy="252000"/>
          <a:chOff x="170793" y="210207"/>
          <a:chExt cx="1834346" cy="252000"/>
        </a:xfrm>
      </xdr:grpSpPr>
      <xdr:sp macro="" textlink="">
        <xdr:nvSpPr>
          <xdr:cNvPr id="11" name="모서리가 둥근 직사각형 10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12" name="모서리가 둥근 직사각형 11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3" name="모서리가 둥근 직사각형 12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9" name="그림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227943</xdr:rowOff>
    </xdr:to>
    <xdr:grpSp>
      <xdr:nvGrpSpPr>
        <xdr:cNvPr id="3" name="그룹 2"/>
        <xdr:cNvGrpSpPr/>
      </xdr:nvGrpSpPr>
      <xdr:grpSpPr>
        <a:xfrm>
          <a:off x="2266950" y="247650"/>
          <a:ext cx="3870762" cy="189843"/>
          <a:chOff x="8467396" y="6367297"/>
          <a:chExt cx="3869120" cy="190500"/>
        </a:xfrm>
      </xdr:grpSpPr>
      <xdr:sp macro="" textlink="">
        <xdr:nvSpPr>
          <xdr:cNvPr id="4" name="직사각형 3">
            <a:hlinkClick xmlns:r="http://schemas.openxmlformats.org/officeDocument/2006/relationships" r:id="rId2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" name="직사각형 4">
            <a:hlinkClick xmlns:r="http://schemas.openxmlformats.org/officeDocument/2006/relationships" r:id="rId3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직사각형 5">
            <a:hlinkClick xmlns:r="http://schemas.openxmlformats.org/officeDocument/2006/relationships" r:id="rId4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5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6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" name="직사각형 8">
            <a:hlinkClick xmlns:r="http://schemas.openxmlformats.org/officeDocument/2006/relationships" r:id="rId7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>
    <xdr:from>
      <xdr:col>1</xdr:col>
      <xdr:colOff>0</xdr:colOff>
      <xdr:row>1</xdr:row>
      <xdr:rowOff>0</xdr:rowOff>
    </xdr:from>
    <xdr:to>
      <xdr:col>11</xdr:col>
      <xdr:colOff>119846</xdr:colOff>
      <xdr:row>1</xdr:row>
      <xdr:rowOff>252000</xdr:rowOff>
    </xdr:to>
    <xdr:grpSp>
      <xdr:nvGrpSpPr>
        <xdr:cNvPr id="18" name="그룹 17"/>
        <xdr:cNvGrpSpPr/>
      </xdr:nvGrpSpPr>
      <xdr:grpSpPr>
        <a:xfrm>
          <a:off x="171450" y="209550"/>
          <a:ext cx="1834346" cy="252000"/>
          <a:chOff x="170793" y="210207"/>
          <a:chExt cx="1834346" cy="252000"/>
        </a:xfrm>
      </xdr:grpSpPr>
      <xdr:sp macro="" textlink="">
        <xdr:nvSpPr>
          <xdr:cNvPr id="20" name="모서리가 둥근 직사각형 19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21" name="모서리가 둥근 직사각형 20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2" name="모서리가 둥근 직사각형 21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4" name="그림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227943</xdr:rowOff>
    </xdr:to>
    <xdr:grpSp>
      <xdr:nvGrpSpPr>
        <xdr:cNvPr id="3" name="그룹 2"/>
        <xdr:cNvGrpSpPr/>
      </xdr:nvGrpSpPr>
      <xdr:grpSpPr>
        <a:xfrm>
          <a:off x="2266950" y="247650"/>
          <a:ext cx="3870762" cy="189843"/>
          <a:chOff x="8467396" y="6367297"/>
          <a:chExt cx="3869120" cy="190500"/>
        </a:xfrm>
      </xdr:grpSpPr>
      <xdr:sp macro="" textlink="">
        <xdr:nvSpPr>
          <xdr:cNvPr id="4" name="직사각형 3">
            <a:hlinkClick xmlns:r="http://schemas.openxmlformats.org/officeDocument/2006/relationships" r:id="rId2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" name="직사각형 4">
            <a:hlinkClick xmlns:r="http://schemas.openxmlformats.org/officeDocument/2006/relationships" r:id="rId3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직사각형 5">
            <a:hlinkClick xmlns:r="http://schemas.openxmlformats.org/officeDocument/2006/relationships" r:id="rId4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5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6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" name="직사각형 8">
            <a:hlinkClick xmlns:r="http://schemas.openxmlformats.org/officeDocument/2006/relationships" r:id="rId7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>
    <xdr:from>
      <xdr:col>1</xdr:col>
      <xdr:colOff>0</xdr:colOff>
      <xdr:row>1</xdr:row>
      <xdr:rowOff>0</xdr:rowOff>
    </xdr:from>
    <xdr:to>
      <xdr:col>11</xdr:col>
      <xdr:colOff>119846</xdr:colOff>
      <xdr:row>1</xdr:row>
      <xdr:rowOff>252000</xdr:rowOff>
    </xdr:to>
    <xdr:grpSp>
      <xdr:nvGrpSpPr>
        <xdr:cNvPr id="19" name="그룹 18"/>
        <xdr:cNvGrpSpPr/>
      </xdr:nvGrpSpPr>
      <xdr:grpSpPr>
        <a:xfrm>
          <a:off x="171450" y="209550"/>
          <a:ext cx="1834346" cy="252000"/>
          <a:chOff x="170793" y="210207"/>
          <a:chExt cx="1834346" cy="252000"/>
        </a:xfrm>
      </xdr:grpSpPr>
      <xdr:sp macro="" textlink="">
        <xdr:nvSpPr>
          <xdr:cNvPr id="20" name="모서리가 둥근 직사각형 19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21" name="모서리가 둥근 직사각형 20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2" name="모서리가 둥근 직사각형 21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4" name="그림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227943</xdr:rowOff>
    </xdr:to>
    <xdr:grpSp>
      <xdr:nvGrpSpPr>
        <xdr:cNvPr id="3" name="그룹 2"/>
        <xdr:cNvGrpSpPr/>
      </xdr:nvGrpSpPr>
      <xdr:grpSpPr>
        <a:xfrm>
          <a:off x="2266950" y="247650"/>
          <a:ext cx="3870762" cy="189843"/>
          <a:chOff x="8467396" y="6367297"/>
          <a:chExt cx="3869120" cy="190500"/>
        </a:xfrm>
      </xdr:grpSpPr>
      <xdr:sp macro="" textlink="">
        <xdr:nvSpPr>
          <xdr:cNvPr id="4" name="직사각형 3">
            <a:hlinkClick xmlns:r="http://schemas.openxmlformats.org/officeDocument/2006/relationships" r:id="rId2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" name="직사각형 4">
            <a:hlinkClick xmlns:r="http://schemas.openxmlformats.org/officeDocument/2006/relationships" r:id="rId3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직사각형 5">
            <a:hlinkClick xmlns:r="http://schemas.openxmlformats.org/officeDocument/2006/relationships" r:id="rId4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5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6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" name="직사각형 8">
            <a:hlinkClick xmlns:r="http://schemas.openxmlformats.org/officeDocument/2006/relationships" r:id="rId7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>
    <xdr:from>
      <xdr:col>1</xdr:col>
      <xdr:colOff>0</xdr:colOff>
      <xdr:row>1</xdr:row>
      <xdr:rowOff>0</xdr:rowOff>
    </xdr:from>
    <xdr:to>
      <xdr:col>11</xdr:col>
      <xdr:colOff>119846</xdr:colOff>
      <xdr:row>1</xdr:row>
      <xdr:rowOff>252000</xdr:rowOff>
    </xdr:to>
    <xdr:grpSp>
      <xdr:nvGrpSpPr>
        <xdr:cNvPr id="19" name="그룹 18"/>
        <xdr:cNvGrpSpPr/>
      </xdr:nvGrpSpPr>
      <xdr:grpSpPr>
        <a:xfrm>
          <a:off x="171450" y="209550"/>
          <a:ext cx="1834346" cy="252000"/>
          <a:chOff x="170793" y="210207"/>
          <a:chExt cx="1834346" cy="252000"/>
        </a:xfrm>
      </xdr:grpSpPr>
      <xdr:sp macro="" textlink="">
        <xdr:nvSpPr>
          <xdr:cNvPr id="20" name="모서리가 둥근 직사각형 19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21" name="모서리가 둥근 직사각형 20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2" name="모서리가 둥근 직사각형 21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4" name="그림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28575</xdr:colOff>
      <xdr:row>1</xdr:row>
      <xdr:rowOff>28575</xdr:rowOff>
    </xdr:from>
    <xdr:to>
      <xdr:col>16</xdr:col>
      <xdr:colOff>85968</xdr:colOff>
      <xdr:row>1</xdr:row>
      <xdr:rowOff>218418</xdr:rowOff>
    </xdr:to>
    <xdr:sp macro="" textlink="">
      <xdr:nvSpPr>
        <xdr:cNvPr id="4" name="직사각형 3">
          <a:hlinkClick xmlns:r="http://schemas.openxmlformats.org/officeDocument/2006/relationships" r:id="rId2"/>
        </xdr:cNvPr>
        <xdr:cNvSpPr/>
      </xdr:nvSpPr>
      <xdr:spPr>
        <a:xfrm>
          <a:off x="2257425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17</xdr:col>
      <xdr:colOff>14408</xdr:colOff>
      <xdr:row>1</xdr:row>
      <xdr:rowOff>28575</xdr:rowOff>
    </xdr:from>
    <xdr:to>
      <xdr:col>20</xdr:col>
      <xdr:colOff>71801</xdr:colOff>
      <xdr:row>1</xdr:row>
      <xdr:rowOff>218418</xdr:rowOff>
    </xdr:to>
    <xdr:sp macro="" textlink="">
      <xdr:nvSpPr>
        <xdr:cNvPr id="5" name="직사각형 4">
          <a:hlinkClick xmlns:r="http://schemas.openxmlformats.org/officeDocument/2006/relationships" r:id="rId3"/>
        </xdr:cNvPr>
        <xdr:cNvSpPr/>
      </xdr:nvSpPr>
      <xdr:spPr>
        <a:xfrm>
          <a:off x="2929058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20</xdr:col>
      <xdr:colOff>165120</xdr:colOff>
      <xdr:row>1</xdr:row>
      <xdr:rowOff>28575</xdr:rowOff>
    </xdr:from>
    <xdr:to>
      <xdr:col>24</xdr:col>
      <xdr:colOff>51063</xdr:colOff>
      <xdr:row>1</xdr:row>
      <xdr:rowOff>218418</xdr:rowOff>
    </xdr:to>
    <xdr:sp macro="" textlink="">
      <xdr:nvSpPr>
        <xdr:cNvPr id="6" name="직사각형 5">
          <a:hlinkClick xmlns:r="http://schemas.openxmlformats.org/officeDocument/2006/relationships" r:id="rId4"/>
        </xdr:cNvPr>
        <xdr:cNvSpPr/>
      </xdr:nvSpPr>
      <xdr:spPr>
        <a:xfrm>
          <a:off x="3594120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24</xdr:col>
      <xdr:colOff>104950</xdr:colOff>
      <xdr:row>1</xdr:row>
      <xdr:rowOff>28575</xdr:rowOff>
    </xdr:from>
    <xdr:to>
      <xdr:col>27</xdr:col>
      <xdr:colOff>162343</xdr:colOff>
      <xdr:row>1</xdr:row>
      <xdr:rowOff>218418</xdr:rowOff>
    </xdr:to>
    <xdr:sp macro="" textlink="">
      <xdr:nvSpPr>
        <xdr:cNvPr id="7" name="직사각형 6">
          <a:hlinkClick xmlns:r="http://schemas.openxmlformats.org/officeDocument/2006/relationships" r:id="rId5"/>
        </xdr:cNvPr>
        <xdr:cNvSpPr/>
      </xdr:nvSpPr>
      <xdr:spPr>
        <a:xfrm>
          <a:off x="4219750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28</xdr:col>
      <xdr:colOff>90784</xdr:colOff>
      <xdr:row>1</xdr:row>
      <xdr:rowOff>28575</xdr:rowOff>
    </xdr:from>
    <xdr:to>
      <xdr:col>31</xdr:col>
      <xdr:colOff>148177</xdr:colOff>
      <xdr:row>1</xdr:row>
      <xdr:rowOff>218418</xdr:rowOff>
    </xdr:to>
    <xdr:sp macro="" textlink="">
      <xdr:nvSpPr>
        <xdr:cNvPr id="8" name="직사각형 7">
          <a:hlinkClick xmlns:r="http://schemas.openxmlformats.org/officeDocument/2006/relationships" r:id="rId6"/>
        </xdr:cNvPr>
        <xdr:cNvSpPr/>
      </xdr:nvSpPr>
      <xdr:spPr>
        <a:xfrm>
          <a:off x="4891384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32</xdr:col>
      <xdr:colOff>70044</xdr:colOff>
      <xdr:row>1</xdr:row>
      <xdr:rowOff>28575</xdr:rowOff>
    </xdr:from>
    <xdr:to>
      <xdr:col>35</xdr:col>
      <xdr:colOff>127437</xdr:colOff>
      <xdr:row>1</xdr:row>
      <xdr:rowOff>218418</xdr:rowOff>
    </xdr:to>
    <xdr:sp macro="" textlink="">
      <xdr:nvSpPr>
        <xdr:cNvPr id="9" name="직사각형 8">
          <a:hlinkClick xmlns:r="http://schemas.openxmlformats.org/officeDocument/2006/relationships" r:id="rId7"/>
        </xdr:cNvPr>
        <xdr:cNvSpPr/>
      </xdr:nvSpPr>
      <xdr:spPr>
        <a:xfrm>
          <a:off x="5556444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>
    <xdr:from>
      <xdr:col>1</xdr:col>
      <xdr:colOff>0</xdr:colOff>
      <xdr:row>1</xdr:row>
      <xdr:rowOff>0</xdr:rowOff>
    </xdr:from>
    <xdr:to>
      <xdr:col>11</xdr:col>
      <xdr:colOff>119846</xdr:colOff>
      <xdr:row>1</xdr:row>
      <xdr:rowOff>252000</xdr:rowOff>
    </xdr:to>
    <xdr:grpSp>
      <xdr:nvGrpSpPr>
        <xdr:cNvPr id="13" name="그룹 12"/>
        <xdr:cNvGrpSpPr/>
      </xdr:nvGrpSpPr>
      <xdr:grpSpPr>
        <a:xfrm>
          <a:off x="171450" y="209550"/>
          <a:ext cx="1834346" cy="252000"/>
          <a:chOff x="170793" y="210207"/>
          <a:chExt cx="1834346" cy="252000"/>
        </a:xfrm>
      </xdr:grpSpPr>
      <xdr:sp macro="" textlink="">
        <xdr:nvSpPr>
          <xdr:cNvPr id="19" name="모서리가 둥근 직사각형 18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20" name="모서리가 둥근 직사각형 19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1" name="모서리가 둥근 직사각형 20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0" name="그림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37</xdr:col>
      <xdr:colOff>152400</xdr:colOff>
      <xdr:row>3</xdr:row>
      <xdr:rowOff>180968</xdr:rowOff>
    </xdr:from>
    <xdr:to>
      <xdr:col>58</xdr:col>
      <xdr:colOff>78747</xdr:colOff>
      <xdr:row>5</xdr:row>
      <xdr:rowOff>276217</xdr:rowOff>
    </xdr:to>
    <xdr:grpSp>
      <xdr:nvGrpSpPr>
        <xdr:cNvPr id="3" name="그룹 2"/>
        <xdr:cNvGrpSpPr/>
      </xdr:nvGrpSpPr>
      <xdr:grpSpPr>
        <a:xfrm>
          <a:off x="6496050" y="962018"/>
          <a:ext cx="3526797" cy="895349"/>
          <a:chOff x="7270750" y="13225461"/>
          <a:chExt cx="3251252" cy="890191"/>
        </a:xfrm>
      </xdr:grpSpPr>
      <xdr:sp macro="" textlink="">
        <xdr:nvSpPr>
          <xdr:cNvPr id="4" name="모서리가 둥근 직사각형 3"/>
          <xdr:cNvSpPr/>
        </xdr:nvSpPr>
        <xdr:spPr>
          <a:xfrm>
            <a:off x="7278687" y="13374688"/>
            <a:ext cx="3243315" cy="74096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상단 영수증에만 입력하시면 하단에 자동 입력됩니다</a:t>
            </a:r>
            <a:r>
              <a:rPr lang="en-US" altLang="ko-KR" sz="900">
                <a:solidFill>
                  <a:sysClr val="windowText" lastClr="000000"/>
                </a:solidFill>
              </a:rPr>
              <a:t>.</a:t>
            </a:r>
          </a:p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금액변경시에는 숫자로</a:t>
            </a:r>
            <a:r>
              <a:rPr lang="ko-KR" altLang="en-US" sz="900" baseline="0">
                <a:solidFill>
                  <a:sysClr val="windowText" lastClr="000000"/>
                </a:solidFill>
              </a:rPr>
              <a:t> 된 금액란에 숫자만 입력하시면 </a:t>
            </a:r>
            <a:endParaRPr lang="en-US" altLang="ko-KR" sz="900" baseline="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900" baseline="0">
                <a:solidFill>
                  <a:sysClr val="windowText" lastClr="000000"/>
                </a:solidFill>
              </a:rPr>
              <a:t>한글 금액과  단위가 자동으로 입력됩니다</a:t>
            </a:r>
            <a:r>
              <a:rPr lang="en-US" altLang="ko-KR" sz="900" baseline="0">
                <a:solidFill>
                  <a:sysClr val="windowText" lastClr="000000"/>
                </a:solidFill>
              </a:rPr>
              <a:t>.</a:t>
            </a:r>
            <a:endParaRPr lang="ko-KR" altLang="en-US" sz="9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5" name="모서리가 둥근 직사각형 4"/>
          <xdr:cNvSpPr>
            <a:spLocks/>
          </xdr:cNvSpPr>
        </xdr:nvSpPr>
        <xdr:spPr>
          <a:xfrm>
            <a:off x="7270750" y="13225461"/>
            <a:ext cx="1008062" cy="195263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일반영수증작성법</a:t>
            </a:r>
          </a:p>
        </xdr:txBody>
      </xdr:sp>
    </xdr:grpSp>
    <xdr:clientData fPrintsWithSheet="0"/>
  </xdr:twoCellAnchor>
  <xdr:twoCellAnchor editAs="absolute">
    <xdr:from>
      <xdr:col>13</xdr:col>
      <xdr:colOff>28575</xdr:colOff>
      <xdr:row>1</xdr:row>
      <xdr:rowOff>38100</xdr:rowOff>
    </xdr:from>
    <xdr:to>
      <xdr:col>35</xdr:col>
      <xdr:colOff>127436</xdr:colOff>
      <xdr:row>1</xdr:row>
      <xdr:rowOff>226211</xdr:rowOff>
    </xdr:to>
    <xdr:grpSp>
      <xdr:nvGrpSpPr>
        <xdr:cNvPr id="23" name="그룹 22"/>
        <xdr:cNvGrpSpPr/>
      </xdr:nvGrpSpPr>
      <xdr:grpSpPr>
        <a:xfrm>
          <a:off x="2257425" y="247650"/>
          <a:ext cx="3870761" cy="188111"/>
          <a:chOff x="8467396" y="6367297"/>
          <a:chExt cx="3869120" cy="190500"/>
        </a:xfrm>
      </xdr:grpSpPr>
      <xdr:sp macro="" textlink="">
        <xdr:nvSpPr>
          <xdr:cNvPr id="24" name="직사각형 23">
            <a:hlinkClick xmlns:r="http://schemas.openxmlformats.org/officeDocument/2006/relationships" r:id="rId2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" name="직사각형 24">
            <a:hlinkClick xmlns:r="http://schemas.openxmlformats.org/officeDocument/2006/relationships" r:id="rId3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" name="직사각형 25">
            <a:hlinkClick xmlns:r="http://schemas.openxmlformats.org/officeDocument/2006/relationships" r:id="rId4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7" name="직사각형 26">
            <a:hlinkClick xmlns:r="http://schemas.openxmlformats.org/officeDocument/2006/relationships" r:id="rId5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8" name="직사각형 27">
            <a:hlinkClick xmlns:r="http://schemas.openxmlformats.org/officeDocument/2006/relationships" r:id="rId6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9" name="직사각형 28">
            <a:hlinkClick xmlns:r="http://schemas.openxmlformats.org/officeDocument/2006/relationships" r:id="rId7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>
    <xdr:from>
      <xdr:col>1</xdr:col>
      <xdr:colOff>0</xdr:colOff>
      <xdr:row>1</xdr:row>
      <xdr:rowOff>0</xdr:rowOff>
    </xdr:from>
    <xdr:to>
      <xdr:col>11</xdr:col>
      <xdr:colOff>119846</xdr:colOff>
      <xdr:row>1</xdr:row>
      <xdr:rowOff>252000</xdr:rowOff>
    </xdr:to>
    <xdr:grpSp>
      <xdr:nvGrpSpPr>
        <xdr:cNvPr id="17" name="그룹 16"/>
        <xdr:cNvGrpSpPr/>
      </xdr:nvGrpSpPr>
      <xdr:grpSpPr>
        <a:xfrm>
          <a:off x="171450" y="209550"/>
          <a:ext cx="1834346" cy="252000"/>
          <a:chOff x="170793" y="210207"/>
          <a:chExt cx="1834346" cy="252000"/>
        </a:xfrm>
      </xdr:grpSpPr>
      <xdr:sp macro="" textlink="">
        <xdr:nvSpPr>
          <xdr:cNvPr id="22" name="모서리가 둥근 직사각형 21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30" name="모서리가 둥근 직사각형 29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31" name="모서리가 둥근 직사각형 30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48512;&#46041;&#49328;&#44228;&#50557;&#49436;&#54532;&#47196;&#44536;&#47016;20210213/01&#50896;&#48376;&#44277;&#46041;&#51452;&#53469;-&#47588;&#47588;&#44228;&#50557;&#49436;&#44228;&#50557;&#44081;&#49888;&#52392;&#48512;&#49324;&#4837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0-1&#51473;&#44060;&#49324;&#47924;&#49548;&#51221;&#48372;&#46321;&#47197;&#54616;&#44592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02&#51473;&#44060;&#49324;&#47924;&#49548;&#52287;&#44592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101&#48512;&#46041;&#49328;&#49464;&#5098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계약서"/>
      <sheetName val="주거용"/>
      <sheetName val="계약갱신요구확인서"/>
      <sheetName val="영수증계약금"/>
      <sheetName val="영수증중도금"/>
      <sheetName val="영수증잔금"/>
      <sheetName val="영수증매매대금"/>
      <sheetName val="영수증중개보수"/>
      <sheetName val="영수증일반"/>
      <sheetName val="정산표"/>
      <sheetName val="DB드롬다운"/>
      <sheetName val="DB중개보수요율"/>
      <sheetName val="아이콘"/>
      <sheetName val="웹링크연결"/>
      <sheetName val="부동산취득세율"/>
      <sheetName val="DB날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B2" t="str">
            <v>단독주택</v>
          </cell>
          <cell r="E2" t="str">
            <v>철근콘크리트구조</v>
          </cell>
          <cell r="H2" t="str">
            <v>전</v>
          </cell>
          <cell r="K2" t="str">
            <v>주민등록번호</v>
          </cell>
          <cell r="N2" t="str">
            <v>매도대리인</v>
          </cell>
          <cell r="Q2" t="str">
            <v>매수대리인</v>
          </cell>
          <cell r="T2" t="str">
            <v>체크해제</v>
          </cell>
        </row>
        <row r="3">
          <cell r="B3" t="str">
            <v>다중주택</v>
          </cell>
          <cell r="E3" t="str">
            <v>일반목구조</v>
          </cell>
          <cell r="H3" t="str">
            <v>답</v>
          </cell>
          <cell r="K3" t="str">
            <v>법인등록번호</v>
          </cell>
          <cell r="N3" t="str">
            <v>공동명의인</v>
          </cell>
          <cell r="Q3" t="str">
            <v>공동명의인</v>
          </cell>
          <cell r="T3" t="str">
            <v>√</v>
          </cell>
        </row>
        <row r="4">
          <cell r="B4" t="str">
            <v>다가구주택</v>
          </cell>
          <cell r="E4" t="str">
            <v>통나무구조</v>
          </cell>
          <cell r="H4" t="str">
            <v>과수원</v>
          </cell>
          <cell r="K4" t="str">
            <v>외국인등록번호</v>
          </cell>
          <cell r="N4" t="str">
            <v>직접입력</v>
          </cell>
          <cell r="Q4" t="str">
            <v>직접입력</v>
          </cell>
          <cell r="Y4" t="str">
            <v>제1종전용주거지역</v>
          </cell>
          <cell r="AF4" t="str">
            <v>경관지구</v>
          </cell>
          <cell r="AG4" t="str">
            <v>개발제한구역</v>
          </cell>
          <cell r="AJ4" t="str">
            <v>동향</v>
          </cell>
          <cell r="AL4" t="str">
            <v>신분증</v>
          </cell>
          <cell r="AN4" t="str">
            <v>거실발코니</v>
          </cell>
          <cell r="AP4" t="str">
            <v>건물의 노후로인한 미세한 균열</v>
          </cell>
          <cell r="AQ4" t="str">
            <v>발코니샷시 및 우수관 주변 미세한 누수</v>
          </cell>
          <cell r="AS4" t="str">
            <v>북향</v>
          </cell>
          <cell r="AU4" t="str">
            <v>계약일</v>
          </cell>
          <cell r="AW4">
            <v>10</v>
          </cell>
          <cell r="AY4">
            <v>3</v>
          </cell>
        </row>
        <row r="5">
          <cell r="B5" t="str">
            <v>공동주택</v>
          </cell>
          <cell r="E5" t="str">
            <v>경량목구조</v>
          </cell>
          <cell r="H5" t="str">
            <v>목장용지</v>
          </cell>
          <cell r="K5" t="str">
            <v>사업자등록번호</v>
          </cell>
          <cell r="Y5" t="str">
            <v>제2종전용주거지역</v>
          </cell>
          <cell r="AF5" t="str">
            <v>고도지구</v>
          </cell>
          <cell r="AG5" t="str">
            <v>도시자연공원구역</v>
          </cell>
          <cell r="AJ5" t="str">
            <v>서향</v>
          </cell>
          <cell r="AL5" t="str">
            <v>신분, 위임장, 인감증명서</v>
          </cell>
          <cell r="AN5" t="str">
            <v>현관출입문</v>
          </cell>
          <cell r="AP5" t="str">
            <v>건물의 노후로인한 발코니, 세탁실 등의  미세한 균열</v>
          </cell>
          <cell r="AQ5" t="str">
            <v>발코니샷시 및 우수관 누수흔적</v>
          </cell>
          <cell r="AS5" t="str">
            <v>반지하</v>
          </cell>
          <cell r="AU5" t="str">
            <v>중도금일</v>
          </cell>
          <cell r="AW5">
            <v>20</v>
          </cell>
          <cell r="AY5">
            <v>10</v>
          </cell>
        </row>
        <row r="6">
          <cell r="B6" t="str">
            <v>아파트</v>
          </cell>
          <cell r="E6" t="str">
            <v>벽돌구조</v>
          </cell>
          <cell r="H6" t="str">
            <v>임야</v>
          </cell>
          <cell r="K6" t="str">
            <v>종중등록번호</v>
          </cell>
          <cell r="Y6" t="str">
            <v>제1종일반주거지역</v>
          </cell>
          <cell r="AF6" t="str">
            <v>방화지구</v>
          </cell>
          <cell r="AG6" t="str">
            <v>시가화조정구역</v>
          </cell>
          <cell r="AJ6" t="str">
            <v>남향</v>
          </cell>
          <cell r="AL6" t="str">
            <v>신분증, 분양계약서</v>
          </cell>
          <cell r="AN6" t="str">
            <v>대문출입문</v>
          </cell>
          <cell r="AP6" t="str">
            <v>발코니 및 욕실 미세한 균열</v>
          </cell>
          <cell r="AQ6" t="str">
            <v>건물의 노후로 인한 누수 여지 있음</v>
          </cell>
          <cell r="AS6" t="str">
            <v>지하</v>
          </cell>
          <cell r="AU6" t="str">
            <v>잔금일</v>
          </cell>
          <cell r="AW6">
            <v>30</v>
          </cell>
          <cell r="AY6" t="str">
            <v>직접입력</v>
          </cell>
        </row>
        <row r="7">
          <cell r="B7" t="str">
            <v>연립주택</v>
          </cell>
          <cell r="E7" t="str">
            <v>블록구조</v>
          </cell>
          <cell r="H7" t="str">
            <v>광천지</v>
          </cell>
          <cell r="K7" t="str">
            <v>종교단체등록번호</v>
          </cell>
          <cell r="Y7" t="str">
            <v>제2종일반주거지역</v>
          </cell>
          <cell r="AF7" t="str">
            <v>방재지구</v>
          </cell>
          <cell r="AG7" t="str">
            <v>수자원보호구역</v>
          </cell>
          <cell r="AJ7" t="str">
            <v>북향</v>
          </cell>
          <cell r="AL7" t="str">
            <v>직접입력</v>
          </cell>
          <cell r="AN7" t="str">
            <v>거실창문</v>
          </cell>
          <cell r="AP7" t="str">
            <v>발코니, 세탁실, 계단 등의 미세한 균열</v>
          </cell>
          <cell r="AQ7" t="str">
            <v>거실 누수 흔적 있음</v>
          </cell>
          <cell r="AS7" t="str">
            <v>앞 건물에 막힘</v>
          </cell>
          <cell r="AU7" t="str">
            <v>직접입력</v>
          </cell>
          <cell r="AW7">
            <v>40</v>
          </cell>
        </row>
        <row r="8">
          <cell r="B8" t="str">
            <v>다세대주택</v>
          </cell>
          <cell r="E8" t="str">
            <v>석구조</v>
          </cell>
          <cell r="H8" t="str">
            <v>염전</v>
          </cell>
          <cell r="K8" t="str">
            <v>직접입력</v>
          </cell>
          <cell r="Y8" t="str">
            <v>제3종일반주거지역</v>
          </cell>
          <cell r="AF8" t="str">
            <v>보호지구</v>
          </cell>
          <cell r="AG8" t="str">
            <v>입지규제최소구역</v>
          </cell>
          <cell r="AJ8" t="str">
            <v>남동향</v>
          </cell>
          <cell r="AN8" t="str">
            <v>안방창문</v>
          </cell>
          <cell r="AP8" t="str">
            <v>건물의 노후로인한 발코니, 욕실등 미세한 균열</v>
          </cell>
          <cell r="AQ8" t="str">
            <v>직접입력</v>
          </cell>
          <cell r="AS8" t="str">
            <v>직접입력</v>
          </cell>
          <cell r="AW8">
            <v>50</v>
          </cell>
        </row>
        <row r="9">
          <cell r="B9" t="str">
            <v>제1종근린생활시설</v>
          </cell>
          <cell r="E9" t="str">
            <v>프리케스트콘크리트구조</v>
          </cell>
          <cell r="H9" t="str">
            <v>대</v>
          </cell>
          <cell r="Y9" t="str">
            <v>준주거지역</v>
          </cell>
          <cell r="AF9" t="str">
            <v>취락지구</v>
          </cell>
          <cell r="AG9" t="str">
            <v>직접입력</v>
          </cell>
          <cell r="AJ9" t="str">
            <v>남서향</v>
          </cell>
          <cell r="AN9" t="str">
            <v>직접입력</v>
          </cell>
          <cell r="AP9" t="str">
            <v>직접입력</v>
          </cell>
          <cell r="AW9">
            <v>60</v>
          </cell>
        </row>
        <row r="10">
          <cell r="B10" t="str">
            <v>제2종근린생활시설</v>
          </cell>
          <cell r="E10" t="str">
            <v>일반철골구조</v>
          </cell>
          <cell r="H10" t="str">
            <v>공장용지</v>
          </cell>
          <cell r="Y10" t="str">
            <v>중심상업지역</v>
          </cell>
          <cell r="AF10" t="str">
            <v>개발진흥지구</v>
          </cell>
          <cell r="AJ10" t="str">
            <v>북동향</v>
          </cell>
          <cell r="AW10" t="str">
            <v>직접입력</v>
          </cell>
        </row>
        <row r="11">
          <cell r="B11" t="str">
            <v>문화및집회시설</v>
          </cell>
          <cell r="E11" t="str">
            <v>경량철골구조</v>
          </cell>
          <cell r="H11" t="str">
            <v>학교용지</v>
          </cell>
          <cell r="Y11" t="str">
            <v>일반상업지역</v>
          </cell>
          <cell r="AF11" t="str">
            <v>특정용도제한지구</v>
          </cell>
          <cell r="AJ11" t="str">
            <v>북서향</v>
          </cell>
        </row>
        <row r="12">
          <cell r="B12" t="str">
            <v>종교시설</v>
          </cell>
          <cell r="E12" t="str">
            <v>강파이프구조</v>
          </cell>
          <cell r="H12" t="str">
            <v>체육용지</v>
          </cell>
          <cell r="Y12" t="str">
            <v>근린상업지역</v>
          </cell>
          <cell r="AF12" t="str">
            <v>복합용도지구</v>
          </cell>
          <cell r="AJ12" t="str">
            <v>직접입력</v>
          </cell>
        </row>
        <row r="13">
          <cell r="B13" t="str">
            <v>판매시설</v>
          </cell>
          <cell r="E13" t="str">
            <v>철골콘크리트구조</v>
          </cell>
          <cell r="H13" t="str">
            <v>주유소용지</v>
          </cell>
          <cell r="Y13" t="str">
            <v>유통상업지역</v>
          </cell>
          <cell r="AF13" t="str">
            <v>직접입력</v>
          </cell>
        </row>
        <row r="14">
          <cell r="B14" t="str">
            <v>운수시설</v>
          </cell>
          <cell r="E14" t="str">
            <v>철골철근콘크리트구조</v>
          </cell>
          <cell r="H14" t="str">
            <v>창고용지</v>
          </cell>
          <cell r="Y14" t="str">
            <v>전용공업지역</v>
          </cell>
        </row>
        <row r="15">
          <cell r="B15" t="str">
            <v>의료시설</v>
          </cell>
          <cell r="E15" t="str">
            <v>석구조</v>
          </cell>
          <cell r="H15" t="str">
            <v>도로</v>
          </cell>
          <cell r="Y15" t="str">
            <v>일반공업지역</v>
          </cell>
        </row>
        <row r="16">
          <cell r="B16" t="str">
            <v>교육연구시설</v>
          </cell>
          <cell r="E16" t="str">
            <v>직접입력</v>
          </cell>
          <cell r="H16" t="str">
            <v>철도용지</v>
          </cell>
          <cell r="Y16" t="str">
            <v>준공업지역</v>
          </cell>
        </row>
        <row r="17">
          <cell r="B17" t="str">
            <v>노유자시설</v>
          </cell>
          <cell r="H17" t="str">
            <v>제방</v>
          </cell>
          <cell r="Y17" t="str">
            <v>보전녹지지역</v>
          </cell>
        </row>
        <row r="18">
          <cell r="B18" t="str">
            <v>수련시설</v>
          </cell>
          <cell r="H18" t="str">
            <v>하천</v>
          </cell>
          <cell r="Y18" t="str">
            <v>생산녹지지역</v>
          </cell>
        </row>
        <row r="19">
          <cell r="B19" t="str">
            <v>운동시설</v>
          </cell>
          <cell r="H19" t="str">
            <v>구거</v>
          </cell>
          <cell r="Y19" t="str">
            <v>자연녹지지역</v>
          </cell>
        </row>
        <row r="20">
          <cell r="B20" t="str">
            <v>업무시설</v>
          </cell>
          <cell r="H20" t="str">
            <v>유지</v>
          </cell>
          <cell r="Y20" t="str">
            <v>보전관리지역</v>
          </cell>
        </row>
        <row r="21">
          <cell r="B21" t="str">
            <v>숙박시설</v>
          </cell>
          <cell r="H21" t="str">
            <v>양어장</v>
          </cell>
          <cell r="Y21" t="str">
            <v>생산관리지역</v>
          </cell>
        </row>
        <row r="22">
          <cell r="B22" t="str">
            <v>위락시설</v>
          </cell>
          <cell r="H22" t="str">
            <v>수도용지</v>
          </cell>
          <cell r="Y22" t="str">
            <v>계획관리지역</v>
          </cell>
        </row>
        <row r="23">
          <cell r="B23" t="str">
            <v>공장</v>
          </cell>
          <cell r="H23" t="str">
            <v>공원</v>
          </cell>
          <cell r="Y23" t="str">
            <v>농림지역</v>
          </cell>
        </row>
        <row r="24">
          <cell r="B24" t="str">
            <v>창고시설</v>
          </cell>
          <cell r="H24" t="str">
            <v>체육용지</v>
          </cell>
          <cell r="Y24" t="str">
            <v>자연환경보전지역</v>
          </cell>
        </row>
        <row r="25">
          <cell r="B25" t="str">
            <v>위험물저장및처리시설</v>
          </cell>
          <cell r="H25" t="str">
            <v>유원지</v>
          </cell>
        </row>
        <row r="26">
          <cell r="B26" t="str">
            <v>자동차관련시설</v>
          </cell>
          <cell r="H26" t="str">
            <v>종교용지</v>
          </cell>
        </row>
        <row r="27">
          <cell r="B27" t="str">
            <v>동.식물관련시설</v>
          </cell>
          <cell r="H27" t="str">
            <v>사적지</v>
          </cell>
        </row>
        <row r="28">
          <cell r="B28" t="str">
            <v>교정및군사시설</v>
          </cell>
          <cell r="H28" t="str">
            <v>묘지</v>
          </cell>
        </row>
        <row r="29">
          <cell r="B29" t="str">
            <v>방송통신시설</v>
          </cell>
          <cell r="H29" t="str">
            <v>잡종지</v>
          </cell>
        </row>
        <row r="30">
          <cell r="B30" t="str">
            <v>발전시설</v>
          </cell>
          <cell r="H30" t="str">
            <v>직접입력</v>
          </cell>
        </row>
        <row r="31">
          <cell r="B31" t="str">
            <v>묘지관련시설</v>
          </cell>
        </row>
        <row r="32">
          <cell r="B32" t="str">
            <v>관광휴게시설</v>
          </cell>
        </row>
        <row r="33">
          <cell r="B33" t="str">
            <v>가설건축물</v>
          </cell>
        </row>
        <row r="34">
          <cell r="B34" t="str">
            <v>장례식장</v>
          </cell>
        </row>
        <row r="35">
          <cell r="B35" t="str">
            <v>자원순환관련시설</v>
          </cell>
        </row>
        <row r="36">
          <cell r="B36" t="str">
            <v>야영장시설</v>
          </cell>
        </row>
        <row r="37">
          <cell r="B37" t="str">
            <v>직접입력</v>
          </cell>
        </row>
      </sheetData>
      <sheetData sheetId="11">
        <row r="2">
          <cell r="I2">
            <v>0.3</v>
          </cell>
        </row>
        <row r="3">
          <cell r="I3">
            <v>0.4</v>
          </cell>
        </row>
        <row r="4">
          <cell r="I4">
            <v>0.5</v>
          </cell>
        </row>
        <row r="5">
          <cell r="I5">
            <v>0.6</v>
          </cell>
        </row>
        <row r="6">
          <cell r="I6">
            <v>0.7</v>
          </cell>
        </row>
        <row r="7">
          <cell r="I7">
            <v>0.8</v>
          </cell>
        </row>
        <row r="8">
          <cell r="I8">
            <v>0.9</v>
          </cell>
        </row>
        <row r="9">
          <cell r="I9" t="str">
            <v>직접입력</v>
          </cell>
        </row>
      </sheetData>
      <sheetData sheetId="12"/>
      <sheetData sheetId="13"/>
      <sheetData sheetId="14">
        <row r="3">
          <cell r="M3" t="str">
            <v>1주택 및 2주택 비조정</v>
          </cell>
        </row>
        <row r="4">
          <cell r="M4" t="str">
            <v>2주택 조정</v>
          </cell>
        </row>
        <row r="5">
          <cell r="M5" t="str">
            <v>3주택 비조정</v>
          </cell>
        </row>
        <row r="6">
          <cell r="M6" t="str">
            <v>3주택 조정</v>
          </cell>
        </row>
        <row r="7">
          <cell r="M7" t="str">
            <v>4주택 이상</v>
          </cell>
        </row>
        <row r="8">
          <cell r="M8" t="str">
            <v>법인</v>
          </cell>
        </row>
      </sheetData>
      <sheetData sheetId="15">
        <row r="2">
          <cell r="E2" t="str">
            <v>일</v>
          </cell>
          <cell r="G2" t="str">
            <v>선불</v>
          </cell>
          <cell r="K2" t="str">
            <v>매월</v>
          </cell>
          <cell r="M2" t="str">
            <v>2020년</v>
          </cell>
        </row>
        <row r="3">
          <cell r="E3" t="str">
            <v>1일</v>
          </cell>
          <cell r="G3" t="str">
            <v>후불</v>
          </cell>
          <cell r="K3" t="str">
            <v>매년1월</v>
          </cell>
          <cell r="M3" t="str">
            <v>2019년</v>
          </cell>
        </row>
        <row r="4">
          <cell r="E4" t="str">
            <v>2일</v>
          </cell>
          <cell r="G4" t="str">
            <v>직접입력</v>
          </cell>
          <cell r="K4" t="str">
            <v>매년2월</v>
          </cell>
          <cell r="M4" t="str">
            <v>2018년</v>
          </cell>
        </row>
        <row r="5">
          <cell r="E5" t="str">
            <v>3일</v>
          </cell>
          <cell r="K5" t="str">
            <v>매년3월</v>
          </cell>
          <cell r="M5" t="str">
            <v>2017년</v>
          </cell>
        </row>
        <row r="6">
          <cell r="E6" t="str">
            <v>4일</v>
          </cell>
          <cell r="K6" t="str">
            <v>매년4월</v>
          </cell>
          <cell r="M6" t="str">
            <v>2016년</v>
          </cell>
        </row>
        <row r="7">
          <cell r="E7" t="str">
            <v>5일</v>
          </cell>
          <cell r="K7" t="str">
            <v>매년5월</v>
          </cell>
          <cell r="M7" t="str">
            <v>2015년</v>
          </cell>
        </row>
        <row r="8">
          <cell r="E8" t="str">
            <v>6일</v>
          </cell>
          <cell r="K8" t="str">
            <v>매년6월</v>
          </cell>
          <cell r="M8" t="str">
            <v>2014년</v>
          </cell>
        </row>
        <row r="9">
          <cell r="E9" t="str">
            <v>7일</v>
          </cell>
          <cell r="K9" t="str">
            <v>매년7월</v>
          </cell>
          <cell r="M9" t="str">
            <v>2013년</v>
          </cell>
        </row>
        <row r="10">
          <cell r="E10" t="str">
            <v>8일</v>
          </cell>
          <cell r="K10" t="str">
            <v>매년8월</v>
          </cell>
          <cell r="M10" t="str">
            <v>2012년</v>
          </cell>
        </row>
        <row r="11">
          <cell r="E11" t="str">
            <v>9일</v>
          </cell>
          <cell r="K11" t="str">
            <v>매년9월</v>
          </cell>
          <cell r="M11" t="str">
            <v>2011년</v>
          </cell>
        </row>
        <row r="12">
          <cell r="E12" t="str">
            <v>10일</v>
          </cell>
          <cell r="K12" t="str">
            <v>매년10월</v>
          </cell>
          <cell r="M12" t="str">
            <v>2010년</v>
          </cell>
        </row>
        <row r="13">
          <cell r="E13" t="str">
            <v>11일</v>
          </cell>
          <cell r="K13" t="str">
            <v>매년11월</v>
          </cell>
          <cell r="M13" t="str">
            <v>2009년</v>
          </cell>
        </row>
        <row r="14">
          <cell r="E14" t="str">
            <v>12일</v>
          </cell>
          <cell r="K14" t="str">
            <v>매년12월</v>
          </cell>
          <cell r="M14" t="str">
            <v>2008년</v>
          </cell>
        </row>
        <row r="15">
          <cell r="E15" t="str">
            <v>13일</v>
          </cell>
          <cell r="K15" t="str">
            <v>직접입력</v>
          </cell>
          <cell r="M15" t="str">
            <v>2007년</v>
          </cell>
        </row>
        <row r="16">
          <cell r="E16" t="str">
            <v>14일</v>
          </cell>
          <cell r="M16" t="str">
            <v>2006년</v>
          </cell>
        </row>
        <row r="17">
          <cell r="E17" t="str">
            <v>15일</v>
          </cell>
          <cell r="M17" t="str">
            <v>2005년</v>
          </cell>
        </row>
        <row r="18">
          <cell r="E18" t="str">
            <v>16일</v>
          </cell>
          <cell r="M18" t="str">
            <v>2004년</v>
          </cell>
        </row>
        <row r="19">
          <cell r="E19" t="str">
            <v>17일</v>
          </cell>
          <cell r="M19" t="str">
            <v>2003년</v>
          </cell>
        </row>
        <row r="20">
          <cell r="E20" t="str">
            <v>18일</v>
          </cell>
          <cell r="M20" t="str">
            <v>2002년</v>
          </cell>
        </row>
        <row r="21">
          <cell r="E21" t="str">
            <v>19일</v>
          </cell>
          <cell r="M21" t="str">
            <v>2001년</v>
          </cell>
        </row>
        <row r="22">
          <cell r="E22" t="str">
            <v>20일</v>
          </cell>
          <cell r="M22" t="str">
            <v>2000년</v>
          </cell>
        </row>
        <row r="23">
          <cell r="E23" t="str">
            <v>21일</v>
          </cell>
          <cell r="M23" t="str">
            <v>1999년</v>
          </cell>
        </row>
        <row r="24">
          <cell r="E24" t="str">
            <v>22일</v>
          </cell>
          <cell r="M24" t="str">
            <v>1998년</v>
          </cell>
        </row>
        <row r="25">
          <cell r="E25" t="str">
            <v>23일</v>
          </cell>
          <cell r="M25" t="str">
            <v>1997년</v>
          </cell>
        </row>
        <row r="26">
          <cell r="E26" t="str">
            <v>24일</v>
          </cell>
          <cell r="M26" t="str">
            <v>1996년</v>
          </cell>
        </row>
        <row r="27">
          <cell r="E27" t="str">
            <v>25일</v>
          </cell>
          <cell r="M27" t="str">
            <v>1995년</v>
          </cell>
        </row>
        <row r="28">
          <cell r="E28" t="str">
            <v>26일</v>
          </cell>
          <cell r="M28" t="str">
            <v>1994년</v>
          </cell>
        </row>
        <row r="29">
          <cell r="E29" t="str">
            <v>27일</v>
          </cell>
          <cell r="M29" t="str">
            <v>1993년</v>
          </cell>
        </row>
        <row r="30">
          <cell r="E30" t="str">
            <v>28일</v>
          </cell>
          <cell r="M30" t="str">
            <v>1992년</v>
          </cell>
        </row>
        <row r="31">
          <cell r="E31" t="str">
            <v>29일</v>
          </cell>
          <cell r="M31" t="str">
            <v>1991년</v>
          </cell>
        </row>
        <row r="32">
          <cell r="E32" t="str">
            <v>30일</v>
          </cell>
          <cell r="M32" t="str">
            <v>1990년</v>
          </cell>
        </row>
        <row r="33">
          <cell r="E33" t="str">
            <v>31일</v>
          </cell>
          <cell r="M33" t="str">
            <v>직접입력</v>
          </cell>
        </row>
        <row r="34">
          <cell r="E34" t="str">
            <v>말(末)일</v>
          </cell>
        </row>
        <row r="35">
          <cell r="E35" t="str">
            <v>직접입력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중개사무소정보"/>
    </sheetNames>
    <sheetDataSet>
      <sheetData sheetId="0">
        <row r="2">
          <cell r="C2" t="str">
            <v>이용훈</v>
          </cell>
        </row>
        <row r="3">
          <cell r="C3" t="str">
            <v>42130-2015-00085</v>
          </cell>
        </row>
        <row r="4">
          <cell r="C4" t="str">
            <v>033-733-6114</v>
          </cell>
        </row>
        <row r="5">
          <cell r="C5" t="str">
            <v>원주랜드공인중개사사무소</v>
          </cell>
        </row>
        <row r="6">
          <cell r="C6" t="str">
            <v>강원도 원주시 흥양로51번길 22-1, 상가동 104호(태장동, 태장주공아파트1단지)</v>
          </cell>
        </row>
        <row r="7">
          <cell r="C7" t="str">
            <v>206-70-34358</v>
          </cell>
        </row>
        <row r="8">
          <cell r="C8" t="str">
            <v>부동산업 및 임대업</v>
          </cell>
        </row>
        <row r="9">
          <cell r="C9" t="str">
            <v>부동산 자문 및 중개업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102중개사무소찿기"/>
    </sheetNames>
    <definedNames>
      <definedName name="공동중개사무소" refersTo="#REF!"/>
    </defined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부동산취득세율"/>
    </sheetNames>
    <sheetDataSet>
      <sheetData sheetId="0">
        <row r="2">
          <cell r="A2" t="str">
            <v>부동산의종류</v>
          </cell>
          <cell r="B2" t="str">
            <v>취득가격</v>
          </cell>
          <cell r="C2" t="str">
            <v>취득세율(%)</v>
          </cell>
          <cell r="D2" t="str">
            <v>농어촌특별세(%)
85㎡이하</v>
          </cell>
          <cell r="E2" t="str">
            <v>농어촌특별세(%)
85㎡초과</v>
          </cell>
          <cell r="F2" t="str">
            <v>지방교육세(취특세율의 10%)</v>
          </cell>
        </row>
        <row r="3">
          <cell r="A3" t="str">
            <v>1주택 및 2주택 비조정</v>
          </cell>
          <cell r="B3">
            <v>600000000</v>
          </cell>
          <cell r="C3">
            <v>1</v>
          </cell>
          <cell r="D3" t="str">
            <v>비과세</v>
          </cell>
          <cell r="E3">
            <v>0.2</v>
          </cell>
          <cell r="I3">
            <v>4</v>
          </cell>
          <cell r="J3">
            <v>0.2</v>
          </cell>
          <cell r="K3">
            <v>0.4</v>
          </cell>
          <cell r="M3" t="str">
            <v>1주택 및 2주택 비조정</v>
          </cell>
        </row>
        <row r="4">
          <cell r="A4" t="str">
            <v>1주택 및 2주택 비조정</v>
          </cell>
          <cell r="B4">
            <v>610000000</v>
          </cell>
          <cell r="C4">
            <v>1.07</v>
          </cell>
          <cell r="D4" t="str">
            <v>비과세</v>
          </cell>
          <cell r="E4">
            <v>0.2</v>
          </cell>
          <cell r="I4">
            <v>3</v>
          </cell>
          <cell r="J4">
            <v>0.2</v>
          </cell>
          <cell r="K4">
            <v>0.2</v>
          </cell>
          <cell r="M4" t="str">
            <v>2주택 조정</v>
          </cell>
        </row>
        <row r="5">
          <cell r="A5" t="str">
            <v>1주택 및 2주택 비조정</v>
          </cell>
          <cell r="B5">
            <v>620000000</v>
          </cell>
          <cell r="C5">
            <v>1.1299999999999999</v>
          </cell>
          <cell r="D5" t="str">
            <v>비과세</v>
          </cell>
          <cell r="E5">
            <v>0.2</v>
          </cell>
          <cell r="I5">
            <v>1.5</v>
          </cell>
          <cell r="J5" t="str">
            <v>비과세</v>
          </cell>
          <cell r="K5">
            <v>0.1</v>
          </cell>
        </row>
        <row r="6">
          <cell r="A6" t="str">
            <v>1주택 및 2주택 비조정</v>
          </cell>
          <cell r="B6">
            <v>630000000</v>
          </cell>
          <cell r="C6">
            <v>1.2</v>
          </cell>
          <cell r="D6" t="str">
            <v>비과세</v>
          </cell>
          <cell r="E6">
            <v>0.2</v>
          </cell>
          <cell r="I6">
            <v>2.2999999999999998</v>
          </cell>
          <cell r="J6">
            <v>0.2</v>
          </cell>
          <cell r="K6">
            <v>0.06</v>
          </cell>
        </row>
        <row r="7">
          <cell r="A7" t="str">
            <v>1주택 및 2주택 비조정</v>
          </cell>
          <cell r="B7">
            <v>640000000</v>
          </cell>
          <cell r="C7">
            <v>1.27</v>
          </cell>
          <cell r="D7" t="str">
            <v>비과세</v>
          </cell>
          <cell r="E7">
            <v>0.2</v>
          </cell>
          <cell r="I7">
            <v>0.3</v>
          </cell>
          <cell r="J7" t="str">
            <v>비과세</v>
          </cell>
          <cell r="K7">
            <v>0.06</v>
          </cell>
        </row>
        <row r="8">
          <cell r="A8" t="str">
            <v>1주택 및 2주택 비조정</v>
          </cell>
          <cell r="B8">
            <v>650000000</v>
          </cell>
          <cell r="C8">
            <v>1.33</v>
          </cell>
          <cell r="D8" t="str">
            <v>비과세</v>
          </cell>
          <cell r="E8">
            <v>0.2</v>
          </cell>
          <cell r="I8">
            <v>0.8</v>
          </cell>
          <cell r="J8" t="str">
            <v>비과세</v>
          </cell>
          <cell r="K8">
            <v>0.16</v>
          </cell>
        </row>
        <row r="9">
          <cell r="A9" t="str">
            <v>1주택 및 2주택 비조정</v>
          </cell>
          <cell r="B9">
            <v>660000000</v>
          </cell>
          <cell r="C9">
            <v>1.4</v>
          </cell>
          <cell r="D9" t="str">
            <v>비과세</v>
          </cell>
          <cell r="E9">
            <v>0.2</v>
          </cell>
          <cell r="I9">
            <v>2.8</v>
          </cell>
          <cell r="J9">
            <v>0.2</v>
          </cell>
          <cell r="K9">
            <v>0.16</v>
          </cell>
        </row>
        <row r="10">
          <cell r="A10" t="str">
            <v>1주택 및 2주택 비조정</v>
          </cell>
          <cell r="B10">
            <v>670000000</v>
          </cell>
          <cell r="C10">
            <v>1.47</v>
          </cell>
          <cell r="D10" t="str">
            <v>비과세</v>
          </cell>
          <cell r="E10">
            <v>0.2</v>
          </cell>
          <cell r="I10">
            <v>3.5</v>
          </cell>
          <cell r="J10">
            <v>0.2</v>
          </cell>
          <cell r="K10">
            <v>0.3</v>
          </cell>
        </row>
        <row r="11">
          <cell r="A11" t="str">
            <v>1주택 및 2주택 비조정</v>
          </cell>
          <cell r="B11">
            <v>680000000</v>
          </cell>
          <cell r="C11">
            <v>1.53</v>
          </cell>
          <cell r="D11" t="str">
            <v>비과세</v>
          </cell>
          <cell r="E11">
            <v>0.2</v>
          </cell>
          <cell r="I11">
            <v>3.5</v>
          </cell>
          <cell r="J11" t="str">
            <v>비과세</v>
          </cell>
          <cell r="K11">
            <v>0.3</v>
          </cell>
        </row>
        <row r="12">
          <cell r="A12" t="str">
            <v>1주택 및 2주택 비조정</v>
          </cell>
          <cell r="B12">
            <v>690000000</v>
          </cell>
          <cell r="C12">
            <v>1.6</v>
          </cell>
          <cell r="D12" t="str">
            <v>비과세</v>
          </cell>
          <cell r="E12">
            <v>0.2</v>
          </cell>
          <cell r="I12">
            <v>2.8</v>
          </cell>
          <cell r="J12">
            <v>0.2</v>
          </cell>
          <cell r="K12">
            <v>0.16</v>
          </cell>
        </row>
        <row r="13">
          <cell r="A13" t="str">
            <v>1주택 및 2주택 비조정</v>
          </cell>
          <cell r="B13">
            <v>700000000</v>
          </cell>
          <cell r="C13">
            <v>1.67</v>
          </cell>
          <cell r="D13" t="str">
            <v>비과세</v>
          </cell>
          <cell r="E13">
            <v>0.2</v>
          </cell>
        </row>
        <row r="14">
          <cell r="A14" t="str">
            <v>1주택 및 2주택 비조정</v>
          </cell>
          <cell r="B14">
            <v>710000000</v>
          </cell>
          <cell r="C14">
            <v>1.73</v>
          </cell>
          <cell r="D14" t="str">
            <v>비과세</v>
          </cell>
          <cell r="E14">
            <v>0.2</v>
          </cell>
        </row>
        <row r="15">
          <cell r="A15" t="str">
            <v>1주택 및 2주택 비조정</v>
          </cell>
          <cell r="B15">
            <v>720000000</v>
          </cell>
          <cell r="C15">
            <v>1.8</v>
          </cell>
          <cell r="D15" t="str">
            <v>비과세</v>
          </cell>
          <cell r="E15">
            <v>0.2</v>
          </cell>
        </row>
        <row r="16">
          <cell r="A16" t="str">
            <v>1주택 및 2주택 비조정</v>
          </cell>
          <cell r="B16">
            <v>730000000</v>
          </cell>
          <cell r="C16">
            <v>1.87</v>
          </cell>
          <cell r="D16" t="str">
            <v>비과세</v>
          </cell>
          <cell r="E16">
            <v>0.2</v>
          </cell>
        </row>
        <row r="17">
          <cell r="A17" t="str">
            <v>1주택 및 2주택 비조정</v>
          </cell>
          <cell r="B17">
            <v>740000000</v>
          </cell>
          <cell r="C17">
            <v>1.93</v>
          </cell>
          <cell r="D17" t="str">
            <v>비과세</v>
          </cell>
          <cell r="E17">
            <v>0.2</v>
          </cell>
        </row>
        <row r="18">
          <cell r="A18" t="str">
            <v>1주택 및 2주택 비조정</v>
          </cell>
          <cell r="B18">
            <v>750000000</v>
          </cell>
          <cell r="C18">
            <v>2</v>
          </cell>
          <cell r="D18" t="str">
            <v>비과세</v>
          </cell>
          <cell r="E18">
            <v>0.2</v>
          </cell>
        </row>
        <row r="19">
          <cell r="A19" t="str">
            <v>1주택 및 2주택 비조정</v>
          </cell>
          <cell r="B19">
            <v>760000000</v>
          </cell>
          <cell r="C19">
            <v>2.0699999999999998</v>
          </cell>
          <cell r="D19" t="str">
            <v>비과세</v>
          </cell>
          <cell r="E19">
            <v>0.2</v>
          </cell>
        </row>
        <row r="20">
          <cell r="A20" t="str">
            <v>1주택 및 2주택 비조정</v>
          </cell>
          <cell r="B20">
            <v>770000000</v>
          </cell>
          <cell r="C20">
            <v>2.13</v>
          </cell>
          <cell r="D20" t="str">
            <v>비과세</v>
          </cell>
          <cell r="E20">
            <v>0.2</v>
          </cell>
        </row>
        <row r="21">
          <cell r="A21" t="str">
            <v>1주택 및 2주택 비조정</v>
          </cell>
          <cell r="B21">
            <v>780000000</v>
          </cell>
          <cell r="C21">
            <v>2.2000000000000002</v>
          </cell>
          <cell r="D21" t="str">
            <v>비과세</v>
          </cell>
          <cell r="E21">
            <v>0.2</v>
          </cell>
        </row>
        <row r="22">
          <cell r="A22" t="str">
            <v>1주택 및 2주택 비조정</v>
          </cell>
          <cell r="B22">
            <v>790000000</v>
          </cell>
          <cell r="C22">
            <v>2.27</v>
          </cell>
          <cell r="D22" t="str">
            <v>비과세</v>
          </cell>
          <cell r="E22">
            <v>0.2</v>
          </cell>
        </row>
        <row r="23">
          <cell r="A23" t="str">
            <v>1주택 및 2주택 비조정</v>
          </cell>
          <cell r="B23">
            <v>800000000</v>
          </cell>
          <cell r="C23">
            <v>2.33</v>
          </cell>
          <cell r="D23" t="str">
            <v>비과세</v>
          </cell>
          <cell r="E23">
            <v>0.2</v>
          </cell>
        </row>
        <row r="24">
          <cell r="A24" t="str">
            <v>1주택 및 2주택 비조정</v>
          </cell>
          <cell r="B24">
            <v>810000000</v>
          </cell>
          <cell r="C24">
            <v>2.4</v>
          </cell>
          <cell r="D24" t="str">
            <v>비과세</v>
          </cell>
          <cell r="E24">
            <v>0.2</v>
          </cell>
        </row>
        <row r="25">
          <cell r="A25" t="str">
            <v>1주택 및 2주택 비조정</v>
          </cell>
          <cell r="B25">
            <v>820000000</v>
          </cell>
          <cell r="C25">
            <v>2.4700000000000002</v>
          </cell>
          <cell r="D25" t="str">
            <v>비과세</v>
          </cell>
          <cell r="E25">
            <v>0.2</v>
          </cell>
        </row>
        <row r="26">
          <cell r="A26" t="str">
            <v>1주택 및 2주택 비조정</v>
          </cell>
          <cell r="B26">
            <v>830000000</v>
          </cell>
          <cell r="C26">
            <v>2.5299999999999998</v>
          </cell>
          <cell r="D26" t="str">
            <v>비과세</v>
          </cell>
          <cell r="E26">
            <v>0.2</v>
          </cell>
        </row>
        <row r="27">
          <cell r="A27" t="str">
            <v>1주택 및 2주택 비조정</v>
          </cell>
          <cell r="B27">
            <v>840000000</v>
          </cell>
          <cell r="C27">
            <v>2.6</v>
          </cell>
          <cell r="D27" t="str">
            <v>비과세</v>
          </cell>
          <cell r="E27">
            <v>0.2</v>
          </cell>
        </row>
        <row r="28">
          <cell r="A28" t="str">
            <v>1주택 및 2주택 비조정</v>
          </cell>
          <cell r="B28">
            <v>850000000</v>
          </cell>
          <cell r="C28">
            <v>2.67</v>
          </cell>
          <cell r="D28" t="str">
            <v>비과세</v>
          </cell>
          <cell r="E28">
            <v>0.2</v>
          </cell>
        </row>
        <row r="29">
          <cell r="A29" t="str">
            <v>1주택 및 2주택 비조정</v>
          </cell>
          <cell r="B29">
            <v>860000000</v>
          </cell>
          <cell r="C29">
            <v>2.73</v>
          </cell>
          <cell r="D29" t="str">
            <v>비과세</v>
          </cell>
          <cell r="E29">
            <v>0.2</v>
          </cell>
        </row>
        <row r="30">
          <cell r="A30" t="str">
            <v>1주택 및 2주택 비조정</v>
          </cell>
          <cell r="B30">
            <v>870000000</v>
          </cell>
          <cell r="C30">
            <v>2.8</v>
          </cell>
          <cell r="D30" t="str">
            <v>비과세</v>
          </cell>
          <cell r="E30">
            <v>0.2</v>
          </cell>
        </row>
        <row r="31">
          <cell r="A31" t="str">
            <v>1주택 및 2주택 비조정</v>
          </cell>
          <cell r="B31">
            <v>880000000</v>
          </cell>
          <cell r="C31">
            <v>2.87</v>
          </cell>
          <cell r="D31" t="str">
            <v>비과세</v>
          </cell>
          <cell r="E31">
            <v>0.2</v>
          </cell>
        </row>
        <row r="32">
          <cell r="A32" t="str">
            <v>1주택 및 2주택 비조정</v>
          </cell>
          <cell r="B32">
            <v>890000000</v>
          </cell>
          <cell r="C32">
            <v>2.93</v>
          </cell>
          <cell r="D32" t="str">
            <v>비과세</v>
          </cell>
          <cell r="E32">
            <v>0.2</v>
          </cell>
        </row>
        <row r="33">
          <cell r="A33" t="str">
            <v>1주택 및 2주택 비조정</v>
          </cell>
          <cell r="B33">
            <v>900000000</v>
          </cell>
          <cell r="C33">
            <v>3</v>
          </cell>
          <cell r="D33" t="str">
            <v>비과세</v>
          </cell>
          <cell r="E33">
            <v>0.2</v>
          </cell>
        </row>
        <row r="34">
          <cell r="A34" t="str">
            <v>4주택이상</v>
          </cell>
          <cell r="B34" t="str">
            <v>취득가격</v>
          </cell>
          <cell r="C34">
            <v>4</v>
          </cell>
          <cell r="D34">
            <v>0.2</v>
          </cell>
          <cell r="E34">
            <v>0.2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juso.go.kr/openIndexPage.do" TargetMode="External"/><Relationship Id="rId13" Type="http://schemas.openxmlformats.org/officeDocument/2006/relationships/hyperlink" Target="0-1&#51473;&#44060;&#49324;&#47924;&#49548;&#51221;&#48372;&#46321;&#47197;&#54616;&#44592;.xlsx" TargetMode="External"/><Relationship Id="rId18" Type="http://schemas.openxmlformats.org/officeDocument/2006/relationships/drawing" Target="../drawings/drawing1.xml"/><Relationship Id="rId3" Type="http://schemas.openxmlformats.org/officeDocument/2006/relationships/hyperlink" Target="http://www.nsdi.go.kr/lxportal/?menuno=4085" TargetMode="External"/><Relationship Id="rId7" Type="http://schemas.openxmlformats.org/officeDocument/2006/relationships/hyperlink" Target="100&#44228;&#50557;&#49436;&#53945;&#50557;.xlsx" TargetMode="External"/><Relationship Id="rId12" Type="http://schemas.openxmlformats.org/officeDocument/2006/relationships/hyperlink" Target="http://www.juso.go.kr/openIndexPage.do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www.nsdi.go.kr/lxportal/?menuno=4085" TargetMode="External"/><Relationship Id="rId16" Type="http://schemas.openxmlformats.org/officeDocument/2006/relationships/hyperlink" Target="102&#51473;&#44060;&#49324;&#47924;&#49548;&#52287;&#44592;.xlsx" TargetMode="External"/><Relationship Id="rId20" Type="http://schemas.openxmlformats.org/officeDocument/2006/relationships/comments" Target="../comments1.xml"/><Relationship Id="rId1" Type="http://schemas.openxmlformats.org/officeDocument/2006/relationships/hyperlink" Target="http://www.nsdi.go.kr/lxportal/?menuno=4085" TargetMode="External"/><Relationship Id="rId6" Type="http://schemas.openxmlformats.org/officeDocument/2006/relationships/hyperlink" Target="http://www.nsdi.go.kr/lxportal/?menuno=4085" TargetMode="External"/><Relationship Id="rId11" Type="http://schemas.openxmlformats.org/officeDocument/2006/relationships/hyperlink" Target="http://www.juso.go.kr/openIndexPage.do" TargetMode="External"/><Relationship Id="rId5" Type="http://schemas.openxmlformats.org/officeDocument/2006/relationships/hyperlink" Target="http://www.nsdi.go.kr/lxportal/?menuno=4085" TargetMode="External"/><Relationship Id="rId15" Type="http://schemas.openxmlformats.org/officeDocument/2006/relationships/hyperlink" Target="102&#51473;&#44060;&#49324;&#47924;&#49548;&#52287;&#44592;.xlsx" TargetMode="External"/><Relationship Id="rId10" Type="http://schemas.openxmlformats.org/officeDocument/2006/relationships/hyperlink" Target="http://www.juso.go.kr/openIndexPage.do" TargetMode="External"/><Relationship Id="rId19" Type="http://schemas.openxmlformats.org/officeDocument/2006/relationships/vmlDrawing" Target="../drawings/vmlDrawing1.vml"/><Relationship Id="rId4" Type="http://schemas.openxmlformats.org/officeDocument/2006/relationships/hyperlink" Target="http://www.nsdi.go.kr/lxportal/?menuno=4085" TargetMode="External"/><Relationship Id="rId9" Type="http://schemas.openxmlformats.org/officeDocument/2006/relationships/hyperlink" Target="http://www.juso.go.kr/openIndexPage.do" TargetMode="External"/><Relationship Id="rId14" Type="http://schemas.openxmlformats.org/officeDocument/2006/relationships/hyperlink" Target="102&#51473;&#44060;&#49324;&#47924;&#49548;&#52287;&#44592;.xlsx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ros.go.kr/PMainJ.j&#45348;" TargetMode="External"/><Relationship Id="rId3" Type="http://schemas.openxmlformats.org/officeDocument/2006/relationships/hyperlink" Target="http://www.nsdi.go.kr/lxportal/?menuno=4085" TargetMode="External"/><Relationship Id="rId7" Type="http://schemas.openxmlformats.org/officeDocument/2006/relationships/hyperlink" Target="https://seereal.lh.or.kr/main.do" TargetMode="External"/><Relationship Id="rId2" Type="http://schemas.openxmlformats.org/officeDocument/2006/relationships/hyperlink" Target="http://www.juso.go.kr/openIndexPage.do" TargetMode="External"/><Relationship Id="rId1" Type="http://schemas.openxmlformats.org/officeDocument/2006/relationships/hyperlink" Target="http://www.juso.go.kr/openIndexPage.do" TargetMode="External"/><Relationship Id="rId6" Type="http://schemas.openxmlformats.org/officeDocument/2006/relationships/hyperlink" Target="http://kras.gwd.go.kr/land_info/info/baseInfo/baseInfo.do" TargetMode="External"/><Relationship Id="rId11" Type="http://schemas.openxmlformats.org/officeDocument/2006/relationships/hyperlink" Target="https://www.wetax.go.kr/main/" TargetMode="External"/><Relationship Id="rId5" Type="http://schemas.openxmlformats.org/officeDocument/2006/relationships/hyperlink" Target="https://www.realtyprice.kr:447/notice/town/searchPastYear.htm" TargetMode="External"/><Relationship Id="rId10" Type="http://schemas.openxmlformats.org/officeDocument/2006/relationships/hyperlink" Target="https://teht.hometax.go.kr/websquare/websquare.html?w2xPath=/ui/sf/a/a/UTESFAAM13.xml" TargetMode="External"/><Relationship Id="rId4" Type="http://schemas.openxmlformats.org/officeDocument/2006/relationships/hyperlink" Target="https://www.realtyprice.kr:447/notice/hpindividual/siteLink.htm" TargetMode="External"/><Relationship Id="rId9" Type="http://schemas.openxmlformats.org/officeDocument/2006/relationships/hyperlink" Target="http://www.gov.kr/portal/mai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map.kakao.com/" TargetMode="External"/><Relationship Id="rId7" Type="http://schemas.openxmlformats.org/officeDocument/2006/relationships/comments" Target="../comments2.xml"/><Relationship Id="rId2" Type="http://schemas.openxmlformats.org/officeDocument/2006/relationships/hyperlink" Target="https://www.realtyprice.kr:447/notice/town/searchPastYear.htm" TargetMode="External"/><Relationship Id="rId1" Type="http://schemas.openxmlformats.org/officeDocument/2006/relationships/hyperlink" Target="http://kras.gwd.go.kr/land_info/info/baseInfo/baseInfo.do" TargetMode="External"/><Relationship Id="rId6" Type="http://schemas.openxmlformats.org/officeDocument/2006/relationships/vmlDrawing" Target="../drawings/vmlDrawing2.v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BT80"/>
  <sheetViews>
    <sheetView showGridLines="0" tabSelected="1" showRuler="0" view="pageLayout" zoomScale="120" zoomScaleNormal="120" zoomScalePageLayoutView="120" workbookViewId="0"/>
  </sheetViews>
  <sheetFormatPr defaultColWidth="2.25" defaultRowHeight="16.5" outlineLevelRow="3"/>
  <cols>
    <col min="1" max="1" width="2" style="75" customWidth="1"/>
    <col min="2" max="4" width="2.25" style="75"/>
    <col min="5" max="10" width="2" style="75" customWidth="1"/>
    <col min="11" max="13" width="2.25" style="75"/>
    <col min="14" max="14" width="1.5" style="75" customWidth="1"/>
    <col min="15" max="15" width="2.75" style="75" customWidth="1"/>
    <col min="16" max="21" width="2.25" style="75"/>
    <col min="22" max="22" width="1.25" style="75" customWidth="1"/>
    <col min="23" max="23" width="2.25" style="75"/>
    <col min="24" max="24" width="1.75" style="75" customWidth="1"/>
    <col min="25" max="25" width="2.875" style="75" customWidth="1"/>
    <col min="26" max="28" width="2.25" style="75"/>
    <col min="29" max="29" width="1.125" style="75" customWidth="1"/>
    <col min="30" max="31" width="2.25" style="75"/>
    <col min="32" max="32" width="3.875" style="75" customWidth="1"/>
    <col min="33" max="33" width="2.25" style="75"/>
    <col min="34" max="36" width="2" style="75" customWidth="1"/>
    <col min="37" max="37" width="2.5" style="75" customWidth="1"/>
    <col min="38" max="40" width="2.25" style="75"/>
    <col min="41" max="41" width="4.125" style="75" customWidth="1"/>
    <col min="42" max="16384" width="2.25" style="75"/>
  </cols>
  <sheetData>
    <row r="1" spans="1:72" s="95" customFormat="1" ht="24.75" customHeight="1">
      <c r="A1" s="194"/>
      <c r="B1" s="201"/>
      <c r="C1" s="202"/>
      <c r="D1" s="202"/>
      <c r="E1" s="202"/>
      <c r="F1" s="202"/>
      <c r="G1" s="202"/>
      <c r="H1" s="202"/>
      <c r="I1" s="202"/>
      <c r="J1" s="294" t="s">
        <v>351</v>
      </c>
      <c r="K1" s="294"/>
      <c r="L1" s="294"/>
      <c r="M1" s="294"/>
      <c r="N1" s="294"/>
      <c r="O1" s="294"/>
      <c r="P1" s="294"/>
      <c r="Q1" s="294"/>
      <c r="R1" s="294"/>
      <c r="S1" s="294"/>
      <c r="T1" s="294"/>
      <c r="U1" s="295" t="s">
        <v>909</v>
      </c>
      <c r="V1" s="295"/>
      <c r="W1" s="295"/>
      <c r="X1" s="296" t="s">
        <v>908</v>
      </c>
      <c r="Y1" s="296"/>
      <c r="Z1" s="296"/>
      <c r="AA1" s="296"/>
      <c r="AB1" s="296"/>
      <c r="AC1" s="296"/>
      <c r="AD1" s="296"/>
      <c r="AE1" s="296"/>
      <c r="AF1" s="296"/>
      <c r="AG1" s="296"/>
      <c r="AH1" s="296"/>
      <c r="AI1" s="296"/>
      <c r="AJ1" s="296"/>
      <c r="AK1" s="296"/>
      <c r="AL1" s="296"/>
      <c r="AM1" s="296"/>
      <c r="AN1" s="296"/>
      <c r="AO1" s="296"/>
    </row>
    <row r="2" spans="1:72" s="95" customFormat="1" ht="16.5" customHeight="1">
      <c r="A2" s="302" t="s">
        <v>0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2"/>
      <c r="Q2" s="302"/>
      <c r="R2" s="302"/>
      <c r="S2" s="302"/>
      <c r="T2" s="302"/>
      <c r="U2" s="302"/>
      <c r="V2" s="302"/>
      <c r="W2" s="302"/>
      <c r="X2" s="302"/>
      <c r="Y2" s="302"/>
      <c r="Z2" s="302"/>
      <c r="AA2" s="302"/>
      <c r="AB2" s="302"/>
      <c r="AC2" s="302"/>
      <c r="AD2" s="302"/>
      <c r="AE2" s="302"/>
      <c r="AF2" s="302"/>
      <c r="AG2" s="302"/>
      <c r="AH2" s="302"/>
      <c r="AI2" s="302"/>
      <c r="AJ2" s="302"/>
      <c r="AK2" s="302"/>
      <c r="AL2" s="302"/>
      <c r="AM2" s="302"/>
      <c r="AN2" s="302"/>
      <c r="AO2" s="302"/>
    </row>
    <row r="3" spans="1:72" s="95" customFormat="1" ht="16.5" customHeight="1">
      <c r="A3" s="303" t="s">
        <v>1</v>
      </c>
      <c r="B3" s="304"/>
      <c r="C3" s="304"/>
      <c r="D3" s="304"/>
      <c r="E3" s="313"/>
      <c r="F3" s="314"/>
      <c r="G3" s="314"/>
      <c r="H3" s="314"/>
      <c r="I3" s="314"/>
      <c r="J3" s="314"/>
      <c r="K3" s="314"/>
      <c r="L3" s="314"/>
      <c r="M3" s="314"/>
      <c r="N3" s="314"/>
      <c r="O3" s="314"/>
      <c r="P3" s="314"/>
      <c r="Q3" s="314"/>
      <c r="R3" s="314"/>
      <c r="S3" s="314"/>
      <c r="T3" s="314"/>
      <c r="U3" s="314"/>
      <c r="V3" s="314"/>
      <c r="W3" s="314"/>
      <c r="X3" s="314"/>
      <c r="Y3" s="314"/>
      <c r="Z3" s="314"/>
      <c r="AA3" s="314"/>
      <c r="AB3" s="314"/>
      <c r="AC3" s="314"/>
      <c r="AD3" s="314"/>
      <c r="AE3" s="314"/>
      <c r="AF3" s="314"/>
      <c r="AG3" s="314"/>
      <c r="AH3" s="314"/>
      <c r="AI3" s="314"/>
      <c r="AJ3" s="314"/>
      <c r="AK3" s="314"/>
      <c r="AL3" s="314"/>
      <c r="AM3" s="314"/>
      <c r="AN3" s="314"/>
      <c r="AO3" s="314"/>
    </row>
    <row r="4" spans="1:72" s="95" customFormat="1" ht="16.5" customHeight="1">
      <c r="A4" s="305" t="s">
        <v>7</v>
      </c>
      <c r="B4" s="288"/>
      <c r="C4" s="288"/>
      <c r="D4" s="288"/>
      <c r="E4" s="306" t="s">
        <v>8</v>
      </c>
      <c r="F4" s="306"/>
      <c r="G4" s="306"/>
      <c r="H4" s="306"/>
      <c r="I4" s="306"/>
      <c r="J4" s="306"/>
      <c r="K4" s="306"/>
      <c r="L4" s="306"/>
      <c r="M4" s="307" t="s">
        <v>9</v>
      </c>
      <c r="N4" s="307"/>
      <c r="O4" s="307"/>
      <c r="P4" s="307"/>
      <c r="Q4" s="308"/>
      <c r="R4" s="309"/>
      <c r="S4" s="309"/>
      <c r="T4" s="309"/>
      <c r="U4" s="309"/>
      <c r="V4" s="309"/>
      <c r="W4" s="310" t="s">
        <v>10</v>
      </c>
      <c r="X4" s="310"/>
      <c r="Y4" s="311"/>
      <c r="Z4" s="311"/>
      <c r="AA4" s="311"/>
      <c r="AB4" s="311"/>
      <c r="AC4" s="311"/>
      <c r="AD4" s="312"/>
      <c r="AE4" s="291" t="s">
        <v>11</v>
      </c>
      <c r="AF4" s="292"/>
      <c r="AG4" s="293"/>
      <c r="AH4" s="315" t="str">
        <f>IF(Q4="","",Q4)</f>
        <v/>
      </c>
      <c r="AI4" s="316"/>
      <c r="AJ4" s="316"/>
      <c r="AK4" s="316"/>
      <c r="AL4" s="316"/>
      <c r="AM4" s="316"/>
      <c r="AN4" s="316"/>
      <c r="AO4" s="155" t="s">
        <v>693</v>
      </c>
    </row>
    <row r="5" spans="1:72" s="95" customFormat="1" ht="16.5" customHeight="1">
      <c r="A5" s="287" t="s">
        <v>4</v>
      </c>
      <c r="B5" s="288"/>
      <c r="C5" s="288"/>
      <c r="D5" s="288"/>
      <c r="E5" s="281" t="s">
        <v>5</v>
      </c>
      <c r="F5" s="282"/>
      <c r="G5" s="282"/>
      <c r="H5" s="282"/>
      <c r="I5" s="282"/>
      <c r="J5" s="282"/>
      <c r="K5" s="282"/>
      <c r="L5" s="283"/>
      <c r="M5" s="289" t="s">
        <v>2</v>
      </c>
      <c r="N5" s="290"/>
      <c r="O5" s="290"/>
      <c r="P5" s="290"/>
      <c r="Q5" s="281" t="s">
        <v>351</v>
      </c>
      <c r="R5" s="282"/>
      <c r="S5" s="282"/>
      <c r="T5" s="282"/>
      <c r="U5" s="282"/>
      <c r="V5" s="282"/>
      <c r="W5" s="282"/>
      <c r="X5" s="282"/>
      <c r="Y5" s="282"/>
      <c r="Z5" s="282"/>
      <c r="AA5" s="282"/>
      <c r="AB5" s="282"/>
      <c r="AC5" s="282"/>
      <c r="AD5" s="283"/>
      <c r="AE5" s="291" t="s">
        <v>6</v>
      </c>
      <c r="AF5" s="292"/>
      <c r="AG5" s="293"/>
      <c r="AH5" s="279"/>
      <c r="AI5" s="280"/>
      <c r="AJ5" s="280"/>
      <c r="AK5" s="280"/>
      <c r="AL5" s="280"/>
      <c r="AM5" s="280"/>
      <c r="AN5" s="280"/>
      <c r="AO5" s="155" t="s">
        <v>692</v>
      </c>
    </row>
    <row r="6" spans="1:72" s="95" customFormat="1" ht="16.5" customHeight="1">
      <c r="A6" s="297" t="s">
        <v>885</v>
      </c>
      <c r="B6" s="297"/>
      <c r="C6" s="297"/>
      <c r="D6" s="298"/>
      <c r="E6" s="299" t="str">
        <f>IF(AL3="","",CONCATENATE(AL3,"호 전부"))</f>
        <v/>
      </c>
      <c r="F6" s="300"/>
      <c r="G6" s="300"/>
      <c r="H6" s="300"/>
      <c r="I6" s="300"/>
      <c r="J6" s="300"/>
      <c r="K6" s="300"/>
      <c r="L6" s="300"/>
      <c r="M6" s="300"/>
      <c r="N6" s="300"/>
      <c r="O6" s="300"/>
      <c r="P6" s="300"/>
      <c r="Q6" s="300"/>
      <c r="R6" s="300"/>
      <c r="S6" s="300"/>
      <c r="T6" s="300"/>
      <c r="U6" s="300"/>
      <c r="V6" s="300"/>
      <c r="W6" s="300"/>
      <c r="X6" s="300"/>
      <c r="Y6" s="300"/>
      <c r="Z6" s="300"/>
      <c r="AA6" s="300"/>
      <c r="AB6" s="300"/>
      <c r="AC6" s="300"/>
      <c r="AD6" s="301"/>
      <c r="AE6" s="433" t="s">
        <v>814</v>
      </c>
      <c r="AF6" s="434"/>
      <c r="AG6" s="435"/>
      <c r="AH6" s="284" t="str">
        <f>IF(AH5="","",AH5)</f>
        <v/>
      </c>
      <c r="AI6" s="285"/>
      <c r="AJ6" s="285"/>
      <c r="AK6" s="285"/>
      <c r="AL6" s="285"/>
      <c r="AM6" s="285"/>
      <c r="AN6" s="285"/>
      <c r="AO6" s="156" t="s">
        <v>692</v>
      </c>
    </row>
    <row r="7" spans="1:72" s="95" customFormat="1" ht="16.5" customHeight="1">
      <c r="A7" s="286" t="s">
        <v>12</v>
      </c>
      <c r="B7" s="286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6"/>
      <c r="N7" s="286"/>
      <c r="O7" s="286"/>
      <c r="P7" s="286"/>
      <c r="Q7" s="286"/>
      <c r="R7" s="286"/>
      <c r="S7" s="286"/>
      <c r="T7" s="286"/>
      <c r="U7" s="286"/>
      <c r="V7" s="286"/>
      <c r="W7" s="286"/>
      <c r="X7" s="286"/>
      <c r="Y7" s="286"/>
      <c r="Z7" s="286"/>
      <c r="AA7" s="286"/>
      <c r="AB7" s="286"/>
      <c r="AC7" s="286"/>
      <c r="AD7" s="286"/>
      <c r="AE7" s="286"/>
      <c r="AF7" s="286"/>
      <c r="AG7" s="286"/>
      <c r="AH7" s="286"/>
      <c r="AI7" s="286"/>
      <c r="AJ7" s="286"/>
      <c r="AK7" s="286"/>
      <c r="AL7" s="286"/>
      <c r="AM7" s="286"/>
      <c r="AN7" s="286"/>
      <c r="AO7" s="286"/>
      <c r="AT7" s="195">
        <v>0</v>
      </c>
      <c r="AU7" s="196">
        <v>1</v>
      </c>
      <c r="AV7" s="196">
        <v>2</v>
      </c>
      <c r="AW7" s="196">
        <v>3</v>
      </c>
      <c r="AX7" s="196">
        <v>4</v>
      </c>
      <c r="AY7" s="196">
        <v>5</v>
      </c>
      <c r="AZ7" s="196">
        <v>6</v>
      </c>
      <c r="BA7" s="196">
        <v>7</v>
      </c>
      <c r="BB7" s="196">
        <v>8</v>
      </c>
      <c r="BC7" s="196">
        <v>9</v>
      </c>
      <c r="BD7" s="196">
        <v>10</v>
      </c>
      <c r="BE7" s="196">
        <v>11</v>
      </c>
      <c r="BF7" s="196">
        <v>12</v>
      </c>
      <c r="BG7" s="196">
        <v>13</v>
      </c>
      <c r="BH7" s="196">
        <v>14</v>
      </c>
      <c r="BI7" s="196">
        <v>15</v>
      </c>
      <c r="BJ7" s="196">
        <v>16</v>
      </c>
      <c r="BK7" s="196">
        <v>17</v>
      </c>
      <c r="BL7" s="196">
        <v>18</v>
      </c>
      <c r="BM7" s="196">
        <v>19</v>
      </c>
      <c r="BN7" s="196">
        <v>20</v>
      </c>
      <c r="BO7" s="196">
        <v>21</v>
      </c>
      <c r="BP7" s="196">
        <v>22</v>
      </c>
      <c r="BQ7" s="196">
        <v>23</v>
      </c>
      <c r="BR7" s="196">
        <v>24</v>
      </c>
      <c r="BS7" s="196">
        <v>25</v>
      </c>
      <c r="BT7" s="96">
        <v>26</v>
      </c>
    </row>
    <row r="8" spans="1:72" s="152" customFormat="1" ht="15" customHeight="1">
      <c r="A8" s="426" t="s">
        <v>634</v>
      </c>
      <c r="B8" s="427"/>
      <c r="C8" s="427"/>
      <c r="D8" s="427"/>
      <c r="E8" s="427"/>
      <c r="F8" s="427"/>
      <c r="G8" s="427"/>
      <c r="H8" s="427"/>
      <c r="I8" s="427"/>
      <c r="J8" s="427"/>
      <c r="K8" s="427"/>
      <c r="L8" s="427"/>
      <c r="M8" s="427"/>
      <c r="N8" s="427"/>
      <c r="O8" s="427"/>
      <c r="P8" s="427"/>
      <c r="Q8" s="427"/>
      <c r="R8" s="427"/>
      <c r="S8" s="427"/>
      <c r="T8" s="427"/>
      <c r="U8" s="427"/>
      <c r="V8" s="427"/>
      <c r="W8" s="427"/>
      <c r="X8" s="427"/>
      <c r="Y8" s="427"/>
      <c r="Z8" s="427"/>
      <c r="AA8" s="427"/>
      <c r="AB8" s="427"/>
      <c r="AC8" s="427"/>
      <c r="AD8" s="427"/>
      <c r="AE8" s="427"/>
      <c r="AF8" s="427"/>
      <c r="AG8" s="427"/>
      <c r="AH8" s="427"/>
      <c r="AI8" s="427"/>
      <c r="AJ8" s="427"/>
      <c r="AK8" s="427"/>
      <c r="AL8" s="427"/>
      <c r="AM8" s="427"/>
      <c r="AN8" s="427"/>
      <c r="AO8" s="427"/>
      <c r="AT8" s="197" t="s">
        <v>910</v>
      </c>
      <c r="AU8" s="198" t="str">
        <f>IF(AG10="","",AG10)</f>
        <v/>
      </c>
      <c r="AV8" s="198" t="str">
        <f>IF(AG11="","",AG11)</f>
        <v/>
      </c>
      <c r="AW8" s="198" t="str">
        <f>IF(AG12="","",AG12)</f>
        <v/>
      </c>
      <c r="AX8" s="198" t="str">
        <f>IF(P14="","",P14)</f>
        <v/>
      </c>
      <c r="AY8" s="197" t="str">
        <f>IF(E3="","",E3)</f>
        <v/>
      </c>
      <c r="AZ8" s="197" t="s">
        <v>911</v>
      </c>
      <c r="BA8" s="197" t="str">
        <f>J1</f>
        <v>아파트</v>
      </c>
      <c r="BB8" s="197" t="str">
        <f>U1</f>
        <v>전세</v>
      </c>
      <c r="BC8" s="199" t="str">
        <f>IF(T9="","",T9)</f>
        <v/>
      </c>
      <c r="BD8" s="199" t="str">
        <f>IF(T13="","",T13)</f>
        <v/>
      </c>
      <c r="BE8" s="199">
        <f>주거용!K95</f>
        <v>0</v>
      </c>
      <c r="BF8" s="199">
        <f>주거용!K95</f>
        <v>0</v>
      </c>
      <c r="BG8" s="197">
        <f>AE27</f>
        <v>0</v>
      </c>
      <c r="BH8" s="197">
        <f>T27</f>
        <v>0</v>
      </c>
      <c r="BI8" s="197">
        <f>K27</f>
        <v>0</v>
      </c>
      <c r="BJ8" s="197">
        <f>K26</f>
        <v>0</v>
      </c>
      <c r="BK8" s="197" t="str">
        <f>IF(AE29="","",AE29)</f>
        <v/>
      </c>
      <c r="BL8" s="197" t="str">
        <f>IF(T29="","",T29)</f>
        <v/>
      </c>
      <c r="BM8" s="197">
        <f>AE31</f>
        <v>0</v>
      </c>
      <c r="BN8" s="197">
        <f>T31</f>
        <v>0</v>
      </c>
      <c r="BO8" s="197">
        <f>K31</f>
        <v>0</v>
      </c>
      <c r="BP8" s="197">
        <f>K30</f>
        <v>0</v>
      </c>
      <c r="BQ8" s="197" t="str">
        <f>IF(AE33="","",AE33)</f>
        <v/>
      </c>
      <c r="BR8" s="197" t="str">
        <f>IF(T33="","",T33)</f>
        <v/>
      </c>
      <c r="BS8" s="197" t="str">
        <f>IF(A24="","",A24)</f>
        <v xml:space="preserve">   입력글자수는 제한이 없습니다
이곳에는 5줄까지 인쇄되며 그이상 입력한 글자는계약서 별지에 인쇄됩니다. 
글자를 크게하면 이곳에 인쇄되는 줄 수는 줄어듭니다 
셀 안에서 줄바꾸기 할때는   Alt+Enter 하시면 됩니다.   좌측 번호구분선에 마우스클릭하여 높이를 적당히 조정하세요  
4. 
5
</v>
      </c>
      <c r="BT8" s="200" t="str">
        <f>IF(K38="","",K38&amp;" "&amp;AE38&amp;" "&amp;T39)</f>
        <v/>
      </c>
    </row>
    <row r="9" spans="1:72" s="153" customFormat="1" ht="16.5" customHeight="1">
      <c r="A9" s="369" t="s">
        <v>632</v>
      </c>
      <c r="B9" s="428"/>
      <c r="C9" s="428"/>
      <c r="D9" s="428"/>
      <c r="E9" s="430" t="str">
        <f>IF(T9="","","금"&amp;NUMBERSTRING(T9,1)&amp;"원정")</f>
        <v/>
      </c>
      <c r="F9" s="431"/>
      <c r="G9" s="431"/>
      <c r="H9" s="431"/>
      <c r="I9" s="431"/>
      <c r="J9" s="431"/>
      <c r="K9" s="431"/>
      <c r="L9" s="431"/>
      <c r="M9" s="431"/>
      <c r="N9" s="431"/>
      <c r="O9" s="431"/>
      <c r="P9" s="431"/>
      <c r="Q9" s="431"/>
      <c r="R9" s="431"/>
      <c r="S9" s="431"/>
      <c r="T9" s="432"/>
      <c r="U9" s="432"/>
      <c r="V9" s="432"/>
      <c r="W9" s="432"/>
      <c r="X9" s="432"/>
      <c r="Y9" s="432"/>
      <c r="Z9" s="432"/>
      <c r="AA9" s="432"/>
      <c r="AB9" s="429"/>
      <c r="AC9" s="429"/>
      <c r="AD9" s="429"/>
      <c r="AE9" s="429"/>
      <c r="AF9" s="429"/>
      <c r="AG9" s="429"/>
      <c r="AH9" s="429"/>
      <c r="AI9" s="429"/>
      <c r="AJ9" s="429"/>
      <c r="AK9" s="429"/>
      <c r="AL9" s="429"/>
      <c r="AM9" s="429"/>
      <c r="AN9" s="429"/>
      <c r="AO9" s="429"/>
    </row>
    <row r="10" spans="1:72" s="153" customFormat="1" ht="16.5" customHeight="1">
      <c r="A10" s="252" t="s">
        <v>14</v>
      </c>
      <c r="B10" s="253"/>
      <c r="C10" s="253"/>
      <c r="D10" s="253"/>
      <c r="E10" s="249" t="str">
        <f>IF(T10="","","금"&amp;NUMBERSTRING(T10,1)&amp;"원정")</f>
        <v/>
      </c>
      <c r="F10" s="250"/>
      <c r="G10" s="250"/>
      <c r="H10" s="250"/>
      <c r="I10" s="250"/>
      <c r="J10" s="250"/>
      <c r="K10" s="250"/>
      <c r="L10" s="250"/>
      <c r="M10" s="250"/>
      <c r="N10" s="250"/>
      <c r="O10" s="250"/>
      <c r="P10" s="250"/>
      <c r="Q10" s="250"/>
      <c r="R10" s="250"/>
      <c r="S10" s="250"/>
      <c r="T10" s="247"/>
      <c r="U10" s="247"/>
      <c r="V10" s="247"/>
      <c r="W10" s="247"/>
      <c r="X10" s="247"/>
      <c r="Y10" s="247"/>
      <c r="Z10" s="247"/>
      <c r="AA10" s="248"/>
      <c r="AB10" s="254" t="s">
        <v>15</v>
      </c>
      <c r="AC10" s="254"/>
      <c r="AD10" s="254"/>
      <c r="AE10" s="254"/>
      <c r="AF10" s="254"/>
      <c r="AG10" s="242"/>
      <c r="AH10" s="243"/>
      <c r="AI10" s="243"/>
      <c r="AJ10" s="243"/>
      <c r="AK10" s="243"/>
      <c r="AL10" s="243"/>
      <c r="AM10" s="243"/>
      <c r="AN10" s="243"/>
      <c r="AO10" s="243"/>
    </row>
    <row r="11" spans="1:72" s="153" customFormat="1" ht="16.5" customHeight="1">
      <c r="A11" s="252" t="s">
        <v>18</v>
      </c>
      <c r="B11" s="253"/>
      <c r="C11" s="253"/>
      <c r="D11" s="253"/>
      <c r="E11" s="249" t="str">
        <f>IF(T11="","","금"&amp;NUMBERSTRING(T11,1)&amp;"원정")</f>
        <v/>
      </c>
      <c r="F11" s="250"/>
      <c r="G11" s="250"/>
      <c r="H11" s="250"/>
      <c r="I11" s="250"/>
      <c r="J11" s="250"/>
      <c r="K11" s="250"/>
      <c r="L11" s="250"/>
      <c r="M11" s="250"/>
      <c r="N11" s="250"/>
      <c r="O11" s="250"/>
      <c r="P11" s="250"/>
      <c r="Q11" s="250"/>
      <c r="R11" s="250"/>
      <c r="S11" s="250"/>
      <c r="T11" s="247"/>
      <c r="U11" s="247"/>
      <c r="V11" s="247"/>
      <c r="W11" s="247"/>
      <c r="X11" s="247"/>
      <c r="Y11" s="247"/>
      <c r="Z11" s="247"/>
      <c r="AA11" s="248"/>
      <c r="AB11" s="254" t="s">
        <v>19</v>
      </c>
      <c r="AC11" s="254"/>
      <c r="AD11" s="254"/>
      <c r="AE11" s="254"/>
      <c r="AF11" s="254"/>
      <c r="AG11" s="242"/>
      <c r="AH11" s="243"/>
      <c r="AI11" s="243"/>
      <c r="AJ11" s="243"/>
      <c r="AK11" s="243"/>
      <c r="AL11" s="243"/>
      <c r="AM11" s="243"/>
      <c r="AN11" s="243"/>
      <c r="AO11" s="243"/>
    </row>
    <row r="12" spans="1:72" s="153" customFormat="1" ht="16.5" customHeight="1">
      <c r="A12" s="252" t="s">
        <v>22</v>
      </c>
      <c r="B12" s="253"/>
      <c r="C12" s="253"/>
      <c r="D12" s="253"/>
      <c r="E12" s="249" t="str">
        <f>IF(T12="","","금"&amp;NUMBERSTRING(T12,1)&amp;"원정")</f>
        <v>금영원정</v>
      </c>
      <c r="F12" s="250"/>
      <c r="G12" s="250"/>
      <c r="H12" s="250"/>
      <c r="I12" s="250"/>
      <c r="J12" s="250"/>
      <c r="K12" s="250"/>
      <c r="L12" s="250"/>
      <c r="M12" s="250"/>
      <c r="N12" s="250"/>
      <c r="O12" s="250"/>
      <c r="P12" s="250"/>
      <c r="Q12" s="250"/>
      <c r="R12" s="250"/>
      <c r="S12" s="250"/>
      <c r="T12" s="267">
        <f>T9-T10-T11</f>
        <v>0</v>
      </c>
      <c r="U12" s="267"/>
      <c r="V12" s="267"/>
      <c r="W12" s="267"/>
      <c r="X12" s="267"/>
      <c r="Y12" s="267"/>
      <c r="Z12" s="267"/>
      <c r="AA12" s="268"/>
      <c r="AB12" s="254" t="s">
        <v>23</v>
      </c>
      <c r="AC12" s="254"/>
      <c r="AD12" s="254"/>
      <c r="AE12" s="254"/>
      <c r="AF12" s="254"/>
      <c r="AG12" s="242"/>
      <c r="AH12" s="243"/>
      <c r="AI12" s="243"/>
      <c r="AJ12" s="243"/>
      <c r="AK12" s="243"/>
      <c r="AL12" s="243"/>
      <c r="AM12" s="243"/>
      <c r="AN12" s="243"/>
      <c r="AO12" s="243"/>
    </row>
    <row r="13" spans="1:72" s="95" customFormat="1" ht="16.5" hidden="1" customHeight="1">
      <c r="A13" s="436" t="s">
        <v>611</v>
      </c>
      <c r="B13" s="278"/>
      <c r="C13" s="278"/>
      <c r="D13" s="278"/>
      <c r="E13" s="269" t="str">
        <f>IF(T13="","","금"&amp;NUMBERSTRING(T13,1)&amp;"원정")</f>
        <v/>
      </c>
      <c r="F13" s="270"/>
      <c r="G13" s="270"/>
      <c r="H13" s="270"/>
      <c r="I13" s="270"/>
      <c r="J13" s="270"/>
      <c r="K13" s="270"/>
      <c r="L13" s="270"/>
      <c r="M13" s="270"/>
      <c r="N13" s="270"/>
      <c r="O13" s="270"/>
      <c r="P13" s="270"/>
      <c r="Q13" s="270"/>
      <c r="R13" s="270"/>
      <c r="S13" s="270"/>
      <c r="T13" s="271"/>
      <c r="U13" s="271"/>
      <c r="V13" s="271"/>
      <c r="W13" s="271"/>
      <c r="X13" s="271"/>
      <c r="Y13" s="271"/>
      <c r="Z13" s="271"/>
      <c r="AA13" s="272"/>
      <c r="AB13" s="278" t="s">
        <v>613</v>
      </c>
      <c r="AC13" s="278"/>
      <c r="AD13" s="278"/>
      <c r="AE13" s="278"/>
      <c r="AF13" s="278"/>
      <c r="AG13" s="437" t="s">
        <v>747</v>
      </c>
      <c r="AH13" s="438"/>
      <c r="AI13" s="438"/>
      <c r="AJ13" s="261" t="s">
        <v>748</v>
      </c>
      <c r="AK13" s="261"/>
      <c r="AL13" s="261"/>
      <c r="AM13" s="261"/>
      <c r="AN13" s="260" t="s">
        <v>21</v>
      </c>
      <c r="AO13" s="260"/>
    </row>
    <row r="14" spans="1:72" s="95" customFormat="1" ht="16.5" customHeight="1">
      <c r="A14" s="275" t="s">
        <v>633</v>
      </c>
      <c r="B14" s="276"/>
      <c r="C14" s="276"/>
      <c r="D14" s="276"/>
      <c r="E14" s="245" t="str">
        <f>IF(AG12="","",AG12)</f>
        <v/>
      </c>
      <c r="F14" s="246"/>
      <c r="G14" s="246"/>
      <c r="H14" s="246"/>
      <c r="I14" s="246"/>
      <c r="J14" s="246"/>
      <c r="K14" s="246"/>
      <c r="L14" s="246"/>
      <c r="M14" s="251" t="s">
        <v>618</v>
      </c>
      <c r="N14" s="251"/>
      <c r="O14" s="251"/>
      <c r="P14" s="244"/>
      <c r="Q14" s="244"/>
      <c r="R14" s="244"/>
      <c r="S14" s="244"/>
      <c r="T14" s="244"/>
      <c r="U14" s="244"/>
      <c r="V14" s="244"/>
      <c r="W14" s="244"/>
      <c r="X14" s="251" t="s">
        <v>619</v>
      </c>
      <c r="Y14" s="251"/>
      <c r="Z14" s="251"/>
      <c r="AA14" s="251"/>
      <c r="AB14" s="251"/>
      <c r="AC14" s="251"/>
      <c r="AD14" s="251"/>
      <c r="AE14" s="251"/>
      <c r="AF14" s="251"/>
      <c r="AG14" s="251"/>
      <c r="AH14" s="251"/>
      <c r="AI14" s="251"/>
      <c r="AJ14" s="251"/>
      <c r="AK14" s="251"/>
      <c r="AL14" s="251"/>
      <c r="AM14" s="251"/>
      <c r="AN14" s="251"/>
      <c r="AO14" s="251"/>
    </row>
    <row r="15" spans="1:72" s="154" customFormat="1" ht="16.5" customHeight="1">
      <c r="A15" s="263" t="s">
        <v>756</v>
      </c>
      <c r="B15" s="263"/>
      <c r="C15" s="263"/>
      <c r="D15" s="263"/>
      <c r="E15" s="263"/>
      <c r="F15" s="263"/>
      <c r="G15" s="263"/>
      <c r="H15" s="263"/>
      <c r="I15" s="263"/>
      <c r="J15" s="263"/>
      <c r="K15" s="263"/>
      <c r="L15" s="263"/>
      <c r="M15" s="263"/>
      <c r="N15" s="263"/>
      <c r="O15" s="263"/>
      <c r="P15" s="263"/>
      <c r="Q15" s="263"/>
      <c r="R15" s="263"/>
      <c r="S15" s="263"/>
      <c r="T15" s="263"/>
      <c r="U15" s="263"/>
      <c r="V15" s="263"/>
      <c r="W15" s="263"/>
      <c r="X15" s="263"/>
      <c r="Y15" s="264" t="str">
        <f>E14</f>
        <v/>
      </c>
      <c r="Z15" s="264"/>
      <c r="AA15" s="264"/>
      <c r="AB15" s="264"/>
      <c r="AC15" s="264"/>
      <c r="AD15" s="264"/>
      <c r="AE15" s="264"/>
      <c r="AF15" s="263" t="s">
        <v>749</v>
      </c>
      <c r="AG15" s="263"/>
      <c r="AH15" s="263"/>
      <c r="AI15" s="263"/>
      <c r="AJ15" s="263"/>
      <c r="AK15" s="263"/>
      <c r="AL15" s="263"/>
      <c r="AM15" s="263"/>
      <c r="AN15" s="263"/>
      <c r="AO15" s="263"/>
    </row>
    <row r="16" spans="1:72" s="154" customFormat="1" ht="24" customHeight="1">
      <c r="A16" s="262" t="s">
        <v>628</v>
      </c>
      <c r="B16" s="262"/>
      <c r="C16" s="262"/>
      <c r="D16" s="262"/>
      <c r="E16" s="262"/>
      <c r="F16" s="262"/>
      <c r="G16" s="262"/>
      <c r="H16" s="262"/>
      <c r="I16" s="262"/>
      <c r="J16" s="262"/>
      <c r="K16" s="262"/>
      <c r="L16" s="262"/>
      <c r="M16" s="262"/>
      <c r="N16" s="262"/>
      <c r="O16" s="262"/>
      <c r="P16" s="262"/>
      <c r="Q16" s="262"/>
      <c r="R16" s="262"/>
      <c r="S16" s="262"/>
      <c r="T16" s="262"/>
      <c r="U16" s="262"/>
      <c r="V16" s="262"/>
      <c r="W16" s="262"/>
      <c r="X16" s="262"/>
      <c r="Y16" s="262"/>
      <c r="Z16" s="262"/>
      <c r="AA16" s="262"/>
      <c r="AB16" s="262"/>
      <c r="AC16" s="262"/>
      <c r="AD16" s="262"/>
      <c r="AE16" s="262"/>
      <c r="AF16" s="262"/>
      <c r="AG16" s="262"/>
      <c r="AH16" s="262"/>
      <c r="AI16" s="262"/>
      <c r="AJ16" s="262"/>
      <c r="AK16" s="262"/>
      <c r="AL16" s="262"/>
      <c r="AM16" s="262"/>
      <c r="AN16" s="262"/>
      <c r="AO16" s="262"/>
    </row>
    <row r="17" spans="1:41" s="154" customFormat="1" ht="16.5" customHeight="1">
      <c r="A17" s="262" t="s">
        <v>881</v>
      </c>
      <c r="B17" s="262"/>
      <c r="C17" s="262"/>
      <c r="D17" s="262"/>
      <c r="E17" s="262"/>
      <c r="F17" s="262"/>
      <c r="G17" s="262"/>
      <c r="H17" s="262"/>
      <c r="I17" s="262"/>
      <c r="J17" s="262"/>
      <c r="K17" s="262"/>
      <c r="L17" s="262"/>
      <c r="M17" s="262"/>
      <c r="N17" s="262"/>
      <c r="O17" s="262"/>
      <c r="P17" s="262"/>
      <c r="Q17" s="262"/>
      <c r="R17" s="262"/>
      <c r="S17" s="262"/>
      <c r="T17" s="262"/>
      <c r="U17" s="262"/>
      <c r="V17" s="262"/>
      <c r="W17" s="262"/>
      <c r="X17" s="262"/>
      <c r="Y17" s="262"/>
      <c r="Z17" s="262"/>
      <c r="AA17" s="262"/>
      <c r="AB17" s="262"/>
      <c r="AC17" s="262"/>
      <c r="AD17" s="262"/>
      <c r="AE17" s="262"/>
      <c r="AF17" s="262"/>
      <c r="AG17" s="262"/>
      <c r="AH17" s="262"/>
      <c r="AI17" s="262"/>
      <c r="AJ17" s="262"/>
      <c r="AK17" s="262"/>
      <c r="AL17" s="262"/>
      <c r="AM17" s="262"/>
      <c r="AN17" s="262"/>
      <c r="AO17" s="262"/>
    </row>
    <row r="18" spans="1:41" s="154" customFormat="1" ht="24" customHeight="1">
      <c r="A18" s="257" t="s">
        <v>629</v>
      </c>
      <c r="B18" s="257"/>
      <c r="C18" s="257"/>
      <c r="D18" s="257"/>
      <c r="E18" s="257"/>
      <c r="F18" s="257"/>
      <c r="G18" s="257"/>
      <c r="H18" s="257"/>
      <c r="I18" s="257"/>
      <c r="J18" s="257"/>
      <c r="K18" s="257"/>
      <c r="L18" s="257"/>
      <c r="M18" s="257"/>
      <c r="N18" s="257"/>
      <c r="O18" s="257"/>
      <c r="P18" s="257"/>
      <c r="Q18" s="257"/>
      <c r="R18" s="257"/>
      <c r="S18" s="257"/>
      <c r="T18" s="257"/>
      <c r="U18" s="257"/>
      <c r="V18" s="257"/>
      <c r="W18" s="257"/>
      <c r="X18" s="257"/>
      <c r="Y18" s="257"/>
      <c r="Z18" s="257"/>
      <c r="AA18" s="257"/>
      <c r="AB18" s="257"/>
      <c r="AC18" s="257"/>
      <c r="AD18" s="257"/>
      <c r="AE18" s="257"/>
      <c r="AF18" s="257"/>
      <c r="AG18" s="257"/>
      <c r="AH18" s="257"/>
      <c r="AI18" s="257"/>
      <c r="AJ18" s="257"/>
      <c r="AK18" s="257"/>
      <c r="AL18" s="257"/>
      <c r="AM18" s="257"/>
      <c r="AN18" s="257"/>
      <c r="AO18" s="257"/>
    </row>
    <row r="19" spans="1:41" s="154" customFormat="1" ht="24" customHeight="1">
      <c r="A19" s="257" t="s">
        <v>630</v>
      </c>
      <c r="B19" s="257"/>
      <c r="C19" s="257"/>
      <c r="D19" s="257"/>
      <c r="E19" s="257"/>
      <c r="F19" s="257"/>
      <c r="G19" s="257"/>
      <c r="H19" s="257"/>
      <c r="I19" s="257"/>
      <c r="J19" s="257"/>
      <c r="K19" s="257"/>
      <c r="L19" s="257"/>
      <c r="M19" s="257"/>
      <c r="N19" s="257"/>
      <c r="O19" s="257"/>
      <c r="P19" s="257"/>
      <c r="Q19" s="257"/>
      <c r="R19" s="257"/>
      <c r="S19" s="257"/>
      <c r="T19" s="257"/>
      <c r="U19" s="257"/>
      <c r="V19" s="257"/>
      <c r="W19" s="257"/>
      <c r="X19" s="257"/>
      <c r="Y19" s="257"/>
      <c r="Z19" s="257"/>
      <c r="AA19" s="257"/>
      <c r="AB19" s="257"/>
      <c r="AC19" s="257"/>
      <c r="AD19" s="257"/>
      <c r="AE19" s="257"/>
      <c r="AF19" s="257"/>
      <c r="AG19" s="257"/>
      <c r="AH19" s="257"/>
      <c r="AI19" s="257"/>
      <c r="AJ19" s="257"/>
      <c r="AK19" s="257"/>
      <c r="AL19" s="257"/>
      <c r="AM19" s="257"/>
      <c r="AN19" s="257"/>
      <c r="AO19" s="257"/>
    </row>
    <row r="20" spans="1:41" s="154" customFormat="1" ht="38.25" customHeight="1">
      <c r="A20" s="257" t="s">
        <v>949</v>
      </c>
      <c r="B20" s="257"/>
      <c r="C20" s="257"/>
      <c r="D20" s="257"/>
      <c r="E20" s="257"/>
      <c r="F20" s="257"/>
      <c r="G20" s="257"/>
      <c r="H20" s="257"/>
      <c r="I20" s="257"/>
      <c r="J20" s="257"/>
      <c r="K20" s="257"/>
      <c r="L20" s="257"/>
      <c r="M20" s="257"/>
      <c r="N20" s="257"/>
      <c r="O20" s="257"/>
      <c r="P20" s="257"/>
      <c r="Q20" s="257"/>
      <c r="R20" s="257"/>
      <c r="S20" s="257"/>
      <c r="T20" s="257"/>
      <c r="U20" s="257"/>
      <c r="V20" s="257"/>
      <c r="W20" s="257"/>
      <c r="X20" s="257"/>
      <c r="Y20" s="257"/>
      <c r="Z20" s="257"/>
      <c r="AA20" s="257"/>
      <c r="AB20" s="257"/>
      <c r="AC20" s="257"/>
      <c r="AD20" s="257"/>
      <c r="AE20" s="257"/>
      <c r="AF20" s="257"/>
      <c r="AG20" s="257"/>
      <c r="AH20" s="257"/>
      <c r="AI20" s="257"/>
      <c r="AJ20" s="257"/>
      <c r="AK20" s="257"/>
      <c r="AL20" s="257"/>
      <c r="AM20" s="257"/>
      <c r="AN20" s="257"/>
      <c r="AO20" s="257"/>
    </row>
    <row r="21" spans="1:41" s="95" customFormat="1" ht="37.5" customHeight="1">
      <c r="A21" s="258" t="s">
        <v>631</v>
      </c>
      <c r="B21" s="259"/>
      <c r="C21" s="259"/>
      <c r="D21" s="259"/>
      <c r="E21" s="259"/>
      <c r="F21" s="259"/>
      <c r="G21" s="259"/>
      <c r="H21" s="259"/>
      <c r="I21" s="259"/>
      <c r="J21" s="259"/>
      <c r="K21" s="259"/>
      <c r="L21" s="259"/>
      <c r="M21" s="259"/>
      <c r="N21" s="259"/>
      <c r="O21" s="259"/>
      <c r="P21" s="259"/>
      <c r="Q21" s="259"/>
      <c r="R21" s="259"/>
      <c r="S21" s="259"/>
      <c r="T21" s="259"/>
      <c r="U21" s="259"/>
      <c r="V21" s="259"/>
      <c r="W21" s="259"/>
      <c r="X21" s="259"/>
      <c r="Y21" s="259"/>
      <c r="Z21" s="259"/>
      <c r="AA21" s="259"/>
      <c r="AB21" s="259"/>
      <c r="AC21" s="259"/>
      <c r="AD21" s="259"/>
      <c r="AE21" s="259"/>
      <c r="AF21" s="259"/>
      <c r="AG21" s="259"/>
      <c r="AH21" s="259"/>
      <c r="AI21" s="259"/>
      <c r="AJ21" s="259"/>
      <c r="AK21" s="259"/>
      <c r="AL21" s="259"/>
      <c r="AM21" s="259"/>
      <c r="AN21" s="259"/>
      <c r="AO21" s="259"/>
    </row>
    <row r="22" spans="1:41" s="95" customFormat="1" ht="35.25" hidden="1" customHeight="1">
      <c r="A22" s="273" t="s">
        <v>25</v>
      </c>
      <c r="B22" s="273"/>
      <c r="C22" s="273"/>
      <c r="D22" s="273"/>
      <c r="E22" s="273"/>
      <c r="F22" s="273"/>
      <c r="G22" s="273"/>
      <c r="H22" s="273"/>
      <c r="I22" s="273"/>
      <c r="J22" s="273"/>
      <c r="K22" s="273"/>
      <c r="L22" s="273"/>
      <c r="M22" s="273"/>
      <c r="N22" s="273"/>
      <c r="O22" s="273"/>
      <c r="P22" s="273"/>
      <c r="Q22" s="273"/>
      <c r="R22" s="273"/>
      <c r="S22" s="273"/>
      <c r="T22" s="273"/>
      <c r="U22" s="273"/>
      <c r="V22" s="273"/>
      <c r="W22" s="273"/>
      <c r="X22" s="273"/>
      <c r="Y22" s="273"/>
      <c r="Z22" s="273"/>
      <c r="AA22" s="273"/>
      <c r="AB22" s="273"/>
      <c r="AC22" s="273"/>
      <c r="AD22" s="273"/>
      <c r="AE22" s="273"/>
      <c r="AF22" s="273"/>
      <c r="AG22" s="273"/>
      <c r="AH22" s="273"/>
      <c r="AI22" s="273"/>
      <c r="AJ22" s="273"/>
      <c r="AK22" s="273"/>
      <c r="AL22" s="273"/>
      <c r="AM22" s="273"/>
      <c r="AN22" s="273"/>
      <c r="AO22" s="273"/>
    </row>
    <row r="23" spans="1:41" s="95" customFormat="1">
      <c r="A23" s="274" t="s">
        <v>26</v>
      </c>
      <c r="B23" s="274"/>
      <c r="C23" s="274"/>
      <c r="D23" s="274"/>
      <c r="E23" s="277"/>
      <c r="F23" s="277"/>
      <c r="G23" s="277"/>
      <c r="H23" s="277"/>
      <c r="I23" s="277"/>
      <c r="J23" s="277"/>
      <c r="K23" s="277"/>
      <c r="L23" s="277"/>
      <c r="M23" s="277"/>
      <c r="N23" s="277"/>
      <c r="O23" s="277"/>
      <c r="P23" s="277"/>
      <c r="Q23" s="277"/>
      <c r="R23" s="277"/>
      <c r="S23" s="277"/>
      <c r="T23" s="277"/>
      <c r="U23" s="277"/>
      <c r="V23" s="277"/>
      <c r="W23" s="277"/>
      <c r="X23" s="277"/>
      <c r="Y23" s="277"/>
      <c r="Z23" s="277"/>
      <c r="AA23" s="277"/>
      <c r="AB23" s="277"/>
      <c r="AC23" s="277"/>
      <c r="AD23" s="277"/>
      <c r="AE23" s="277"/>
      <c r="AF23" s="277"/>
      <c r="AG23" s="277"/>
      <c r="AH23" s="277"/>
      <c r="AI23" s="277"/>
      <c r="AJ23" s="277"/>
      <c r="AK23" s="277"/>
      <c r="AL23" s="277"/>
      <c r="AM23" s="277"/>
      <c r="AN23" s="277"/>
      <c r="AO23" s="277"/>
    </row>
    <row r="24" spans="1:41" s="95" customFormat="1" ht="69" customHeight="1">
      <c r="A24" s="265" t="s">
        <v>905</v>
      </c>
      <c r="B24" s="266"/>
      <c r="C24" s="266"/>
      <c r="D24" s="266"/>
      <c r="E24" s="266"/>
      <c r="F24" s="266"/>
      <c r="G24" s="266"/>
      <c r="H24" s="266"/>
      <c r="I24" s="266"/>
      <c r="J24" s="266"/>
      <c r="K24" s="266"/>
      <c r="L24" s="266"/>
      <c r="M24" s="266"/>
      <c r="N24" s="266"/>
      <c r="O24" s="266"/>
      <c r="P24" s="266"/>
      <c r="Q24" s="266"/>
      <c r="R24" s="266"/>
      <c r="S24" s="266"/>
      <c r="T24" s="266"/>
      <c r="U24" s="266"/>
      <c r="V24" s="266"/>
      <c r="W24" s="266"/>
      <c r="X24" s="266"/>
      <c r="Y24" s="266"/>
      <c r="Z24" s="266"/>
      <c r="AA24" s="266"/>
      <c r="AB24" s="266"/>
      <c r="AC24" s="266"/>
      <c r="AD24" s="266"/>
      <c r="AE24" s="266"/>
      <c r="AF24" s="266"/>
      <c r="AG24" s="266"/>
      <c r="AH24" s="266"/>
      <c r="AI24" s="266"/>
      <c r="AJ24" s="266"/>
      <c r="AK24" s="266"/>
      <c r="AL24" s="266"/>
      <c r="AM24" s="266"/>
      <c r="AN24" s="266"/>
      <c r="AO24" s="266"/>
    </row>
    <row r="25" spans="1:41" s="95" customFormat="1">
      <c r="A25" s="317" t="s">
        <v>27</v>
      </c>
      <c r="B25" s="317"/>
      <c r="C25" s="317"/>
      <c r="D25" s="317"/>
      <c r="E25" s="317"/>
      <c r="F25" s="317"/>
      <c r="G25" s="317"/>
      <c r="H25" s="317"/>
      <c r="I25" s="317"/>
      <c r="J25" s="317"/>
      <c r="K25" s="317"/>
      <c r="L25" s="317"/>
      <c r="M25" s="317"/>
      <c r="N25" s="317"/>
      <c r="O25" s="317"/>
      <c r="P25" s="317"/>
      <c r="Q25" s="317"/>
      <c r="R25" s="317"/>
      <c r="S25" s="317"/>
      <c r="T25" s="317"/>
      <c r="U25" s="317"/>
      <c r="V25" s="317"/>
      <c r="W25" s="317"/>
      <c r="X25" s="317"/>
      <c r="Y25" s="317"/>
      <c r="Z25" s="317"/>
      <c r="AA25" s="317"/>
      <c r="AB25" s="317"/>
      <c r="AC25" s="317"/>
      <c r="AD25" s="317"/>
      <c r="AE25" s="317"/>
      <c r="AF25" s="317"/>
      <c r="AG25" s="318">
        <f>AG10</f>
        <v>0</v>
      </c>
      <c r="AH25" s="319"/>
      <c r="AI25" s="319"/>
      <c r="AJ25" s="319"/>
      <c r="AK25" s="319"/>
      <c r="AL25" s="319"/>
      <c r="AM25" s="319"/>
      <c r="AN25" s="319"/>
      <c r="AO25" s="319"/>
    </row>
    <row r="26" spans="1:41" s="95" customFormat="1">
      <c r="A26" s="330" t="s">
        <v>635</v>
      </c>
      <c r="B26" s="330"/>
      <c r="C26" s="330"/>
      <c r="D26" s="331"/>
      <c r="E26" s="334" t="s">
        <v>28</v>
      </c>
      <c r="F26" s="335"/>
      <c r="G26" s="335"/>
      <c r="H26" s="335"/>
      <c r="I26" s="335"/>
      <c r="J26" s="335"/>
      <c r="K26" s="336"/>
      <c r="L26" s="336"/>
      <c r="M26" s="336"/>
      <c r="N26" s="336"/>
      <c r="O26" s="336"/>
      <c r="P26" s="336"/>
      <c r="Q26" s="336"/>
      <c r="R26" s="336"/>
      <c r="S26" s="336"/>
      <c r="T26" s="336"/>
      <c r="U26" s="336"/>
      <c r="V26" s="336"/>
      <c r="W26" s="336"/>
      <c r="X26" s="336"/>
      <c r="Y26" s="336"/>
      <c r="Z26" s="336"/>
      <c r="AA26" s="336"/>
      <c r="AB26" s="336"/>
      <c r="AC26" s="336"/>
      <c r="AD26" s="336"/>
      <c r="AE26" s="336"/>
      <c r="AF26" s="336"/>
      <c r="AG26" s="336"/>
      <c r="AH26" s="336"/>
      <c r="AI26" s="336"/>
      <c r="AJ26" s="336"/>
      <c r="AK26" s="336"/>
      <c r="AL26" s="336"/>
      <c r="AM26" s="336"/>
      <c r="AN26" s="336"/>
      <c r="AO26" s="337"/>
    </row>
    <row r="27" spans="1:41" s="95" customFormat="1" ht="24" customHeight="1">
      <c r="A27" s="332"/>
      <c r="B27" s="332"/>
      <c r="C27" s="332"/>
      <c r="D27" s="333"/>
      <c r="E27" s="325" t="s">
        <v>29</v>
      </c>
      <c r="F27" s="325"/>
      <c r="G27" s="325"/>
      <c r="H27" s="325"/>
      <c r="I27" s="325"/>
      <c r="J27" s="325"/>
      <c r="K27" s="306"/>
      <c r="L27" s="306"/>
      <c r="M27" s="306"/>
      <c r="N27" s="306"/>
      <c r="O27" s="306"/>
      <c r="P27" s="306"/>
      <c r="Q27" s="306"/>
      <c r="R27" s="307" t="s">
        <v>30</v>
      </c>
      <c r="S27" s="307"/>
      <c r="T27" s="306"/>
      <c r="U27" s="306"/>
      <c r="V27" s="306"/>
      <c r="W27" s="306"/>
      <c r="X27" s="306"/>
      <c r="Y27" s="306"/>
      <c r="Z27" s="306"/>
      <c r="AA27" s="338" t="s">
        <v>31</v>
      </c>
      <c r="AB27" s="338"/>
      <c r="AC27" s="338"/>
      <c r="AD27" s="338"/>
      <c r="AE27" s="281"/>
      <c r="AF27" s="282"/>
      <c r="AG27" s="282"/>
      <c r="AH27" s="282"/>
      <c r="AI27" s="282"/>
      <c r="AJ27" s="282"/>
      <c r="AK27" s="282"/>
      <c r="AL27" s="282"/>
      <c r="AM27" s="282"/>
      <c r="AN27" s="282"/>
      <c r="AO27" s="145" t="s">
        <v>32</v>
      </c>
    </row>
    <row r="28" spans="1:41" s="95" customFormat="1" outlineLevel="1">
      <c r="A28" s="320" t="s">
        <v>637</v>
      </c>
      <c r="B28" s="320"/>
      <c r="C28" s="320"/>
      <c r="D28" s="321"/>
      <c r="E28" s="324" t="s">
        <v>33</v>
      </c>
      <c r="F28" s="324"/>
      <c r="G28" s="324"/>
      <c r="H28" s="324"/>
      <c r="I28" s="324"/>
      <c r="J28" s="324"/>
      <c r="K28" s="306"/>
      <c r="L28" s="306"/>
      <c r="M28" s="306"/>
      <c r="N28" s="306"/>
      <c r="O28" s="306"/>
      <c r="P28" s="306"/>
      <c r="Q28" s="306"/>
      <c r="R28" s="306"/>
      <c r="S28" s="306"/>
      <c r="T28" s="306"/>
      <c r="U28" s="306"/>
      <c r="V28" s="306"/>
      <c r="W28" s="306"/>
      <c r="X28" s="306"/>
      <c r="Y28" s="306"/>
      <c r="Z28" s="306"/>
      <c r="AA28" s="306"/>
      <c r="AB28" s="306"/>
      <c r="AC28" s="306"/>
      <c r="AD28" s="306"/>
      <c r="AE28" s="306"/>
      <c r="AF28" s="306"/>
      <c r="AG28" s="306"/>
      <c r="AH28" s="306"/>
      <c r="AI28" s="306"/>
      <c r="AJ28" s="306"/>
      <c r="AK28" s="306"/>
      <c r="AL28" s="306"/>
      <c r="AM28" s="306"/>
      <c r="AN28" s="306"/>
      <c r="AO28" s="281"/>
    </row>
    <row r="29" spans="1:41" s="95" customFormat="1" ht="16.5" customHeight="1" outlineLevel="1">
      <c r="A29" s="322"/>
      <c r="B29" s="322"/>
      <c r="C29" s="322"/>
      <c r="D29" s="323"/>
      <c r="E29" s="325" t="s">
        <v>29</v>
      </c>
      <c r="F29" s="325"/>
      <c r="G29" s="325"/>
      <c r="H29" s="325"/>
      <c r="I29" s="325"/>
      <c r="J29" s="325"/>
      <c r="K29" s="326"/>
      <c r="L29" s="326"/>
      <c r="M29" s="326"/>
      <c r="N29" s="326"/>
      <c r="O29" s="326"/>
      <c r="P29" s="326"/>
      <c r="Q29" s="326"/>
      <c r="R29" s="327" t="s">
        <v>30</v>
      </c>
      <c r="S29" s="327"/>
      <c r="T29" s="326"/>
      <c r="U29" s="326"/>
      <c r="V29" s="326"/>
      <c r="W29" s="326"/>
      <c r="X29" s="326"/>
      <c r="Y29" s="326"/>
      <c r="Z29" s="326"/>
      <c r="AA29" s="327" t="s">
        <v>34</v>
      </c>
      <c r="AB29" s="327"/>
      <c r="AC29" s="327"/>
      <c r="AD29" s="327"/>
      <c r="AE29" s="328"/>
      <c r="AF29" s="329"/>
      <c r="AG29" s="329"/>
      <c r="AH29" s="329"/>
      <c r="AI29" s="329"/>
      <c r="AJ29" s="329"/>
      <c r="AK29" s="329"/>
      <c r="AL29" s="329"/>
      <c r="AM29" s="329"/>
      <c r="AN29" s="329"/>
      <c r="AO29" s="145" t="s">
        <v>35</v>
      </c>
    </row>
    <row r="30" spans="1:41" s="95" customFormat="1" ht="16.5" customHeight="1">
      <c r="A30" s="330" t="s">
        <v>636</v>
      </c>
      <c r="B30" s="330"/>
      <c r="C30" s="330"/>
      <c r="D30" s="331"/>
      <c r="E30" s="334" t="s">
        <v>28</v>
      </c>
      <c r="F30" s="335"/>
      <c r="G30" s="335"/>
      <c r="H30" s="335"/>
      <c r="I30" s="335"/>
      <c r="J30" s="335"/>
      <c r="K30" s="336"/>
      <c r="L30" s="336"/>
      <c r="M30" s="336"/>
      <c r="N30" s="336"/>
      <c r="O30" s="336"/>
      <c r="P30" s="336"/>
      <c r="Q30" s="336"/>
      <c r="R30" s="336"/>
      <c r="S30" s="336"/>
      <c r="T30" s="336"/>
      <c r="U30" s="336"/>
      <c r="V30" s="336"/>
      <c r="W30" s="336"/>
      <c r="X30" s="336"/>
      <c r="Y30" s="336"/>
      <c r="Z30" s="336"/>
      <c r="AA30" s="336"/>
      <c r="AB30" s="336"/>
      <c r="AC30" s="336"/>
      <c r="AD30" s="336"/>
      <c r="AE30" s="336"/>
      <c r="AF30" s="336"/>
      <c r="AG30" s="336"/>
      <c r="AH30" s="336"/>
      <c r="AI30" s="336"/>
      <c r="AJ30" s="336"/>
      <c r="AK30" s="336"/>
      <c r="AL30" s="336"/>
      <c r="AM30" s="336"/>
      <c r="AN30" s="336"/>
      <c r="AO30" s="337"/>
    </row>
    <row r="31" spans="1:41" s="95" customFormat="1" ht="24" customHeight="1">
      <c r="A31" s="332"/>
      <c r="B31" s="332"/>
      <c r="C31" s="332"/>
      <c r="D31" s="333"/>
      <c r="E31" s="325" t="s">
        <v>29</v>
      </c>
      <c r="F31" s="325"/>
      <c r="G31" s="325"/>
      <c r="H31" s="325"/>
      <c r="I31" s="325"/>
      <c r="J31" s="325"/>
      <c r="K31" s="306"/>
      <c r="L31" s="306"/>
      <c r="M31" s="306"/>
      <c r="N31" s="306"/>
      <c r="O31" s="306"/>
      <c r="P31" s="306"/>
      <c r="Q31" s="306"/>
      <c r="R31" s="307" t="s">
        <v>30</v>
      </c>
      <c r="S31" s="307"/>
      <c r="T31" s="306"/>
      <c r="U31" s="306"/>
      <c r="V31" s="306"/>
      <c r="W31" s="306"/>
      <c r="X31" s="306"/>
      <c r="Y31" s="306"/>
      <c r="Z31" s="306"/>
      <c r="AA31" s="338" t="s">
        <v>31</v>
      </c>
      <c r="AB31" s="338"/>
      <c r="AC31" s="338"/>
      <c r="AD31" s="338"/>
      <c r="AE31" s="281"/>
      <c r="AF31" s="282"/>
      <c r="AG31" s="282"/>
      <c r="AH31" s="282"/>
      <c r="AI31" s="282"/>
      <c r="AJ31" s="282"/>
      <c r="AK31" s="282"/>
      <c r="AL31" s="282"/>
      <c r="AM31" s="282"/>
      <c r="AN31" s="282"/>
      <c r="AO31" s="145" t="s">
        <v>35</v>
      </c>
    </row>
    <row r="32" spans="1:41" s="95" customFormat="1" outlineLevel="1">
      <c r="A32" s="320" t="s">
        <v>639</v>
      </c>
      <c r="B32" s="320"/>
      <c r="C32" s="320"/>
      <c r="D32" s="321"/>
      <c r="E32" s="340" t="s">
        <v>33</v>
      </c>
      <c r="F32" s="340"/>
      <c r="G32" s="340"/>
      <c r="H32" s="340"/>
      <c r="I32" s="340"/>
      <c r="J32" s="340"/>
      <c r="K32" s="306"/>
      <c r="L32" s="306"/>
      <c r="M32" s="306"/>
      <c r="N32" s="306"/>
      <c r="O32" s="306"/>
      <c r="P32" s="306"/>
      <c r="Q32" s="306"/>
      <c r="R32" s="306"/>
      <c r="S32" s="306"/>
      <c r="T32" s="306"/>
      <c r="U32" s="306"/>
      <c r="V32" s="306"/>
      <c r="W32" s="306"/>
      <c r="X32" s="306"/>
      <c r="Y32" s="306"/>
      <c r="Z32" s="306"/>
      <c r="AA32" s="306"/>
      <c r="AB32" s="306"/>
      <c r="AC32" s="306"/>
      <c r="AD32" s="306"/>
      <c r="AE32" s="306"/>
      <c r="AF32" s="306"/>
      <c r="AG32" s="306"/>
      <c r="AH32" s="306"/>
      <c r="AI32" s="306"/>
      <c r="AJ32" s="306"/>
      <c r="AK32" s="306"/>
      <c r="AL32" s="306"/>
      <c r="AM32" s="306"/>
      <c r="AN32" s="306"/>
      <c r="AO32" s="281"/>
    </row>
    <row r="33" spans="1:41" s="95" customFormat="1" outlineLevel="1">
      <c r="A33" s="322"/>
      <c r="B33" s="322"/>
      <c r="C33" s="322"/>
      <c r="D33" s="323"/>
      <c r="E33" s="325" t="s">
        <v>36</v>
      </c>
      <c r="F33" s="325"/>
      <c r="G33" s="325"/>
      <c r="H33" s="325"/>
      <c r="I33" s="325"/>
      <c r="J33" s="325"/>
      <c r="K33" s="326"/>
      <c r="L33" s="326"/>
      <c r="M33" s="326"/>
      <c r="N33" s="326"/>
      <c r="O33" s="326"/>
      <c r="P33" s="326"/>
      <c r="Q33" s="326"/>
      <c r="R33" s="327" t="s">
        <v>30</v>
      </c>
      <c r="S33" s="327"/>
      <c r="T33" s="326"/>
      <c r="U33" s="326"/>
      <c r="V33" s="326"/>
      <c r="W33" s="326"/>
      <c r="X33" s="326"/>
      <c r="Y33" s="326"/>
      <c r="Z33" s="326"/>
      <c r="AA33" s="327" t="s">
        <v>34</v>
      </c>
      <c r="AB33" s="327"/>
      <c r="AC33" s="327"/>
      <c r="AD33" s="327"/>
      <c r="AE33" s="328"/>
      <c r="AF33" s="329"/>
      <c r="AG33" s="329"/>
      <c r="AH33" s="329"/>
      <c r="AI33" s="329"/>
      <c r="AJ33" s="329"/>
      <c r="AK33" s="329"/>
      <c r="AL33" s="329"/>
      <c r="AM33" s="329"/>
      <c r="AN33" s="329"/>
      <c r="AO33" s="145" t="s">
        <v>35</v>
      </c>
    </row>
    <row r="34" spans="1:41" s="95" customFormat="1" ht="16.350000000000001" customHeight="1">
      <c r="A34" s="360" t="s">
        <v>37</v>
      </c>
      <c r="B34" s="347"/>
      <c r="C34" s="347"/>
      <c r="D34" s="347"/>
      <c r="E34" s="361" t="s">
        <v>38</v>
      </c>
      <c r="F34" s="352"/>
      <c r="G34" s="352"/>
      <c r="H34" s="352"/>
      <c r="I34" s="352"/>
      <c r="J34" s="352"/>
      <c r="K34" s="336" t="str">
        <f>[2]중개사무소정보!$C$6</f>
        <v>강원도 원주시 흥양로51번길 22-1, 상가동 104호(태장동, 태장주공아파트1단지)</v>
      </c>
      <c r="L34" s="336"/>
      <c r="M34" s="336"/>
      <c r="N34" s="336"/>
      <c r="O34" s="336"/>
      <c r="P34" s="336"/>
      <c r="Q34" s="336"/>
      <c r="R34" s="336"/>
      <c r="S34" s="336"/>
      <c r="T34" s="336"/>
      <c r="U34" s="336"/>
      <c r="V34" s="336"/>
      <c r="W34" s="336"/>
      <c r="X34" s="336"/>
      <c r="Y34" s="336"/>
      <c r="Z34" s="336"/>
      <c r="AA34" s="336"/>
      <c r="AB34" s="336"/>
      <c r="AC34" s="336"/>
      <c r="AD34" s="336"/>
      <c r="AE34" s="336"/>
      <c r="AF34" s="336"/>
      <c r="AG34" s="336"/>
      <c r="AH34" s="336"/>
      <c r="AI34" s="336"/>
      <c r="AJ34" s="336"/>
      <c r="AK34" s="336"/>
      <c r="AL34" s="336"/>
      <c r="AM34" s="336"/>
      <c r="AN34" s="336"/>
      <c r="AO34" s="337"/>
    </row>
    <row r="35" spans="1:41" s="95" customFormat="1" ht="16.350000000000001" customHeight="1">
      <c r="A35" s="348"/>
      <c r="B35" s="349"/>
      <c r="C35" s="349"/>
      <c r="D35" s="349"/>
      <c r="E35" s="340" t="s">
        <v>39</v>
      </c>
      <c r="F35" s="340"/>
      <c r="G35" s="340"/>
      <c r="H35" s="340"/>
      <c r="I35" s="340"/>
      <c r="J35" s="340"/>
      <c r="K35" s="306" t="str">
        <f>[2]중개사무소정보!$C$5</f>
        <v>원주랜드공인중개사사무소</v>
      </c>
      <c r="L35" s="306"/>
      <c r="M35" s="306"/>
      <c r="N35" s="306"/>
      <c r="O35" s="306"/>
      <c r="P35" s="306"/>
      <c r="Q35" s="306"/>
      <c r="R35" s="306"/>
      <c r="S35" s="306"/>
      <c r="T35" s="306"/>
      <c r="U35" s="306"/>
      <c r="V35" s="306"/>
      <c r="W35" s="306"/>
      <c r="X35" s="306"/>
      <c r="Y35" s="306"/>
      <c r="Z35" s="306"/>
      <c r="AA35" s="338" t="s">
        <v>40</v>
      </c>
      <c r="AB35" s="338"/>
      <c r="AC35" s="338"/>
      <c r="AD35" s="338"/>
      <c r="AE35" s="354" t="str">
        <f>[2]중개사무소정보!$C$2</f>
        <v>이용훈</v>
      </c>
      <c r="AF35" s="355"/>
      <c r="AG35" s="355"/>
      <c r="AH35" s="355"/>
      <c r="AI35" s="355"/>
      <c r="AJ35" s="355"/>
      <c r="AK35" s="355"/>
      <c r="AL35" s="355"/>
      <c r="AM35" s="355"/>
      <c r="AN35" s="355"/>
      <c r="AO35" s="358" t="s">
        <v>41</v>
      </c>
    </row>
    <row r="36" spans="1:41" s="95" customFormat="1" ht="16.350000000000001" customHeight="1">
      <c r="A36" s="350"/>
      <c r="B36" s="351"/>
      <c r="C36" s="351"/>
      <c r="D36" s="351"/>
      <c r="E36" s="339" t="s">
        <v>42</v>
      </c>
      <c r="F36" s="339"/>
      <c r="G36" s="339"/>
      <c r="H36" s="339"/>
      <c r="I36" s="339"/>
      <c r="J36" s="339"/>
      <c r="K36" s="326" t="str">
        <f>[2]중개사무소정보!$C$3</f>
        <v>42130-2015-00085</v>
      </c>
      <c r="L36" s="326"/>
      <c r="M36" s="326"/>
      <c r="N36" s="326"/>
      <c r="O36" s="326"/>
      <c r="P36" s="326"/>
      <c r="Q36" s="326"/>
      <c r="R36" s="327" t="s">
        <v>30</v>
      </c>
      <c r="S36" s="327"/>
      <c r="T36" s="326" t="str">
        <f>[2]중개사무소정보!$C$4</f>
        <v>033-733-6114</v>
      </c>
      <c r="U36" s="326"/>
      <c r="V36" s="326"/>
      <c r="W36" s="326"/>
      <c r="X36" s="326"/>
      <c r="Y36" s="326"/>
      <c r="Z36" s="326"/>
      <c r="AA36" s="353"/>
      <c r="AB36" s="353"/>
      <c r="AC36" s="353"/>
      <c r="AD36" s="353"/>
      <c r="AE36" s="356"/>
      <c r="AF36" s="357"/>
      <c r="AG36" s="357"/>
      <c r="AH36" s="357"/>
      <c r="AI36" s="357"/>
      <c r="AJ36" s="357"/>
      <c r="AK36" s="357"/>
      <c r="AL36" s="357"/>
      <c r="AM36" s="357"/>
      <c r="AN36" s="357"/>
      <c r="AO36" s="359"/>
    </row>
    <row r="37" spans="1:41" s="95" customFormat="1" ht="16.350000000000001" customHeight="1" outlineLevel="1">
      <c r="A37" s="346" t="s">
        <v>43</v>
      </c>
      <c r="B37" s="347"/>
      <c r="C37" s="347"/>
      <c r="D37" s="347"/>
      <c r="E37" s="352" t="s">
        <v>44</v>
      </c>
      <c r="F37" s="352"/>
      <c r="G37" s="352"/>
      <c r="H37" s="352"/>
      <c r="I37" s="352"/>
      <c r="J37" s="352"/>
      <c r="K37" s="336" t="str">
        <f>IFERROR(VLOOKUP(K39,[3]!공동중개사무소,3,0),"")</f>
        <v/>
      </c>
      <c r="L37" s="336"/>
      <c r="M37" s="336"/>
      <c r="N37" s="336"/>
      <c r="O37" s="336"/>
      <c r="P37" s="336"/>
      <c r="Q37" s="336"/>
      <c r="R37" s="336"/>
      <c r="S37" s="336"/>
      <c r="T37" s="336"/>
      <c r="U37" s="336"/>
      <c r="V37" s="336"/>
      <c r="W37" s="336"/>
      <c r="X37" s="336"/>
      <c r="Y37" s="336"/>
      <c r="Z37" s="336"/>
      <c r="AA37" s="336"/>
      <c r="AB37" s="336"/>
      <c r="AC37" s="336"/>
      <c r="AD37" s="336"/>
      <c r="AE37" s="336"/>
      <c r="AF37" s="336"/>
      <c r="AG37" s="336"/>
      <c r="AH37" s="336"/>
      <c r="AI37" s="336"/>
      <c r="AJ37" s="336"/>
      <c r="AK37" s="336"/>
      <c r="AL37" s="336"/>
      <c r="AM37" s="336"/>
      <c r="AN37" s="336"/>
      <c r="AO37" s="337"/>
    </row>
    <row r="38" spans="1:41" s="95" customFormat="1" ht="16.350000000000001" customHeight="1" outlineLevel="1">
      <c r="A38" s="348"/>
      <c r="B38" s="349"/>
      <c r="C38" s="349"/>
      <c r="D38" s="349"/>
      <c r="E38" s="340" t="s">
        <v>45</v>
      </c>
      <c r="F38" s="340"/>
      <c r="G38" s="340"/>
      <c r="H38" s="340"/>
      <c r="I38" s="340"/>
      <c r="J38" s="340"/>
      <c r="K38" s="306" t="str">
        <f>IFERROR(VLOOKUP(K39,[3]!공동중개사무소,2,0),"")</f>
        <v/>
      </c>
      <c r="L38" s="306"/>
      <c r="M38" s="306"/>
      <c r="N38" s="306"/>
      <c r="O38" s="306"/>
      <c r="P38" s="306"/>
      <c r="Q38" s="306"/>
      <c r="R38" s="306"/>
      <c r="S38" s="306"/>
      <c r="T38" s="306"/>
      <c r="U38" s="306"/>
      <c r="V38" s="306"/>
      <c r="W38" s="306"/>
      <c r="X38" s="306"/>
      <c r="Y38" s="306"/>
      <c r="Z38" s="306"/>
      <c r="AA38" s="338" t="s">
        <v>40</v>
      </c>
      <c r="AB38" s="338"/>
      <c r="AC38" s="338"/>
      <c r="AD38" s="338"/>
      <c r="AE38" s="354" t="str">
        <f>IFERROR(VLOOKUP(K39,[3]!공동중개사무소,4,0),"")</f>
        <v/>
      </c>
      <c r="AF38" s="355"/>
      <c r="AG38" s="355"/>
      <c r="AH38" s="355"/>
      <c r="AI38" s="355"/>
      <c r="AJ38" s="355"/>
      <c r="AK38" s="355"/>
      <c r="AL38" s="355"/>
      <c r="AM38" s="355"/>
      <c r="AN38" s="355"/>
      <c r="AO38" s="358" t="s">
        <v>41</v>
      </c>
    </row>
    <row r="39" spans="1:41" s="95" customFormat="1" ht="16.350000000000001" customHeight="1" outlineLevel="1">
      <c r="A39" s="350"/>
      <c r="B39" s="351"/>
      <c r="C39" s="351"/>
      <c r="D39" s="351"/>
      <c r="E39" s="341" t="s">
        <v>42</v>
      </c>
      <c r="F39" s="342"/>
      <c r="G39" s="342"/>
      <c r="H39" s="342"/>
      <c r="I39" s="342"/>
      <c r="J39" s="342"/>
      <c r="K39" s="326"/>
      <c r="L39" s="326"/>
      <c r="M39" s="326"/>
      <c r="N39" s="326"/>
      <c r="O39" s="326"/>
      <c r="P39" s="326"/>
      <c r="Q39" s="326"/>
      <c r="R39" s="327" t="s">
        <v>46</v>
      </c>
      <c r="S39" s="327"/>
      <c r="T39" s="343" t="str">
        <f>IFERROR(VLOOKUP(K39,[3]!공동중개사무소,5,0),"")</f>
        <v/>
      </c>
      <c r="U39" s="326"/>
      <c r="V39" s="326"/>
      <c r="W39" s="326"/>
      <c r="X39" s="326"/>
      <c r="Y39" s="326"/>
      <c r="Z39" s="326"/>
      <c r="AA39" s="353"/>
      <c r="AB39" s="353"/>
      <c r="AC39" s="353"/>
      <c r="AD39" s="353"/>
      <c r="AE39" s="356"/>
      <c r="AF39" s="357"/>
      <c r="AG39" s="357"/>
      <c r="AH39" s="357"/>
      <c r="AI39" s="357"/>
      <c r="AJ39" s="357"/>
      <c r="AK39" s="357"/>
      <c r="AL39" s="357"/>
      <c r="AM39" s="357"/>
      <c r="AN39" s="357"/>
      <c r="AO39" s="359"/>
    </row>
    <row r="40" spans="1:41" s="95" customFormat="1" ht="18" customHeight="1">
      <c r="A40" s="420"/>
      <c r="B40" s="420"/>
      <c r="C40" s="420"/>
      <c r="D40" s="420"/>
      <c r="E40" s="420"/>
      <c r="F40" s="420"/>
      <c r="G40" s="420"/>
      <c r="H40" s="420"/>
      <c r="I40" s="420"/>
      <c r="J40" s="420"/>
      <c r="K40" s="420"/>
      <c r="L40" s="420"/>
      <c r="M40" s="420"/>
      <c r="N40" s="420"/>
      <c r="O40" s="420"/>
      <c r="P40" s="420"/>
      <c r="Q40" s="420"/>
      <c r="R40" s="420"/>
      <c r="S40" s="420"/>
      <c r="T40" s="420"/>
      <c r="U40" s="420"/>
      <c r="V40" s="420"/>
      <c r="W40" s="420"/>
      <c r="X40" s="420"/>
      <c r="Y40" s="420"/>
      <c r="Z40" s="420"/>
      <c r="AA40" s="420"/>
      <c r="AB40" s="420"/>
      <c r="AC40" s="420"/>
      <c r="AD40" s="420"/>
      <c r="AE40" s="420"/>
      <c r="AF40" s="420"/>
      <c r="AG40" s="420"/>
      <c r="AH40" s="420"/>
      <c r="AI40" s="420"/>
      <c r="AJ40" s="420"/>
      <c r="AK40" s="420"/>
      <c r="AL40" s="420"/>
      <c r="AM40" s="420"/>
      <c r="AN40" s="420"/>
      <c r="AO40" s="420"/>
    </row>
    <row r="41" spans="1:41" s="95" customFormat="1" ht="37.5" customHeight="1">
      <c r="A41" s="344" t="str">
        <f>"별지-"&amp;J1&amp;" "&amp;U1&amp;" "&amp;X1</f>
        <v>별지-아파트 전세 계약서</v>
      </c>
      <c r="B41" s="344"/>
      <c r="C41" s="344"/>
      <c r="D41" s="344"/>
      <c r="E41" s="344"/>
      <c r="F41" s="344"/>
      <c r="G41" s="344"/>
      <c r="H41" s="344"/>
      <c r="I41" s="344"/>
      <c r="J41" s="344"/>
      <c r="K41" s="344"/>
      <c r="L41" s="344"/>
      <c r="M41" s="344"/>
      <c r="N41" s="344"/>
      <c r="O41" s="344"/>
      <c r="P41" s="344"/>
      <c r="Q41" s="344"/>
      <c r="R41" s="344"/>
      <c r="S41" s="344"/>
      <c r="T41" s="344"/>
      <c r="U41" s="344"/>
      <c r="V41" s="344"/>
      <c r="W41" s="344"/>
      <c r="X41" s="344"/>
      <c r="Y41" s="344"/>
      <c r="Z41" s="344"/>
      <c r="AA41" s="344"/>
      <c r="AB41" s="344"/>
      <c r="AC41" s="344"/>
      <c r="AD41" s="344"/>
      <c r="AE41" s="344"/>
      <c r="AF41" s="344"/>
      <c r="AG41" s="344"/>
      <c r="AH41" s="344"/>
      <c r="AI41" s="344"/>
      <c r="AJ41" s="344"/>
      <c r="AK41" s="344"/>
      <c r="AL41" s="344"/>
      <c r="AM41" s="344"/>
      <c r="AN41" s="344"/>
      <c r="AO41" s="344"/>
    </row>
    <row r="42" spans="1:41" s="95" customFormat="1" ht="15" customHeight="1">
      <c r="A42" s="345"/>
      <c r="B42" s="345"/>
      <c r="C42" s="345"/>
      <c r="D42" s="345"/>
      <c r="E42" s="345"/>
      <c r="F42" s="345"/>
      <c r="G42" s="345"/>
      <c r="H42" s="345"/>
      <c r="I42" s="345"/>
      <c r="J42" s="345"/>
      <c r="K42" s="345"/>
      <c r="L42" s="345"/>
      <c r="M42" s="345"/>
      <c r="N42" s="345"/>
      <c r="O42" s="345"/>
      <c r="P42" s="345"/>
      <c r="Q42" s="345"/>
      <c r="R42" s="345"/>
      <c r="S42" s="345"/>
      <c r="T42" s="345"/>
      <c r="U42" s="345"/>
      <c r="V42" s="345"/>
      <c r="W42" s="345"/>
      <c r="X42" s="345"/>
      <c r="Y42" s="345"/>
      <c r="Z42" s="345"/>
      <c r="AA42" s="345"/>
      <c r="AB42" s="345"/>
      <c r="AC42" s="345"/>
      <c r="AD42" s="345"/>
      <c r="AE42" s="345"/>
      <c r="AF42" s="345"/>
      <c r="AG42" s="345"/>
      <c r="AH42" s="345"/>
      <c r="AI42" s="345"/>
      <c r="AJ42" s="345"/>
      <c r="AK42" s="345"/>
      <c r="AL42" s="345"/>
      <c r="AM42" s="345"/>
      <c r="AN42" s="345"/>
      <c r="AO42" s="345"/>
    </row>
    <row r="43" spans="1:41" s="95" customFormat="1">
      <c r="A43" s="368" t="s">
        <v>47</v>
      </c>
      <c r="B43" s="368"/>
      <c r="C43" s="368"/>
      <c r="D43" s="368"/>
      <c r="E43" s="368"/>
      <c r="F43" s="368"/>
      <c r="G43" s="368"/>
      <c r="H43" s="368"/>
      <c r="I43" s="368"/>
      <c r="J43" s="368"/>
      <c r="K43" s="421"/>
      <c r="L43" s="421"/>
      <c r="M43" s="421"/>
      <c r="N43" s="421"/>
      <c r="O43" s="421"/>
      <c r="P43" s="421"/>
      <c r="Q43" s="421"/>
      <c r="R43" s="421"/>
      <c r="S43" s="421"/>
      <c r="T43" s="421"/>
      <c r="U43" s="421"/>
      <c r="V43" s="421"/>
      <c r="W43" s="421"/>
      <c r="X43" s="421"/>
      <c r="Y43" s="421"/>
      <c r="Z43" s="421"/>
      <c r="AA43" s="421"/>
      <c r="AB43" s="421"/>
      <c r="AC43" s="421"/>
      <c r="AD43" s="421"/>
      <c r="AE43" s="421"/>
      <c r="AF43" s="421"/>
      <c r="AG43" s="421"/>
      <c r="AH43" s="421"/>
      <c r="AI43" s="421"/>
      <c r="AJ43" s="421"/>
      <c r="AK43" s="421"/>
      <c r="AL43" s="421"/>
      <c r="AM43" s="421"/>
      <c r="AN43" s="421"/>
      <c r="AO43" s="421"/>
    </row>
    <row r="44" spans="1:41" s="95" customFormat="1" ht="16.5" customHeight="1">
      <c r="A44" s="369" t="s">
        <v>48</v>
      </c>
      <c r="B44" s="370"/>
      <c r="C44" s="370"/>
      <c r="D44" s="370"/>
      <c r="E44" s="376" t="str">
        <f>계약서!E3&amp;" "&amp;계약서!AH3&amp;IF(계약서!AH3="","","동")&amp;" "&amp;계약서!AL3&amp;IF(계약서!AL3="","","호")</f>
        <v xml:space="preserve">  </v>
      </c>
      <c r="F44" s="377"/>
      <c r="G44" s="377"/>
      <c r="H44" s="377"/>
      <c r="I44" s="377"/>
      <c r="J44" s="377"/>
      <c r="K44" s="377"/>
      <c r="L44" s="377"/>
      <c r="M44" s="377"/>
      <c r="N44" s="377"/>
      <c r="O44" s="377"/>
      <c r="P44" s="377"/>
      <c r="Q44" s="377"/>
      <c r="R44" s="377"/>
      <c r="S44" s="377"/>
      <c r="T44" s="377"/>
      <c r="U44" s="377"/>
      <c r="V44" s="377"/>
      <c r="W44" s="377"/>
      <c r="X44" s="377"/>
      <c r="Y44" s="377"/>
      <c r="Z44" s="377"/>
      <c r="AA44" s="377"/>
      <c r="AB44" s="377"/>
      <c r="AC44" s="377"/>
      <c r="AD44" s="377"/>
      <c r="AE44" s="377"/>
      <c r="AF44" s="377"/>
      <c r="AG44" s="377"/>
      <c r="AH44" s="377"/>
      <c r="AI44" s="377"/>
      <c r="AJ44" s="377"/>
      <c r="AK44" s="377"/>
      <c r="AL44" s="377"/>
      <c r="AM44" s="377"/>
      <c r="AN44" s="377"/>
      <c r="AO44" s="377"/>
    </row>
    <row r="45" spans="1:41" s="95" customFormat="1" ht="16.5" customHeight="1">
      <c r="A45" s="305" t="s">
        <v>50</v>
      </c>
      <c r="B45" s="288"/>
      <c r="C45" s="288"/>
      <c r="D45" s="288"/>
      <c r="E45" s="372" t="str">
        <f>E4</f>
        <v>대</v>
      </c>
      <c r="F45" s="310"/>
      <c r="G45" s="310"/>
      <c r="H45" s="310"/>
      <c r="I45" s="310"/>
      <c r="J45" s="310"/>
      <c r="K45" s="310"/>
      <c r="L45" s="310"/>
      <c r="M45" s="378" t="s">
        <v>51</v>
      </c>
      <c r="N45" s="379"/>
      <c r="O45" s="379"/>
      <c r="P45" s="380"/>
      <c r="Q45" s="381">
        <f>Q4</f>
        <v>0</v>
      </c>
      <c r="R45" s="382"/>
      <c r="S45" s="382"/>
      <c r="T45" s="382"/>
      <c r="U45" s="382"/>
      <c r="V45" s="382"/>
      <c r="W45" s="383" t="s">
        <v>52</v>
      </c>
      <c r="X45" s="384"/>
      <c r="Y45" s="385">
        <f>Y4</f>
        <v>0</v>
      </c>
      <c r="Z45" s="385"/>
      <c r="AA45" s="385"/>
      <c r="AB45" s="385"/>
      <c r="AC45" s="385"/>
      <c r="AD45" s="386"/>
      <c r="AE45" s="362" t="s">
        <v>53</v>
      </c>
      <c r="AF45" s="363"/>
      <c r="AG45" s="363"/>
      <c r="AH45" s="364" t="str">
        <f>AH4</f>
        <v/>
      </c>
      <c r="AI45" s="365"/>
      <c r="AJ45" s="365"/>
      <c r="AK45" s="365"/>
      <c r="AL45" s="365"/>
      <c r="AM45" s="365"/>
      <c r="AN45" s="365"/>
      <c r="AO45" s="155" t="s">
        <v>692</v>
      </c>
    </row>
    <row r="46" spans="1:41" s="95" customFormat="1" ht="16.5" customHeight="1">
      <c r="A46" s="287" t="s">
        <v>907</v>
      </c>
      <c r="B46" s="371"/>
      <c r="C46" s="371"/>
      <c r="D46" s="371"/>
      <c r="E46" s="372" t="str">
        <f>E5</f>
        <v>철근콘크리트구조</v>
      </c>
      <c r="F46" s="310"/>
      <c r="G46" s="310"/>
      <c r="H46" s="310"/>
      <c r="I46" s="310"/>
      <c r="J46" s="310"/>
      <c r="K46" s="310"/>
      <c r="L46" s="373"/>
      <c r="M46" s="374" t="s">
        <v>2</v>
      </c>
      <c r="N46" s="375"/>
      <c r="O46" s="375"/>
      <c r="P46" s="375"/>
      <c r="Q46" s="372" t="str">
        <f>Q5</f>
        <v>아파트</v>
      </c>
      <c r="R46" s="310"/>
      <c r="S46" s="310"/>
      <c r="T46" s="310"/>
      <c r="U46" s="310"/>
      <c r="V46" s="310"/>
      <c r="W46" s="310"/>
      <c r="X46" s="310"/>
      <c r="Y46" s="310"/>
      <c r="Z46" s="81"/>
      <c r="AA46" s="81"/>
      <c r="AB46" s="81"/>
      <c r="AC46" s="81"/>
      <c r="AD46" s="82"/>
      <c r="AE46" s="362" t="s">
        <v>49</v>
      </c>
      <c r="AF46" s="363"/>
      <c r="AG46" s="363"/>
      <c r="AH46" s="366">
        <f>AH5</f>
        <v>0</v>
      </c>
      <c r="AI46" s="367"/>
      <c r="AJ46" s="367"/>
      <c r="AK46" s="367"/>
      <c r="AL46" s="367"/>
      <c r="AM46" s="367"/>
      <c r="AN46" s="367"/>
      <c r="AO46" s="155" t="s">
        <v>692</v>
      </c>
    </row>
    <row r="47" spans="1:41" s="95" customFormat="1" ht="16.5" customHeight="1">
      <c r="A47" s="387" t="s">
        <v>746</v>
      </c>
      <c r="B47" s="388"/>
      <c r="C47" s="388"/>
      <c r="D47" s="388"/>
      <c r="E47" s="389" t="str">
        <f>E6</f>
        <v/>
      </c>
      <c r="F47" s="389"/>
      <c r="G47" s="389"/>
      <c r="H47" s="389"/>
      <c r="I47" s="389"/>
      <c r="J47" s="389"/>
      <c r="K47" s="389"/>
      <c r="L47" s="389"/>
      <c r="M47" s="389"/>
      <c r="N47" s="389"/>
      <c r="O47" s="389"/>
      <c r="P47" s="389"/>
      <c r="Q47" s="389"/>
      <c r="R47" s="389"/>
      <c r="S47" s="389"/>
      <c r="T47" s="389"/>
      <c r="U47" s="389"/>
      <c r="V47" s="389"/>
      <c r="W47" s="389"/>
      <c r="X47" s="389"/>
      <c r="Y47" s="389"/>
      <c r="Z47" s="389"/>
      <c r="AA47" s="389"/>
      <c r="AB47" s="389"/>
      <c r="AC47" s="389"/>
      <c r="AD47" s="389"/>
      <c r="AE47" s="397" t="s">
        <v>814</v>
      </c>
      <c r="AF47" s="397"/>
      <c r="AG47" s="397"/>
      <c r="AH47" s="398" t="str">
        <f>AH6</f>
        <v/>
      </c>
      <c r="AI47" s="398"/>
      <c r="AJ47" s="398"/>
      <c r="AK47" s="398"/>
      <c r="AL47" s="398"/>
      <c r="AM47" s="398"/>
      <c r="AN47" s="399"/>
      <c r="AO47" s="156" t="s">
        <v>692</v>
      </c>
    </row>
    <row r="48" spans="1:41" s="95" customFormat="1" ht="11.25" customHeight="1">
      <c r="A48" s="422"/>
      <c r="B48" s="422"/>
      <c r="C48" s="422"/>
      <c r="D48" s="422"/>
      <c r="E48" s="422"/>
      <c r="F48" s="422"/>
      <c r="G48" s="422"/>
      <c r="H48" s="422"/>
      <c r="I48" s="422"/>
      <c r="J48" s="422"/>
      <c r="K48" s="422"/>
      <c r="L48" s="422"/>
      <c r="M48" s="422"/>
      <c r="N48" s="422"/>
      <c r="O48" s="422"/>
      <c r="P48" s="422"/>
      <c r="Q48" s="422"/>
      <c r="R48" s="422"/>
      <c r="S48" s="422"/>
      <c r="T48" s="422"/>
      <c r="U48" s="422"/>
      <c r="V48" s="422"/>
      <c r="W48" s="422"/>
      <c r="X48" s="422"/>
      <c r="Y48" s="422"/>
      <c r="Z48" s="422"/>
      <c r="AA48" s="422"/>
      <c r="AB48" s="422"/>
      <c r="AC48" s="422"/>
      <c r="AD48" s="422"/>
      <c r="AE48" s="422"/>
      <c r="AF48" s="422"/>
      <c r="AG48" s="422"/>
      <c r="AH48" s="422"/>
      <c r="AI48" s="422"/>
      <c r="AJ48" s="422"/>
      <c r="AK48" s="422"/>
      <c r="AL48" s="422"/>
      <c r="AM48" s="422"/>
      <c r="AN48" s="422"/>
      <c r="AO48" s="422"/>
    </row>
    <row r="49" spans="1:41" s="95" customFormat="1" ht="16.5" customHeight="1">
      <c r="A49" s="403" t="s">
        <v>899</v>
      </c>
      <c r="B49" s="403"/>
      <c r="C49" s="403"/>
      <c r="D49" s="403"/>
      <c r="E49" s="403"/>
      <c r="F49" s="403"/>
      <c r="G49" s="403"/>
      <c r="H49" s="403"/>
      <c r="I49" s="403"/>
      <c r="J49" s="403"/>
      <c r="K49" s="403"/>
      <c r="L49" s="403"/>
      <c r="M49" s="423"/>
      <c r="N49" s="423"/>
      <c r="O49" s="423"/>
      <c r="P49" s="423"/>
      <c r="Q49" s="423"/>
      <c r="R49" s="423"/>
      <c r="S49" s="423"/>
      <c r="T49" s="423"/>
      <c r="U49" s="423"/>
      <c r="V49" s="423"/>
      <c r="W49" s="423"/>
      <c r="X49" s="423"/>
      <c r="Y49" s="423"/>
      <c r="Z49" s="423"/>
      <c r="AA49" s="423"/>
      <c r="AB49" s="423"/>
      <c r="AC49" s="423"/>
      <c r="AD49" s="423"/>
      <c r="AE49" s="423"/>
      <c r="AF49" s="423"/>
      <c r="AG49" s="423"/>
      <c r="AH49" s="423"/>
      <c r="AI49" s="423"/>
      <c r="AJ49" s="423"/>
      <c r="AK49" s="423"/>
      <c r="AL49" s="423"/>
      <c r="AM49" s="423"/>
      <c r="AN49" s="423"/>
      <c r="AO49" s="423"/>
    </row>
    <row r="50" spans="1:41" s="95" customFormat="1" ht="19.5" hidden="1" customHeight="1" outlineLevel="3">
      <c r="A50" s="390" t="s">
        <v>901</v>
      </c>
      <c r="B50" s="391"/>
      <c r="C50" s="391"/>
      <c r="D50" s="391"/>
      <c r="E50" s="352" t="s">
        <v>28</v>
      </c>
      <c r="F50" s="352"/>
      <c r="G50" s="352"/>
      <c r="H50" s="352"/>
      <c r="I50" s="352"/>
      <c r="J50" s="352"/>
      <c r="K50" s="393"/>
      <c r="L50" s="393"/>
      <c r="M50" s="393"/>
      <c r="N50" s="393"/>
      <c r="O50" s="393"/>
      <c r="P50" s="393"/>
      <c r="Q50" s="393"/>
      <c r="R50" s="393"/>
      <c r="S50" s="393"/>
      <c r="T50" s="393"/>
      <c r="U50" s="393"/>
      <c r="V50" s="393"/>
      <c r="W50" s="393"/>
      <c r="X50" s="393"/>
      <c r="Y50" s="393"/>
      <c r="Z50" s="393"/>
      <c r="AA50" s="393"/>
      <c r="AB50" s="393"/>
      <c r="AC50" s="393"/>
      <c r="AD50" s="393"/>
      <c r="AE50" s="393"/>
      <c r="AF50" s="393"/>
      <c r="AG50" s="393"/>
      <c r="AH50" s="393"/>
      <c r="AI50" s="393"/>
      <c r="AJ50" s="393"/>
      <c r="AK50" s="393"/>
      <c r="AL50" s="393"/>
      <c r="AM50" s="393"/>
      <c r="AN50" s="393"/>
      <c r="AO50" s="394"/>
    </row>
    <row r="51" spans="1:41" s="95" customFormat="1" ht="19.5" hidden="1" customHeight="1" outlineLevel="3">
      <c r="A51" s="392"/>
      <c r="B51" s="307"/>
      <c r="C51" s="307"/>
      <c r="D51" s="307"/>
      <c r="E51" s="395" t="s">
        <v>29</v>
      </c>
      <c r="F51" s="395"/>
      <c r="G51" s="395"/>
      <c r="H51" s="395"/>
      <c r="I51" s="395"/>
      <c r="J51" s="395"/>
      <c r="K51" s="396"/>
      <c r="L51" s="396"/>
      <c r="M51" s="396"/>
      <c r="N51" s="396"/>
      <c r="O51" s="396"/>
      <c r="P51" s="396"/>
      <c r="Q51" s="396"/>
      <c r="R51" s="289" t="s">
        <v>742</v>
      </c>
      <c r="S51" s="392"/>
      <c r="T51" s="400"/>
      <c r="U51" s="401"/>
      <c r="V51" s="401"/>
      <c r="W51" s="401"/>
      <c r="X51" s="401"/>
      <c r="Y51" s="401"/>
      <c r="Z51" s="402"/>
      <c r="AA51" s="327" t="s">
        <v>760</v>
      </c>
      <c r="AB51" s="327"/>
      <c r="AC51" s="327"/>
      <c r="AD51" s="327"/>
      <c r="AE51" s="255"/>
      <c r="AF51" s="255"/>
      <c r="AG51" s="255"/>
      <c r="AH51" s="255"/>
      <c r="AI51" s="255"/>
      <c r="AJ51" s="255"/>
      <c r="AK51" s="255"/>
      <c r="AL51" s="255"/>
      <c r="AM51" s="255"/>
      <c r="AN51" s="256"/>
      <c r="AO51" s="145" t="s">
        <v>743</v>
      </c>
    </row>
    <row r="52" spans="1:41" s="95" customFormat="1" ht="19.5" hidden="1" customHeight="1" outlineLevel="2" collapsed="1">
      <c r="A52" s="390" t="s">
        <v>900</v>
      </c>
      <c r="B52" s="391"/>
      <c r="C52" s="391"/>
      <c r="D52" s="391"/>
      <c r="E52" s="352" t="s">
        <v>28</v>
      </c>
      <c r="F52" s="352"/>
      <c r="G52" s="352"/>
      <c r="H52" s="352"/>
      <c r="I52" s="352"/>
      <c r="J52" s="352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93"/>
      <c r="AA52" s="393"/>
      <c r="AB52" s="393"/>
      <c r="AC52" s="393"/>
      <c r="AD52" s="393"/>
      <c r="AE52" s="393"/>
      <c r="AF52" s="393"/>
      <c r="AG52" s="393"/>
      <c r="AH52" s="393"/>
      <c r="AI52" s="393"/>
      <c r="AJ52" s="393"/>
      <c r="AK52" s="393"/>
      <c r="AL52" s="393"/>
      <c r="AM52" s="393"/>
      <c r="AN52" s="393"/>
      <c r="AO52" s="394"/>
    </row>
    <row r="53" spans="1:41" s="95" customFormat="1" ht="19.5" hidden="1" customHeight="1" outlineLevel="2">
      <c r="A53" s="392"/>
      <c r="B53" s="307"/>
      <c r="C53" s="307"/>
      <c r="D53" s="307"/>
      <c r="E53" s="395" t="s">
        <v>29</v>
      </c>
      <c r="F53" s="395"/>
      <c r="G53" s="395"/>
      <c r="H53" s="395"/>
      <c r="I53" s="395"/>
      <c r="J53" s="395"/>
      <c r="K53" s="396"/>
      <c r="L53" s="396"/>
      <c r="M53" s="396"/>
      <c r="N53" s="396"/>
      <c r="O53" s="396"/>
      <c r="P53" s="396"/>
      <c r="Q53" s="396"/>
      <c r="R53" s="289" t="s">
        <v>55</v>
      </c>
      <c r="S53" s="392"/>
      <c r="T53" s="400"/>
      <c r="U53" s="401"/>
      <c r="V53" s="401"/>
      <c r="W53" s="401"/>
      <c r="X53" s="401"/>
      <c r="Y53" s="401"/>
      <c r="Z53" s="402"/>
      <c r="AA53" s="327" t="s">
        <v>761</v>
      </c>
      <c r="AB53" s="327"/>
      <c r="AC53" s="327"/>
      <c r="AD53" s="327"/>
      <c r="AE53" s="255"/>
      <c r="AF53" s="255"/>
      <c r="AG53" s="255"/>
      <c r="AH53" s="255"/>
      <c r="AI53" s="255"/>
      <c r="AJ53" s="255"/>
      <c r="AK53" s="255"/>
      <c r="AL53" s="255"/>
      <c r="AM53" s="255"/>
      <c r="AN53" s="256"/>
      <c r="AO53" s="145" t="s">
        <v>744</v>
      </c>
    </row>
    <row r="54" spans="1:41" s="95" customFormat="1" ht="19.5" hidden="1" customHeight="1" outlineLevel="1" collapsed="1">
      <c r="A54" s="390" t="s">
        <v>900</v>
      </c>
      <c r="B54" s="391"/>
      <c r="C54" s="391"/>
      <c r="D54" s="391"/>
      <c r="E54" s="334" t="s">
        <v>745</v>
      </c>
      <c r="F54" s="335"/>
      <c r="G54" s="335"/>
      <c r="H54" s="335"/>
      <c r="I54" s="335"/>
      <c r="J54" s="335"/>
      <c r="K54" s="393"/>
      <c r="L54" s="393"/>
      <c r="M54" s="393"/>
      <c r="N54" s="393"/>
      <c r="O54" s="393"/>
      <c r="P54" s="393"/>
      <c r="Q54" s="393"/>
      <c r="R54" s="393"/>
      <c r="S54" s="393"/>
      <c r="T54" s="393"/>
      <c r="U54" s="393"/>
      <c r="V54" s="393"/>
      <c r="W54" s="393"/>
      <c r="X54" s="393"/>
      <c r="Y54" s="393"/>
      <c r="Z54" s="393"/>
      <c r="AA54" s="393"/>
      <c r="AB54" s="393"/>
      <c r="AC54" s="393"/>
      <c r="AD54" s="393"/>
      <c r="AE54" s="393"/>
      <c r="AF54" s="393"/>
      <c r="AG54" s="393"/>
      <c r="AH54" s="393"/>
      <c r="AI54" s="393"/>
      <c r="AJ54" s="393"/>
      <c r="AK54" s="393"/>
      <c r="AL54" s="393"/>
      <c r="AM54" s="393"/>
      <c r="AN54" s="393"/>
      <c r="AO54" s="394"/>
    </row>
    <row r="55" spans="1:41" s="95" customFormat="1" ht="19.5" hidden="1" customHeight="1" outlineLevel="1">
      <c r="A55" s="418"/>
      <c r="B55" s="327"/>
      <c r="C55" s="327"/>
      <c r="D55" s="327"/>
      <c r="E55" s="255" t="s">
        <v>29</v>
      </c>
      <c r="F55" s="255"/>
      <c r="G55" s="255"/>
      <c r="H55" s="255"/>
      <c r="I55" s="255"/>
      <c r="J55" s="255"/>
      <c r="K55" s="408"/>
      <c r="L55" s="408"/>
      <c r="M55" s="408"/>
      <c r="N55" s="408"/>
      <c r="O55" s="408"/>
      <c r="P55" s="408"/>
      <c r="Q55" s="408"/>
      <c r="R55" s="419" t="s">
        <v>742</v>
      </c>
      <c r="S55" s="418"/>
      <c r="T55" s="400"/>
      <c r="U55" s="401"/>
      <c r="V55" s="401"/>
      <c r="W55" s="401"/>
      <c r="X55" s="401"/>
      <c r="Y55" s="401"/>
      <c r="Z55" s="402"/>
      <c r="AA55" s="327" t="s">
        <v>760</v>
      </c>
      <c r="AB55" s="327"/>
      <c r="AC55" s="327"/>
      <c r="AD55" s="327"/>
      <c r="AE55" s="255"/>
      <c r="AF55" s="255"/>
      <c r="AG55" s="255"/>
      <c r="AH55" s="255"/>
      <c r="AI55" s="255"/>
      <c r="AJ55" s="255"/>
      <c r="AK55" s="255"/>
      <c r="AL55" s="255"/>
      <c r="AM55" s="255"/>
      <c r="AN55" s="256"/>
      <c r="AO55" s="78" t="s">
        <v>32</v>
      </c>
    </row>
    <row r="56" spans="1:41" s="95" customFormat="1" collapsed="1">
      <c r="A56" s="424"/>
      <c r="B56" s="424"/>
      <c r="C56" s="424"/>
      <c r="D56" s="424"/>
      <c r="E56" s="424"/>
      <c r="F56" s="424"/>
      <c r="G56" s="424"/>
      <c r="H56" s="424"/>
      <c r="I56" s="424"/>
      <c r="J56" s="424"/>
      <c r="K56" s="424"/>
      <c r="L56" s="424"/>
      <c r="M56" s="424"/>
      <c r="N56" s="424"/>
      <c r="O56" s="424"/>
      <c r="P56" s="424"/>
      <c r="Q56" s="424"/>
      <c r="R56" s="424"/>
      <c r="S56" s="424"/>
      <c r="T56" s="424"/>
      <c r="U56" s="424"/>
      <c r="V56" s="424"/>
      <c r="W56" s="424"/>
      <c r="X56" s="424"/>
      <c r="Y56" s="424"/>
      <c r="Z56" s="424"/>
      <c r="AA56" s="424"/>
      <c r="AB56" s="424"/>
      <c r="AC56" s="424"/>
      <c r="AD56" s="424"/>
      <c r="AE56" s="424"/>
      <c r="AF56" s="424"/>
      <c r="AG56" s="424"/>
      <c r="AH56" s="424"/>
      <c r="AI56" s="424"/>
      <c r="AJ56" s="424"/>
      <c r="AK56" s="424"/>
      <c r="AL56" s="424"/>
      <c r="AM56" s="424"/>
      <c r="AN56" s="424"/>
      <c r="AO56" s="424"/>
    </row>
    <row r="57" spans="1:41" s="95" customFormat="1">
      <c r="A57" s="425" t="s">
        <v>902</v>
      </c>
      <c r="B57" s="425"/>
      <c r="C57" s="425"/>
      <c r="D57" s="425"/>
      <c r="E57" s="425"/>
      <c r="F57" s="425"/>
      <c r="G57" s="425"/>
      <c r="H57" s="425"/>
      <c r="I57" s="425"/>
      <c r="J57" s="425"/>
      <c r="K57" s="425"/>
      <c r="L57" s="425"/>
      <c r="M57" s="415"/>
      <c r="N57" s="415"/>
      <c r="O57" s="415"/>
      <c r="P57" s="415"/>
      <c r="Q57" s="415"/>
      <c r="R57" s="415"/>
      <c r="S57" s="415"/>
      <c r="T57" s="415"/>
      <c r="U57" s="415"/>
      <c r="V57" s="415"/>
      <c r="W57" s="415"/>
      <c r="X57" s="415"/>
      <c r="Y57" s="415"/>
      <c r="Z57" s="415"/>
      <c r="AA57" s="415"/>
      <c r="AB57" s="415"/>
      <c r="AC57" s="415"/>
      <c r="AD57" s="415"/>
      <c r="AE57" s="415"/>
      <c r="AF57" s="415"/>
      <c r="AG57" s="415"/>
      <c r="AH57" s="415"/>
      <c r="AI57" s="415"/>
      <c r="AJ57" s="415"/>
      <c r="AK57" s="415"/>
      <c r="AL57" s="415"/>
      <c r="AM57" s="415"/>
      <c r="AN57" s="415"/>
      <c r="AO57" s="415"/>
    </row>
    <row r="58" spans="1:41" s="95" customFormat="1" ht="19.5" hidden="1" customHeight="1" outlineLevel="3">
      <c r="A58" s="390" t="s">
        <v>903</v>
      </c>
      <c r="B58" s="391"/>
      <c r="C58" s="391"/>
      <c r="D58" s="391"/>
      <c r="E58" s="352" t="s">
        <v>28</v>
      </c>
      <c r="F58" s="352"/>
      <c r="G58" s="352"/>
      <c r="H58" s="352"/>
      <c r="I58" s="352"/>
      <c r="J58" s="352"/>
      <c r="K58" s="393"/>
      <c r="L58" s="393"/>
      <c r="M58" s="393"/>
      <c r="N58" s="393"/>
      <c r="O58" s="393"/>
      <c r="P58" s="393"/>
      <c r="Q58" s="393"/>
      <c r="R58" s="393"/>
      <c r="S58" s="393"/>
      <c r="T58" s="393"/>
      <c r="U58" s="393"/>
      <c r="V58" s="393"/>
      <c r="W58" s="393"/>
      <c r="X58" s="393"/>
      <c r="Y58" s="393"/>
      <c r="Z58" s="393"/>
      <c r="AA58" s="393"/>
      <c r="AB58" s="393"/>
      <c r="AC58" s="393"/>
      <c r="AD58" s="393"/>
      <c r="AE58" s="393"/>
      <c r="AF58" s="393"/>
      <c r="AG58" s="393"/>
      <c r="AH58" s="393"/>
      <c r="AI58" s="393"/>
      <c r="AJ58" s="393"/>
      <c r="AK58" s="393"/>
      <c r="AL58" s="393"/>
      <c r="AM58" s="393"/>
      <c r="AN58" s="393"/>
      <c r="AO58" s="394"/>
    </row>
    <row r="59" spans="1:41" s="95" customFormat="1" ht="19.5" hidden="1" customHeight="1" outlineLevel="3">
      <c r="A59" s="392"/>
      <c r="B59" s="307"/>
      <c r="C59" s="307"/>
      <c r="D59" s="307"/>
      <c r="E59" s="395" t="s">
        <v>29</v>
      </c>
      <c r="F59" s="395"/>
      <c r="G59" s="395"/>
      <c r="H59" s="395"/>
      <c r="I59" s="395"/>
      <c r="J59" s="395"/>
      <c r="K59" s="396"/>
      <c r="L59" s="396"/>
      <c r="M59" s="396"/>
      <c r="N59" s="396"/>
      <c r="O59" s="396"/>
      <c r="P59" s="396"/>
      <c r="Q59" s="396"/>
      <c r="R59" s="289" t="s">
        <v>742</v>
      </c>
      <c r="S59" s="392"/>
      <c r="T59" s="400"/>
      <c r="U59" s="401"/>
      <c r="V59" s="401"/>
      <c r="W59" s="401"/>
      <c r="X59" s="401"/>
      <c r="Y59" s="401"/>
      <c r="Z59" s="402"/>
      <c r="AA59" s="327" t="s">
        <v>760</v>
      </c>
      <c r="AB59" s="327"/>
      <c r="AC59" s="327"/>
      <c r="AD59" s="327"/>
      <c r="AE59" s="255"/>
      <c r="AF59" s="255"/>
      <c r="AG59" s="255"/>
      <c r="AH59" s="255"/>
      <c r="AI59" s="255"/>
      <c r="AJ59" s="255"/>
      <c r="AK59" s="255"/>
      <c r="AL59" s="255"/>
      <c r="AM59" s="255"/>
      <c r="AN59" s="256"/>
      <c r="AO59" s="145" t="s">
        <v>743</v>
      </c>
    </row>
    <row r="60" spans="1:41" s="95" customFormat="1" ht="19.5" hidden="1" customHeight="1" outlineLevel="2" collapsed="1">
      <c r="A60" s="390" t="s">
        <v>904</v>
      </c>
      <c r="B60" s="391"/>
      <c r="C60" s="391"/>
      <c r="D60" s="391"/>
      <c r="E60" s="352" t="s">
        <v>28</v>
      </c>
      <c r="F60" s="352"/>
      <c r="G60" s="352"/>
      <c r="H60" s="352"/>
      <c r="I60" s="352"/>
      <c r="J60" s="352"/>
      <c r="K60" s="393"/>
      <c r="L60" s="393"/>
      <c r="M60" s="393"/>
      <c r="N60" s="393"/>
      <c r="O60" s="393"/>
      <c r="P60" s="393"/>
      <c r="Q60" s="393"/>
      <c r="R60" s="393"/>
      <c r="S60" s="393"/>
      <c r="T60" s="393"/>
      <c r="U60" s="393"/>
      <c r="V60" s="393"/>
      <c r="W60" s="393"/>
      <c r="X60" s="393"/>
      <c r="Y60" s="393"/>
      <c r="Z60" s="393"/>
      <c r="AA60" s="393"/>
      <c r="AB60" s="393"/>
      <c r="AC60" s="393"/>
      <c r="AD60" s="393"/>
      <c r="AE60" s="393"/>
      <c r="AF60" s="393"/>
      <c r="AG60" s="393"/>
      <c r="AH60" s="393"/>
      <c r="AI60" s="393"/>
      <c r="AJ60" s="393"/>
      <c r="AK60" s="393"/>
      <c r="AL60" s="393"/>
      <c r="AM60" s="393"/>
      <c r="AN60" s="393"/>
      <c r="AO60" s="394"/>
    </row>
    <row r="61" spans="1:41" s="95" customFormat="1" ht="19.5" hidden="1" customHeight="1" outlineLevel="2">
      <c r="A61" s="392"/>
      <c r="B61" s="307"/>
      <c r="C61" s="307"/>
      <c r="D61" s="307"/>
      <c r="E61" s="395" t="s">
        <v>29</v>
      </c>
      <c r="F61" s="395"/>
      <c r="G61" s="395"/>
      <c r="H61" s="395"/>
      <c r="I61" s="395"/>
      <c r="J61" s="395"/>
      <c r="K61" s="396"/>
      <c r="L61" s="396"/>
      <c r="M61" s="396"/>
      <c r="N61" s="396"/>
      <c r="O61" s="396"/>
      <c r="P61" s="396"/>
      <c r="Q61" s="396"/>
      <c r="R61" s="289" t="s">
        <v>55</v>
      </c>
      <c r="S61" s="392"/>
      <c r="T61" s="400"/>
      <c r="U61" s="401"/>
      <c r="V61" s="401"/>
      <c r="W61" s="401"/>
      <c r="X61" s="401"/>
      <c r="Y61" s="401"/>
      <c r="Z61" s="402"/>
      <c r="AA61" s="327" t="s">
        <v>761</v>
      </c>
      <c r="AB61" s="327"/>
      <c r="AC61" s="327"/>
      <c r="AD61" s="327"/>
      <c r="AE61" s="255"/>
      <c r="AF61" s="255"/>
      <c r="AG61" s="255"/>
      <c r="AH61" s="255"/>
      <c r="AI61" s="255"/>
      <c r="AJ61" s="255"/>
      <c r="AK61" s="255"/>
      <c r="AL61" s="255"/>
      <c r="AM61" s="255"/>
      <c r="AN61" s="256"/>
      <c r="AO61" s="145" t="s">
        <v>744</v>
      </c>
    </row>
    <row r="62" spans="1:41" s="95" customFormat="1" ht="19.5" hidden="1" customHeight="1" outlineLevel="1" collapsed="1">
      <c r="A62" s="390" t="s">
        <v>319</v>
      </c>
      <c r="B62" s="391"/>
      <c r="C62" s="391"/>
      <c r="D62" s="391"/>
      <c r="E62" s="334" t="s">
        <v>745</v>
      </c>
      <c r="F62" s="335"/>
      <c r="G62" s="335"/>
      <c r="H62" s="335"/>
      <c r="I62" s="335"/>
      <c r="J62" s="335"/>
      <c r="K62" s="393"/>
      <c r="L62" s="393"/>
      <c r="M62" s="393"/>
      <c r="N62" s="393"/>
      <c r="O62" s="393"/>
      <c r="P62" s="393"/>
      <c r="Q62" s="393"/>
      <c r="R62" s="393"/>
      <c r="S62" s="393"/>
      <c r="T62" s="393"/>
      <c r="U62" s="393"/>
      <c r="V62" s="393"/>
      <c r="W62" s="393"/>
      <c r="X62" s="393"/>
      <c r="Y62" s="393"/>
      <c r="Z62" s="393"/>
      <c r="AA62" s="393"/>
      <c r="AB62" s="393"/>
      <c r="AC62" s="393"/>
      <c r="AD62" s="393"/>
      <c r="AE62" s="393"/>
      <c r="AF62" s="393"/>
      <c r="AG62" s="393"/>
      <c r="AH62" s="393"/>
      <c r="AI62" s="393"/>
      <c r="AJ62" s="393"/>
      <c r="AK62" s="393"/>
      <c r="AL62" s="393"/>
      <c r="AM62" s="393"/>
      <c r="AN62" s="393"/>
      <c r="AO62" s="394"/>
    </row>
    <row r="63" spans="1:41" s="95" customFormat="1" ht="19.5" hidden="1" customHeight="1" outlineLevel="1">
      <c r="A63" s="418"/>
      <c r="B63" s="327"/>
      <c r="C63" s="327"/>
      <c r="D63" s="327"/>
      <c r="E63" s="255" t="s">
        <v>29</v>
      </c>
      <c r="F63" s="255"/>
      <c r="G63" s="255"/>
      <c r="H63" s="255"/>
      <c r="I63" s="255"/>
      <c r="J63" s="255"/>
      <c r="K63" s="408"/>
      <c r="L63" s="408"/>
      <c r="M63" s="408"/>
      <c r="N63" s="408"/>
      <c r="O63" s="408"/>
      <c r="P63" s="408"/>
      <c r="Q63" s="408"/>
      <c r="R63" s="419" t="s">
        <v>742</v>
      </c>
      <c r="S63" s="418"/>
      <c r="T63" s="400"/>
      <c r="U63" s="401"/>
      <c r="V63" s="401"/>
      <c r="W63" s="401"/>
      <c r="X63" s="401"/>
      <c r="Y63" s="401"/>
      <c r="Z63" s="402"/>
      <c r="AA63" s="327" t="s">
        <v>760</v>
      </c>
      <c r="AB63" s="327"/>
      <c r="AC63" s="327"/>
      <c r="AD63" s="327"/>
      <c r="AE63" s="255"/>
      <c r="AF63" s="255"/>
      <c r="AG63" s="255"/>
      <c r="AH63" s="255"/>
      <c r="AI63" s="255"/>
      <c r="AJ63" s="255"/>
      <c r="AK63" s="255"/>
      <c r="AL63" s="255"/>
      <c r="AM63" s="255"/>
      <c r="AN63" s="256"/>
      <c r="AO63" s="78" t="s">
        <v>32</v>
      </c>
    </row>
    <row r="64" spans="1:41" s="95" customFormat="1" collapsed="1">
      <c r="A64" s="240"/>
      <c r="B64" s="240"/>
      <c r="C64" s="240"/>
      <c r="D64" s="240"/>
      <c r="E64" s="240"/>
      <c r="F64" s="240"/>
      <c r="G64" s="240"/>
      <c r="H64" s="240"/>
      <c r="I64" s="240"/>
      <c r="J64" s="240"/>
      <c r="K64" s="240"/>
      <c r="L64" s="240"/>
      <c r="M64" s="240"/>
      <c r="N64" s="240"/>
      <c r="O64" s="240"/>
      <c r="P64" s="240"/>
      <c r="Q64" s="240"/>
      <c r="R64" s="240"/>
      <c r="S64" s="240"/>
      <c r="T64" s="240"/>
      <c r="U64" s="240"/>
      <c r="V64" s="240"/>
      <c r="W64" s="240"/>
      <c r="X64" s="240"/>
      <c r="Y64" s="240"/>
      <c r="Z64" s="240"/>
      <c r="AA64" s="240"/>
      <c r="AB64" s="240"/>
      <c r="AC64" s="240"/>
      <c r="AD64" s="240"/>
      <c r="AE64" s="240"/>
      <c r="AF64" s="240"/>
      <c r="AG64" s="240"/>
      <c r="AH64" s="240"/>
      <c r="AI64" s="240"/>
      <c r="AJ64" s="240"/>
      <c r="AK64" s="240"/>
      <c r="AL64" s="240"/>
      <c r="AM64" s="240"/>
      <c r="AN64" s="240"/>
      <c r="AO64" s="240"/>
    </row>
    <row r="65" spans="1:41" s="95" customFormat="1">
      <c r="A65" s="416" t="s">
        <v>57</v>
      </c>
      <c r="B65" s="416"/>
      <c r="C65" s="416"/>
      <c r="D65" s="416"/>
      <c r="E65" s="416"/>
      <c r="F65" s="416"/>
      <c r="G65" s="416"/>
      <c r="H65" s="413"/>
      <c r="I65" s="413"/>
      <c r="J65" s="413"/>
      <c r="K65" s="413"/>
      <c r="L65" s="413"/>
      <c r="M65" s="413"/>
      <c r="N65" s="413"/>
      <c r="O65" s="413"/>
      <c r="P65" s="413"/>
      <c r="Q65" s="413"/>
      <c r="R65" s="413"/>
      <c r="S65" s="413"/>
      <c r="T65" s="413"/>
      <c r="U65" s="413"/>
      <c r="V65" s="413"/>
      <c r="W65" s="413"/>
      <c r="X65" s="413"/>
      <c r="Y65" s="413"/>
      <c r="Z65" s="413"/>
      <c r="AA65" s="413"/>
      <c r="AB65" s="413"/>
      <c r="AC65" s="413"/>
      <c r="AD65" s="413"/>
      <c r="AE65" s="413"/>
      <c r="AF65" s="413"/>
      <c r="AG65" s="413"/>
      <c r="AH65" s="413"/>
      <c r="AI65" s="413"/>
      <c r="AJ65" s="413"/>
      <c r="AK65" s="413"/>
      <c r="AL65" s="413"/>
      <c r="AM65" s="413"/>
      <c r="AN65" s="413"/>
      <c r="AO65" s="413"/>
    </row>
    <row r="66" spans="1:41" s="95" customFormat="1" ht="138.75" customHeight="1">
      <c r="A66" s="417" t="str">
        <f>A24</f>
        <v xml:space="preserve">   입력글자수는 제한이 없습니다
이곳에는 5줄까지 인쇄되며 그이상 입력한 글자는계약서 별지에 인쇄됩니다. 
글자를 크게하면 이곳에 인쇄되는 줄 수는 줄어듭니다 
셀 안에서 줄바꾸기 할때는   Alt+Enter 하시면 됩니다.   좌측 번호구분선에 마우스클릭하여 높이를 적당히 조정하세요  
4. 
5
</v>
      </c>
      <c r="B66" s="417"/>
      <c r="C66" s="417"/>
      <c r="D66" s="417"/>
      <c r="E66" s="417"/>
      <c r="F66" s="417"/>
      <c r="G66" s="417"/>
      <c r="H66" s="417"/>
      <c r="I66" s="417"/>
      <c r="J66" s="417"/>
      <c r="K66" s="417"/>
      <c r="L66" s="417"/>
      <c r="M66" s="417"/>
      <c r="N66" s="417"/>
      <c r="O66" s="417"/>
      <c r="P66" s="417"/>
      <c r="Q66" s="417"/>
      <c r="R66" s="417"/>
      <c r="S66" s="417"/>
      <c r="T66" s="417"/>
      <c r="U66" s="417"/>
      <c r="V66" s="417"/>
      <c r="W66" s="417"/>
      <c r="X66" s="417"/>
      <c r="Y66" s="417"/>
      <c r="Z66" s="417"/>
      <c r="AA66" s="417"/>
      <c r="AB66" s="417"/>
      <c r="AC66" s="417"/>
      <c r="AD66" s="417"/>
      <c r="AE66" s="417"/>
      <c r="AF66" s="417"/>
      <c r="AG66" s="417"/>
      <c r="AH66" s="417"/>
      <c r="AI66" s="417"/>
      <c r="AJ66" s="417"/>
      <c r="AK66" s="417"/>
      <c r="AL66" s="417"/>
      <c r="AM66" s="417"/>
      <c r="AN66" s="417"/>
      <c r="AO66" s="417"/>
    </row>
    <row r="67" spans="1:41" s="95" customFormat="1">
      <c r="A67" s="414"/>
      <c r="B67" s="414"/>
      <c r="C67" s="414"/>
      <c r="D67" s="414"/>
      <c r="E67" s="414"/>
      <c r="F67" s="414"/>
      <c r="G67" s="414"/>
      <c r="H67" s="414"/>
      <c r="I67" s="414"/>
      <c r="J67" s="414"/>
      <c r="K67" s="414"/>
      <c r="L67" s="414"/>
      <c r="M67" s="414"/>
      <c r="N67" s="414"/>
      <c r="O67" s="414"/>
      <c r="P67" s="414"/>
      <c r="Q67" s="414"/>
      <c r="R67" s="414"/>
      <c r="S67" s="414"/>
      <c r="T67" s="414"/>
      <c r="U67" s="414"/>
      <c r="V67" s="414"/>
      <c r="W67" s="414"/>
      <c r="X67" s="414"/>
      <c r="Y67" s="414"/>
      <c r="Z67" s="414"/>
      <c r="AA67" s="414"/>
      <c r="AB67" s="414"/>
      <c r="AC67" s="414"/>
      <c r="AD67" s="414"/>
      <c r="AE67" s="414"/>
      <c r="AF67" s="414"/>
      <c r="AG67" s="414"/>
      <c r="AH67" s="414"/>
      <c r="AI67" s="414"/>
      <c r="AJ67" s="414"/>
      <c r="AK67" s="414"/>
      <c r="AL67" s="414"/>
      <c r="AM67" s="414"/>
      <c r="AN67" s="414"/>
      <c r="AO67" s="414"/>
    </row>
    <row r="68" spans="1:41" s="95" customFormat="1">
      <c r="A68" s="241" t="s">
        <v>906</v>
      </c>
      <c r="B68" s="241"/>
      <c r="C68" s="241"/>
      <c r="D68" s="241"/>
      <c r="E68" s="241"/>
      <c r="F68" s="241"/>
      <c r="G68" s="241"/>
      <c r="H68" s="241"/>
      <c r="I68" s="241"/>
      <c r="J68" s="240"/>
      <c r="K68" s="240"/>
      <c r="L68" s="240"/>
      <c r="M68" s="240"/>
      <c r="N68" s="240"/>
      <c r="O68" s="240"/>
      <c r="P68" s="240"/>
      <c r="Q68" s="240"/>
      <c r="R68" s="240"/>
      <c r="S68" s="240"/>
      <c r="T68" s="240"/>
      <c r="U68" s="240"/>
      <c r="V68" s="240"/>
      <c r="W68" s="240"/>
      <c r="X68" s="240"/>
      <c r="Y68" s="240"/>
      <c r="Z68" s="240"/>
      <c r="AA68" s="240"/>
      <c r="AB68" s="240"/>
      <c r="AC68" s="240"/>
      <c r="AD68" s="240"/>
      <c r="AE68" s="240"/>
      <c r="AF68" s="240"/>
      <c r="AG68" s="240"/>
      <c r="AH68" s="240"/>
      <c r="AI68" s="240"/>
      <c r="AJ68" s="240"/>
      <c r="AK68" s="240"/>
      <c r="AL68" s="240"/>
      <c r="AM68" s="240"/>
      <c r="AN68" s="240"/>
      <c r="AO68" s="240"/>
    </row>
    <row r="69" spans="1:41" s="95" customFormat="1" ht="19.5" hidden="1" customHeight="1" outlineLevel="2">
      <c r="A69" s="346" t="s">
        <v>37</v>
      </c>
      <c r="B69" s="347"/>
      <c r="C69" s="347"/>
      <c r="D69" s="347"/>
      <c r="E69" s="352" t="s">
        <v>58</v>
      </c>
      <c r="F69" s="352"/>
      <c r="G69" s="352"/>
      <c r="H69" s="352"/>
      <c r="I69" s="352"/>
      <c r="J69" s="352"/>
      <c r="K69" s="393" t="str">
        <f>IFERROR(VLOOKUP(K71,[3]!공동중개사무소,3,0),"")</f>
        <v/>
      </c>
      <c r="L69" s="393"/>
      <c r="M69" s="393"/>
      <c r="N69" s="393"/>
      <c r="O69" s="393"/>
      <c r="P69" s="393"/>
      <c r="Q69" s="393"/>
      <c r="R69" s="393"/>
      <c r="S69" s="393"/>
      <c r="T69" s="393"/>
      <c r="U69" s="393"/>
      <c r="V69" s="393"/>
      <c r="W69" s="393"/>
      <c r="X69" s="393"/>
      <c r="Y69" s="393"/>
      <c r="Z69" s="393"/>
      <c r="AA69" s="393"/>
      <c r="AB69" s="393"/>
      <c r="AC69" s="393"/>
      <c r="AD69" s="393"/>
      <c r="AE69" s="393"/>
      <c r="AF69" s="393"/>
      <c r="AG69" s="393"/>
      <c r="AH69" s="393"/>
      <c r="AI69" s="393"/>
      <c r="AJ69" s="393"/>
      <c r="AK69" s="393"/>
      <c r="AL69" s="393"/>
      <c r="AM69" s="393"/>
      <c r="AN69" s="393"/>
      <c r="AO69" s="394"/>
    </row>
    <row r="70" spans="1:41" s="95" customFormat="1" ht="19.5" hidden="1" customHeight="1" outlineLevel="2">
      <c r="A70" s="348"/>
      <c r="B70" s="349"/>
      <c r="C70" s="349"/>
      <c r="D70" s="349"/>
      <c r="E70" s="340" t="s">
        <v>45</v>
      </c>
      <c r="F70" s="340"/>
      <c r="G70" s="340"/>
      <c r="H70" s="340"/>
      <c r="I70" s="340"/>
      <c r="J70" s="340"/>
      <c r="K70" s="396" t="str">
        <f>IFERROR(VLOOKUP(K71,[3]!공동중개사무소,2,0),"")</f>
        <v/>
      </c>
      <c r="L70" s="396"/>
      <c r="M70" s="396"/>
      <c r="N70" s="396"/>
      <c r="O70" s="396"/>
      <c r="P70" s="396"/>
      <c r="Q70" s="396"/>
      <c r="R70" s="396"/>
      <c r="S70" s="396"/>
      <c r="T70" s="396"/>
      <c r="U70" s="396"/>
      <c r="V70" s="396"/>
      <c r="W70" s="396"/>
      <c r="X70" s="396"/>
      <c r="Y70" s="396"/>
      <c r="Z70" s="396"/>
      <c r="AA70" s="338" t="s">
        <v>40</v>
      </c>
      <c r="AB70" s="338"/>
      <c r="AC70" s="338"/>
      <c r="AD70" s="338"/>
      <c r="AE70" s="404" t="str">
        <f>IFERROR(VLOOKUP(K71,[3]!공동중개사무소,4,0),"")</f>
        <v/>
      </c>
      <c r="AF70" s="405"/>
      <c r="AG70" s="405"/>
      <c r="AH70" s="405"/>
      <c r="AI70" s="405"/>
      <c r="AJ70" s="405"/>
      <c r="AK70" s="405"/>
      <c r="AL70" s="405"/>
      <c r="AM70" s="405"/>
      <c r="AN70" s="405"/>
      <c r="AO70" s="358" t="s">
        <v>56</v>
      </c>
    </row>
    <row r="71" spans="1:41" s="95" customFormat="1" ht="19.5" hidden="1" customHeight="1" outlineLevel="2">
      <c r="A71" s="350"/>
      <c r="B71" s="351"/>
      <c r="C71" s="351"/>
      <c r="D71" s="351"/>
      <c r="E71" s="341" t="s">
        <v>42</v>
      </c>
      <c r="F71" s="342"/>
      <c r="G71" s="342"/>
      <c r="H71" s="342"/>
      <c r="I71" s="342"/>
      <c r="J71" s="342"/>
      <c r="K71" s="408"/>
      <c r="L71" s="408"/>
      <c r="M71" s="408"/>
      <c r="N71" s="408"/>
      <c r="O71" s="408"/>
      <c r="P71" s="408"/>
      <c r="Q71" s="408"/>
      <c r="R71" s="327" t="s">
        <v>46</v>
      </c>
      <c r="S71" s="327"/>
      <c r="T71" s="408" t="str">
        <f>IFERROR(VLOOKUP(K71,[3]!공동중개사무소,5,0),"")</f>
        <v/>
      </c>
      <c r="U71" s="408"/>
      <c r="V71" s="408"/>
      <c r="W71" s="408"/>
      <c r="X71" s="408"/>
      <c r="Y71" s="408"/>
      <c r="Z71" s="408"/>
      <c r="AA71" s="353"/>
      <c r="AB71" s="353"/>
      <c r="AC71" s="353"/>
      <c r="AD71" s="353"/>
      <c r="AE71" s="406"/>
      <c r="AF71" s="407"/>
      <c r="AG71" s="407"/>
      <c r="AH71" s="407"/>
      <c r="AI71" s="407"/>
      <c r="AJ71" s="407"/>
      <c r="AK71" s="407"/>
      <c r="AL71" s="407"/>
      <c r="AM71" s="407"/>
      <c r="AN71" s="407"/>
      <c r="AO71" s="359"/>
    </row>
    <row r="72" spans="1:41" s="95" customFormat="1" ht="19.5" hidden="1" customHeight="1" outlineLevel="1" collapsed="1">
      <c r="A72" s="346" t="s">
        <v>59</v>
      </c>
      <c r="B72" s="347"/>
      <c r="C72" s="347"/>
      <c r="D72" s="347"/>
      <c r="E72" s="352" t="s">
        <v>60</v>
      </c>
      <c r="F72" s="352"/>
      <c r="G72" s="352"/>
      <c r="H72" s="352"/>
      <c r="I72" s="352"/>
      <c r="J72" s="352"/>
      <c r="K72" s="393" t="str">
        <f>IFERROR(VLOOKUP(K74,[3]!공동중개사무소,3,0),"")</f>
        <v/>
      </c>
      <c r="L72" s="393"/>
      <c r="M72" s="393"/>
      <c r="N72" s="393"/>
      <c r="O72" s="393"/>
      <c r="P72" s="393"/>
      <c r="Q72" s="393"/>
      <c r="R72" s="393"/>
      <c r="S72" s="393"/>
      <c r="T72" s="393"/>
      <c r="U72" s="393"/>
      <c r="V72" s="393"/>
      <c r="W72" s="393"/>
      <c r="X72" s="393"/>
      <c r="Y72" s="393"/>
      <c r="Z72" s="393"/>
      <c r="AA72" s="393"/>
      <c r="AB72" s="393"/>
      <c r="AC72" s="393"/>
      <c r="AD72" s="393"/>
      <c r="AE72" s="393"/>
      <c r="AF72" s="393"/>
      <c r="AG72" s="393"/>
      <c r="AH72" s="393"/>
      <c r="AI72" s="393"/>
      <c r="AJ72" s="393"/>
      <c r="AK72" s="393"/>
      <c r="AL72" s="393"/>
      <c r="AM72" s="393"/>
      <c r="AN72" s="393"/>
      <c r="AO72" s="394"/>
    </row>
    <row r="73" spans="1:41" s="95" customFormat="1" ht="19.5" hidden="1" customHeight="1" outlineLevel="1">
      <c r="A73" s="348"/>
      <c r="B73" s="349"/>
      <c r="C73" s="349"/>
      <c r="D73" s="349"/>
      <c r="E73" s="340" t="s">
        <v>45</v>
      </c>
      <c r="F73" s="340"/>
      <c r="G73" s="340"/>
      <c r="H73" s="340"/>
      <c r="I73" s="340"/>
      <c r="J73" s="340"/>
      <c r="K73" s="396" t="str">
        <f>IFERROR(VLOOKUP(K74,[3]!공동중개사무소,2,0),"")</f>
        <v/>
      </c>
      <c r="L73" s="396"/>
      <c r="M73" s="396"/>
      <c r="N73" s="396"/>
      <c r="O73" s="396"/>
      <c r="P73" s="396"/>
      <c r="Q73" s="396"/>
      <c r="R73" s="396"/>
      <c r="S73" s="396"/>
      <c r="T73" s="396"/>
      <c r="U73" s="396"/>
      <c r="V73" s="396"/>
      <c r="W73" s="396"/>
      <c r="X73" s="396"/>
      <c r="Y73" s="396"/>
      <c r="Z73" s="396"/>
      <c r="AA73" s="338" t="s">
        <v>61</v>
      </c>
      <c r="AB73" s="338"/>
      <c r="AC73" s="338"/>
      <c r="AD73" s="338"/>
      <c r="AE73" s="404" t="str">
        <f>IFERROR(VLOOKUP(K74,[3]!공동중개사무소,4,0),"")</f>
        <v/>
      </c>
      <c r="AF73" s="405"/>
      <c r="AG73" s="405"/>
      <c r="AH73" s="405"/>
      <c r="AI73" s="405"/>
      <c r="AJ73" s="405"/>
      <c r="AK73" s="405"/>
      <c r="AL73" s="405"/>
      <c r="AM73" s="405"/>
      <c r="AN73" s="405"/>
      <c r="AO73" s="358" t="s">
        <v>62</v>
      </c>
    </row>
    <row r="74" spans="1:41" s="95" customFormat="1" ht="19.5" hidden="1" customHeight="1" outlineLevel="1">
      <c r="A74" s="350"/>
      <c r="B74" s="351"/>
      <c r="C74" s="351"/>
      <c r="D74" s="351"/>
      <c r="E74" s="341" t="s">
        <v>42</v>
      </c>
      <c r="F74" s="342"/>
      <c r="G74" s="342"/>
      <c r="H74" s="342"/>
      <c r="I74" s="342"/>
      <c r="J74" s="342"/>
      <c r="K74" s="408"/>
      <c r="L74" s="408"/>
      <c r="M74" s="408"/>
      <c r="N74" s="408"/>
      <c r="O74" s="408"/>
      <c r="P74" s="408"/>
      <c r="Q74" s="408"/>
      <c r="R74" s="327" t="s">
        <v>46</v>
      </c>
      <c r="S74" s="327"/>
      <c r="T74" s="408" t="str">
        <f>IFERROR(VLOOKUP(K74,[3]!공동중개사무소,5,0),"")</f>
        <v/>
      </c>
      <c r="U74" s="408"/>
      <c r="V74" s="408"/>
      <c r="W74" s="408"/>
      <c r="X74" s="408"/>
      <c r="Y74" s="408"/>
      <c r="Z74" s="408"/>
      <c r="AA74" s="353"/>
      <c r="AB74" s="353"/>
      <c r="AC74" s="353"/>
      <c r="AD74" s="353"/>
      <c r="AE74" s="406"/>
      <c r="AF74" s="407"/>
      <c r="AG74" s="407"/>
      <c r="AH74" s="407"/>
      <c r="AI74" s="407"/>
      <c r="AJ74" s="407"/>
      <c r="AK74" s="407"/>
      <c r="AL74" s="407"/>
      <c r="AM74" s="407"/>
      <c r="AN74" s="407"/>
      <c r="AO74" s="359"/>
    </row>
    <row r="75" spans="1:41" s="95" customFormat="1" collapsed="1">
      <c r="A75" s="240"/>
      <c r="B75" s="240"/>
      <c r="C75" s="240"/>
      <c r="D75" s="240"/>
      <c r="E75" s="240"/>
      <c r="F75" s="240"/>
      <c r="G75" s="240"/>
      <c r="H75" s="240"/>
      <c r="I75" s="240"/>
      <c r="J75" s="240"/>
      <c r="K75" s="240"/>
      <c r="L75" s="240"/>
      <c r="M75" s="240"/>
      <c r="N75" s="240"/>
      <c r="O75" s="240"/>
      <c r="P75" s="240"/>
      <c r="Q75" s="240"/>
      <c r="R75" s="240"/>
      <c r="S75" s="240"/>
      <c r="T75" s="240"/>
      <c r="U75" s="240"/>
      <c r="V75" s="240"/>
      <c r="W75" s="240"/>
      <c r="X75" s="240"/>
      <c r="Y75" s="240"/>
      <c r="Z75" s="240"/>
      <c r="AA75" s="240"/>
      <c r="AB75" s="240"/>
      <c r="AC75" s="240"/>
      <c r="AD75" s="240"/>
      <c r="AE75" s="240"/>
      <c r="AF75" s="240"/>
      <c r="AG75" s="240"/>
      <c r="AH75" s="240"/>
      <c r="AI75" s="240"/>
      <c r="AJ75" s="240"/>
      <c r="AK75" s="240"/>
      <c r="AL75" s="240"/>
      <c r="AM75" s="240"/>
      <c r="AN75" s="240"/>
      <c r="AO75" s="240"/>
    </row>
    <row r="76" spans="1:41" s="95" customFormat="1">
      <c r="A76" s="409"/>
      <c r="B76" s="409"/>
      <c r="C76" s="409"/>
      <c r="D76" s="409"/>
      <c r="E76" s="409"/>
      <c r="F76" s="409"/>
      <c r="G76" s="409"/>
      <c r="H76" s="409"/>
      <c r="I76" s="409"/>
      <c r="J76" s="409"/>
      <c r="K76" s="409"/>
      <c r="L76" s="409"/>
      <c r="M76" s="409"/>
      <c r="N76" s="409"/>
      <c r="O76" s="409"/>
      <c r="P76" s="409"/>
      <c r="Q76" s="409"/>
      <c r="R76" s="409"/>
      <c r="S76" s="409"/>
      <c r="T76" s="409"/>
      <c r="U76" s="409"/>
      <c r="V76" s="409"/>
      <c r="W76" s="409"/>
      <c r="X76" s="409"/>
      <c r="Y76" s="409"/>
      <c r="Z76" s="409"/>
      <c r="AA76" s="409"/>
      <c r="AB76" s="410" t="s">
        <v>63</v>
      </c>
      <c r="AC76" s="411"/>
      <c r="AD76" s="411"/>
      <c r="AE76" s="411"/>
      <c r="AF76" s="411"/>
      <c r="AG76" s="412">
        <f>AG10</f>
        <v>0</v>
      </c>
      <c r="AH76" s="412"/>
      <c r="AI76" s="412"/>
      <c r="AJ76" s="412"/>
      <c r="AK76" s="412"/>
      <c r="AL76" s="412"/>
      <c r="AM76" s="412"/>
      <c r="AN76" s="412"/>
      <c r="AO76" s="77"/>
    </row>
    <row r="77" spans="1:41" s="95" customFormat="1">
      <c r="A77" s="409"/>
      <c r="B77" s="409"/>
      <c r="C77" s="409"/>
      <c r="D77" s="409"/>
      <c r="E77" s="409"/>
      <c r="F77" s="409"/>
      <c r="G77" s="409"/>
      <c r="H77" s="409"/>
      <c r="I77" s="409"/>
      <c r="J77" s="409"/>
      <c r="K77" s="409"/>
      <c r="L77" s="409"/>
      <c r="M77" s="409"/>
      <c r="N77" s="409"/>
      <c r="O77" s="409"/>
      <c r="P77" s="409"/>
      <c r="Q77" s="409"/>
      <c r="R77" s="409"/>
      <c r="S77" s="409"/>
      <c r="T77" s="409"/>
      <c r="U77" s="409"/>
      <c r="V77" s="409"/>
      <c r="W77" s="409"/>
      <c r="X77" s="409"/>
      <c r="Y77" s="409"/>
      <c r="Z77" s="409"/>
      <c r="AA77" s="409"/>
      <c r="AB77" s="409"/>
      <c r="AC77" s="409"/>
      <c r="AD77" s="409"/>
      <c r="AE77" s="409"/>
      <c r="AF77" s="409"/>
      <c r="AG77" s="409"/>
      <c r="AH77" s="409"/>
      <c r="AI77" s="409"/>
      <c r="AJ77" s="409"/>
      <c r="AK77" s="409"/>
      <c r="AL77" s="409"/>
      <c r="AM77" s="409"/>
      <c r="AN77" s="409"/>
      <c r="AO77" s="409"/>
    </row>
    <row r="78" spans="1:41" s="95" customFormat="1">
      <c r="A78" s="409" t="s">
        <v>64</v>
      </c>
      <c r="B78" s="409"/>
      <c r="C78" s="409"/>
      <c r="D78" s="409"/>
      <c r="E78" s="409"/>
      <c r="F78" s="409"/>
      <c r="G78" s="409"/>
      <c r="H78" s="409"/>
      <c r="I78" s="409"/>
      <c r="J78" s="409"/>
      <c r="K78" s="409"/>
      <c r="L78" s="409"/>
      <c r="M78" s="409"/>
      <c r="N78" s="409"/>
      <c r="O78" s="409"/>
      <c r="P78" s="409"/>
      <c r="Q78" s="409"/>
      <c r="R78" s="409"/>
      <c r="S78" s="409"/>
      <c r="T78" s="409"/>
      <c r="U78" s="409"/>
      <c r="V78" s="409"/>
      <c r="W78" s="409"/>
      <c r="X78" s="409"/>
      <c r="Y78" s="409"/>
      <c r="Z78" s="409"/>
      <c r="AA78" s="409"/>
      <c r="AB78" s="409"/>
      <c r="AC78" s="409"/>
      <c r="AD78" s="409"/>
      <c r="AE78" s="409"/>
      <c r="AF78" s="409"/>
      <c r="AG78" s="409"/>
      <c r="AH78" s="409"/>
      <c r="AI78" s="409"/>
      <c r="AJ78" s="409"/>
      <c r="AK78" s="409"/>
      <c r="AL78" s="409"/>
      <c r="AM78" s="409"/>
      <c r="AN78" s="409"/>
      <c r="AO78" s="409"/>
    </row>
    <row r="79" spans="1:41" s="95" customFormat="1"/>
    <row r="80" spans="1:41" s="95" customFormat="1"/>
  </sheetData>
  <sheetProtection sheet="1" objects="1" scenarios="1" formatCells="0" formatRows="0" insertHyperlinks="0" sort="0" autoFilter="0" pivotTables="0"/>
  <mergeCells count="254">
    <mergeCell ref="A8:AO8"/>
    <mergeCell ref="A9:D9"/>
    <mergeCell ref="AB9:AO9"/>
    <mergeCell ref="E9:S9"/>
    <mergeCell ref="T9:AA9"/>
    <mergeCell ref="E10:S10"/>
    <mergeCell ref="AE6:AG6"/>
    <mergeCell ref="AG10:AO10"/>
    <mergeCell ref="A13:D13"/>
    <mergeCell ref="AG13:AI13"/>
    <mergeCell ref="A40:AO40"/>
    <mergeCell ref="K43:AO43"/>
    <mergeCell ref="A48:AO48"/>
    <mergeCell ref="M49:AO49"/>
    <mergeCell ref="A56:AO56"/>
    <mergeCell ref="A64:AO64"/>
    <mergeCell ref="E59:J59"/>
    <mergeCell ref="T59:Z59"/>
    <mergeCell ref="AA59:AD59"/>
    <mergeCell ref="AE59:AN59"/>
    <mergeCell ref="T61:Z61"/>
    <mergeCell ref="AA61:AD61"/>
    <mergeCell ref="AE61:AN61"/>
    <mergeCell ref="A57:L57"/>
    <mergeCell ref="A54:D55"/>
    <mergeCell ref="E54:J54"/>
    <mergeCell ref="K54:AO54"/>
    <mergeCell ref="E55:J55"/>
    <mergeCell ref="K55:Q55"/>
    <mergeCell ref="R55:S55"/>
    <mergeCell ref="AA55:AD55"/>
    <mergeCell ref="AE55:AN55"/>
    <mergeCell ref="T55:Z55"/>
    <mergeCell ref="A52:D53"/>
    <mergeCell ref="H65:AO65"/>
    <mergeCell ref="A67:AO67"/>
    <mergeCell ref="M57:AO57"/>
    <mergeCell ref="A65:G65"/>
    <mergeCell ref="A66:AO66"/>
    <mergeCell ref="A62:D63"/>
    <mergeCell ref="E62:J62"/>
    <mergeCell ref="K62:AO62"/>
    <mergeCell ref="E63:J63"/>
    <mergeCell ref="K63:Q63"/>
    <mergeCell ref="R63:S63"/>
    <mergeCell ref="A60:D61"/>
    <mergeCell ref="E60:J60"/>
    <mergeCell ref="K60:AO60"/>
    <mergeCell ref="E61:J61"/>
    <mergeCell ref="K61:Q61"/>
    <mergeCell ref="R61:S61"/>
    <mergeCell ref="K59:Q59"/>
    <mergeCell ref="R59:S59"/>
    <mergeCell ref="A58:D59"/>
    <mergeCell ref="E58:J58"/>
    <mergeCell ref="K58:AO58"/>
    <mergeCell ref="T63:Z63"/>
    <mergeCell ref="AA63:AD63"/>
    <mergeCell ref="A78:AO78"/>
    <mergeCell ref="AA73:AD74"/>
    <mergeCell ref="AE73:AN74"/>
    <mergeCell ref="AO73:AO74"/>
    <mergeCell ref="E74:J74"/>
    <mergeCell ref="K74:Q74"/>
    <mergeCell ref="R74:S74"/>
    <mergeCell ref="T74:Z74"/>
    <mergeCell ref="A72:D74"/>
    <mergeCell ref="E72:J72"/>
    <mergeCell ref="K72:AO72"/>
    <mergeCell ref="E73:J73"/>
    <mergeCell ref="K73:Z73"/>
    <mergeCell ref="AB76:AF76"/>
    <mergeCell ref="A75:AO75"/>
    <mergeCell ref="A76:AA76"/>
    <mergeCell ref="A77:AO77"/>
    <mergeCell ref="AG76:AN76"/>
    <mergeCell ref="A69:D71"/>
    <mergeCell ref="E69:J69"/>
    <mergeCell ref="K69:AO69"/>
    <mergeCell ref="E70:J70"/>
    <mergeCell ref="K70:Z70"/>
    <mergeCell ref="AA70:AD71"/>
    <mergeCell ref="AE70:AN71"/>
    <mergeCell ref="AO70:AO71"/>
    <mergeCell ref="E71:J71"/>
    <mergeCell ref="K71:Q71"/>
    <mergeCell ref="R71:S71"/>
    <mergeCell ref="T71:Z71"/>
    <mergeCell ref="E52:J52"/>
    <mergeCell ref="K52:AO52"/>
    <mergeCell ref="E53:J53"/>
    <mergeCell ref="K53:Q53"/>
    <mergeCell ref="R53:S53"/>
    <mergeCell ref="AA53:AD53"/>
    <mergeCell ref="AE53:AN53"/>
    <mergeCell ref="T53:Z53"/>
    <mergeCell ref="A49:L49"/>
    <mergeCell ref="A47:D47"/>
    <mergeCell ref="E47:AD47"/>
    <mergeCell ref="A50:D51"/>
    <mergeCell ref="E50:J50"/>
    <mergeCell ref="K50:AO50"/>
    <mergeCell ref="E51:J51"/>
    <mergeCell ref="K51:Q51"/>
    <mergeCell ref="R51:S51"/>
    <mergeCell ref="AE47:AG47"/>
    <mergeCell ref="AH47:AN47"/>
    <mergeCell ref="AA51:AD51"/>
    <mergeCell ref="AE51:AN51"/>
    <mergeCell ref="T51:Z51"/>
    <mergeCell ref="AE45:AG45"/>
    <mergeCell ref="AE46:AG46"/>
    <mergeCell ref="AH45:AN45"/>
    <mergeCell ref="AH46:AN46"/>
    <mergeCell ref="A43:J43"/>
    <mergeCell ref="A44:D44"/>
    <mergeCell ref="A46:D46"/>
    <mergeCell ref="E46:L46"/>
    <mergeCell ref="M46:P46"/>
    <mergeCell ref="Q46:Y46"/>
    <mergeCell ref="E44:AO44"/>
    <mergeCell ref="A45:D45"/>
    <mergeCell ref="E45:L45"/>
    <mergeCell ref="M45:P45"/>
    <mergeCell ref="Q45:V45"/>
    <mergeCell ref="W45:X45"/>
    <mergeCell ref="Y45:AD45"/>
    <mergeCell ref="E39:J39"/>
    <mergeCell ref="K39:Q39"/>
    <mergeCell ref="R39:S39"/>
    <mergeCell ref="T39:Z39"/>
    <mergeCell ref="A41:AO41"/>
    <mergeCell ref="A42:AO42"/>
    <mergeCell ref="R36:S36"/>
    <mergeCell ref="T36:Z36"/>
    <mergeCell ref="A37:D39"/>
    <mergeCell ref="E37:J37"/>
    <mergeCell ref="K37:AO37"/>
    <mergeCell ref="E38:J38"/>
    <mergeCell ref="K38:Z38"/>
    <mergeCell ref="AA38:AD39"/>
    <mergeCell ref="AE38:AN39"/>
    <mergeCell ref="AO38:AO39"/>
    <mergeCell ref="A34:D36"/>
    <mergeCell ref="E34:J34"/>
    <mergeCell ref="K34:AO34"/>
    <mergeCell ref="E35:J35"/>
    <mergeCell ref="K35:Z35"/>
    <mergeCell ref="AA35:AD36"/>
    <mergeCell ref="AE35:AN36"/>
    <mergeCell ref="AO35:AO36"/>
    <mergeCell ref="E36:J36"/>
    <mergeCell ref="K36:Q36"/>
    <mergeCell ref="AE31:AN31"/>
    <mergeCell ref="A32:D33"/>
    <mergeCell ref="E32:J32"/>
    <mergeCell ref="K32:AO32"/>
    <mergeCell ref="E33:J33"/>
    <mergeCell ref="K33:Q33"/>
    <mergeCell ref="R33:S33"/>
    <mergeCell ref="T33:Z33"/>
    <mergeCell ref="AA33:AD33"/>
    <mergeCell ref="AE33:AN33"/>
    <mergeCell ref="A30:D31"/>
    <mergeCell ref="E30:J30"/>
    <mergeCell ref="K30:AO30"/>
    <mergeCell ref="E31:J31"/>
    <mergeCell ref="K31:Q31"/>
    <mergeCell ref="R31:S31"/>
    <mergeCell ref="T31:Z31"/>
    <mergeCell ref="AA31:AD31"/>
    <mergeCell ref="A25:AF25"/>
    <mergeCell ref="AG25:AO25"/>
    <mergeCell ref="A28:D29"/>
    <mergeCell ref="E28:J28"/>
    <mergeCell ref="K28:AO28"/>
    <mergeCell ref="E29:J29"/>
    <mergeCell ref="K29:Q29"/>
    <mergeCell ref="R29:S29"/>
    <mergeCell ref="T29:Z29"/>
    <mergeCell ref="AA29:AD29"/>
    <mergeCell ref="AE29:AN29"/>
    <mergeCell ref="A26:D27"/>
    <mergeCell ref="E26:J26"/>
    <mergeCell ref="K26:AO26"/>
    <mergeCell ref="E27:J27"/>
    <mergeCell ref="K27:Q27"/>
    <mergeCell ref="R27:S27"/>
    <mergeCell ref="T27:Z27"/>
    <mergeCell ref="AA27:AD27"/>
    <mergeCell ref="AE27:AN27"/>
    <mergeCell ref="AH5:AN5"/>
    <mergeCell ref="Q5:AD5"/>
    <mergeCell ref="AH6:AN6"/>
    <mergeCell ref="A7:AO7"/>
    <mergeCell ref="A5:D5"/>
    <mergeCell ref="E5:L5"/>
    <mergeCell ref="M5:P5"/>
    <mergeCell ref="AE5:AG5"/>
    <mergeCell ref="J1:T1"/>
    <mergeCell ref="U1:W1"/>
    <mergeCell ref="X1:AO1"/>
    <mergeCell ref="A6:D6"/>
    <mergeCell ref="E6:AD6"/>
    <mergeCell ref="A2:AO2"/>
    <mergeCell ref="A3:D3"/>
    <mergeCell ref="A4:D4"/>
    <mergeCell ref="E4:L4"/>
    <mergeCell ref="M4:P4"/>
    <mergeCell ref="Q4:V4"/>
    <mergeCell ref="W4:X4"/>
    <mergeCell ref="Y4:AD4"/>
    <mergeCell ref="AE4:AG4"/>
    <mergeCell ref="E3:AO3"/>
    <mergeCell ref="AH4:AN4"/>
    <mergeCell ref="A16:AO16"/>
    <mergeCell ref="A17:AO17"/>
    <mergeCell ref="AF15:AO15"/>
    <mergeCell ref="Y15:AE15"/>
    <mergeCell ref="A24:AO24"/>
    <mergeCell ref="E12:S12"/>
    <mergeCell ref="T12:AA12"/>
    <mergeCell ref="E13:S13"/>
    <mergeCell ref="T13:AA13"/>
    <mergeCell ref="A15:X15"/>
    <mergeCell ref="A22:AO22"/>
    <mergeCell ref="A23:D23"/>
    <mergeCell ref="A14:D14"/>
    <mergeCell ref="E23:AO23"/>
    <mergeCell ref="AB13:AF13"/>
    <mergeCell ref="J68:AO68"/>
    <mergeCell ref="A68:I68"/>
    <mergeCell ref="AG11:AO11"/>
    <mergeCell ref="AG12:AO12"/>
    <mergeCell ref="P14:W14"/>
    <mergeCell ref="E14:L14"/>
    <mergeCell ref="T10:AA10"/>
    <mergeCell ref="E11:S11"/>
    <mergeCell ref="T11:AA11"/>
    <mergeCell ref="X14:AO14"/>
    <mergeCell ref="A11:D11"/>
    <mergeCell ref="AB11:AF11"/>
    <mergeCell ref="A10:D10"/>
    <mergeCell ref="AB10:AF10"/>
    <mergeCell ref="AE63:AN63"/>
    <mergeCell ref="A18:AO18"/>
    <mergeCell ref="A19:AO19"/>
    <mergeCell ref="A20:AO20"/>
    <mergeCell ref="A21:AO21"/>
    <mergeCell ref="A12:D12"/>
    <mergeCell ref="AB12:AF12"/>
    <mergeCell ref="M14:O14"/>
    <mergeCell ref="AN13:AO13"/>
    <mergeCell ref="AJ13:AM13"/>
  </mergeCells>
  <phoneticPr fontId="4" type="noConversion"/>
  <dataValidations count="10">
    <dataValidation type="list" allowBlank="1" showInputMessage="1" sqref="E27:J27 E29:J29 E31:J31 E33:J33 E51:J51 E53:J53 E55:J55 E59:J59 E61:J61 E63:J63">
      <formula1>등록번호</formula1>
    </dataValidation>
    <dataValidation type="list" allowBlank="1" showInputMessage="1" sqref="AN13:AO13">
      <formula1>날짜일</formula1>
    </dataValidation>
    <dataValidation type="list" allowBlank="1" showInputMessage="1" sqref="Q46 E5:L5">
      <formula1>건축물의구조</formula1>
    </dataValidation>
    <dataValidation type="list" allowBlank="1" showInputMessage="1" sqref="E46 Q5">
      <formula1>건축물주용도</formula1>
    </dataValidation>
    <dataValidation type="list" allowBlank="1" showInputMessage="1" sqref="E4 E45">
      <formula1>지목</formula1>
    </dataValidation>
    <dataValidation type="list" allowBlank="1" showInputMessage="1" sqref="A28:D29">
      <formula1>대리인임대</formula1>
    </dataValidation>
    <dataValidation type="list" allowBlank="1" showInputMessage="1" sqref="A32:D33">
      <formula1>대리인임차</formula1>
    </dataValidation>
    <dataValidation type="list" allowBlank="1" showInputMessage="1" sqref="AG13:AI13">
      <formula1>날짜선불</formula1>
    </dataValidation>
    <dataValidation type="list" allowBlank="1" showInputMessage="1" error="취소를 클릭후 항목을 선택하세요!" prompt="클릭 후 항목을 선택하세요!" sqref="AJ13:AM13">
      <formula1>날짜차임월</formula1>
    </dataValidation>
    <dataValidation type="list" allowBlank="1" showInputMessage="1" sqref="J1:T1">
      <formula1>"아파트, 연립주택, 다세대주택,직접입력"</formula1>
    </dataValidation>
  </dataValidations>
  <hyperlinks>
    <hyperlink ref="A37:A39" r:id="rId1" display="http://www.nsdi.go.kr/lxportal/?menuno=4085"/>
    <hyperlink ref="A37:D39" r:id="rId2" display="http://www.nsdi.go.kr/lxportal/?menuno=4085"/>
    <hyperlink ref="A72:A74" r:id="rId3" display="http://www.nsdi.go.kr/lxportal/?menuno=4085"/>
    <hyperlink ref="A72:D74" r:id="rId4" display="http://www.nsdi.go.kr/lxportal/?menuno=4085"/>
    <hyperlink ref="A69:A71" r:id="rId5" display="http://www.nsdi.go.kr/lxportal/?menuno=4085"/>
    <hyperlink ref="A69:D71" r:id="rId6" display="http://www.nsdi.go.kr/lxportal/?menuno=4085"/>
    <hyperlink ref="A23:D23" r:id="rId7" display="3.특약내용"/>
    <hyperlink ref="E26:J26" r:id="rId8" display="주소(법인소재지)"/>
    <hyperlink ref="E30:J30" r:id="rId9" display="주소(법인소재지)"/>
    <hyperlink ref="A3:D3" r:id="rId10" display="소재지"/>
    <hyperlink ref="E54:J54" r:id="rId11" display="주소(법인소재지)"/>
    <hyperlink ref="E62:J62" r:id="rId12" display="주소(법인소재지)"/>
    <hyperlink ref="A34:D36" r:id="rId13" display="0-1중개사무소정보등록하기.xlsx"/>
    <hyperlink ref="E39:J39" r:id="rId14" display="등록번호"/>
    <hyperlink ref="E71:J71" r:id="rId15" display="등록번호"/>
    <hyperlink ref="E74:J74" r:id="rId16" display="등록번호"/>
  </hyperlinks>
  <pageMargins left="0.23622047244094491" right="0.23622047244094491" top="0.39370078740157483" bottom="0.39370078740157483" header="0.19685039370078741" footer="0.19685039370078741"/>
  <pageSetup paperSize="9" fitToHeight="0" orientation="portrait" blackAndWhite="1" horizontalDpi="300" verticalDpi="300" r:id="rId17"/>
  <drawing r:id="rId18"/>
  <legacyDrawing r:id="rId19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J38"/>
  <sheetViews>
    <sheetView showGridLines="0" showRuler="0" view="pageLayout" topLeftCell="A4" zoomScaleNormal="120" workbookViewId="0">
      <selection activeCell="Z24" sqref="Z24:AI25"/>
    </sheetView>
  </sheetViews>
  <sheetFormatPr defaultColWidth="2.25" defaultRowHeight="13.5"/>
  <cols>
    <col min="1" max="16384" width="2.25" style="80"/>
  </cols>
  <sheetData>
    <row r="1" spans="2:36" ht="16.5" customHeight="1"/>
    <row r="2" spans="2:36" ht="22.5" customHeight="1"/>
    <row r="3" spans="2:36" ht="30" customHeight="1">
      <c r="B3" s="966" t="s">
        <v>890</v>
      </c>
      <c r="C3" s="966"/>
      <c r="D3" s="966"/>
      <c r="E3" s="966"/>
      <c r="F3" s="966"/>
      <c r="G3" s="966"/>
      <c r="H3" s="966"/>
      <c r="I3" s="966"/>
      <c r="J3" s="966"/>
      <c r="K3" s="966"/>
      <c r="L3" s="966"/>
      <c r="M3" s="966"/>
      <c r="N3" s="966"/>
      <c r="O3" s="966"/>
      <c r="P3" s="966"/>
      <c r="Q3" s="966"/>
      <c r="R3" s="966"/>
      <c r="S3" s="966"/>
      <c r="T3" s="966"/>
      <c r="U3" s="966"/>
      <c r="V3" s="966"/>
      <c r="W3" s="966"/>
      <c r="X3" s="966"/>
      <c r="Y3" s="966"/>
      <c r="Z3" s="966"/>
      <c r="AA3" s="966"/>
      <c r="AB3" s="966"/>
      <c r="AC3" s="966"/>
      <c r="AD3" s="966"/>
      <c r="AE3" s="966"/>
      <c r="AF3" s="966"/>
      <c r="AG3" s="966"/>
      <c r="AH3" s="966"/>
      <c r="AI3" s="966"/>
    </row>
    <row r="4" spans="2:36" ht="18" customHeight="1">
      <c r="B4" s="967" t="s">
        <v>583</v>
      </c>
      <c r="C4" s="967"/>
      <c r="D4" s="967"/>
      <c r="E4" s="967"/>
      <c r="F4" s="967"/>
      <c r="G4" s="967"/>
      <c r="H4" s="967"/>
      <c r="I4" s="967"/>
      <c r="J4" s="967"/>
      <c r="K4" s="967"/>
      <c r="L4" s="967"/>
      <c r="M4" s="967"/>
      <c r="N4" s="967"/>
      <c r="O4" s="967"/>
      <c r="P4" s="967"/>
      <c r="Q4" s="967"/>
      <c r="R4" s="967"/>
      <c r="S4" s="967"/>
      <c r="T4" s="967"/>
      <c r="U4" s="967"/>
      <c r="V4" s="967"/>
      <c r="W4" s="967"/>
      <c r="X4" s="967"/>
      <c r="Y4" s="967"/>
      <c r="Z4" s="967"/>
      <c r="AA4" s="967"/>
      <c r="AB4" s="967"/>
      <c r="AC4" s="967"/>
      <c r="AD4" s="967"/>
      <c r="AE4" s="967"/>
      <c r="AF4" s="967"/>
      <c r="AG4" s="967"/>
      <c r="AH4" s="967"/>
      <c r="AI4" s="967"/>
    </row>
    <row r="5" spans="2:36" ht="18" customHeight="1">
      <c r="B5" s="973" t="str">
        <f>계약서!E3&amp;" "&amp;계약서!AH3&amp;IF(계약서!AH3="","","동")&amp;" "&amp;계약서!AL3&amp;IF(계약서!AL3="","","호")</f>
        <v xml:space="preserve">  </v>
      </c>
      <c r="C5" s="973"/>
      <c r="D5" s="973"/>
      <c r="E5" s="973"/>
      <c r="F5" s="973"/>
      <c r="G5" s="973"/>
      <c r="H5" s="973"/>
      <c r="I5" s="973"/>
      <c r="J5" s="973"/>
      <c r="K5" s="973"/>
      <c r="L5" s="973"/>
      <c r="M5" s="973"/>
      <c r="N5" s="973"/>
      <c r="O5" s="973"/>
      <c r="P5" s="973"/>
      <c r="Q5" s="973"/>
      <c r="R5" s="973"/>
      <c r="S5" s="973"/>
      <c r="T5" s="973"/>
      <c r="U5" s="973"/>
      <c r="V5" s="973"/>
      <c r="W5" s="973"/>
      <c r="X5" s="973"/>
      <c r="Y5" s="973"/>
      <c r="Z5" s="973"/>
      <c r="AA5" s="973"/>
      <c r="AB5" s="973"/>
      <c r="AC5" s="973"/>
      <c r="AD5" s="973"/>
      <c r="AE5" s="973"/>
      <c r="AF5" s="973"/>
      <c r="AG5" s="973"/>
      <c r="AH5" s="973"/>
      <c r="AI5" s="973"/>
    </row>
    <row r="6" spans="2:36">
      <c r="B6" s="972"/>
      <c r="C6" s="972"/>
      <c r="D6" s="972"/>
      <c r="E6" s="972"/>
      <c r="F6" s="972"/>
      <c r="G6" s="972"/>
      <c r="H6" s="972"/>
      <c r="I6" s="972"/>
      <c r="J6" s="972"/>
      <c r="K6" s="972"/>
      <c r="L6" s="972"/>
      <c r="M6" s="972"/>
      <c r="N6" s="972"/>
      <c r="O6" s="972"/>
      <c r="P6" s="972"/>
      <c r="Q6" s="972"/>
      <c r="R6" s="972"/>
      <c r="S6" s="972"/>
      <c r="T6" s="972"/>
      <c r="U6" s="972"/>
      <c r="V6" s="972"/>
      <c r="W6" s="972"/>
      <c r="X6" s="972"/>
      <c r="Y6" s="972"/>
      <c r="Z6" s="972"/>
      <c r="AA6" s="972"/>
      <c r="AB6" s="972"/>
      <c r="AC6" s="972"/>
      <c r="AD6" s="972"/>
      <c r="AE6" s="972"/>
      <c r="AF6" s="972"/>
      <c r="AG6" s="972"/>
      <c r="AH6" s="972"/>
      <c r="AI6" s="972"/>
    </row>
    <row r="7" spans="2:36" ht="16.5" customHeight="1">
      <c r="B7" s="968"/>
      <c r="C7" s="969"/>
      <c r="D7" s="969"/>
      <c r="E7" s="969"/>
      <c r="F7" s="969"/>
      <c r="G7" s="969"/>
      <c r="H7" s="969"/>
      <c r="I7" s="970" t="s">
        <v>607</v>
      </c>
      <c r="J7" s="970"/>
      <c r="K7" s="970"/>
      <c r="L7" s="970"/>
      <c r="M7" s="970"/>
      <c r="N7" s="970"/>
      <c r="O7" s="970"/>
      <c r="P7" s="970"/>
      <c r="Q7" s="970"/>
      <c r="R7" s="970"/>
      <c r="S7" s="970"/>
      <c r="T7" s="970"/>
      <c r="U7" s="970"/>
      <c r="V7" s="970"/>
      <c r="W7" s="970"/>
      <c r="X7" s="970"/>
      <c r="Y7" s="970"/>
      <c r="Z7" s="970" t="s">
        <v>608</v>
      </c>
      <c r="AA7" s="970"/>
      <c r="AB7" s="970"/>
      <c r="AC7" s="970"/>
      <c r="AD7" s="970"/>
      <c r="AE7" s="970"/>
      <c r="AF7" s="970"/>
      <c r="AG7" s="970"/>
      <c r="AH7" s="970"/>
      <c r="AI7" s="971"/>
    </row>
    <row r="8" spans="2:36" ht="16.5" customHeight="1">
      <c r="B8" s="984" t="s">
        <v>647</v>
      </c>
      <c r="C8" s="959"/>
      <c r="D8" s="959"/>
      <c r="E8" s="959"/>
      <c r="F8" s="959"/>
      <c r="G8" s="959"/>
      <c r="H8" s="959"/>
      <c r="I8" s="974" t="s">
        <v>809</v>
      </c>
      <c r="J8" s="974"/>
      <c r="K8" s="974"/>
      <c r="L8" s="974"/>
      <c r="M8" s="974"/>
      <c r="N8" s="974"/>
      <c r="O8" s="974"/>
      <c r="P8" s="974"/>
      <c r="Q8" s="974"/>
      <c r="R8" s="974"/>
      <c r="S8" s="974"/>
      <c r="T8" s="974"/>
      <c r="U8" s="974"/>
      <c r="V8" s="974"/>
      <c r="W8" s="974"/>
      <c r="X8" s="974"/>
      <c r="Y8" s="974"/>
      <c r="Z8" s="975">
        <f>계약서!T9</f>
        <v>0</v>
      </c>
      <c r="AA8" s="975"/>
      <c r="AB8" s="975"/>
      <c r="AC8" s="975"/>
      <c r="AD8" s="975"/>
      <c r="AE8" s="975"/>
      <c r="AF8" s="975"/>
      <c r="AG8" s="975"/>
      <c r="AH8" s="975"/>
      <c r="AI8" s="976"/>
    </row>
    <row r="9" spans="2:36" ht="16.5" customHeight="1">
      <c r="B9" s="985"/>
      <c r="C9" s="986"/>
      <c r="D9" s="986"/>
      <c r="E9" s="986"/>
      <c r="F9" s="986"/>
      <c r="G9" s="986"/>
      <c r="H9" s="986"/>
      <c r="I9" s="977" t="s">
        <v>810</v>
      </c>
      <c r="J9" s="977"/>
      <c r="K9" s="977"/>
      <c r="L9" s="977"/>
      <c r="M9" s="977"/>
      <c r="N9" s="977"/>
      <c r="O9" s="977"/>
      <c r="P9" s="977"/>
      <c r="Q9" s="977"/>
      <c r="R9" s="977"/>
      <c r="S9" s="977"/>
      <c r="T9" s="977"/>
      <c r="U9" s="977"/>
      <c r="V9" s="977"/>
      <c r="W9" s="977"/>
      <c r="X9" s="977"/>
      <c r="Y9" s="977"/>
      <c r="Z9" s="978">
        <v>185000</v>
      </c>
      <c r="AA9" s="978"/>
      <c r="AB9" s="978"/>
      <c r="AC9" s="978"/>
      <c r="AD9" s="978"/>
      <c r="AE9" s="978"/>
      <c r="AF9" s="978"/>
      <c r="AG9" s="978"/>
      <c r="AH9" s="978"/>
      <c r="AI9" s="979"/>
    </row>
    <row r="10" spans="2:36" ht="16.5" customHeight="1">
      <c r="B10" s="985"/>
      <c r="C10" s="986"/>
      <c r="D10" s="986"/>
      <c r="E10" s="986"/>
      <c r="F10" s="986"/>
      <c r="G10" s="986"/>
      <c r="H10" s="986"/>
      <c r="I10" s="977" t="s">
        <v>811</v>
      </c>
      <c r="J10" s="977"/>
      <c r="K10" s="977"/>
      <c r="L10" s="977"/>
      <c r="M10" s="977"/>
      <c r="N10" s="977"/>
      <c r="O10" s="977"/>
      <c r="P10" s="977"/>
      <c r="Q10" s="977"/>
      <c r="R10" s="977"/>
      <c r="S10" s="977"/>
      <c r="T10" s="977"/>
      <c r="U10" s="977"/>
      <c r="V10" s="977"/>
      <c r="W10" s="977"/>
      <c r="X10" s="977"/>
      <c r="Y10" s="977"/>
      <c r="Z10" s="978">
        <v>250000</v>
      </c>
      <c r="AA10" s="978"/>
      <c r="AB10" s="978"/>
      <c r="AC10" s="978"/>
      <c r="AD10" s="978"/>
      <c r="AE10" s="978"/>
      <c r="AF10" s="978"/>
      <c r="AG10" s="978"/>
      <c r="AH10" s="978"/>
      <c r="AI10" s="979"/>
    </row>
    <row r="11" spans="2:36" ht="16.5" customHeight="1">
      <c r="B11" s="985"/>
      <c r="C11" s="986"/>
      <c r="D11" s="986"/>
      <c r="E11" s="986"/>
      <c r="F11" s="986"/>
      <c r="G11" s="986"/>
      <c r="H11" s="986"/>
      <c r="I11" s="980"/>
      <c r="J11" s="980"/>
      <c r="K11" s="980"/>
      <c r="L11" s="980"/>
      <c r="M11" s="980"/>
      <c r="N11" s="980"/>
      <c r="O11" s="980"/>
      <c r="P11" s="980"/>
      <c r="Q11" s="980"/>
      <c r="R11" s="980"/>
      <c r="S11" s="980"/>
      <c r="T11" s="980"/>
      <c r="U11" s="980"/>
      <c r="V11" s="980"/>
      <c r="W11" s="980"/>
      <c r="X11" s="980"/>
      <c r="Y11" s="980"/>
      <c r="Z11" s="981"/>
      <c r="AA11" s="981"/>
      <c r="AB11" s="981"/>
      <c r="AC11" s="981"/>
      <c r="AD11" s="981"/>
      <c r="AE11" s="981"/>
      <c r="AF11" s="981"/>
      <c r="AG11" s="981"/>
      <c r="AH11" s="981"/>
      <c r="AI11" s="982"/>
    </row>
    <row r="12" spans="2:36" ht="16.5" customHeight="1">
      <c r="B12" s="987"/>
      <c r="C12" s="988"/>
      <c r="D12" s="988"/>
      <c r="E12" s="988"/>
      <c r="F12" s="988"/>
      <c r="G12" s="988"/>
      <c r="H12" s="988"/>
      <c r="I12" s="989" t="s">
        <v>812</v>
      </c>
      <c r="J12" s="990"/>
      <c r="K12" s="990"/>
      <c r="L12" s="990"/>
      <c r="M12" s="990"/>
      <c r="N12" s="990"/>
      <c r="O12" s="990"/>
      <c r="P12" s="990"/>
      <c r="Q12" s="990"/>
      <c r="R12" s="990"/>
      <c r="S12" s="990"/>
      <c r="T12" s="990"/>
      <c r="U12" s="990"/>
      <c r="V12" s="990"/>
      <c r="W12" s="990"/>
      <c r="X12" s="990"/>
      <c r="Y12" s="991"/>
      <c r="Z12" s="992">
        <f>SUM(Z8:AI11)</f>
        <v>435000</v>
      </c>
      <c r="AA12" s="993"/>
      <c r="AB12" s="993"/>
      <c r="AC12" s="993"/>
      <c r="AD12" s="993"/>
      <c r="AE12" s="993"/>
      <c r="AF12" s="993"/>
      <c r="AG12" s="993"/>
      <c r="AH12" s="993"/>
      <c r="AI12" s="994"/>
    </row>
    <row r="13" spans="2:36" ht="16.5" customHeight="1">
      <c r="B13" s="983"/>
      <c r="C13" s="983"/>
      <c r="D13" s="983"/>
      <c r="E13" s="983"/>
      <c r="F13" s="983"/>
      <c r="G13" s="983"/>
      <c r="H13" s="983"/>
      <c r="I13" s="983"/>
      <c r="J13" s="983"/>
      <c r="K13" s="983"/>
      <c r="L13" s="983"/>
      <c r="M13" s="983"/>
      <c r="N13" s="983"/>
      <c r="O13" s="983"/>
      <c r="P13" s="983"/>
      <c r="Q13" s="983"/>
      <c r="R13" s="983"/>
      <c r="S13" s="983"/>
      <c r="T13" s="983"/>
      <c r="U13" s="983"/>
      <c r="V13" s="983"/>
      <c r="W13" s="983"/>
      <c r="X13" s="983"/>
      <c r="Y13" s="983"/>
      <c r="Z13" s="983"/>
      <c r="AA13" s="983"/>
      <c r="AB13" s="983"/>
      <c r="AC13" s="983"/>
      <c r="AD13" s="983"/>
      <c r="AE13" s="983"/>
      <c r="AF13" s="983"/>
      <c r="AG13" s="983"/>
      <c r="AH13" s="983"/>
      <c r="AI13" s="983"/>
      <c r="AJ13" s="75"/>
    </row>
    <row r="14" spans="2:36" ht="16.5" customHeight="1">
      <c r="B14" s="1013" t="s">
        <v>663</v>
      </c>
      <c r="C14" s="1014"/>
      <c r="D14" s="1014"/>
      <c r="E14" s="1014"/>
      <c r="F14" s="1014"/>
      <c r="G14" s="1014"/>
      <c r="H14" s="1014"/>
      <c r="I14" s="974" t="s">
        <v>804</v>
      </c>
      <c r="J14" s="974"/>
      <c r="K14" s="974"/>
      <c r="L14" s="974"/>
      <c r="M14" s="974"/>
      <c r="N14" s="974"/>
      <c r="O14" s="974"/>
      <c r="P14" s="974"/>
      <c r="Q14" s="974"/>
      <c r="R14" s="974"/>
      <c r="S14" s="974"/>
      <c r="T14" s="974"/>
      <c r="U14" s="974"/>
      <c r="V14" s="974"/>
      <c r="W14" s="974"/>
      <c r="X14" s="974"/>
      <c r="Y14" s="974"/>
      <c r="Z14" s="975">
        <v>250000</v>
      </c>
      <c r="AA14" s="975"/>
      <c r="AB14" s="975"/>
      <c r="AC14" s="975"/>
      <c r="AD14" s="975"/>
      <c r="AE14" s="975"/>
      <c r="AF14" s="975"/>
      <c r="AG14" s="975"/>
      <c r="AH14" s="975"/>
      <c r="AI14" s="976"/>
    </row>
    <row r="15" spans="2:36" ht="16.5" customHeight="1">
      <c r="B15" s="1015"/>
      <c r="C15" s="1016"/>
      <c r="D15" s="1016"/>
      <c r="E15" s="1016"/>
      <c r="F15" s="1016"/>
      <c r="G15" s="1016"/>
      <c r="H15" s="1016"/>
      <c r="I15" s="977" t="s">
        <v>805</v>
      </c>
      <c r="J15" s="977"/>
      <c r="K15" s="977"/>
      <c r="L15" s="977"/>
      <c r="M15" s="977"/>
      <c r="N15" s="977"/>
      <c r="O15" s="977"/>
      <c r="P15" s="977"/>
      <c r="Q15" s="977"/>
      <c r="R15" s="977"/>
      <c r="S15" s="977"/>
      <c r="T15" s="977"/>
      <c r="U15" s="977"/>
      <c r="V15" s="977"/>
      <c r="W15" s="977"/>
      <c r="X15" s="977"/>
      <c r="Y15" s="977"/>
      <c r="Z15" s="978">
        <v>300000</v>
      </c>
      <c r="AA15" s="978"/>
      <c r="AB15" s="978"/>
      <c r="AC15" s="978"/>
      <c r="AD15" s="978"/>
      <c r="AE15" s="978"/>
      <c r="AF15" s="978"/>
      <c r="AG15" s="978"/>
      <c r="AH15" s="978"/>
      <c r="AI15" s="979"/>
    </row>
    <row r="16" spans="2:36" ht="16.5" customHeight="1">
      <c r="B16" s="1015"/>
      <c r="C16" s="1016"/>
      <c r="D16" s="1016"/>
      <c r="E16" s="1016"/>
      <c r="F16" s="1016"/>
      <c r="G16" s="1016"/>
      <c r="H16" s="1016"/>
      <c r="I16" s="977" t="s">
        <v>806</v>
      </c>
      <c r="J16" s="977"/>
      <c r="K16" s="977"/>
      <c r="L16" s="977"/>
      <c r="M16" s="977"/>
      <c r="N16" s="977"/>
      <c r="O16" s="977"/>
      <c r="P16" s="977"/>
      <c r="Q16" s="977"/>
      <c r="R16" s="977"/>
      <c r="S16" s="977"/>
      <c r="T16" s="977"/>
      <c r="U16" s="977"/>
      <c r="V16" s="977"/>
      <c r="W16" s="977"/>
      <c r="X16" s="977"/>
      <c r="Y16" s="977"/>
      <c r="Z16" s="978"/>
      <c r="AA16" s="978"/>
      <c r="AB16" s="978"/>
      <c r="AC16" s="978"/>
      <c r="AD16" s="978"/>
      <c r="AE16" s="978"/>
      <c r="AF16" s="978"/>
      <c r="AG16" s="978"/>
      <c r="AH16" s="978"/>
      <c r="AI16" s="979"/>
    </row>
    <row r="17" spans="2:35" ht="16.5" customHeight="1">
      <c r="B17" s="1015"/>
      <c r="C17" s="1016"/>
      <c r="D17" s="1016"/>
      <c r="E17" s="1016"/>
      <c r="F17" s="1016"/>
      <c r="G17" s="1016"/>
      <c r="H17" s="1016"/>
      <c r="I17" s="977" t="s">
        <v>807</v>
      </c>
      <c r="J17" s="977"/>
      <c r="K17" s="977"/>
      <c r="L17" s="977"/>
      <c r="M17" s="977"/>
      <c r="N17" s="977"/>
      <c r="O17" s="977"/>
      <c r="P17" s="977"/>
      <c r="Q17" s="977"/>
      <c r="R17" s="977"/>
      <c r="S17" s="977"/>
      <c r="T17" s="977"/>
      <c r="U17" s="977"/>
      <c r="V17" s="977"/>
      <c r="W17" s="977"/>
      <c r="X17" s="977"/>
      <c r="Y17" s="977"/>
      <c r="Z17" s="978"/>
      <c r="AA17" s="978"/>
      <c r="AB17" s="978"/>
      <c r="AC17" s="978"/>
      <c r="AD17" s="978"/>
      <c r="AE17" s="978"/>
      <c r="AF17" s="978"/>
      <c r="AG17" s="978"/>
      <c r="AH17" s="978"/>
      <c r="AI17" s="979"/>
    </row>
    <row r="18" spans="2:35" ht="16.5" customHeight="1">
      <c r="B18" s="1015"/>
      <c r="C18" s="1016"/>
      <c r="D18" s="1016"/>
      <c r="E18" s="1016"/>
      <c r="F18" s="1016"/>
      <c r="G18" s="1016"/>
      <c r="H18" s="1016"/>
      <c r="I18" s="977" t="s">
        <v>808</v>
      </c>
      <c r="J18" s="977"/>
      <c r="K18" s="977"/>
      <c r="L18" s="977"/>
      <c r="M18" s="977"/>
      <c r="N18" s="977"/>
      <c r="O18" s="977"/>
      <c r="P18" s="977"/>
      <c r="Q18" s="977"/>
      <c r="R18" s="977"/>
      <c r="S18" s="977"/>
      <c r="T18" s="977"/>
      <c r="U18" s="977"/>
      <c r="V18" s="977"/>
      <c r="W18" s="977"/>
      <c r="X18" s="977"/>
      <c r="Y18" s="977"/>
      <c r="Z18" s="978"/>
      <c r="AA18" s="978"/>
      <c r="AB18" s="978"/>
      <c r="AC18" s="978"/>
      <c r="AD18" s="978"/>
      <c r="AE18" s="978"/>
      <c r="AF18" s="978"/>
      <c r="AG18" s="978"/>
      <c r="AH18" s="978"/>
      <c r="AI18" s="979"/>
    </row>
    <row r="19" spans="2:35" ht="16.5" customHeight="1">
      <c r="B19" s="1015"/>
      <c r="C19" s="1016"/>
      <c r="D19" s="1016"/>
      <c r="E19" s="1016"/>
      <c r="F19" s="1016"/>
      <c r="G19" s="1016"/>
      <c r="H19" s="1016"/>
      <c r="I19" s="977"/>
      <c r="J19" s="977"/>
      <c r="K19" s="977"/>
      <c r="L19" s="977"/>
      <c r="M19" s="977"/>
      <c r="N19" s="977"/>
      <c r="O19" s="977"/>
      <c r="P19" s="977"/>
      <c r="Q19" s="977"/>
      <c r="R19" s="977"/>
      <c r="S19" s="977"/>
      <c r="T19" s="977"/>
      <c r="U19" s="977"/>
      <c r="V19" s="977"/>
      <c r="W19" s="977"/>
      <c r="X19" s="977"/>
      <c r="Y19" s="977"/>
      <c r="Z19" s="978"/>
      <c r="AA19" s="978"/>
      <c r="AB19" s="978"/>
      <c r="AC19" s="978"/>
      <c r="AD19" s="978"/>
      <c r="AE19" s="978"/>
      <c r="AF19" s="978"/>
      <c r="AG19" s="978"/>
      <c r="AH19" s="978"/>
      <c r="AI19" s="979"/>
    </row>
    <row r="20" spans="2:35" ht="16.5" customHeight="1">
      <c r="B20" s="1015"/>
      <c r="C20" s="1016"/>
      <c r="D20" s="1016"/>
      <c r="E20" s="1016"/>
      <c r="F20" s="1016"/>
      <c r="G20" s="1016"/>
      <c r="H20" s="1016"/>
      <c r="I20" s="977"/>
      <c r="J20" s="977"/>
      <c r="K20" s="977"/>
      <c r="L20" s="977"/>
      <c r="M20" s="977"/>
      <c r="N20" s="977"/>
      <c r="O20" s="977"/>
      <c r="P20" s="977"/>
      <c r="Q20" s="977"/>
      <c r="R20" s="977"/>
      <c r="S20" s="977"/>
      <c r="T20" s="977"/>
      <c r="U20" s="977"/>
      <c r="V20" s="977"/>
      <c r="W20" s="977"/>
      <c r="X20" s="977"/>
      <c r="Y20" s="977"/>
      <c r="Z20" s="978"/>
      <c r="AA20" s="978"/>
      <c r="AB20" s="978"/>
      <c r="AC20" s="978"/>
      <c r="AD20" s="978"/>
      <c r="AE20" s="978"/>
      <c r="AF20" s="978"/>
      <c r="AG20" s="978"/>
      <c r="AH20" s="978"/>
      <c r="AI20" s="979"/>
    </row>
    <row r="21" spans="2:35" ht="16.5" customHeight="1">
      <c r="B21" s="1015"/>
      <c r="C21" s="1016"/>
      <c r="D21" s="1016"/>
      <c r="E21" s="1016"/>
      <c r="F21" s="1016"/>
      <c r="G21" s="1016"/>
      <c r="H21" s="1016"/>
      <c r="I21" s="977"/>
      <c r="J21" s="977"/>
      <c r="K21" s="977"/>
      <c r="L21" s="977"/>
      <c r="M21" s="977"/>
      <c r="N21" s="977"/>
      <c r="O21" s="977"/>
      <c r="P21" s="977"/>
      <c r="Q21" s="977"/>
      <c r="R21" s="977"/>
      <c r="S21" s="977"/>
      <c r="T21" s="977"/>
      <c r="U21" s="977"/>
      <c r="V21" s="977"/>
      <c r="W21" s="977"/>
      <c r="X21" s="977"/>
      <c r="Y21" s="977"/>
      <c r="Z21" s="978"/>
      <c r="AA21" s="978"/>
      <c r="AB21" s="978"/>
      <c r="AC21" s="978"/>
      <c r="AD21" s="978"/>
      <c r="AE21" s="978"/>
      <c r="AF21" s="978"/>
      <c r="AG21" s="978"/>
      <c r="AH21" s="978"/>
      <c r="AI21" s="979"/>
    </row>
    <row r="22" spans="2:35" ht="16.5" customHeight="1">
      <c r="B22" s="1017"/>
      <c r="C22" s="1018"/>
      <c r="D22" s="1018"/>
      <c r="E22" s="1018"/>
      <c r="F22" s="1018"/>
      <c r="G22" s="1018"/>
      <c r="H22" s="1018"/>
      <c r="I22" s="997" t="s">
        <v>813</v>
      </c>
      <c r="J22" s="997"/>
      <c r="K22" s="997"/>
      <c r="L22" s="997"/>
      <c r="M22" s="997"/>
      <c r="N22" s="997"/>
      <c r="O22" s="997"/>
      <c r="P22" s="997"/>
      <c r="Q22" s="997"/>
      <c r="R22" s="997"/>
      <c r="S22" s="997"/>
      <c r="T22" s="997"/>
      <c r="U22" s="997"/>
      <c r="V22" s="997"/>
      <c r="W22" s="997"/>
      <c r="X22" s="997"/>
      <c r="Y22" s="998"/>
      <c r="Z22" s="999">
        <f>SUM(Z14:AI21)</f>
        <v>550000</v>
      </c>
      <c r="AA22" s="999"/>
      <c r="AB22" s="999"/>
      <c r="AC22" s="999"/>
      <c r="AD22" s="999"/>
      <c r="AE22" s="999"/>
      <c r="AF22" s="999"/>
      <c r="AG22" s="999"/>
      <c r="AH22" s="999"/>
      <c r="AI22" s="1000"/>
    </row>
    <row r="23" spans="2:35" customFormat="1" ht="16.5" customHeight="1"/>
    <row r="24" spans="2:35" ht="33" customHeight="1">
      <c r="B24" s="1001" t="s">
        <v>648</v>
      </c>
      <c r="C24" s="1002"/>
      <c r="D24" s="1002"/>
      <c r="E24" s="1002"/>
      <c r="F24" s="1002"/>
      <c r="G24" s="1002"/>
      <c r="H24" s="1002"/>
      <c r="I24" s="1005" t="s">
        <v>787</v>
      </c>
      <c r="J24" s="1005"/>
      <c r="K24" s="1005"/>
      <c r="L24" s="1005"/>
      <c r="M24" s="1005"/>
      <c r="N24" s="1005"/>
      <c r="O24" s="1005"/>
      <c r="P24" s="1005"/>
      <c r="Q24" s="1005"/>
      <c r="R24" s="1006">
        <v>3000000</v>
      </c>
      <c r="S24" s="1006"/>
      <c r="T24" s="1006"/>
      <c r="U24" s="1006"/>
      <c r="V24" s="1006"/>
      <c r="W24" s="1006"/>
      <c r="X24" s="1006"/>
      <c r="Y24" s="1006"/>
      <c r="Z24" s="1007">
        <f>Z12-Z22</f>
        <v>-115000</v>
      </c>
      <c r="AA24" s="1007"/>
      <c r="AB24" s="1007"/>
      <c r="AC24" s="1007"/>
      <c r="AD24" s="1007"/>
      <c r="AE24" s="1007"/>
      <c r="AF24" s="1007"/>
      <c r="AG24" s="1007"/>
      <c r="AH24" s="1007"/>
      <c r="AI24" s="1008"/>
    </row>
    <row r="25" spans="2:35" ht="33" customHeight="1">
      <c r="B25" s="1003"/>
      <c r="C25" s="1004"/>
      <c r="D25" s="1004"/>
      <c r="E25" s="1004"/>
      <c r="F25" s="1004"/>
      <c r="G25" s="1004"/>
      <c r="H25" s="1004"/>
      <c r="I25" s="1011" t="s">
        <v>788</v>
      </c>
      <c r="J25" s="1011"/>
      <c r="K25" s="1011"/>
      <c r="L25" s="1011"/>
      <c r="M25" s="1011"/>
      <c r="N25" s="1011"/>
      <c r="O25" s="1011"/>
      <c r="P25" s="1011"/>
      <c r="Q25" s="1011"/>
      <c r="R25" s="1012">
        <f>Z24-R24</f>
        <v>-3115000</v>
      </c>
      <c r="S25" s="1012"/>
      <c r="T25" s="1012"/>
      <c r="U25" s="1012"/>
      <c r="V25" s="1012"/>
      <c r="W25" s="1012"/>
      <c r="X25" s="1012"/>
      <c r="Y25" s="1012"/>
      <c r="Z25" s="1009"/>
      <c r="AA25" s="1009"/>
      <c r="AB25" s="1009"/>
      <c r="AC25" s="1009"/>
      <c r="AD25" s="1009"/>
      <c r="AE25" s="1009"/>
      <c r="AF25" s="1009"/>
      <c r="AG25" s="1009"/>
      <c r="AH25" s="1009"/>
      <c r="AI25" s="1010"/>
    </row>
    <row r="26" spans="2:35">
      <c r="B26" s="1020"/>
      <c r="C26" s="1020"/>
      <c r="D26" s="1020"/>
      <c r="E26" s="1020"/>
      <c r="F26" s="1020"/>
      <c r="G26" s="1020"/>
      <c r="H26" s="1020"/>
      <c r="I26" s="1020"/>
      <c r="J26" s="1020"/>
      <c r="K26" s="1020"/>
      <c r="L26" s="1020"/>
      <c r="M26" s="1020"/>
      <c r="N26" s="1020"/>
      <c r="O26" s="1020"/>
      <c r="P26" s="1020"/>
      <c r="Q26" s="1020"/>
      <c r="R26" s="1020"/>
      <c r="S26" s="1020"/>
      <c r="T26" s="1020"/>
      <c r="U26" s="1020"/>
      <c r="V26" s="1020"/>
      <c r="W26" s="1020"/>
      <c r="X26" s="1020"/>
      <c r="Y26" s="1020"/>
      <c r="Z26" s="1020"/>
      <c r="AA26" s="1020"/>
      <c r="AB26" s="1020"/>
      <c r="AC26" s="1020"/>
      <c r="AD26" s="1020"/>
      <c r="AE26" s="1020"/>
      <c r="AF26" s="1020"/>
      <c r="AG26" s="1020"/>
      <c r="AH26" s="1020"/>
      <c r="AI26" s="1020"/>
    </row>
    <row r="27" spans="2:35" s="137" customFormat="1">
      <c r="B27" s="1022" t="s">
        <v>789</v>
      </c>
      <c r="C27" s="1022"/>
      <c r="D27" s="1022"/>
      <c r="E27" s="1022"/>
      <c r="F27" s="1022"/>
      <c r="G27" s="1022"/>
      <c r="H27" s="1022"/>
      <c r="I27" s="988"/>
      <c r="J27" s="988"/>
      <c r="K27" s="988"/>
      <c r="L27" s="988"/>
      <c r="M27" s="988"/>
      <c r="N27" s="988"/>
      <c r="O27" s="988"/>
      <c r="P27" s="988"/>
      <c r="Q27" s="988"/>
      <c r="R27" s="988"/>
      <c r="S27" s="988"/>
      <c r="T27" s="988"/>
      <c r="U27" s="988"/>
      <c r="V27" s="988"/>
      <c r="W27" s="988"/>
      <c r="X27" s="988"/>
      <c r="Y27" s="988"/>
      <c r="Z27" s="988"/>
      <c r="AA27" s="988"/>
      <c r="AB27" s="988"/>
      <c r="AC27" s="988"/>
      <c r="AD27" s="988"/>
      <c r="AE27" s="988"/>
      <c r="AF27" s="988"/>
      <c r="AG27" s="988"/>
      <c r="AH27" s="988"/>
      <c r="AI27" s="988"/>
    </row>
    <row r="28" spans="2:35" s="137" customFormat="1" ht="18" customHeight="1">
      <c r="B28" s="944" t="s">
        <v>790</v>
      </c>
      <c r="C28" s="945"/>
      <c r="D28" s="945"/>
      <c r="E28" s="945"/>
      <c r="F28" s="945"/>
      <c r="G28" s="945"/>
      <c r="H28" s="945"/>
      <c r="I28" s="948" t="s">
        <v>791</v>
      </c>
      <c r="J28" s="949"/>
      <c r="K28" s="949"/>
      <c r="L28" s="949"/>
      <c r="M28" s="949"/>
      <c r="N28" s="949"/>
      <c r="O28" s="949"/>
      <c r="P28" s="949"/>
      <c r="Q28" s="147" t="s">
        <v>792</v>
      </c>
      <c r="R28" s="954" t="s">
        <v>793</v>
      </c>
      <c r="S28" s="954"/>
      <c r="T28" s="954"/>
      <c r="U28" s="954"/>
      <c r="V28" s="954"/>
      <c r="W28" s="954"/>
      <c r="X28" s="954"/>
      <c r="Y28" s="955"/>
      <c r="Z28" s="938">
        <f>I29*R29</f>
        <v>0</v>
      </c>
      <c r="AA28" s="939"/>
      <c r="AB28" s="939"/>
      <c r="AC28" s="939"/>
      <c r="AD28" s="939"/>
      <c r="AE28" s="939"/>
      <c r="AF28" s="939"/>
      <c r="AG28" s="939"/>
      <c r="AH28" s="939"/>
      <c r="AI28" s="940"/>
    </row>
    <row r="29" spans="2:35" s="137" customFormat="1" ht="18" customHeight="1">
      <c r="B29" s="946"/>
      <c r="C29" s="947"/>
      <c r="D29" s="947"/>
      <c r="E29" s="947"/>
      <c r="F29" s="947"/>
      <c r="G29" s="947"/>
      <c r="H29" s="947"/>
      <c r="I29" s="956"/>
      <c r="J29" s="957"/>
      <c r="K29" s="957"/>
      <c r="L29" s="957"/>
      <c r="M29" s="957"/>
      <c r="N29" s="957"/>
      <c r="O29" s="957"/>
      <c r="P29" s="957"/>
      <c r="Q29" s="148" t="s">
        <v>792</v>
      </c>
      <c r="R29" s="935"/>
      <c r="S29" s="935"/>
      <c r="T29" s="936" t="s">
        <v>794</v>
      </c>
      <c r="U29" s="936"/>
      <c r="V29" s="936"/>
      <c r="W29" s="936"/>
      <c r="X29" s="936"/>
      <c r="Y29" s="937"/>
      <c r="Z29" s="941"/>
      <c r="AA29" s="942"/>
      <c r="AB29" s="942"/>
      <c r="AC29" s="942"/>
      <c r="AD29" s="942"/>
      <c r="AE29" s="942"/>
      <c r="AF29" s="942"/>
      <c r="AG29" s="942"/>
      <c r="AH29" s="942"/>
      <c r="AI29" s="943"/>
    </row>
    <row r="30" spans="2:35" s="137" customFormat="1" ht="18" customHeight="1">
      <c r="B30" s="944" t="s">
        <v>795</v>
      </c>
      <c r="C30" s="945"/>
      <c r="D30" s="945"/>
      <c r="E30" s="945"/>
      <c r="F30" s="945"/>
      <c r="G30" s="945"/>
      <c r="H30" s="945"/>
      <c r="I30" s="948" t="s">
        <v>796</v>
      </c>
      <c r="J30" s="949"/>
      <c r="K30" s="949"/>
      <c r="L30" s="949"/>
      <c r="M30" s="949"/>
      <c r="N30" s="949"/>
      <c r="O30" s="949"/>
      <c r="P30" s="949"/>
      <c r="Q30" s="149" t="s">
        <v>797</v>
      </c>
      <c r="R30" s="949">
        <v>30</v>
      </c>
      <c r="S30" s="949"/>
      <c r="T30" s="954" t="s">
        <v>798</v>
      </c>
      <c r="U30" s="954"/>
      <c r="V30" s="79" t="s">
        <v>792</v>
      </c>
      <c r="W30" s="959" t="s">
        <v>799</v>
      </c>
      <c r="X30" s="959"/>
      <c r="Y30" s="960"/>
      <c r="Z30" s="938">
        <f>I31/R31*W31</f>
        <v>405166.66666666663</v>
      </c>
      <c r="AA30" s="939"/>
      <c r="AB30" s="939"/>
      <c r="AC30" s="939"/>
      <c r="AD30" s="939"/>
      <c r="AE30" s="939"/>
      <c r="AF30" s="939"/>
      <c r="AG30" s="939"/>
      <c r="AH30" s="939"/>
      <c r="AI30" s="940"/>
    </row>
    <row r="31" spans="2:35" s="137" customFormat="1" ht="18" customHeight="1">
      <c r="B31" s="952"/>
      <c r="C31" s="953"/>
      <c r="D31" s="953"/>
      <c r="E31" s="953"/>
      <c r="F31" s="953"/>
      <c r="G31" s="953"/>
      <c r="H31" s="953"/>
      <c r="I31" s="950">
        <v>715000</v>
      </c>
      <c r="J31" s="951"/>
      <c r="K31" s="951"/>
      <c r="L31" s="951"/>
      <c r="M31" s="951"/>
      <c r="N31" s="951"/>
      <c r="O31" s="951"/>
      <c r="P31" s="951"/>
      <c r="Q31" s="150" t="s">
        <v>800</v>
      </c>
      <c r="R31" s="958">
        <v>30</v>
      </c>
      <c r="S31" s="958"/>
      <c r="T31" s="936" t="s">
        <v>801</v>
      </c>
      <c r="U31" s="936"/>
      <c r="V31" s="151" t="s">
        <v>802</v>
      </c>
      <c r="W31" s="961">
        <v>17</v>
      </c>
      <c r="X31" s="961"/>
      <c r="Y31" s="962"/>
      <c r="Z31" s="941"/>
      <c r="AA31" s="942"/>
      <c r="AB31" s="942"/>
      <c r="AC31" s="942"/>
      <c r="AD31" s="942"/>
      <c r="AE31" s="942"/>
      <c r="AF31" s="942"/>
      <c r="AG31" s="942"/>
      <c r="AH31" s="942"/>
      <c r="AI31" s="943"/>
    </row>
    <row r="32" spans="2:35" s="137" customFormat="1" ht="18" customHeight="1">
      <c r="B32" s="995" t="s">
        <v>803</v>
      </c>
      <c r="C32" s="996"/>
      <c r="D32" s="996"/>
      <c r="E32" s="996"/>
      <c r="F32" s="996"/>
      <c r="G32" s="996"/>
      <c r="H32" s="996"/>
      <c r="I32" s="996"/>
      <c r="J32" s="996"/>
      <c r="K32" s="996"/>
      <c r="L32" s="996"/>
      <c r="M32" s="996"/>
      <c r="N32" s="996"/>
      <c r="O32" s="996"/>
      <c r="P32" s="996"/>
      <c r="Q32" s="996"/>
      <c r="R32" s="996"/>
      <c r="S32" s="996"/>
      <c r="T32" s="996"/>
      <c r="U32" s="996"/>
      <c r="V32" s="996"/>
      <c r="W32" s="996"/>
      <c r="X32" s="996"/>
      <c r="Y32" s="996"/>
      <c r="Z32" s="963">
        <f>SUM(Z30,Z28)</f>
        <v>405166.66666666663</v>
      </c>
      <c r="AA32" s="964"/>
      <c r="AB32" s="964"/>
      <c r="AC32" s="964"/>
      <c r="AD32" s="964"/>
      <c r="AE32" s="964"/>
      <c r="AF32" s="964"/>
      <c r="AG32" s="964"/>
      <c r="AH32" s="964"/>
      <c r="AI32" s="965"/>
    </row>
    <row r="33" spans="2:35" ht="33" customHeight="1">
      <c r="B33" s="1021" t="s">
        <v>609</v>
      </c>
      <c r="C33" s="1021"/>
      <c r="D33" s="1021"/>
      <c r="E33" s="1021"/>
      <c r="F33" s="1021"/>
      <c r="G33" s="1021"/>
      <c r="H33" s="1021"/>
      <c r="I33" s="1021"/>
      <c r="J33" s="1021"/>
      <c r="K33" s="1021"/>
      <c r="L33" s="1021"/>
      <c r="M33" s="1021"/>
      <c r="N33" s="1021"/>
      <c r="O33" s="1021"/>
      <c r="P33" s="1021"/>
      <c r="Q33" s="1021"/>
      <c r="R33" s="1021"/>
      <c r="S33" s="1021"/>
      <c r="T33" s="1021"/>
      <c r="U33" s="1021"/>
      <c r="V33" s="1021"/>
      <c r="W33" s="1021"/>
      <c r="X33" s="1021"/>
      <c r="Y33" s="1021"/>
      <c r="Z33" s="1021"/>
      <c r="AA33" s="1021"/>
      <c r="AB33" s="1021"/>
      <c r="AC33" s="1021"/>
      <c r="AD33" s="1021"/>
      <c r="AE33" s="1021"/>
      <c r="AF33" s="1021"/>
      <c r="AG33" s="1021"/>
      <c r="AH33" s="1021"/>
      <c r="AI33" s="1021"/>
    </row>
    <row r="34" spans="2:35" ht="26.25" customHeight="1">
      <c r="B34" s="1024">
        <f ca="1">TODAY()</f>
        <v>44562</v>
      </c>
      <c r="C34" s="1024"/>
      <c r="D34" s="1024"/>
      <c r="E34" s="1024"/>
      <c r="F34" s="1024"/>
      <c r="G34" s="1024"/>
      <c r="H34" s="1024"/>
      <c r="I34" s="1024"/>
      <c r="J34" s="1024"/>
      <c r="K34" s="1024"/>
      <c r="L34" s="1024"/>
      <c r="M34" s="1024"/>
      <c r="N34" s="1024"/>
      <c r="O34" s="1024"/>
      <c r="P34" s="1024"/>
      <c r="Q34" s="1024"/>
      <c r="R34" s="1024"/>
      <c r="S34" s="1024"/>
      <c r="T34" s="1024"/>
      <c r="U34" s="1024"/>
      <c r="V34" s="1024"/>
      <c r="W34" s="1024"/>
      <c r="X34" s="1024"/>
      <c r="Y34" s="1024"/>
      <c r="Z34" s="1024"/>
      <c r="AA34" s="1024"/>
      <c r="AB34" s="1024"/>
      <c r="AC34" s="1024"/>
      <c r="AD34" s="1024"/>
      <c r="AE34" s="1024"/>
      <c r="AF34" s="1024"/>
      <c r="AG34" s="1024"/>
      <c r="AH34" s="1024"/>
      <c r="AI34" s="1024"/>
    </row>
    <row r="35" spans="2:35">
      <c r="B35" s="1021"/>
      <c r="C35" s="1021"/>
      <c r="D35" s="1021"/>
      <c r="E35" s="1021"/>
      <c r="F35" s="1021"/>
      <c r="G35" s="1021"/>
      <c r="H35" s="1021"/>
      <c r="I35" s="1021"/>
      <c r="J35" s="1021"/>
      <c r="K35" s="1021"/>
      <c r="L35" s="1021"/>
      <c r="M35" s="1021"/>
      <c r="N35" s="1021"/>
      <c r="O35" s="1021"/>
      <c r="P35" s="1021"/>
      <c r="Q35" s="1021"/>
      <c r="R35" s="1021"/>
      <c r="S35" s="1021"/>
      <c r="T35" s="1021"/>
      <c r="U35" s="1021"/>
      <c r="V35" s="1021"/>
      <c r="W35" s="1021"/>
      <c r="X35" s="1021"/>
      <c r="Y35" s="1021"/>
      <c r="Z35" s="1021"/>
      <c r="AA35" s="1021"/>
      <c r="AB35" s="1021"/>
      <c r="AC35" s="1021"/>
      <c r="AD35" s="1021"/>
      <c r="AE35" s="1021"/>
      <c r="AF35" s="1021"/>
      <c r="AG35" s="1021"/>
      <c r="AH35" s="1021"/>
      <c r="AI35" s="1021"/>
    </row>
    <row r="36" spans="2:35" ht="24" customHeight="1">
      <c r="B36" s="1019" t="s">
        <v>660</v>
      </c>
      <c r="C36" s="1019"/>
      <c r="D36" s="1019"/>
      <c r="E36" s="1019"/>
      <c r="F36" s="1019"/>
      <c r="G36" s="1023">
        <f>계약서!AE31</f>
        <v>0</v>
      </c>
      <c r="H36" s="1023"/>
      <c r="I36" s="1023"/>
      <c r="J36" s="1023"/>
      <c r="K36" s="1023"/>
      <c r="L36" s="1023"/>
      <c r="M36" s="1023"/>
      <c r="N36" s="1023"/>
      <c r="O36" s="1023"/>
      <c r="P36" s="1023"/>
      <c r="Q36" s="1023"/>
      <c r="R36" s="1023"/>
      <c r="S36" s="1023"/>
      <c r="T36" s="1023"/>
      <c r="U36" s="1023"/>
      <c r="V36" s="1023"/>
      <c r="W36" s="1023"/>
      <c r="X36" s="1023"/>
      <c r="Y36" s="1023"/>
      <c r="Z36" s="1023"/>
      <c r="AA36" s="1023"/>
      <c r="AB36" s="1023"/>
      <c r="AC36" s="1023"/>
      <c r="AD36" s="1025" t="s">
        <v>610</v>
      </c>
      <c r="AE36" s="1025"/>
      <c r="AF36" s="1019"/>
      <c r="AG36" s="1019"/>
      <c r="AH36" s="1019"/>
      <c r="AI36" s="1019"/>
    </row>
    <row r="37" spans="2:35" ht="24" customHeight="1">
      <c r="B37" s="1019" t="s">
        <v>661</v>
      </c>
      <c r="C37" s="1019"/>
      <c r="D37" s="1019"/>
      <c r="E37" s="1019"/>
      <c r="F37" s="1019"/>
      <c r="G37" s="1023">
        <f>계약서!T31</f>
        <v>0</v>
      </c>
      <c r="H37" s="1023"/>
      <c r="I37" s="1023"/>
      <c r="J37" s="1023"/>
      <c r="K37" s="1023"/>
      <c r="L37" s="1023"/>
      <c r="M37" s="1023"/>
      <c r="N37" s="1023"/>
      <c r="O37" s="1023"/>
      <c r="P37" s="1023"/>
      <c r="Q37" s="1023"/>
      <c r="R37" s="1023"/>
      <c r="S37" s="1023"/>
      <c r="T37" s="1023"/>
      <c r="U37" s="1023"/>
      <c r="V37" s="1023"/>
      <c r="W37" s="1023"/>
      <c r="X37" s="1023"/>
      <c r="Y37" s="1023"/>
      <c r="Z37" s="1023"/>
      <c r="AA37" s="1023"/>
      <c r="AB37" s="1023"/>
      <c r="AC37" s="1023"/>
      <c r="AD37" s="1023"/>
      <c r="AE37" s="1023"/>
      <c r="AF37" s="1019"/>
      <c r="AG37" s="1019"/>
      <c r="AH37" s="1019"/>
      <c r="AI37" s="1019"/>
    </row>
    <row r="38" spans="2:35" ht="24" customHeight="1">
      <c r="B38" s="1019" t="s">
        <v>662</v>
      </c>
      <c r="C38" s="1019"/>
      <c r="D38" s="1019"/>
      <c r="E38" s="1019"/>
      <c r="F38" s="1019"/>
      <c r="G38" s="1023"/>
      <c r="H38" s="1023"/>
      <c r="I38" s="1023"/>
      <c r="J38" s="1023"/>
      <c r="K38" s="1023"/>
      <c r="L38" s="1023"/>
      <c r="M38" s="1023"/>
      <c r="N38" s="1023"/>
      <c r="O38" s="1023"/>
      <c r="P38" s="1023"/>
      <c r="Q38" s="1023"/>
      <c r="R38" s="1023"/>
      <c r="S38" s="1023"/>
      <c r="T38" s="1023"/>
      <c r="U38" s="1023"/>
      <c r="V38" s="1023"/>
      <c r="W38" s="1023"/>
      <c r="X38" s="1023"/>
      <c r="Y38" s="1023"/>
      <c r="Z38" s="1023"/>
      <c r="AA38" s="1023"/>
      <c r="AB38" s="1023"/>
      <c r="AC38" s="1023"/>
      <c r="AD38" s="1023"/>
      <c r="AE38" s="1023"/>
      <c r="AF38" s="1019"/>
      <c r="AG38" s="1019"/>
      <c r="AH38" s="1019"/>
      <c r="AI38" s="1019"/>
    </row>
  </sheetData>
  <sheetProtection selectLockedCells="1"/>
  <mergeCells count="79">
    <mergeCell ref="AF38:AI38"/>
    <mergeCell ref="B26:AI26"/>
    <mergeCell ref="I27:AI27"/>
    <mergeCell ref="B35:AI35"/>
    <mergeCell ref="AF36:AI36"/>
    <mergeCell ref="AF37:AI37"/>
    <mergeCell ref="B27:H27"/>
    <mergeCell ref="B38:F38"/>
    <mergeCell ref="G38:AE38"/>
    <mergeCell ref="B33:AI33"/>
    <mergeCell ref="B34:AI34"/>
    <mergeCell ref="B36:F36"/>
    <mergeCell ref="G36:AC36"/>
    <mergeCell ref="AD36:AE36"/>
    <mergeCell ref="B37:F37"/>
    <mergeCell ref="G37:AE37"/>
    <mergeCell ref="B32:Y32"/>
    <mergeCell ref="I22:Y22"/>
    <mergeCell ref="Z22:AI22"/>
    <mergeCell ref="B24:H25"/>
    <mergeCell ref="I24:Q24"/>
    <mergeCell ref="R24:Y24"/>
    <mergeCell ref="Z24:AI25"/>
    <mergeCell ref="I25:Q25"/>
    <mergeCell ref="R25:Y25"/>
    <mergeCell ref="B14:H22"/>
    <mergeCell ref="I14:Y14"/>
    <mergeCell ref="Z14:AI14"/>
    <mergeCell ref="I15:Y15"/>
    <mergeCell ref="Z15:AI15"/>
    <mergeCell ref="I16:Y16"/>
    <mergeCell ref="Z16:AI16"/>
    <mergeCell ref="Z20:AI20"/>
    <mergeCell ref="I21:Y21"/>
    <mergeCell ref="I11:Y11"/>
    <mergeCell ref="Z11:AI11"/>
    <mergeCell ref="I17:Y17"/>
    <mergeCell ref="Z17:AI17"/>
    <mergeCell ref="I18:Y18"/>
    <mergeCell ref="Z18:AI18"/>
    <mergeCell ref="I19:Y19"/>
    <mergeCell ref="Z19:AI19"/>
    <mergeCell ref="Z21:AI21"/>
    <mergeCell ref="B13:AI13"/>
    <mergeCell ref="B8:H12"/>
    <mergeCell ref="I12:Y12"/>
    <mergeCell ref="Z12:AI12"/>
    <mergeCell ref="Z32:AI32"/>
    <mergeCell ref="Z28:AI29"/>
    <mergeCell ref="B3:AI3"/>
    <mergeCell ref="B4:AI4"/>
    <mergeCell ref="B7:H7"/>
    <mergeCell ref="I7:Y7"/>
    <mergeCell ref="Z7:AI7"/>
    <mergeCell ref="B6:AI6"/>
    <mergeCell ref="B5:AI5"/>
    <mergeCell ref="I8:Y8"/>
    <mergeCell ref="Z8:AI8"/>
    <mergeCell ref="I9:Y9"/>
    <mergeCell ref="Z9:AI9"/>
    <mergeCell ref="I10:Y10"/>
    <mergeCell ref="Z10:AI10"/>
    <mergeCell ref="I20:Y20"/>
    <mergeCell ref="R29:S29"/>
    <mergeCell ref="T29:Y29"/>
    <mergeCell ref="Z30:AI31"/>
    <mergeCell ref="B28:H29"/>
    <mergeCell ref="I30:P30"/>
    <mergeCell ref="I31:P31"/>
    <mergeCell ref="B30:H31"/>
    <mergeCell ref="R30:S30"/>
    <mergeCell ref="R28:Y28"/>
    <mergeCell ref="I29:P29"/>
    <mergeCell ref="T30:U30"/>
    <mergeCell ref="R31:S31"/>
    <mergeCell ref="T31:U31"/>
    <mergeCell ref="W30:Y30"/>
    <mergeCell ref="W31:Y31"/>
    <mergeCell ref="I28:P28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BA106"/>
  <sheetViews>
    <sheetView topLeftCell="D1" workbookViewId="0">
      <selection activeCell="K16" sqref="K16"/>
    </sheetView>
  </sheetViews>
  <sheetFormatPr defaultRowHeight="16.5"/>
  <cols>
    <col min="1" max="1" width="4.875" style="13" customWidth="1"/>
    <col min="2" max="2" width="26.875" customWidth="1"/>
    <col min="3" max="3" width="2.125" customWidth="1"/>
    <col min="4" max="4" width="4.875" customWidth="1"/>
    <col min="5" max="5" width="29.875" customWidth="1"/>
    <col min="6" max="6" width="2.125" customWidth="1"/>
    <col min="7" max="7" width="4.875" customWidth="1"/>
    <col min="8" max="8" width="13.375" customWidth="1"/>
    <col min="9" max="9" width="2.125" customWidth="1"/>
    <col min="10" max="10" width="4.875" customWidth="1"/>
    <col min="11" max="11" width="17.75" customWidth="1"/>
    <col min="12" max="12" width="2.125" customWidth="1"/>
    <col min="13" max="13" width="4.875" customWidth="1"/>
    <col min="14" max="14" width="13.75" customWidth="1"/>
    <col min="15" max="15" width="2.125" customWidth="1"/>
    <col min="16" max="16" width="4.875" customWidth="1"/>
    <col min="17" max="17" width="14.875" customWidth="1"/>
    <col min="18" max="18" width="2.25" customWidth="1"/>
    <col min="19" max="19" width="4.875" customWidth="1"/>
    <col min="20" max="20" width="10.375" customWidth="1"/>
    <col min="21" max="21" width="2.25" customWidth="1"/>
    <col min="22" max="22" width="4.875" customWidth="1"/>
    <col min="23" max="23" width="15.625" customWidth="1"/>
    <col min="25" max="25" width="17.5" customWidth="1"/>
    <col min="26" max="29" width="12.625" customWidth="1"/>
    <col min="30" max="30" width="3.5" customWidth="1"/>
    <col min="31" max="31" width="4.875" customWidth="1"/>
    <col min="32" max="33" width="17.375" customWidth="1"/>
    <col min="34" max="34" width="2.875" customWidth="1"/>
    <col min="35" max="35" width="6.875" customWidth="1"/>
    <col min="37" max="37" width="5.125" customWidth="1"/>
    <col min="38" max="38" width="22.125" customWidth="1"/>
    <col min="39" max="39" width="4.625" customWidth="1"/>
    <col min="40" max="40" width="21.875" customWidth="1"/>
    <col min="42" max="42" width="47.25" customWidth="1"/>
    <col min="43" max="43" width="31" customWidth="1"/>
    <col min="44" max="44" width="5.5" customWidth="1"/>
    <col min="45" max="45" width="26.125" customWidth="1"/>
    <col min="46" max="46" width="2.25" customWidth="1"/>
    <col min="48" max="48" width="2.25" customWidth="1"/>
    <col min="49" max="49" width="11.5" customWidth="1"/>
    <col min="50" max="50" width="2.25" customWidth="1"/>
    <col min="52" max="52" width="2.875" customWidth="1"/>
    <col min="53" max="53" width="64.75" customWidth="1"/>
  </cols>
  <sheetData>
    <row r="1" spans="1:53" ht="33.75" customHeight="1">
      <c r="A1" s="3" t="s">
        <v>297</v>
      </c>
      <c r="B1" s="4" t="s">
        <v>298</v>
      </c>
      <c r="C1" s="5"/>
      <c r="D1" s="6" t="s">
        <v>299</v>
      </c>
      <c r="E1" s="7" t="s">
        <v>300</v>
      </c>
      <c r="F1" s="1"/>
      <c r="G1" s="8" t="s">
        <v>299</v>
      </c>
      <c r="H1" s="9" t="s">
        <v>301</v>
      </c>
      <c r="J1" s="10" t="s">
        <v>299</v>
      </c>
      <c r="K1" s="10" t="s">
        <v>302</v>
      </c>
      <c r="M1" s="11" t="s">
        <v>299</v>
      </c>
      <c r="N1" s="11" t="s">
        <v>642</v>
      </c>
      <c r="P1" s="11" t="s">
        <v>299</v>
      </c>
      <c r="Q1" s="11" t="s">
        <v>643</v>
      </c>
      <c r="S1" s="11" t="s">
        <v>299</v>
      </c>
      <c r="T1" s="12" t="s">
        <v>304</v>
      </c>
      <c r="V1" s="1027" t="s">
        <v>305</v>
      </c>
      <c r="W1" s="1027"/>
      <c r="X1" s="1027"/>
      <c r="Y1" s="1027"/>
      <c r="Z1" s="1027"/>
      <c r="AA1" s="1027"/>
      <c r="AB1" s="1027"/>
      <c r="AC1" s="1027"/>
      <c r="AE1" s="1028"/>
      <c r="AF1" s="1029"/>
      <c r="AG1" s="1029"/>
    </row>
    <row r="2" spans="1:53">
      <c r="A2" s="13">
        <v>1</v>
      </c>
      <c r="B2" t="s">
        <v>306</v>
      </c>
      <c r="C2" s="5"/>
      <c r="D2" s="13">
        <v>1</v>
      </c>
      <c r="E2" t="s">
        <v>5</v>
      </c>
      <c r="G2" s="13">
        <v>1</v>
      </c>
      <c r="H2" t="s">
        <v>307</v>
      </c>
      <c r="J2">
        <v>1</v>
      </c>
      <c r="K2" t="s">
        <v>308</v>
      </c>
      <c r="M2">
        <v>1</v>
      </c>
      <c r="N2" t="s">
        <v>309</v>
      </c>
      <c r="P2">
        <v>1</v>
      </c>
      <c r="Q2" t="s">
        <v>303</v>
      </c>
      <c r="S2" s="14">
        <v>1</v>
      </c>
      <c r="T2" s="13" t="s">
        <v>310</v>
      </c>
      <c r="V2" s="10"/>
      <c r="W2" s="15" t="s">
        <v>311</v>
      </c>
      <c r="X2" s="15"/>
      <c r="Y2" s="15"/>
      <c r="Z2" s="1030" t="s">
        <v>312</v>
      </c>
      <c r="AA2" s="1030"/>
      <c r="AB2" s="1030" t="s">
        <v>313</v>
      </c>
      <c r="AC2" s="1030"/>
      <c r="AE2" s="11"/>
      <c r="AF2" s="11"/>
      <c r="AG2" s="11"/>
    </row>
    <row r="3" spans="1:53" ht="33">
      <c r="A3" s="13">
        <v>2</v>
      </c>
      <c r="B3" t="s">
        <v>314</v>
      </c>
      <c r="C3" s="5"/>
      <c r="D3" s="13">
        <v>2</v>
      </c>
      <c r="E3" t="s">
        <v>315</v>
      </c>
      <c r="G3" s="13">
        <v>2</v>
      </c>
      <c r="H3" t="s">
        <v>316</v>
      </c>
      <c r="J3">
        <v>2</v>
      </c>
      <c r="K3" t="s">
        <v>317</v>
      </c>
      <c r="M3">
        <v>2</v>
      </c>
      <c r="N3" t="s">
        <v>318</v>
      </c>
      <c r="P3">
        <v>2</v>
      </c>
      <c r="Q3" t="s">
        <v>319</v>
      </c>
      <c r="S3">
        <v>2</v>
      </c>
      <c r="T3" s="16" t="s">
        <v>320</v>
      </c>
      <c r="V3" s="10"/>
      <c r="W3" s="15" t="s">
        <v>311</v>
      </c>
      <c r="X3" s="15" t="s">
        <v>311</v>
      </c>
      <c r="Y3" s="15" t="s">
        <v>126</v>
      </c>
      <c r="Z3" s="17" t="s">
        <v>321</v>
      </c>
      <c r="AA3" s="17" t="s">
        <v>322</v>
      </c>
      <c r="AB3" s="17" t="s">
        <v>323</v>
      </c>
      <c r="AC3" s="17" t="s">
        <v>324</v>
      </c>
      <c r="AE3" s="11" t="s">
        <v>299</v>
      </c>
      <c r="AF3" s="12" t="s">
        <v>325</v>
      </c>
      <c r="AG3" s="12" t="s">
        <v>326</v>
      </c>
      <c r="AI3" s="10" t="s">
        <v>299</v>
      </c>
      <c r="AJ3" s="10" t="s">
        <v>327</v>
      </c>
      <c r="AL3" s="11" t="s">
        <v>328</v>
      </c>
      <c r="AN3" s="11" t="s">
        <v>329</v>
      </c>
      <c r="AP3" s="10" t="s">
        <v>695</v>
      </c>
      <c r="AQ3" s="11" t="s">
        <v>696</v>
      </c>
      <c r="AS3" s="10" t="s">
        <v>697</v>
      </c>
      <c r="AU3" s="11" t="s">
        <v>253</v>
      </c>
      <c r="AW3" s="10" t="s">
        <v>750</v>
      </c>
      <c r="AY3" s="11" t="s">
        <v>751</v>
      </c>
      <c r="BA3" s="10" t="s">
        <v>772</v>
      </c>
    </row>
    <row r="4" spans="1:53">
      <c r="A4" s="13">
        <v>3</v>
      </c>
      <c r="B4" t="s">
        <v>330</v>
      </c>
      <c r="C4" s="5"/>
      <c r="D4" s="13">
        <v>3</v>
      </c>
      <c r="E4" t="s">
        <v>331</v>
      </c>
      <c r="G4" s="13">
        <v>3</v>
      </c>
      <c r="H4" t="s">
        <v>332</v>
      </c>
      <c r="J4">
        <v>3</v>
      </c>
      <c r="K4" t="s">
        <v>333</v>
      </c>
      <c r="M4">
        <v>3</v>
      </c>
      <c r="N4" t="s">
        <v>892</v>
      </c>
      <c r="P4">
        <v>3</v>
      </c>
      <c r="Q4" t="s">
        <v>893</v>
      </c>
      <c r="V4">
        <v>1</v>
      </c>
      <c r="W4" t="s">
        <v>334</v>
      </c>
      <c r="X4" t="s">
        <v>335</v>
      </c>
      <c r="Y4" t="s">
        <v>336</v>
      </c>
      <c r="Z4" s="18">
        <v>70</v>
      </c>
      <c r="AA4">
        <v>50</v>
      </c>
      <c r="AB4" s="18">
        <v>500</v>
      </c>
      <c r="AC4">
        <v>100</v>
      </c>
      <c r="AE4">
        <v>1</v>
      </c>
      <c r="AF4" t="s">
        <v>337</v>
      </c>
      <c r="AG4" t="s">
        <v>338</v>
      </c>
      <c r="AI4">
        <v>1</v>
      </c>
      <c r="AJ4" t="s">
        <v>339</v>
      </c>
      <c r="AL4" t="s">
        <v>340</v>
      </c>
      <c r="AN4" t="s">
        <v>341</v>
      </c>
      <c r="AP4" t="s">
        <v>698</v>
      </c>
      <c r="AQ4" t="s">
        <v>699</v>
      </c>
      <c r="AS4" t="s">
        <v>700</v>
      </c>
      <c r="AU4" t="s">
        <v>752</v>
      </c>
      <c r="AW4">
        <v>10</v>
      </c>
      <c r="AY4">
        <v>3</v>
      </c>
      <c r="BA4" t="s">
        <v>766</v>
      </c>
    </row>
    <row r="5" spans="1:53">
      <c r="A5" s="13">
        <v>4</v>
      </c>
      <c r="B5" t="s">
        <v>3</v>
      </c>
      <c r="C5" s="5"/>
      <c r="D5" s="13">
        <v>4</v>
      </c>
      <c r="E5" t="s">
        <v>342</v>
      </c>
      <c r="G5" s="13">
        <v>4</v>
      </c>
      <c r="H5" t="s">
        <v>343</v>
      </c>
      <c r="J5">
        <v>4</v>
      </c>
      <c r="K5" t="s">
        <v>344</v>
      </c>
      <c r="M5">
        <v>4</v>
      </c>
      <c r="P5">
        <v>4</v>
      </c>
      <c r="V5">
        <v>2</v>
      </c>
      <c r="W5" t="s">
        <v>334</v>
      </c>
      <c r="X5" t="s">
        <v>335</v>
      </c>
      <c r="Y5" t="s">
        <v>345</v>
      </c>
      <c r="Z5" s="18">
        <v>70</v>
      </c>
      <c r="AA5">
        <v>50</v>
      </c>
      <c r="AB5" s="18">
        <v>500</v>
      </c>
      <c r="AC5">
        <v>150</v>
      </c>
      <c r="AE5">
        <v>2</v>
      </c>
      <c r="AF5" t="s">
        <v>346</v>
      </c>
      <c r="AG5" t="s">
        <v>347</v>
      </c>
      <c r="AI5">
        <v>2</v>
      </c>
      <c r="AJ5" t="s">
        <v>348</v>
      </c>
      <c r="AL5" t="s">
        <v>349</v>
      </c>
      <c r="AN5" t="s">
        <v>350</v>
      </c>
      <c r="AP5" t="s">
        <v>701</v>
      </c>
      <c r="AQ5" t="s">
        <v>702</v>
      </c>
      <c r="AS5" t="s">
        <v>703</v>
      </c>
      <c r="AU5" t="s">
        <v>753</v>
      </c>
      <c r="AW5">
        <v>20</v>
      </c>
      <c r="AY5">
        <v>10</v>
      </c>
      <c r="BA5" t="s">
        <v>771</v>
      </c>
    </row>
    <row r="6" spans="1:53">
      <c r="A6" s="13">
        <v>5</v>
      </c>
      <c r="B6" t="s">
        <v>351</v>
      </c>
      <c r="C6" s="5"/>
      <c r="D6" s="13">
        <v>5</v>
      </c>
      <c r="E6" t="s">
        <v>352</v>
      </c>
      <c r="G6" s="13">
        <v>5</v>
      </c>
      <c r="H6" t="s">
        <v>353</v>
      </c>
      <c r="J6">
        <v>5</v>
      </c>
      <c r="K6" t="s">
        <v>354</v>
      </c>
      <c r="M6">
        <v>5</v>
      </c>
      <c r="P6">
        <v>5</v>
      </c>
      <c r="V6">
        <v>3</v>
      </c>
      <c r="W6" t="s">
        <v>334</v>
      </c>
      <c r="X6" t="s">
        <v>335</v>
      </c>
      <c r="Y6" t="s">
        <v>356</v>
      </c>
      <c r="Z6" s="18">
        <v>70</v>
      </c>
      <c r="AA6">
        <v>60</v>
      </c>
      <c r="AB6" s="18">
        <v>500</v>
      </c>
      <c r="AC6">
        <v>200</v>
      </c>
      <c r="AE6">
        <v>3</v>
      </c>
      <c r="AF6" t="s">
        <v>357</v>
      </c>
      <c r="AG6" t="s">
        <v>358</v>
      </c>
      <c r="AI6">
        <v>3</v>
      </c>
      <c r="AJ6" t="s">
        <v>359</v>
      </c>
      <c r="AL6" t="s">
        <v>360</v>
      </c>
      <c r="AN6" t="s">
        <v>361</v>
      </c>
      <c r="AP6" t="s">
        <v>704</v>
      </c>
      <c r="AQ6" t="s">
        <v>705</v>
      </c>
      <c r="AS6" t="s">
        <v>706</v>
      </c>
      <c r="AU6" t="s">
        <v>754</v>
      </c>
      <c r="AW6">
        <v>30</v>
      </c>
      <c r="AY6" t="s">
        <v>355</v>
      </c>
      <c r="BA6" t="s">
        <v>769</v>
      </c>
    </row>
    <row r="7" spans="1:53">
      <c r="A7" s="13">
        <v>6</v>
      </c>
      <c r="B7" t="s">
        <v>362</v>
      </c>
      <c r="C7" s="5"/>
      <c r="D7" s="13">
        <v>6</v>
      </c>
      <c r="E7" t="s">
        <v>363</v>
      </c>
      <c r="G7" s="13">
        <v>6</v>
      </c>
      <c r="H7" t="s">
        <v>364</v>
      </c>
      <c r="J7">
        <v>6</v>
      </c>
      <c r="K7" t="s">
        <v>365</v>
      </c>
      <c r="V7">
        <v>4</v>
      </c>
      <c r="W7" t="s">
        <v>334</v>
      </c>
      <c r="X7" t="s">
        <v>366</v>
      </c>
      <c r="Y7" t="s">
        <v>367</v>
      </c>
      <c r="Z7" s="18">
        <v>70</v>
      </c>
      <c r="AA7">
        <v>60</v>
      </c>
      <c r="AB7" s="18">
        <v>500</v>
      </c>
      <c r="AC7">
        <v>250</v>
      </c>
      <c r="AE7">
        <v>4</v>
      </c>
      <c r="AF7" t="s">
        <v>368</v>
      </c>
      <c r="AG7" t="s">
        <v>369</v>
      </c>
      <c r="AI7">
        <v>4</v>
      </c>
      <c r="AJ7" t="s">
        <v>370</v>
      </c>
      <c r="AL7" t="s">
        <v>355</v>
      </c>
      <c r="AN7" t="s">
        <v>371</v>
      </c>
      <c r="AP7" t="s">
        <v>707</v>
      </c>
      <c r="AQ7" t="s">
        <v>708</v>
      </c>
      <c r="AS7" t="s">
        <v>709</v>
      </c>
      <c r="AU7" t="s">
        <v>755</v>
      </c>
      <c r="AW7">
        <v>40</v>
      </c>
      <c r="BA7" t="s">
        <v>770</v>
      </c>
    </row>
    <row r="8" spans="1:53">
      <c r="A8" s="13">
        <v>7</v>
      </c>
      <c r="B8" t="s">
        <v>372</v>
      </c>
      <c r="C8" s="5"/>
      <c r="D8" s="13">
        <v>7</v>
      </c>
      <c r="E8" t="s">
        <v>373</v>
      </c>
      <c r="G8" s="13">
        <v>7</v>
      </c>
      <c r="H8" t="s">
        <v>374</v>
      </c>
      <c r="J8">
        <v>7</v>
      </c>
      <c r="K8" t="s">
        <v>355</v>
      </c>
      <c r="V8">
        <v>5</v>
      </c>
      <c r="W8" t="s">
        <v>334</v>
      </c>
      <c r="X8" t="s">
        <v>335</v>
      </c>
      <c r="Y8" t="s">
        <v>375</v>
      </c>
      <c r="Z8" s="18">
        <v>70</v>
      </c>
      <c r="AA8">
        <v>50</v>
      </c>
      <c r="AB8" s="18">
        <v>500</v>
      </c>
      <c r="AC8">
        <v>300</v>
      </c>
      <c r="AE8">
        <v>5</v>
      </c>
      <c r="AF8" t="s">
        <v>376</v>
      </c>
      <c r="AG8" t="s">
        <v>377</v>
      </c>
      <c r="AI8">
        <v>5</v>
      </c>
      <c r="AJ8" t="s">
        <v>378</v>
      </c>
      <c r="AN8" t="s">
        <v>379</v>
      </c>
      <c r="AP8" t="s">
        <v>710</v>
      </c>
      <c r="AQ8" t="s">
        <v>711</v>
      </c>
      <c r="AS8" t="s">
        <v>712</v>
      </c>
      <c r="AW8">
        <v>50</v>
      </c>
      <c r="BA8" t="s">
        <v>767</v>
      </c>
    </row>
    <row r="9" spans="1:53">
      <c r="A9" s="13">
        <v>8</v>
      </c>
      <c r="B9" t="s">
        <v>380</v>
      </c>
      <c r="C9" s="5"/>
      <c r="D9" s="13">
        <v>8</v>
      </c>
      <c r="E9" t="s">
        <v>381</v>
      </c>
      <c r="G9" s="13">
        <v>8</v>
      </c>
      <c r="H9" t="s">
        <v>382</v>
      </c>
      <c r="V9">
        <v>6</v>
      </c>
      <c r="W9" t="s">
        <v>334</v>
      </c>
      <c r="X9" t="s">
        <v>366</v>
      </c>
      <c r="Y9" t="s">
        <v>383</v>
      </c>
      <c r="Z9" s="18">
        <v>70</v>
      </c>
      <c r="AA9">
        <v>70</v>
      </c>
      <c r="AB9" s="18">
        <v>500</v>
      </c>
      <c r="AC9">
        <v>500</v>
      </c>
      <c r="AE9">
        <v>6</v>
      </c>
      <c r="AF9" t="s">
        <v>384</v>
      </c>
      <c r="AG9" t="s">
        <v>355</v>
      </c>
      <c r="AI9">
        <v>6</v>
      </c>
      <c r="AJ9" t="s">
        <v>385</v>
      </c>
      <c r="AN9" t="s">
        <v>355</v>
      </c>
      <c r="AP9" t="s">
        <v>712</v>
      </c>
      <c r="AW9">
        <v>60</v>
      </c>
      <c r="BA9" t="s">
        <v>768</v>
      </c>
    </row>
    <row r="10" spans="1:53">
      <c r="A10" s="13">
        <v>9</v>
      </c>
      <c r="B10" t="s">
        <v>386</v>
      </c>
      <c r="C10" s="5"/>
      <c r="D10" s="13">
        <v>9</v>
      </c>
      <c r="E10" t="s">
        <v>387</v>
      </c>
      <c r="G10" s="13">
        <v>9</v>
      </c>
      <c r="H10" t="s">
        <v>388</v>
      </c>
      <c r="V10" s="19">
        <v>7</v>
      </c>
      <c r="W10" s="19" t="s">
        <v>334</v>
      </c>
      <c r="X10" s="19" t="s">
        <v>389</v>
      </c>
      <c r="Y10" s="19" t="s">
        <v>390</v>
      </c>
      <c r="Z10" s="20">
        <v>90</v>
      </c>
      <c r="AA10" s="19">
        <v>90</v>
      </c>
      <c r="AB10" s="20">
        <v>1500</v>
      </c>
      <c r="AC10" s="19">
        <v>1500</v>
      </c>
      <c r="AE10">
        <v>7</v>
      </c>
      <c r="AF10" t="s">
        <v>391</v>
      </c>
      <c r="AI10">
        <v>7</v>
      </c>
      <c r="AJ10" t="s">
        <v>392</v>
      </c>
      <c r="AW10" t="s">
        <v>355</v>
      </c>
    </row>
    <row r="11" spans="1:53">
      <c r="A11" s="13">
        <v>10</v>
      </c>
      <c r="B11" t="s">
        <v>393</v>
      </c>
      <c r="C11" s="5"/>
      <c r="D11" s="13">
        <v>10</v>
      </c>
      <c r="E11" t="s">
        <v>394</v>
      </c>
      <c r="G11" s="13">
        <v>10</v>
      </c>
      <c r="H11" t="s">
        <v>395</v>
      </c>
      <c r="V11" s="19">
        <v>8</v>
      </c>
      <c r="W11" s="19" t="s">
        <v>334</v>
      </c>
      <c r="X11" s="19" t="s">
        <v>389</v>
      </c>
      <c r="Y11" s="19" t="s">
        <v>396</v>
      </c>
      <c r="Z11" s="20">
        <v>90</v>
      </c>
      <c r="AA11" s="19">
        <v>80</v>
      </c>
      <c r="AB11" s="20">
        <v>1500</v>
      </c>
      <c r="AC11" s="19">
        <v>1300</v>
      </c>
      <c r="AE11">
        <v>8</v>
      </c>
      <c r="AF11" t="s">
        <v>397</v>
      </c>
      <c r="AI11">
        <v>8</v>
      </c>
      <c r="AJ11" t="s">
        <v>398</v>
      </c>
    </row>
    <row r="12" spans="1:53">
      <c r="A12" s="13">
        <v>11</v>
      </c>
      <c r="B12" t="s">
        <v>399</v>
      </c>
      <c r="C12" s="5"/>
      <c r="D12" s="13">
        <v>11</v>
      </c>
      <c r="E12" t="s">
        <v>400</v>
      </c>
      <c r="G12" s="13">
        <v>11</v>
      </c>
      <c r="H12" t="s">
        <v>401</v>
      </c>
      <c r="N12" s="11" t="s">
        <v>640</v>
      </c>
      <c r="Q12" s="11" t="s">
        <v>641</v>
      </c>
      <c r="V12" s="19">
        <v>9</v>
      </c>
      <c r="W12" s="19" t="s">
        <v>334</v>
      </c>
      <c r="X12" s="19" t="s">
        <v>389</v>
      </c>
      <c r="Y12" s="19" t="s">
        <v>402</v>
      </c>
      <c r="Z12" s="20">
        <v>90</v>
      </c>
      <c r="AA12" s="19">
        <v>70</v>
      </c>
      <c r="AB12" s="20">
        <v>1500</v>
      </c>
      <c r="AC12" s="19">
        <v>900</v>
      </c>
      <c r="AE12">
        <v>9</v>
      </c>
      <c r="AF12" t="s">
        <v>403</v>
      </c>
      <c r="AI12">
        <v>9</v>
      </c>
      <c r="AJ12" t="s">
        <v>355</v>
      </c>
    </row>
    <row r="13" spans="1:53">
      <c r="A13" s="13">
        <v>12</v>
      </c>
      <c r="B13" t="s">
        <v>404</v>
      </c>
      <c r="C13" s="5"/>
      <c r="D13" s="13">
        <v>12</v>
      </c>
      <c r="E13" t="s">
        <v>405</v>
      </c>
      <c r="G13" s="13">
        <v>12</v>
      </c>
      <c r="H13" t="s">
        <v>406</v>
      </c>
      <c r="N13" t="s">
        <v>638</v>
      </c>
      <c r="Q13" t="s">
        <v>645</v>
      </c>
      <c r="V13" s="19">
        <v>10</v>
      </c>
      <c r="W13" s="19" t="s">
        <v>407</v>
      </c>
      <c r="X13" s="19" t="s">
        <v>389</v>
      </c>
      <c r="Y13" s="19" t="s">
        <v>408</v>
      </c>
      <c r="Z13" s="20">
        <v>90</v>
      </c>
      <c r="AA13" s="19">
        <v>80</v>
      </c>
      <c r="AB13" s="20">
        <v>1500</v>
      </c>
      <c r="AC13" s="19">
        <v>1100</v>
      </c>
      <c r="AE13">
        <v>10</v>
      </c>
      <c r="AF13" t="s">
        <v>355</v>
      </c>
    </row>
    <row r="14" spans="1:53">
      <c r="A14" s="13">
        <v>13</v>
      </c>
      <c r="B14" t="s">
        <v>409</v>
      </c>
      <c r="C14" s="5"/>
      <c r="D14" s="13">
        <v>13</v>
      </c>
      <c r="E14" t="s">
        <v>898</v>
      </c>
      <c r="G14" s="13">
        <v>13</v>
      </c>
      <c r="H14" t="s">
        <v>410</v>
      </c>
      <c r="N14" t="s">
        <v>644</v>
      </c>
      <c r="Q14" t="s">
        <v>895</v>
      </c>
      <c r="V14">
        <v>11</v>
      </c>
      <c r="W14" t="s">
        <v>334</v>
      </c>
      <c r="X14" t="s">
        <v>411</v>
      </c>
      <c r="Y14" t="s">
        <v>412</v>
      </c>
      <c r="Z14" s="18">
        <v>70</v>
      </c>
      <c r="AA14">
        <v>70</v>
      </c>
      <c r="AB14" s="18">
        <v>400</v>
      </c>
      <c r="AC14" s="1">
        <v>300</v>
      </c>
    </row>
    <row r="15" spans="1:53">
      <c r="A15" s="13">
        <v>14</v>
      </c>
      <c r="B15" t="s">
        <v>413</v>
      </c>
      <c r="C15" s="5"/>
      <c r="D15" s="13">
        <v>14</v>
      </c>
      <c r="E15" t="s">
        <v>373</v>
      </c>
      <c r="G15" s="13">
        <v>14</v>
      </c>
      <c r="H15" t="s">
        <v>414</v>
      </c>
      <c r="N15" t="s">
        <v>894</v>
      </c>
      <c r="Q15" t="s">
        <v>646</v>
      </c>
      <c r="V15">
        <v>12</v>
      </c>
      <c r="W15" t="s">
        <v>334</v>
      </c>
      <c r="X15" t="s">
        <v>411</v>
      </c>
      <c r="Y15" t="s">
        <v>415</v>
      </c>
      <c r="Z15" s="18">
        <v>70</v>
      </c>
      <c r="AA15">
        <v>70</v>
      </c>
      <c r="AB15" s="18">
        <v>400</v>
      </c>
      <c r="AC15" s="1">
        <v>350</v>
      </c>
    </row>
    <row r="16" spans="1:53">
      <c r="A16" s="13">
        <v>15</v>
      </c>
      <c r="B16" t="s">
        <v>416</v>
      </c>
      <c r="C16" s="5"/>
      <c r="D16" s="13">
        <v>15</v>
      </c>
      <c r="E16" t="s">
        <v>355</v>
      </c>
      <c r="G16" s="13">
        <v>15</v>
      </c>
      <c r="H16" t="s">
        <v>417</v>
      </c>
      <c r="V16">
        <v>13</v>
      </c>
      <c r="W16" t="s">
        <v>418</v>
      </c>
      <c r="X16" t="s">
        <v>419</v>
      </c>
      <c r="Y16" t="s">
        <v>420</v>
      </c>
      <c r="Z16" s="18">
        <v>70</v>
      </c>
      <c r="AA16">
        <v>70</v>
      </c>
      <c r="AB16" s="18">
        <v>400</v>
      </c>
      <c r="AC16" s="1">
        <v>400</v>
      </c>
    </row>
    <row r="17" spans="1:33">
      <c r="A17" s="13">
        <v>16</v>
      </c>
      <c r="B17" t="s">
        <v>421</v>
      </c>
      <c r="C17" s="5"/>
      <c r="G17" s="13">
        <v>16</v>
      </c>
      <c r="H17" t="s">
        <v>422</v>
      </c>
      <c r="V17" s="19">
        <v>14</v>
      </c>
      <c r="W17" s="19" t="s">
        <v>334</v>
      </c>
      <c r="X17" s="19" t="s">
        <v>423</v>
      </c>
      <c r="Y17" s="19" t="s">
        <v>424</v>
      </c>
      <c r="Z17" s="20">
        <v>20</v>
      </c>
      <c r="AA17" s="19">
        <v>20</v>
      </c>
      <c r="AB17" s="20">
        <v>100</v>
      </c>
      <c r="AC17" s="19">
        <v>80</v>
      </c>
    </row>
    <row r="18" spans="1:33">
      <c r="A18" s="13">
        <v>17</v>
      </c>
      <c r="B18" t="s">
        <v>425</v>
      </c>
      <c r="C18" s="5"/>
      <c r="G18" s="13">
        <v>17</v>
      </c>
      <c r="H18" t="s">
        <v>426</v>
      </c>
      <c r="V18" s="19">
        <v>15</v>
      </c>
      <c r="W18" s="19" t="s">
        <v>334</v>
      </c>
      <c r="X18" s="19" t="s">
        <v>427</v>
      </c>
      <c r="Y18" s="19" t="s">
        <v>428</v>
      </c>
      <c r="Z18" s="20">
        <v>20</v>
      </c>
      <c r="AA18" s="19">
        <v>20</v>
      </c>
      <c r="AB18" s="20">
        <v>100</v>
      </c>
      <c r="AC18" s="19">
        <v>100</v>
      </c>
      <c r="AE18" s="1027" t="s">
        <v>429</v>
      </c>
      <c r="AF18" s="1027"/>
      <c r="AG18" s="1027"/>
    </row>
    <row r="19" spans="1:33">
      <c r="A19" s="13">
        <v>18</v>
      </c>
      <c r="B19" t="s">
        <v>430</v>
      </c>
      <c r="C19" s="5"/>
      <c r="G19" s="13">
        <v>18</v>
      </c>
      <c r="H19" t="s">
        <v>431</v>
      </c>
      <c r="V19" s="19">
        <v>16</v>
      </c>
      <c r="W19" s="19" t="s">
        <v>334</v>
      </c>
      <c r="X19" s="19" t="s">
        <v>423</v>
      </c>
      <c r="Y19" s="19" t="s">
        <v>432</v>
      </c>
      <c r="Z19" s="20">
        <v>20</v>
      </c>
      <c r="AA19" s="19">
        <v>20</v>
      </c>
      <c r="AB19" s="20">
        <v>100</v>
      </c>
      <c r="AC19" s="19">
        <v>100</v>
      </c>
      <c r="AE19" s="1027"/>
      <c r="AF19" s="1027"/>
      <c r="AG19" s="1027"/>
    </row>
    <row r="20" spans="1:33">
      <c r="A20" s="13">
        <v>19</v>
      </c>
      <c r="B20" t="s">
        <v>433</v>
      </c>
      <c r="C20" s="5"/>
      <c r="G20" s="13">
        <v>19</v>
      </c>
      <c r="H20" t="s">
        <v>434</v>
      </c>
      <c r="V20">
        <v>17</v>
      </c>
      <c r="W20" t="s">
        <v>435</v>
      </c>
      <c r="Y20" t="s">
        <v>436</v>
      </c>
      <c r="Z20" s="18">
        <v>20</v>
      </c>
      <c r="AA20">
        <v>20</v>
      </c>
      <c r="AB20" s="18">
        <v>80</v>
      </c>
      <c r="AC20" s="1">
        <v>80</v>
      </c>
      <c r="AE20" s="1027"/>
      <c r="AF20" s="1027"/>
      <c r="AG20" s="1027"/>
    </row>
    <row r="21" spans="1:33">
      <c r="A21" s="13">
        <v>20</v>
      </c>
      <c r="B21" t="s">
        <v>437</v>
      </c>
      <c r="C21" s="5"/>
      <c r="G21" s="13">
        <v>20</v>
      </c>
      <c r="H21" t="s">
        <v>438</v>
      </c>
      <c r="V21">
        <v>18</v>
      </c>
      <c r="W21" t="s">
        <v>435</v>
      </c>
      <c r="Y21" t="s">
        <v>439</v>
      </c>
      <c r="Z21" s="18">
        <v>20</v>
      </c>
      <c r="AA21">
        <v>20</v>
      </c>
      <c r="AB21" s="18">
        <v>80</v>
      </c>
      <c r="AC21" s="1">
        <v>80</v>
      </c>
      <c r="AE21" s="1027"/>
      <c r="AF21" s="1027"/>
      <c r="AG21" s="1027"/>
    </row>
    <row r="22" spans="1:33">
      <c r="A22" s="13">
        <v>21</v>
      </c>
      <c r="B22" t="s">
        <v>440</v>
      </c>
      <c r="C22" s="5"/>
      <c r="G22" s="13">
        <v>21</v>
      </c>
      <c r="H22" t="s">
        <v>441</v>
      </c>
      <c r="V22">
        <v>19</v>
      </c>
      <c r="W22" t="s">
        <v>435</v>
      </c>
      <c r="Y22" t="s">
        <v>442</v>
      </c>
      <c r="Z22" s="18">
        <v>40</v>
      </c>
      <c r="AA22">
        <v>40</v>
      </c>
      <c r="AB22" s="18">
        <v>100</v>
      </c>
      <c r="AC22" s="1">
        <v>100</v>
      </c>
    </row>
    <row r="23" spans="1:33">
      <c r="A23" s="13">
        <v>22</v>
      </c>
      <c r="B23" t="s">
        <v>443</v>
      </c>
      <c r="C23" s="5"/>
      <c r="G23" s="13">
        <v>22</v>
      </c>
      <c r="H23" t="s">
        <v>444</v>
      </c>
      <c r="V23" s="19">
        <v>20</v>
      </c>
      <c r="W23" s="19" t="s">
        <v>445</v>
      </c>
      <c r="X23" s="19"/>
      <c r="Y23" s="19" t="s">
        <v>446</v>
      </c>
      <c r="Z23" s="20">
        <v>20</v>
      </c>
      <c r="AA23" s="19">
        <v>20</v>
      </c>
      <c r="AB23" s="20">
        <v>80</v>
      </c>
      <c r="AC23" s="19">
        <v>80</v>
      </c>
    </row>
    <row r="24" spans="1:33">
      <c r="A24" s="13">
        <v>23</v>
      </c>
      <c r="B24" t="s">
        <v>447</v>
      </c>
      <c r="C24" s="5"/>
      <c r="G24" s="13">
        <v>23</v>
      </c>
      <c r="H24" t="s">
        <v>401</v>
      </c>
      <c r="V24" s="19">
        <v>21</v>
      </c>
      <c r="W24" s="19" t="s">
        <v>448</v>
      </c>
      <c r="X24" s="19"/>
      <c r="Y24" s="19" t="s">
        <v>448</v>
      </c>
      <c r="Z24" s="20">
        <v>20</v>
      </c>
      <c r="AA24" s="19">
        <v>20</v>
      </c>
      <c r="AB24" s="20">
        <v>80</v>
      </c>
      <c r="AC24" s="19">
        <v>80</v>
      </c>
    </row>
    <row r="25" spans="1:33">
      <c r="A25" s="13">
        <v>24</v>
      </c>
      <c r="B25" t="s">
        <v>449</v>
      </c>
      <c r="C25" s="5"/>
      <c r="G25" s="13">
        <v>24</v>
      </c>
      <c r="H25" t="s">
        <v>450</v>
      </c>
    </row>
    <row r="26" spans="1:33" ht="16.5" customHeight="1">
      <c r="A26" s="13">
        <v>25</v>
      </c>
      <c r="B26" t="s">
        <v>451</v>
      </c>
      <c r="C26" s="5"/>
      <c r="G26" s="13">
        <v>25</v>
      </c>
      <c r="H26" t="s">
        <v>452</v>
      </c>
      <c r="W26" s="1026" t="s">
        <v>453</v>
      </c>
      <c r="X26" s="1026"/>
      <c r="Y26" s="1026"/>
      <c r="Z26" s="1026"/>
      <c r="AA26" s="1026"/>
      <c r="AB26" s="1026"/>
      <c r="AC26" s="1026"/>
    </row>
    <row r="27" spans="1:33">
      <c r="A27" s="13">
        <v>26</v>
      </c>
      <c r="B27" t="s">
        <v>454</v>
      </c>
      <c r="C27" s="5"/>
      <c r="G27" s="13">
        <v>26</v>
      </c>
      <c r="H27" t="s">
        <v>455</v>
      </c>
      <c r="W27" s="1026"/>
      <c r="X27" s="1026"/>
      <c r="Y27" s="1026"/>
      <c r="Z27" s="1026"/>
      <c r="AA27" s="1026"/>
      <c r="AB27" s="1026"/>
      <c r="AC27" s="1026"/>
    </row>
    <row r="28" spans="1:33">
      <c r="A28" s="13">
        <v>27</v>
      </c>
      <c r="B28" t="s">
        <v>456</v>
      </c>
      <c r="C28" s="5"/>
      <c r="G28" s="13">
        <v>27</v>
      </c>
      <c r="H28" t="s">
        <v>457</v>
      </c>
      <c r="W28" s="1026"/>
      <c r="X28" s="1026"/>
      <c r="Y28" s="1026"/>
      <c r="Z28" s="1026"/>
      <c r="AA28" s="1026"/>
      <c r="AB28" s="1026"/>
      <c r="AC28" s="1026"/>
    </row>
    <row r="29" spans="1:33">
      <c r="A29" s="13">
        <v>28</v>
      </c>
      <c r="B29" t="s">
        <v>458</v>
      </c>
      <c r="C29" s="5"/>
      <c r="G29" s="13">
        <v>28</v>
      </c>
      <c r="H29" t="s">
        <v>459</v>
      </c>
      <c r="W29" s="1026"/>
      <c r="X29" s="1026"/>
      <c r="Y29" s="1026"/>
      <c r="Z29" s="1026"/>
      <c r="AA29" s="1026"/>
      <c r="AB29" s="1026"/>
      <c r="AC29" s="1026"/>
    </row>
    <row r="30" spans="1:33">
      <c r="A30" s="13">
        <v>29</v>
      </c>
      <c r="B30" t="s">
        <v>460</v>
      </c>
      <c r="C30" s="5"/>
      <c r="H30" t="s">
        <v>815</v>
      </c>
      <c r="W30" s="1026"/>
      <c r="X30" s="1026"/>
      <c r="Y30" s="1026"/>
      <c r="Z30" s="1026"/>
      <c r="AA30" s="1026"/>
      <c r="AB30" s="1026"/>
      <c r="AC30" s="1026"/>
    </row>
    <row r="31" spans="1:33">
      <c r="A31" s="13">
        <v>30</v>
      </c>
      <c r="B31" t="s">
        <v>461</v>
      </c>
      <c r="C31" s="5"/>
      <c r="W31" s="1026"/>
      <c r="X31" s="1026"/>
      <c r="Y31" s="1026"/>
      <c r="Z31" s="1026"/>
      <c r="AA31" s="1026"/>
      <c r="AB31" s="1026"/>
      <c r="AC31" s="1026"/>
    </row>
    <row r="32" spans="1:33">
      <c r="A32" s="13">
        <v>31</v>
      </c>
      <c r="B32" t="s">
        <v>462</v>
      </c>
      <c r="C32" s="5"/>
      <c r="W32" s="1026"/>
      <c r="X32" s="1026"/>
      <c r="Y32" s="1026"/>
      <c r="Z32" s="1026"/>
      <c r="AA32" s="1026"/>
      <c r="AB32" s="1026"/>
      <c r="AC32" s="1026"/>
    </row>
    <row r="33" spans="1:29">
      <c r="A33" s="13">
        <v>32</v>
      </c>
      <c r="B33" t="s">
        <v>463</v>
      </c>
      <c r="C33" s="5"/>
      <c r="W33" s="1026"/>
      <c r="X33" s="1026"/>
      <c r="Y33" s="1026"/>
      <c r="Z33" s="1026"/>
      <c r="AA33" s="1026"/>
      <c r="AB33" s="1026"/>
      <c r="AC33" s="1026"/>
    </row>
    <row r="34" spans="1:29">
      <c r="A34" s="13">
        <v>33</v>
      </c>
      <c r="B34" t="s">
        <v>464</v>
      </c>
      <c r="C34" s="5"/>
      <c r="W34" s="1026"/>
      <c r="X34" s="1026"/>
      <c r="Y34" s="1026"/>
      <c r="Z34" s="1026"/>
      <c r="AA34" s="1026"/>
      <c r="AB34" s="1026"/>
      <c r="AC34" s="1026"/>
    </row>
    <row r="35" spans="1:29">
      <c r="A35" s="13">
        <v>34</v>
      </c>
      <c r="B35" t="s">
        <v>465</v>
      </c>
      <c r="C35" s="5"/>
      <c r="W35" s="1026"/>
      <c r="X35" s="1026"/>
      <c r="Y35" s="1026"/>
      <c r="Z35" s="1026"/>
      <c r="AA35" s="1026"/>
      <c r="AB35" s="1026"/>
      <c r="AC35" s="1026"/>
    </row>
    <row r="36" spans="1:29">
      <c r="A36" s="13">
        <v>35</v>
      </c>
      <c r="B36" t="s">
        <v>466</v>
      </c>
      <c r="C36" s="5"/>
      <c r="W36" s="1026"/>
      <c r="X36" s="1026"/>
      <c r="Y36" s="1026"/>
      <c r="Z36" s="1026"/>
      <c r="AA36" s="1026"/>
      <c r="AB36" s="1026"/>
      <c r="AC36" s="1026"/>
    </row>
    <row r="37" spans="1:29">
      <c r="A37" s="13">
        <v>36</v>
      </c>
      <c r="B37" t="s">
        <v>467</v>
      </c>
      <c r="C37" s="5"/>
      <c r="W37" s="1026"/>
      <c r="X37" s="1026"/>
      <c r="Y37" s="1026"/>
      <c r="Z37" s="1026"/>
      <c r="AA37" s="1026"/>
      <c r="AB37" s="1026"/>
      <c r="AC37" s="1026"/>
    </row>
    <row r="38" spans="1:29">
      <c r="C38" s="5"/>
      <c r="W38" s="1026"/>
      <c r="X38" s="1026"/>
      <c r="Y38" s="1026"/>
      <c r="Z38" s="1026"/>
      <c r="AA38" s="1026"/>
      <c r="AB38" s="1026"/>
      <c r="AC38" s="1026"/>
    </row>
    <row r="39" spans="1:29">
      <c r="C39" s="5"/>
      <c r="W39" s="1026"/>
      <c r="X39" s="1026"/>
      <c r="Y39" s="1026"/>
      <c r="Z39" s="1026"/>
      <c r="AA39" s="1026"/>
      <c r="AB39" s="1026"/>
      <c r="AC39" s="1026"/>
    </row>
    <row r="40" spans="1:29">
      <c r="C40" s="5"/>
      <c r="W40" s="1026"/>
      <c r="X40" s="1026"/>
      <c r="Y40" s="1026"/>
      <c r="Z40" s="1026"/>
      <c r="AA40" s="1026"/>
      <c r="AB40" s="1026"/>
      <c r="AC40" s="1026"/>
    </row>
    <row r="41" spans="1:29" ht="31.5" customHeight="1">
      <c r="W41" s="1031" t="s">
        <v>468</v>
      </c>
      <c r="X41" s="1031"/>
      <c r="Y41" s="1031"/>
      <c r="Z41" s="1031"/>
      <c r="AA41" s="1031"/>
      <c r="AB41" s="1031"/>
      <c r="AC41" s="1031"/>
    </row>
    <row r="42" spans="1:29" ht="16.5" customHeight="1">
      <c r="W42" s="1032" t="s">
        <v>469</v>
      </c>
      <c r="X42" s="1032"/>
      <c r="Y42" s="1032"/>
      <c r="Z42" s="1032"/>
      <c r="AA42" s="1032"/>
      <c r="AB42" s="1032"/>
      <c r="AC42" s="1032"/>
    </row>
    <row r="43" spans="1:29">
      <c r="W43" s="1032"/>
      <c r="X43" s="1032"/>
      <c r="Y43" s="1032"/>
      <c r="Z43" s="1032"/>
      <c r="AA43" s="1032"/>
      <c r="AB43" s="1032"/>
      <c r="AC43" s="1032"/>
    </row>
    <row r="44" spans="1:29">
      <c r="W44" s="1032"/>
      <c r="X44" s="1032"/>
      <c r="Y44" s="1032"/>
      <c r="Z44" s="1032"/>
      <c r="AA44" s="1032"/>
      <c r="AB44" s="1032"/>
      <c r="AC44" s="1032"/>
    </row>
    <row r="45" spans="1:29">
      <c r="W45" s="1032"/>
      <c r="X45" s="1032"/>
      <c r="Y45" s="1032"/>
      <c r="Z45" s="1032"/>
      <c r="AA45" s="1032"/>
      <c r="AB45" s="1032"/>
      <c r="AC45" s="1032"/>
    </row>
    <row r="46" spans="1:29">
      <c r="W46" s="1032"/>
      <c r="X46" s="1032"/>
      <c r="Y46" s="1032"/>
      <c r="Z46" s="1032"/>
      <c r="AA46" s="1032"/>
      <c r="AB46" s="1032"/>
      <c r="AC46" s="1032"/>
    </row>
    <row r="47" spans="1:29">
      <c r="W47" s="1032"/>
      <c r="X47" s="1032"/>
      <c r="Y47" s="1032"/>
      <c r="Z47" s="1032"/>
      <c r="AA47" s="1032"/>
      <c r="AB47" s="1032"/>
      <c r="AC47" s="1032"/>
    </row>
    <row r="48" spans="1:29">
      <c r="W48" s="1032"/>
      <c r="X48" s="1032"/>
      <c r="Y48" s="1032"/>
      <c r="Z48" s="1032"/>
      <c r="AA48" s="1032"/>
      <c r="AB48" s="1032"/>
      <c r="AC48" s="1032"/>
    </row>
    <row r="49" spans="23:29">
      <c r="W49" s="1032"/>
      <c r="X49" s="1032"/>
      <c r="Y49" s="1032"/>
      <c r="Z49" s="1032"/>
      <c r="AA49" s="1032"/>
      <c r="AB49" s="1032"/>
      <c r="AC49" s="1032"/>
    </row>
    <row r="50" spans="23:29">
      <c r="W50" s="1032"/>
      <c r="X50" s="1032"/>
      <c r="Y50" s="1032"/>
      <c r="Z50" s="1032"/>
      <c r="AA50" s="1032"/>
      <c r="AB50" s="1032"/>
      <c r="AC50" s="1032"/>
    </row>
    <row r="51" spans="23:29">
      <c r="W51" s="1032"/>
      <c r="X51" s="1032"/>
      <c r="Y51" s="1032"/>
      <c r="Z51" s="1032"/>
      <c r="AA51" s="1032"/>
      <c r="AB51" s="1032"/>
      <c r="AC51" s="1032"/>
    </row>
    <row r="52" spans="23:29">
      <c r="W52" s="1032"/>
      <c r="X52" s="1032"/>
      <c r="Y52" s="1032"/>
      <c r="Z52" s="1032"/>
      <c r="AA52" s="1032"/>
      <c r="AB52" s="1032"/>
      <c r="AC52" s="1032"/>
    </row>
    <row r="53" spans="23:29">
      <c r="W53" s="1032"/>
      <c r="X53" s="1032"/>
      <c r="Y53" s="1032"/>
      <c r="Z53" s="1032"/>
      <c r="AA53" s="1032"/>
      <c r="AB53" s="1032"/>
      <c r="AC53" s="1032"/>
    </row>
    <row r="54" spans="23:29">
      <c r="W54" s="1032"/>
      <c r="X54" s="1032"/>
      <c r="Y54" s="1032"/>
      <c r="Z54" s="1032"/>
      <c r="AA54" s="1032"/>
      <c r="AB54" s="1032"/>
      <c r="AC54" s="1032"/>
    </row>
    <row r="55" spans="23:29">
      <c r="W55" s="1032"/>
      <c r="X55" s="1032"/>
      <c r="Y55" s="1032"/>
      <c r="Z55" s="1032"/>
      <c r="AA55" s="1032"/>
      <c r="AB55" s="1032"/>
      <c r="AC55" s="1032"/>
    </row>
    <row r="56" spans="23:29">
      <c r="W56" s="1032"/>
      <c r="X56" s="1032"/>
      <c r="Y56" s="1032"/>
      <c r="Z56" s="1032"/>
      <c r="AA56" s="1032"/>
      <c r="AB56" s="1032"/>
      <c r="AC56" s="1032"/>
    </row>
    <row r="57" spans="23:29">
      <c r="W57" s="1032"/>
      <c r="X57" s="1032"/>
      <c r="Y57" s="1032"/>
      <c r="Z57" s="1032"/>
      <c r="AA57" s="1032"/>
      <c r="AB57" s="1032"/>
      <c r="AC57" s="1032"/>
    </row>
    <row r="58" spans="23:29" ht="37.5" customHeight="1">
      <c r="W58" s="1033" t="s">
        <v>470</v>
      </c>
      <c r="X58" s="1033"/>
      <c r="Y58" s="1033"/>
      <c r="Z58" s="1033"/>
      <c r="AA58" s="1033"/>
      <c r="AB58" s="1033"/>
      <c r="AC58" s="1033"/>
    </row>
    <row r="59" spans="23:29" ht="16.5" customHeight="1">
      <c r="W59" s="1031" t="s">
        <v>471</v>
      </c>
      <c r="X59" s="1031"/>
      <c r="Y59" s="1031"/>
      <c r="Z59" s="1031"/>
      <c r="AA59" s="1031"/>
      <c r="AB59" s="1031"/>
      <c r="AC59" s="1031"/>
    </row>
    <row r="60" spans="23:29">
      <c r="W60" s="1031"/>
      <c r="X60" s="1031"/>
      <c r="Y60" s="1031"/>
      <c r="Z60" s="1031"/>
      <c r="AA60" s="1031"/>
      <c r="AB60" s="1031"/>
      <c r="AC60" s="1031"/>
    </row>
    <row r="61" spans="23:29">
      <c r="W61" s="1031"/>
      <c r="X61" s="1031"/>
      <c r="Y61" s="1031"/>
      <c r="Z61" s="1031"/>
      <c r="AA61" s="1031"/>
      <c r="AB61" s="1031"/>
      <c r="AC61" s="1031"/>
    </row>
    <row r="62" spans="23:29">
      <c r="W62" s="1031"/>
      <c r="X62" s="1031"/>
      <c r="Y62" s="1031"/>
      <c r="Z62" s="1031"/>
      <c r="AA62" s="1031"/>
      <c r="AB62" s="1031"/>
      <c r="AC62" s="1031"/>
    </row>
    <row r="63" spans="23:29">
      <c r="W63" s="1031"/>
      <c r="X63" s="1031"/>
      <c r="Y63" s="1031"/>
      <c r="Z63" s="1031"/>
      <c r="AA63" s="1031"/>
      <c r="AB63" s="1031"/>
      <c r="AC63" s="1031"/>
    </row>
    <row r="64" spans="23:29">
      <c r="W64" s="1031"/>
      <c r="X64" s="1031"/>
      <c r="Y64" s="1031"/>
      <c r="Z64" s="1031"/>
      <c r="AA64" s="1031"/>
      <c r="AB64" s="1031"/>
      <c r="AC64" s="1031"/>
    </row>
    <row r="65" spans="23:29">
      <c r="W65" s="1031"/>
      <c r="X65" s="1031"/>
      <c r="Y65" s="1031"/>
      <c r="Z65" s="1031"/>
      <c r="AA65" s="1031"/>
      <c r="AB65" s="1031"/>
      <c r="AC65" s="1031"/>
    </row>
    <row r="66" spans="23:29">
      <c r="W66" s="1031"/>
      <c r="X66" s="1031"/>
      <c r="Y66" s="1031"/>
      <c r="Z66" s="1031"/>
      <c r="AA66" s="1031"/>
      <c r="AB66" s="1031"/>
      <c r="AC66" s="1031"/>
    </row>
    <row r="67" spans="23:29">
      <c r="W67" s="1031"/>
      <c r="X67" s="1031"/>
      <c r="Y67" s="1031"/>
      <c r="Z67" s="1031"/>
      <c r="AA67" s="1031"/>
      <c r="AB67" s="1031"/>
      <c r="AC67" s="1031"/>
    </row>
    <row r="68" spans="23:29">
      <c r="W68" s="1031"/>
      <c r="X68" s="1031"/>
      <c r="Y68" s="1031"/>
      <c r="Z68" s="1031"/>
      <c r="AA68" s="1031"/>
      <c r="AB68" s="1031"/>
      <c r="AC68" s="1031"/>
    </row>
    <row r="69" spans="23:29">
      <c r="W69" s="1031"/>
      <c r="X69" s="1031"/>
      <c r="Y69" s="1031"/>
      <c r="Z69" s="1031"/>
      <c r="AA69" s="1031"/>
      <c r="AB69" s="1031"/>
      <c r="AC69" s="1031"/>
    </row>
    <row r="70" spans="23:29">
      <c r="W70" s="1031"/>
      <c r="X70" s="1031"/>
      <c r="Y70" s="1031"/>
      <c r="Z70" s="1031"/>
      <c r="AA70" s="1031"/>
      <c r="AB70" s="1031"/>
      <c r="AC70" s="1031"/>
    </row>
    <row r="71" spans="23:29">
      <c r="W71" s="1031"/>
      <c r="X71" s="1031"/>
      <c r="Y71" s="1031"/>
      <c r="Z71" s="1031"/>
      <c r="AA71" s="1031"/>
      <c r="AB71" s="1031"/>
      <c r="AC71" s="1031"/>
    </row>
    <row r="72" spans="23:29">
      <c r="W72" s="1031"/>
      <c r="X72" s="1031"/>
      <c r="Y72" s="1031"/>
      <c r="Z72" s="1031"/>
      <c r="AA72" s="1031"/>
      <c r="AB72" s="1031"/>
      <c r="AC72" s="1031"/>
    </row>
    <row r="73" spans="23:29">
      <c r="W73" s="1031"/>
      <c r="X73" s="1031"/>
      <c r="Y73" s="1031"/>
      <c r="Z73" s="1031"/>
      <c r="AA73" s="1031"/>
      <c r="AB73" s="1031"/>
      <c r="AC73" s="1031"/>
    </row>
    <row r="74" spans="23:29">
      <c r="W74" s="1031"/>
      <c r="X74" s="1031"/>
      <c r="Y74" s="1031"/>
      <c r="Z74" s="1031"/>
      <c r="AA74" s="1031"/>
      <c r="AB74" s="1031"/>
      <c r="AC74" s="1031"/>
    </row>
    <row r="75" spans="23:29">
      <c r="W75" s="1031"/>
      <c r="X75" s="1031"/>
      <c r="Y75" s="1031"/>
      <c r="Z75" s="1031"/>
      <c r="AA75" s="1031"/>
      <c r="AB75" s="1031"/>
      <c r="AC75" s="1031"/>
    </row>
    <row r="76" spans="23:29">
      <c r="W76" s="1031"/>
      <c r="X76" s="1031"/>
      <c r="Y76" s="1031"/>
      <c r="Z76" s="1031"/>
      <c r="AA76" s="1031"/>
      <c r="AB76" s="1031"/>
      <c r="AC76" s="1031"/>
    </row>
    <row r="77" spans="23:29">
      <c r="W77" s="1031"/>
      <c r="X77" s="1031"/>
      <c r="Y77" s="1031"/>
      <c r="Z77" s="1031"/>
      <c r="AA77" s="1031"/>
      <c r="AB77" s="1031"/>
      <c r="AC77" s="1031"/>
    </row>
    <row r="78" spans="23:29">
      <c r="W78" s="1031"/>
      <c r="X78" s="1031"/>
      <c r="Y78" s="1031"/>
      <c r="Z78" s="1031"/>
      <c r="AA78" s="1031"/>
      <c r="AB78" s="1031"/>
      <c r="AC78" s="1031"/>
    </row>
    <row r="79" spans="23:29">
      <c r="W79" s="1031"/>
      <c r="X79" s="1031"/>
      <c r="Y79" s="1031"/>
      <c r="Z79" s="1031"/>
      <c r="AA79" s="1031"/>
      <c r="AB79" s="1031"/>
      <c r="AC79" s="1031"/>
    </row>
    <row r="80" spans="23:29" ht="48.75" customHeight="1">
      <c r="W80" s="1031"/>
      <c r="X80" s="1031"/>
      <c r="Y80" s="1031"/>
      <c r="Z80" s="1031"/>
      <c r="AA80" s="1031"/>
      <c r="AB80" s="1031"/>
      <c r="AC80" s="1031"/>
    </row>
    <row r="81" spans="23:29">
      <c r="W81" s="1031" t="s">
        <v>472</v>
      </c>
      <c r="X81" s="1034"/>
      <c r="Y81" s="1034"/>
      <c r="Z81" s="1034"/>
      <c r="AA81" s="1034"/>
      <c r="AB81" s="1034"/>
      <c r="AC81" s="1034"/>
    </row>
    <row r="82" spans="23:29">
      <c r="W82" s="1034"/>
      <c r="X82" s="1034"/>
      <c r="Y82" s="1034"/>
      <c r="Z82" s="1034"/>
      <c r="AA82" s="1034"/>
      <c r="AB82" s="1034"/>
      <c r="AC82" s="1034"/>
    </row>
    <row r="83" spans="23:29">
      <c r="W83" s="1034"/>
      <c r="X83" s="1034"/>
      <c r="Y83" s="1034"/>
      <c r="Z83" s="1034"/>
      <c r="AA83" s="1034"/>
      <c r="AB83" s="1034"/>
      <c r="AC83" s="1034"/>
    </row>
    <row r="84" spans="23:29">
      <c r="W84" s="1034"/>
      <c r="X84" s="1034"/>
      <c r="Y84" s="1034"/>
      <c r="Z84" s="1034"/>
      <c r="AA84" s="1034"/>
      <c r="AB84" s="1034"/>
      <c r="AC84" s="1034"/>
    </row>
    <row r="85" spans="23:29">
      <c r="W85" s="1034"/>
      <c r="X85" s="1034"/>
      <c r="Y85" s="1034"/>
      <c r="Z85" s="1034"/>
      <c r="AA85" s="1034"/>
      <c r="AB85" s="1034"/>
      <c r="AC85" s="1034"/>
    </row>
    <row r="86" spans="23:29">
      <c r="W86" s="1034"/>
      <c r="X86" s="1034"/>
      <c r="Y86" s="1034"/>
      <c r="Z86" s="1034"/>
      <c r="AA86" s="1034"/>
      <c r="AB86" s="1034"/>
      <c r="AC86" s="1034"/>
    </row>
    <row r="87" spans="23:29">
      <c r="W87" s="1034"/>
      <c r="X87" s="1034"/>
      <c r="Y87" s="1034"/>
      <c r="Z87" s="1034"/>
      <c r="AA87" s="1034"/>
      <c r="AB87" s="1034"/>
      <c r="AC87" s="1034"/>
    </row>
    <row r="88" spans="23:29">
      <c r="W88" s="1034"/>
      <c r="X88" s="1034"/>
      <c r="Y88" s="1034"/>
      <c r="Z88" s="1034"/>
      <c r="AA88" s="1034"/>
      <c r="AB88" s="1034"/>
      <c r="AC88" s="1034"/>
    </row>
    <row r="89" spans="23:29">
      <c r="W89" s="1034"/>
      <c r="X89" s="1034"/>
      <c r="Y89" s="1034"/>
      <c r="Z89" s="1034"/>
      <c r="AA89" s="1034"/>
      <c r="AB89" s="1034"/>
      <c r="AC89" s="1034"/>
    </row>
    <row r="90" spans="23:29">
      <c r="W90" s="1034"/>
      <c r="X90" s="1034"/>
      <c r="Y90" s="1034"/>
      <c r="Z90" s="1034"/>
      <c r="AA90" s="1034"/>
      <c r="AB90" s="1034"/>
      <c r="AC90" s="1034"/>
    </row>
    <row r="91" spans="23:29">
      <c r="W91" s="1034"/>
      <c r="X91" s="1034"/>
      <c r="Y91" s="1034"/>
      <c r="Z91" s="1034"/>
      <c r="AA91" s="1034"/>
      <c r="AB91" s="1034"/>
      <c r="AC91" s="1034"/>
    </row>
    <row r="92" spans="23:29">
      <c r="W92" s="1034"/>
      <c r="X92" s="1034"/>
      <c r="Y92" s="1034"/>
      <c r="Z92" s="1034"/>
      <c r="AA92" s="1034"/>
      <c r="AB92" s="1034"/>
      <c r="AC92" s="1034"/>
    </row>
    <row r="93" spans="23:29">
      <c r="W93" s="1034"/>
      <c r="X93" s="1034"/>
      <c r="Y93" s="1034"/>
      <c r="Z93" s="1034"/>
      <c r="AA93" s="1034"/>
      <c r="AB93" s="1034"/>
      <c r="AC93" s="1034"/>
    </row>
    <row r="94" spans="23:29">
      <c r="W94" s="1034"/>
      <c r="X94" s="1034"/>
      <c r="Y94" s="1034"/>
      <c r="Z94" s="1034"/>
      <c r="AA94" s="1034"/>
      <c r="AB94" s="1034"/>
      <c r="AC94" s="1034"/>
    </row>
    <row r="95" spans="23:29">
      <c r="W95" s="1034"/>
      <c r="X95" s="1034"/>
      <c r="Y95" s="1034"/>
      <c r="Z95" s="1034"/>
      <c r="AA95" s="1034"/>
      <c r="AB95" s="1034"/>
      <c r="AC95" s="1034"/>
    </row>
    <row r="96" spans="23:29">
      <c r="W96" s="1034"/>
      <c r="X96" s="1034"/>
      <c r="Y96" s="1034"/>
      <c r="Z96" s="1034"/>
      <c r="AA96" s="1034"/>
      <c r="AB96" s="1034"/>
      <c r="AC96" s="1034"/>
    </row>
    <row r="97" spans="23:29">
      <c r="W97" s="1034"/>
      <c r="X97" s="1034"/>
      <c r="Y97" s="1034"/>
      <c r="Z97" s="1034"/>
      <c r="AA97" s="1034"/>
      <c r="AB97" s="1034"/>
      <c r="AC97" s="1034"/>
    </row>
    <row r="98" spans="23:29">
      <c r="W98" s="1034"/>
      <c r="X98" s="1034"/>
      <c r="Y98" s="1034"/>
      <c r="Z98" s="1034"/>
      <c r="AA98" s="1034"/>
      <c r="AB98" s="1034"/>
      <c r="AC98" s="1034"/>
    </row>
    <row r="99" spans="23:29">
      <c r="W99" s="1034"/>
      <c r="X99" s="1034"/>
      <c r="Y99" s="1034"/>
      <c r="Z99" s="1034"/>
      <c r="AA99" s="1034"/>
      <c r="AB99" s="1034"/>
      <c r="AC99" s="1034"/>
    </row>
    <row r="100" spans="23:29">
      <c r="W100" s="1034"/>
      <c r="X100" s="1034"/>
      <c r="Y100" s="1034"/>
      <c r="Z100" s="1034"/>
      <c r="AA100" s="1034"/>
      <c r="AB100" s="1034"/>
      <c r="AC100" s="1034"/>
    </row>
    <row r="101" spans="23:29">
      <c r="W101" s="1034"/>
      <c r="X101" s="1034"/>
      <c r="Y101" s="1034"/>
      <c r="Z101" s="1034"/>
      <c r="AA101" s="1034"/>
      <c r="AB101" s="1034"/>
      <c r="AC101" s="1034"/>
    </row>
    <row r="102" spans="23:29">
      <c r="W102" s="1034"/>
      <c r="X102" s="1034"/>
      <c r="Y102" s="1034"/>
      <c r="Z102" s="1034"/>
      <c r="AA102" s="1034"/>
      <c r="AB102" s="1034"/>
      <c r="AC102" s="1034"/>
    </row>
    <row r="103" spans="23:29">
      <c r="W103" s="1034"/>
      <c r="X103" s="1034"/>
      <c r="Y103" s="1034"/>
      <c r="Z103" s="1034"/>
      <c r="AA103" s="1034"/>
      <c r="AB103" s="1034"/>
      <c r="AC103" s="1034"/>
    </row>
    <row r="104" spans="23:29">
      <c r="W104" s="1034"/>
      <c r="X104" s="1034"/>
      <c r="Y104" s="1034"/>
      <c r="Z104" s="1034"/>
      <c r="AA104" s="1034"/>
      <c r="AB104" s="1034"/>
      <c r="AC104" s="1034"/>
    </row>
    <row r="105" spans="23:29">
      <c r="W105" s="1034"/>
      <c r="X105" s="1034"/>
      <c r="Y105" s="1034"/>
      <c r="Z105" s="1034"/>
      <c r="AA105" s="1034"/>
      <c r="AB105" s="1034"/>
      <c r="AC105" s="1034"/>
    </row>
    <row r="106" spans="23:29">
      <c r="W106" s="1034"/>
      <c r="X106" s="1034"/>
      <c r="Y106" s="1034"/>
      <c r="Z106" s="1034"/>
      <c r="AA106" s="1034"/>
      <c r="AB106" s="1034"/>
      <c r="AC106" s="1034"/>
    </row>
  </sheetData>
  <mergeCells count="11">
    <mergeCell ref="W41:AC41"/>
    <mergeCell ref="W42:AC57"/>
    <mergeCell ref="W58:AC58"/>
    <mergeCell ref="W59:AC80"/>
    <mergeCell ref="W81:AC106"/>
    <mergeCell ref="W26:AC40"/>
    <mergeCell ref="V1:AC1"/>
    <mergeCell ref="AE1:AG1"/>
    <mergeCell ref="Z2:AA2"/>
    <mergeCell ref="AB2:AC2"/>
    <mergeCell ref="AE18:AG21"/>
  </mergeCells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38"/>
  <sheetViews>
    <sheetView workbookViewId="0">
      <selection activeCell="Z23" sqref="Z23:AI24"/>
    </sheetView>
  </sheetViews>
  <sheetFormatPr defaultRowHeight="16.5"/>
  <cols>
    <col min="1" max="1" width="13.875" style="40" customWidth="1"/>
    <col min="2" max="2" width="9.75" style="25" customWidth="1"/>
    <col min="3" max="3" width="19.25" style="25" customWidth="1"/>
    <col min="4" max="4" width="14.875" style="41" customWidth="1"/>
    <col min="5" max="5" width="9.5" style="41" customWidth="1"/>
    <col min="6" max="6" width="9" style="25"/>
    <col min="7" max="7" width="8.75" style="25" customWidth="1"/>
    <col min="8" max="8" width="9" style="25"/>
    <col min="9" max="9" width="15" style="25" customWidth="1"/>
    <col min="10" max="16384" width="9" style="25"/>
  </cols>
  <sheetData>
    <row r="1" spans="1:9" ht="24.75" customHeight="1">
      <c r="A1" s="21" t="s">
        <v>473</v>
      </c>
      <c r="B1" s="22" t="s">
        <v>474</v>
      </c>
      <c r="C1" s="22" t="s">
        <v>475</v>
      </c>
      <c r="D1" s="23" t="s">
        <v>738</v>
      </c>
      <c r="E1" s="24" t="s">
        <v>476</v>
      </c>
      <c r="G1"/>
      <c r="I1" s="26" t="s">
        <v>739</v>
      </c>
    </row>
    <row r="2" spans="1:9" ht="18" customHeight="1">
      <c r="A2" s="1044" t="s">
        <v>477</v>
      </c>
      <c r="B2" s="1045" t="s">
        <v>478</v>
      </c>
      <c r="C2" s="27" t="s">
        <v>479</v>
      </c>
      <c r="D2" s="91">
        <v>0.6</v>
      </c>
      <c r="E2" s="28" t="s">
        <v>480</v>
      </c>
      <c r="I2" s="90">
        <v>0.3</v>
      </c>
    </row>
    <row r="3" spans="1:9" ht="18" customHeight="1">
      <c r="A3" s="1044"/>
      <c r="B3" s="1045"/>
      <c r="C3" s="27" t="s">
        <v>481</v>
      </c>
      <c r="D3" s="91">
        <v>0.5</v>
      </c>
      <c r="E3" s="28" t="s">
        <v>482</v>
      </c>
      <c r="I3" s="90">
        <v>0.4</v>
      </c>
    </row>
    <row r="4" spans="1:9" ht="18" customHeight="1">
      <c r="A4" s="1044"/>
      <c r="B4" s="1045"/>
      <c r="C4" s="27" t="s">
        <v>483</v>
      </c>
      <c r="D4" s="91">
        <v>0.4</v>
      </c>
      <c r="E4" s="28"/>
      <c r="I4" s="90">
        <v>0.5</v>
      </c>
    </row>
    <row r="5" spans="1:9" ht="18" customHeight="1">
      <c r="A5" s="1044"/>
      <c r="B5" s="1045"/>
      <c r="C5" s="27" t="s">
        <v>484</v>
      </c>
      <c r="D5" s="91">
        <v>0.5</v>
      </c>
      <c r="E5" s="28"/>
      <c r="I5" s="90">
        <v>0.6</v>
      </c>
    </row>
    <row r="6" spans="1:9" ht="18" customHeight="1">
      <c r="A6" s="1044"/>
      <c r="B6" s="1045"/>
      <c r="C6" s="27" t="s">
        <v>485</v>
      </c>
      <c r="D6" s="91">
        <v>0.9</v>
      </c>
      <c r="E6" s="29"/>
      <c r="I6" s="90">
        <v>0.7</v>
      </c>
    </row>
    <row r="7" spans="1:9" ht="18" customHeight="1">
      <c r="A7" s="1044"/>
      <c r="B7" s="1045" t="s">
        <v>486</v>
      </c>
      <c r="C7" s="27" t="s">
        <v>479</v>
      </c>
      <c r="D7" s="91">
        <v>0.5</v>
      </c>
      <c r="E7" s="28" t="s">
        <v>487</v>
      </c>
      <c r="I7" s="90">
        <v>0.8</v>
      </c>
    </row>
    <row r="8" spans="1:9" ht="18" customHeight="1">
      <c r="A8" s="1044"/>
      <c r="B8" s="1045"/>
      <c r="C8" s="27" t="s">
        <v>488</v>
      </c>
      <c r="D8" s="91">
        <v>0.4</v>
      </c>
      <c r="E8" s="28" t="s">
        <v>489</v>
      </c>
      <c r="I8" s="90">
        <v>0.9</v>
      </c>
    </row>
    <row r="9" spans="1:9" ht="18" customHeight="1">
      <c r="A9" s="1044"/>
      <c r="B9" s="1045"/>
      <c r="C9" s="27" t="s">
        <v>490</v>
      </c>
      <c r="D9" s="91">
        <v>0.3</v>
      </c>
      <c r="E9" s="28"/>
      <c r="I9" s="90" t="s">
        <v>467</v>
      </c>
    </row>
    <row r="10" spans="1:9" ht="18" customHeight="1">
      <c r="A10" s="1044"/>
      <c r="B10" s="1045"/>
      <c r="C10" s="27" t="s">
        <v>491</v>
      </c>
      <c r="D10" s="91">
        <v>0.4</v>
      </c>
      <c r="E10" s="30"/>
    </row>
    <row r="11" spans="1:9" ht="18" customHeight="1">
      <c r="A11" s="1044"/>
      <c r="B11" s="1045"/>
      <c r="C11" s="27" t="s">
        <v>492</v>
      </c>
      <c r="D11" s="91">
        <v>0.8</v>
      </c>
      <c r="E11" s="31"/>
    </row>
    <row r="12" spans="1:9" ht="33" customHeight="1">
      <c r="A12" s="32" t="s">
        <v>493</v>
      </c>
      <c r="B12" s="33" t="s">
        <v>494</v>
      </c>
      <c r="C12" s="27" t="s">
        <v>475</v>
      </c>
      <c r="D12" s="92">
        <v>0.9</v>
      </c>
      <c r="E12" s="31"/>
    </row>
    <row r="13" spans="1:9" ht="18" customHeight="1">
      <c r="A13" s="1046" t="s">
        <v>495</v>
      </c>
      <c r="B13" s="33" t="s">
        <v>496</v>
      </c>
      <c r="C13" s="34" t="s">
        <v>475</v>
      </c>
      <c r="D13" s="92">
        <v>0.5</v>
      </c>
      <c r="E13" s="31"/>
    </row>
    <row r="14" spans="1:9" ht="18" customHeight="1">
      <c r="A14" s="1047"/>
      <c r="B14" s="35" t="s">
        <v>497</v>
      </c>
      <c r="C14" s="36" t="s">
        <v>475</v>
      </c>
      <c r="D14" s="93">
        <v>0.4</v>
      </c>
      <c r="E14" s="37"/>
    </row>
    <row r="15" spans="1:9" ht="25.5" customHeight="1">
      <c r="A15" s="1048" t="s">
        <v>498</v>
      </c>
      <c r="B15" s="1048"/>
      <c r="C15" s="1048"/>
      <c r="D15" s="1048"/>
      <c r="E15" s="1048"/>
      <c r="G15" s="38"/>
    </row>
    <row r="16" spans="1:9" ht="18.75" customHeight="1">
      <c r="A16" s="1035" t="s">
        <v>499</v>
      </c>
      <c r="B16" s="1036"/>
      <c r="C16" s="1036"/>
      <c r="D16" s="1036"/>
      <c r="E16" s="1037"/>
    </row>
    <row r="17" spans="1:5" ht="18.75" customHeight="1">
      <c r="A17" s="1038"/>
      <c r="B17" s="1039"/>
      <c r="C17" s="1039"/>
      <c r="D17" s="1039"/>
      <c r="E17" s="1040"/>
    </row>
    <row r="18" spans="1:5" ht="18.75" customHeight="1">
      <c r="A18" s="1038"/>
      <c r="B18" s="1039"/>
      <c r="C18" s="1039"/>
      <c r="D18" s="1039"/>
      <c r="E18" s="1040"/>
    </row>
    <row r="19" spans="1:5" ht="18.75" customHeight="1">
      <c r="A19" s="1038"/>
      <c r="B19" s="1039"/>
      <c r="C19" s="1039"/>
      <c r="D19" s="1039"/>
      <c r="E19" s="1040"/>
    </row>
    <row r="20" spans="1:5" ht="18.75" customHeight="1">
      <c r="A20" s="1041"/>
      <c r="B20" s="1042"/>
      <c r="C20" s="1042"/>
      <c r="D20" s="1042"/>
      <c r="E20" s="1043"/>
    </row>
    <row r="21" spans="1:5" ht="18.75" customHeight="1">
      <c r="A21" s="39"/>
      <c r="B21" s="39"/>
      <c r="C21" s="39"/>
      <c r="D21" s="39"/>
      <c r="E21" s="39"/>
    </row>
    <row r="35" spans="1:5" ht="86.25" customHeight="1"/>
    <row r="38" spans="1:5">
      <c r="A38" s="42"/>
      <c r="B38" s="43"/>
      <c r="C38" s="43"/>
      <c r="D38" s="44"/>
      <c r="E38" s="43"/>
    </row>
  </sheetData>
  <mergeCells count="6">
    <mergeCell ref="A16:E20"/>
    <mergeCell ref="A2:A11"/>
    <mergeCell ref="B2:B6"/>
    <mergeCell ref="B7:B11"/>
    <mergeCell ref="A13:A14"/>
    <mergeCell ref="A15:E15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Y52"/>
  <sheetViews>
    <sheetView topLeftCell="A22" workbookViewId="0">
      <selection activeCell="S46" sqref="S46"/>
    </sheetView>
  </sheetViews>
  <sheetFormatPr defaultRowHeight="16.5"/>
  <cols>
    <col min="1" max="2" width="8.625" customWidth="1"/>
    <col min="3" max="6" width="8.625" style="13" customWidth="1"/>
    <col min="7" max="21" width="8.625" customWidth="1"/>
  </cols>
  <sheetData>
    <row r="1" spans="3:25" ht="18.75" customHeight="1">
      <c r="C1"/>
      <c r="D1"/>
      <c r="E1"/>
      <c r="F1"/>
    </row>
    <row r="2" spans="3:25" ht="20.25" customHeight="1">
      <c r="C2" s="46" t="s">
        <v>500</v>
      </c>
      <c r="D2" s="46" t="s">
        <v>501</v>
      </c>
      <c r="E2" s="46" t="s">
        <v>502</v>
      </c>
      <c r="F2" s="47"/>
      <c r="G2" s="47"/>
      <c r="H2" s="47"/>
      <c r="I2" s="47"/>
      <c r="J2" s="47"/>
    </row>
    <row r="3" spans="3:25" ht="29.25" customHeight="1"/>
    <row r="5" spans="3:25">
      <c r="Y5" t="s">
        <v>871</v>
      </c>
    </row>
    <row r="7" spans="3:25">
      <c r="Y7" t="s">
        <v>872</v>
      </c>
    </row>
    <row r="9" spans="3:25">
      <c r="Y9" t="s">
        <v>873</v>
      </c>
    </row>
    <row r="10" spans="3:25">
      <c r="F10" s="48"/>
    </row>
    <row r="11" spans="3:25">
      <c r="Y11" t="s">
        <v>874</v>
      </c>
    </row>
    <row r="13" spans="3:25">
      <c r="Y13" t="s">
        <v>875</v>
      </c>
    </row>
    <row r="29" spans="2:2">
      <c r="B29" t="s">
        <v>503</v>
      </c>
    </row>
    <row r="33" spans="2:15">
      <c r="B33" s="1049" t="s">
        <v>504</v>
      </c>
      <c r="C33" s="1050"/>
      <c r="D33" s="1050"/>
      <c r="E33" s="1050"/>
      <c r="F33" s="1050"/>
      <c r="G33" s="1051"/>
      <c r="J33" s="1049" t="s">
        <v>664</v>
      </c>
      <c r="K33" s="1050"/>
      <c r="L33" s="1050"/>
      <c r="M33" s="1050"/>
      <c r="N33" s="1050"/>
      <c r="O33" s="1051"/>
    </row>
    <row r="34" spans="2:15" ht="22.5" customHeight="1">
      <c r="B34" s="49" t="s">
        <v>505</v>
      </c>
      <c r="C34" s="50" t="s">
        <v>506</v>
      </c>
      <c r="D34" s="50" t="s">
        <v>507</v>
      </c>
      <c r="E34" s="50" t="s">
        <v>508</v>
      </c>
      <c r="F34" s="50" t="s">
        <v>509</v>
      </c>
      <c r="G34" s="50" t="s">
        <v>510</v>
      </c>
      <c r="J34" s="49" t="s">
        <v>665</v>
      </c>
      <c r="K34" s="50" t="s">
        <v>666</v>
      </c>
      <c r="L34" s="50" t="s">
        <v>667</v>
      </c>
      <c r="M34" s="50" t="s">
        <v>668</v>
      </c>
      <c r="N34" s="50" t="s">
        <v>669</v>
      </c>
      <c r="O34" s="50" t="s">
        <v>670</v>
      </c>
    </row>
    <row r="35" spans="2:15">
      <c r="B35" s="25"/>
      <c r="C35" s="25"/>
      <c r="D35" s="25"/>
      <c r="E35" s="25"/>
      <c r="F35" s="25"/>
      <c r="G35" s="25"/>
      <c r="J35" s="25"/>
      <c r="K35" s="25"/>
      <c r="L35" s="25"/>
      <c r="M35" s="25"/>
      <c r="N35" s="25"/>
      <c r="O35" s="25"/>
    </row>
    <row r="36" spans="2:15">
      <c r="B36" s="1049" t="s">
        <v>511</v>
      </c>
      <c r="C36" s="1050"/>
      <c r="D36" s="1050"/>
      <c r="E36" s="1050"/>
      <c r="F36" s="1050"/>
      <c r="G36" s="1051"/>
      <c r="J36" s="1049" t="s">
        <v>671</v>
      </c>
      <c r="K36" s="1050"/>
      <c r="L36" s="1050"/>
      <c r="M36" s="1050"/>
      <c r="N36" s="1050"/>
      <c r="O36" s="1051"/>
    </row>
    <row r="37" spans="2:15" ht="22.5" customHeight="1">
      <c r="B37" s="50" t="s">
        <v>14</v>
      </c>
      <c r="C37" s="49" t="s">
        <v>506</v>
      </c>
      <c r="D37" s="50" t="s">
        <v>507</v>
      </c>
      <c r="E37" s="50" t="s">
        <v>508</v>
      </c>
      <c r="F37" s="50" t="s">
        <v>509</v>
      </c>
      <c r="G37" s="50" t="s">
        <v>510</v>
      </c>
      <c r="J37" s="50" t="s">
        <v>672</v>
      </c>
      <c r="K37" s="49" t="s">
        <v>673</v>
      </c>
      <c r="L37" s="50" t="s">
        <v>667</v>
      </c>
      <c r="M37" s="50" t="s">
        <v>668</v>
      </c>
      <c r="N37" s="50" t="s">
        <v>674</v>
      </c>
      <c r="O37" s="50" t="s">
        <v>675</v>
      </c>
    </row>
    <row r="38" spans="2:15">
      <c r="B38" s="25"/>
      <c r="C38" s="25"/>
      <c r="D38" s="25"/>
      <c r="E38" s="25"/>
      <c r="F38" s="25"/>
      <c r="G38" s="25"/>
      <c r="J38" s="25"/>
      <c r="K38" s="25"/>
      <c r="L38" s="25"/>
      <c r="M38" s="25"/>
      <c r="N38" s="25"/>
      <c r="O38" s="25"/>
    </row>
    <row r="39" spans="2:15">
      <c r="B39" s="1049" t="s">
        <v>504</v>
      </c>
      <c r="C39" s="1050"/>
      <c r="D39" s="1050"/>
      <c r="E39" s="1050"/>
      <c r="F39" s="1050"/>
      <c r="G39" s="1051"/>
      <c r="J39" s="1049" t="s">
        <v>664</v>
      </c>
      <c r="K39" s="1050"/>
      <c r="L39" s="1050"/>
      <c r="M39" s="1050"/>
      <c r="N39" s="1050"/>
      <c r="O39" s="1051"/>
    </row>
    <row r="40" spans="2:15" ht="22.5" customHeight="1">
      <c r="B40" s="50" t="s">
        <v>505</v>
      </c>
      <c r="C40" s="50" t="s">
        <v>506</v>
      </c>
      <c r="D40" s="49" t="s">
        <v>507</v>
      </c>
      <c r="E40" s="50" t="s">
        <v>508</v>
      </c>
      <c r="F40" s="50" t="s">
        <v>509</v>
      </c>
      <c r="G40" s="50" t="s">
        <v>510</v>
      </c>
      <c r="J40" s="50" t="s">
        <v>676</v>
      </c>
      <c r="K40" s="50" t="s">
        <v>677</v>
      </c>
      <c r="L40" s="49" t="s">
        <v>667</v>
      </c>
      <c r="M40" s="50" t="s">
        <v>668</v>
      </c>
      <c r="N40" s="50" t="s">
        <v>669</v>
      </c>
      <c r="O40" s="50" t="s">
        <v>678</v>
      </c>
    </row>
    <row r="41" spans="2:15">
      <c r="B41" s="25"/>
      <c r="C41" s="25"/>
      <c r="D41" s="25"/>
      <c r="E41" s="25"/>
      <c r="F41" s="25"/>
      <c r="G41" s="25"/>
      <c r="J41" s="25"/>
      <c r="K41" s="25"/>
      <c r="L41" s="25"/>
      <c r="M41" s="25"/>
      <c r="N41" s="25"/>
      <c r="O41" s="25"/>
    </row>
    <row r="42" spans="2:15">
      <c r="B42" s="1049" t="s">
        <v>504</v>
      </c>
      <c r="C42" s="1050"/>
      <c r="D42" s="1050"/>
      <c r="E42" s="1050"/>
      <c r="F42" s="1050"/>
      <c r="G42" s="1051"/>
      <c r="J42" s="1049" t="s">
        <v>679</v>
      </c>
      <c r="K42" s="1050"/>
      <c r="L42" s="1050"/>
      <c r="M42" s="1050"/>
      <c r="N42" s="1050"/>
      <c r="O42" s="1051"/>
    </row>
    <row r="43" spans="2:15" ht="22.5" customHeight="1">
      <c r="B43" s="50" t="s">
        <v>505</v>
      </c>
      <c r="C43" s="50" t="s">
        <v>506</v>
      </c>
      <c r="D43" s="50" t="s">
        <v>512</v>
      </c>
      <c r="E43" s="49" t="s">
        <v>508</v>
      </c>
      <c r="F43" s="50" t="s">
        <v>509</v>
      </c>
      <c r="G43" s="50" t="s">
        <v>510</v>
      </c>
      <c r="J43" s="50" t="s">
        <v>680</v>
      </c>
      <c r="K43" s="50" t="s">
        <v>677</v>
      </c>
      <c r="L43" s="50" t="s">
        <v>681</v>
      </c>
      <c r="M43" s="49" t="s">
        <v>668</v>
      </c>
      <c r="N43" s="50" t="s">
        <v>682</v>
      </c>
      <c r="O43" s="50" t="s">
        <v>675</v>
      </c>
    </row>
    <row r="44" spans="2:15">
      <c r="B44" s="25"/>
      <c r="C44" s="25"/>
      <c r="D44" s="25"/>
      <c r="E44" s="25"/>
      <c r="F44" s="25"/>
      <c r="G44" s="25"/>
      <c r="J44" s="25"/>
      <c r="K44" s="25"/>
      <c r="L44" s="25"/>
      <c r="M44" s="25"/>
      <c r="N44" s="25"/>
      <c r="O44" s="25"/>
    </row>
    <row r="45" spans="2:15">
      <c r="B45" s="1049" t="s">
        <v>504</v>
      </c>
      <c r="C45" s="1050"/>
      <c r="D45" s="1050"/>
      <c r="E45" s="1050"/>
      <c r="F45" s="1050"/>
      <c r="G45" s="1051"/>
      <c r="J45" s="1049" t="s">
        <v>683</v>
      </c>
      <c r="K45" s="1050"/>
      <c r="L45" s="1050"/>
      <c r="M45" s="1050"/>
      <c r="N45" s="1050"/>
      <c r="O45" s="1051"/>
    </row>
    <row r="46" spans="2:15" ht="22.5" customHeight="1">
      <c r="B46" s="50" t="s">
        <v>505</v>
      </c>
      <c r="C46" s="50" t="s">
        <v>513</v>
      </c>
      <c r="D46" s="50" t="s">
        <v>507</v>
      </c>
      <c r="E46" s="50" t="s">
        <v>508</v>
      </c>
      <c r="F46" s="49" t="s">
        <v>509</v>
      </c>
      <c r="G46" s="50" t="s">
        <v>510</v>
      </c>
      <c r="J46" s="50" t="s">
        <v>684</v>
      </c>
      <c r="K46" s="50" t="s">
        <v>677</v>
      </c>
      <c r="L46" s="50" t="s">
        <v>685</v>
      </c>
      <c r="M46" s="50" t="s">
        <v>668</v>
      </c>
      <c r="N46" s="49" t="s">
        <v>669</v>
      </c>
      <c r="O46" s="50" t="s">
        <v>686</v>
      </c>
    </row>
    <row r="47" spans="2:15">
      <c r="B47" s="25"/>
      <c r="C47" s="25"/>
      <c r="D47" s="25"/>
      <c r="E47" s="25"/>
      <c r="F47" s="25"/>
      <c r="G47" s="25"/>
      <c r="J47" s="25"/>
      <c r="K47" s="25"/>
      <c r="L47" s="25"/>
      <c r="M47" s="25"/>
      <c r="N47" s="25"/>
      <c r="O47" s="25"/>
    </row>
    <row r="48" spans="2:15">
      <c r="B48" s="1049" t="s">
        <v>504</v>
      </c>
      <c r="C48" s="1050"/>
      <c r="D48" s="1050"/>
      <c r="E48" s="1050"/>
      <c r="F48" s="1050"/>
      <c r="G48" s="1051"/>
      <c r="J48" s="1049" t="s">
        <v>679</v>
      </c>
      <c r="K48" s="1050"/>
      <c r="L48" s="1050"/>
      <c r="M48" s="1050"/>
      <c r="N48" s="1050"/>
      <c r="O48" s="1051"/>
    </row>
    <row r="49" spans="2:15" ht="22.5" customHeight="1">
      <c r="B49" s="50" t="s">
        <v>505</v>
      </c>
      <c r="C49" s="50" t="s">
        <v>506</v>
      </c>
      <c r="D49" s="50" t="s">
        <v>507</v>
      </c>
      <c r="E49" s="50" t="s">
        <v>508</v>
      </c>
      <c r="F49" s="50" t="s">
        <v>509</v>
      </c>
      <c r="G49" s="49" t="s">
        <v>510</v>
      </c>
      <c r="J49" s="50" t="s">
        <v>680</v>
      </c>
      <c r="K49" s="50" t="s">
        <v>677</v>
      </c>
      <c r="L49" s="50" t="s">
        <v>687</v>
      </c>
      <c r="M49" s="50" t="s">
        <v>668</v>
      </c>
      <c r="N49" s="50" t="s">
        <v>669</v>
      </c>
      <c r="O49" s="49" t="s">
        <v>688</v>
      </c>
    </row>
    <row r="50" spans="2:15">
      <c r="K50" s="13"/>
      <c r="L50" s="13"/>
      <c r="M50" s="13"/>
      <c r="N50" s="13"/>
    </row>
    <row r="51" spans="2:15">
      <c r="B51" s="1049" t="s">
        <v>504</v>
      </c>
      <c r="C51" s="1050"/>
      <c r="D51" s="1050"/>
      <c r="E51" s="1050"/>
      <c r="F51" s="1050"/>
      <c r="G51" s="1051"/>
      <c r="J51" s="1049" t="s">
        <v>683</v>
      </c>
      <c r="K51" s="1050"/>
      <c r="L51" s="1050"/>
      <c r="M51" s="1050"/>
      <c r="N51" s="1050"/>
      <c r="O51" s="1051"/>
    </row>
    <row r="52" spans="2:15" ht="22.5" customHeight="1">
      <c r="B52" s="50" t="s">
        <v>14</v>
      </c>
      <c r="C52" s="50" t="s">
        <v>18</v>
      </c>
      <c r="D52" s="50" t="s">
        <v>22</v>
      </c>
      <c r="E52" s="50" t="s">
        <v>13</v>
      </c>
      <c r="F52" s="50" t="s">
        <v>509</v>
      </c>
      <c r="G52" s="76" t="s">
        <v>510</v>
      </c>
      <c r="J52" s="50" t="s">
        <v>684</v>
      </c>
      <c r="K52" s="50" t="s">
        <v>689</v>
      </c>
      <c r="L52" s="50" t="s">
        <v>667</v>
      </c>
      <c r="M52" s="50" t="s">
        <v>668</v>
      </c>
      <c r="N52" s="50" t="s">
        <v>690</v>
      </c>
      <c r="O52" s="76" t="s">
        <v>688</v>
      </c>
    </row>
  </sheetData>
  <mergeCells count="14">
    <mergeCell ref="B51:G51"/>
    <mergeCell ref="B48:G48"/>
    <mergeCell ref="B33:G33"/>
    <mergeCell ref="B36:G36"/>
    <mergeCell ref="B39:G39"/>
    <mergeCell ref="B42:G42"/>
    <mergeCell ref="B45:G45"/>
    <mergeCell ref="J48:O48"/>
    <mergeCell ref="J51:O51"/>
    <mergeCell ref="J33:O33"/>
    <mergeCell ref="J36:O36"/>
    <mergeCell ref="J39:O39"/>
    <mergeCell ref="J42:O42"/>
    <mergeCell ref="J45:O45"/>
  </mergeCells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D13"/>
  <sheetViews>
    <sheetView workbookViewId="0">
      <selection activeCell="S46" sqref="S46"/>
    </sheetView>
  </sheetViews>
  <sheetFormatPr defaultRowHeight="16.5"/>
  <cols>
    <col min="1" max="1" width="7" customWidth="1"/>
    <col min="2" max="2" width="35.625" customWidth="1"/>
    <col min="3" max="3" width="82" customWidth="1"/>
    <col min="4" max="4" width="75.75" customWidth="1"/>
  </cols>
  <sheetData>
    <row r="1" spans="1:4">
      <c r="A1" s="11" t="s">
        <v>514</v>
      </c>
      <c r="B1" s="11" t="s">
        <v>515</v>
      </c>
      <c r="C1" s="11" t="s">
        <v>516</v>
      </c>
    </row>
    <row r="2" spans="1:4">
      <c r="A2">
        <v>1</v>
      </c>
      <c r="B2" s="51" t="s">
        <v>517</v>
      </c>
      <c r="C2" s="52" t="s">
        <v>851</v>
      </c>
    </row>
    <row r="3" spans="1:4">
      <c r="A3">
        <v>2</v>
      </c>
      <c r="B3" t="s">
        <v>518</v>
      </c>
      <c r="C3" s="52" t="s">
        <v>869</v>
      </c>
    </row>
    <row r="4" spans="1:4">
      <c r="A4">
        <v>3</v>
      </c>
      <c r="B4" t="s">
        <v>519</v>
      </c>
      <c r="C4" s="52" t="s">
        <v>876</v>
      </c>
      <c r="D4" t="s">
        <v>520</v>
      </c>
    </row>
    <row r="5" spans="1:4">
      <c r="A5">
        <v>4</v>
      </c>
      <c r="B5" t="s">
        <v>521</v>
      </c>
      <c r="C5" s="52" t="s">
        <v>877</v>
      </c>
      <c r="D5" t="s">
        <v>522</v>
      </c>
    </row>
    <row r="6" spans="1:4">
      <c r="A6">
        <v>5</v>
      </c>
      <c r="B6" t="s">
        <v>523</v>
      </c>
      <c r="C6" s="52" t="s">
        <v>878</v>
      </c>
      <c r="D6" t="s">
        <v>524</v>
      </c>
    </row>
    <row r="7" spans="1:4">
      <c r="A7">
        <v>6</v>
      </c>
      <c r="B7" t="s">
        <v>525</v>
      </c>
      <c r="C7" s="52" t="s">
        <v>880</v>
      </c>
      <c r="D7" t="s">
        <v>526</v>
      </c>
    </row>
    <row r="8" spans="1:4" ht="66">
      <c r="A8">
        <v>7</v>
      </c>
      <c r="B8" t="s">
        <v>527</v>
      </c>
      <c r="C8" s="52" t="s">
        <v>879</v>
      </c>
      <c r="D8" s="53" t="s">
        <v>528</v>
      </c>
    </row>
    <row r="9" spans="1:4">
      <c r="A9">
        <v>8</v>
      </c>
      <c r="B9" t="s">
        <v>529</v>
      </c>
    </row>
    <row r="10" spans="1:4">
      <c r="A10">
        <v>9</v>
      </c>
      <c r="B10" t="s">
        <v>649</v>
      </c>
      <c r="C10" s="52" t="s">
        <v>650</v>
      </c>
    </row>
    <row r="11" spans="1:4">
      <c r="A11">
        <v>10</v>
      </c>
      <c r="B11" t="s">
        <v>651</v>
      </c>
      <c r="C11" t="s">
        <v>652</v>
      </c>
    </row>
    <row r="12" spans="1:4">
      <c r="A12">
        <v>11</v>
      </c>
      <c r="B12" t="s">
        <v>653</v>
      </c>
      <c r="C12" s="52" t="s">
        <v>654</v>
      </c>
    </row>
    <row r="13" spans="1:4">
      <c r="A13">
        <v>12</v>
      </c>
      <c r="B13" t="s">
        <v>655</v>
      </c>
      <c r="C13" s="52" t="s">
        <v>656</v>
      </c>
    </row>
  </sheetData>
  <phoneticPr fontId="4" type="noConversion"/>
  <hyperlinks>
    <hyperlink ref="C2" r:id="rId1"/>
    <hyperlink ref="B2" r:id="rId2" display="도로명주소"/>
    <hyperlink ref="C3" r:id="rId3"/>
    <hyperlink ref="C6" r:id="rId4"/>
    <hyperlink ref="C5" r:id="rId5"/>
    <hyperlink ref="C4" r:id="rId6"/>
    <hyperlink ref="C10" r:id="rId7"/>
    <hyperlink ref="C12" r:id="rId8"/>
    <hyperlink ref="C13" r:id="rId9"/>
    <hyperlink ref="C8" r:id="rId10"/>
    <hyperlink ref="C7" r:id="rId1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2:M36"/>
  <sheetViews>
    <sheetView workbookViewId="0">
      <selection activeCell="K19" sqref="K19"/>
    </sheetView>
  </sheetViews>
  <sheetFormatPr defaultRowHeight="16.5"/>
  <cols>
    <col min="1" max="1" width="11.75" customWidth="1"/>
    <col min="2" max="2" width="17.75" customWidth="1"/>
    <col min="3" max="3" width="10.625" customWidth="1"/>
    <col min="4" max="4" width="15.125" style="159" customWidth="1"/>
    <col min="5" max="5" width="15.75" customWidth="1"/>
    <col min="6" max="6" width="15.375" customWidth="1"/>
    <col min="8" max="8" width="39.25" customWidth="1"/>
    <col min="9" max="9" width="9.875" customWidth="1"/>
    <col min="10" max="10" width="15.125" customWidth="1"/>
    <col min="11" max="11" width="12.75" customWidth="1"/>
    <col min="12" max="12" width="9" customWidth="1"/>
    <col min="13" max="13" width="18" customWidth="1"/>
  </cols>
  <sheetData>
    <row r="2" spans="1:13" ht="48" customHeight="1">
      <c r="A2" s="161" t="str">
        <f>[4]부동산취득세율!$A$2</f>
        <v>부동산의종류</v>
      </c>
      <c r="B2" s="161" t="str">
        <f>[4]부동산취득세율!$B$2</f>
        <v>취득가격</v>
      </c>
      <c r="C2" s="161" t="str">
        <f>[4]부동산취득세율!$C$2</f>
        <v>취득세율(%)</v>
      </c>
      <c r="D2" s="162" t="str">
        <f>[4]부동산취득세율!$D$2</f>
        <v>농어촌특별세(%)
85㎡이하</v>
      </c>
      <c r="E2" s="162" t="str">
        <f>[4]부동산취득세율!$E$2</f>
        <v>농어촌특별세(%)
85㎡초과</v>
      </c>
      <c r="F2" s="162" t="str">
        <f>[4]부동산취득세율!$F$2</f>
        <v>지방교육세(취특세율의 10%)</v>
      </c>
      <c r="H2" s="168" t="s">
        <v>864</v>
      </c>
      <c r="I2" s="169" t="s">
        <v>852</v>
      </c>
      <c r="J2" s="179" t="s">
        <v>853</v>
      </c>
      <c r="K2" s="170" t="s">
        <v>854</v>
      </c>
      <c r="M2" s="184" t="s">
        <v>866</v>
      </c>
    </row>
    <row r="3" spans="1:13">
      <c r="A3" t="str">
        <f>[4]부동산취득세율!A3</f>
        <v>1주택 및 2주택 비조정</v>
      </c>
      <c r="B3" s="163">
        <f>[4]부동산취득세율!B3</f>
        <v>600000000</v>
      </c>
      <c r="C3">
        <f>[4]부동산취득세율!C3</f>
        <v>1</v>
      </c>
      <c r="D3" s="159" t="str">
        <f>[4]부동산취득세율!D3</f>
        <v>비과세</v>
      </c>
      <c r="E3">
        <f>[4]부동산취득세율!E3</f>
        <v>0.2</v>
      </c>
      <c r="F3" s="164">
        <f>C3*10%</f>
        <v>0.1</v>
      </c>
      <c r="H3" s="166" t="s">
        <v>855</v>
      </c>
      <c r="I3" s="173">
        <f>[4]부동산취득세율!I3</f>
        <v>4</v>
      </c>
      <c r="J3" s="180">
        <f>[4]부동산취득세율!J3</f>
        <v>0.2</v>
      </c>
      <c r="K3" s="174">
        <f>[4]부동산취득세율!K3</f>
        <v>0.4</v>
      </c>
      <c r="M3" t="str">
        <f>[4]부동산취득세율!$M$3</f>
        <v>1주택 및 2주택 비조정</v>
      </c>
    </row>
    <row r="4" spans="1:13">
      <c r="A4" t="str">
        <f>[4]부동산취득세율!A4</f>
        <v>1주택 및 2주택 비조정</v>
      </c>
      <c r="B4" s="163">
        <f>[4]부동산취득세율!B4</f>
        <v>610000000</v>
      </c>
      <c r="C4">
        <f>[4]부동산취득세율!C4</f>
        <v>1.07</v>
      </c>
      <c r="D4" s="159" t="str">
        <f>[4]부동산취득세율!D4</f>
        <v>비과세</v>
      </c>
      <c r="E4">
        <f>[4]부동산취득세율!E4</f>
        <v>0.2</v>
      </c>
      <c r="F4" s="164">
        <f t="shared" ref="F4:F34" si="0">C4*10%</f>
        <v>0.10700000000000001</v>
      </c>
      <c r="H4" s="165" t="s">
        <v>856</v>
      </c>
      <c r="I4" s="175">
        <f>[4]부동산취득세율!I4</f>
        <v>3</v>
      </c>
      <c r="J4" s="181">
        <f>[4]부동산취득세율!J4</f>
        <v>0.2</v>
      </c>
      <c r="K4" s="176">
        <f>[4]부동산취득세율!K4</f>
        <v>0.2</v>
      </c>
      <c r="M4" t="str">
        <f>[4]부동산취득세율!$M$4</f>
        <v>2주택 조정</v>
      </c>
    </row>
    <row r="5" spans="1:13">
      <c r="A5" t="str">
        <f>[4]부동산취득세율!A5</f>
        <v>1주택 및 2주택 비조정</v>
      </c>
      <c r="B5" s="163">
        <f>[4]부동산취득세율!B5</f>
        <v>620000000</v>
      </c>
      <c r="C5">
        <f>[4]부동산취득세율!C5</f>
        <v>1.1299999999999999</v>
      </c>
      <c r="D5" s="159" t="str">
        <f>[4]부동산취득세율!D5</f>
        <v>비과세</v>
      </c>
      <c r="E5">
        <f>[4]부동산취득세율!E5</f>
        <v>0.2</v>
      </c>
      <c r="F5" s="164">
        <f t="shared" si="0"/>
        <v>0.11299999999999999</v>
      </c>
      <c r="H5" s="167" t="s">
        <v>857</v>
      </c>
      <c r="I5" s="177">
        <f>[4]부동산취득세율!I5</f>
        <v>1.5</v>
      </c>
      <c r="J5" s="182" t="str">
        <f>[4]부동산취득세율!J5</f>
        <v>비과세</v>
      </c>
      <c r="K5" s="178">
        <f>[4]부동산취득세율!K5</f>
        <v>0.1</v>
      </c>
    </row>
    <row r="6" spans="1:13">
      <c r="A6" t="str">
        <f>[4]부동산취득세율!A6</f>
        <v>1주택 및 2주택 비조정</v>
      </c>
      <c r="B6" s="163">
        <f>[4]부동산취득세율!B6</f>
        <v>630000000</v>
      </c>
      <c r="C6">
        <f>[4]부동산취득세율!C6</f>
        <v>1.2</v>
      </c>
      <c r="D6" s="159" t="str">
        <f>[4]부동산취득세율!D6</f>
        <v>비과세</v>
      </c>
      <c r="E6">
        <f>[4]부동산취득세율!E6</f>
        <v>0.2</v>
      </c>
      <c r="F6" s="164">
        <f t="shared" si="0"/>
        <v>0.12</v>
      </c>
      <c r="H6" s="166" t="s">
        <v>858</v>
      </c>
      <c r="I6" s="173">
        <f>[4]부동산취득세율!I6</f>
        <v>2.2999999999999998</v>
      </c>
      <c r="J6" s="180">
        <f>[4]부동산취득세율!J6</f>
        <v>0.2</v>
      </c>
      <c r="K6" s="174">
        <f>[4]부동산취득세율!K6</f>
        <v>0.06</v>
      </c>
    </row>
    <row r="7" spans="1:13">
      <c r="A7" t="str">
        <f>[4]부동산취득세율!A7</f>
        <v>1주택 및 2주택 비조정</v>
      </c>
      <c r="B7" s="163">
        <f>[4]부동산취득세율!B7</f>
        <v>640000000</v>
      </c>
      <c r="C7">
        <f>[4]부동산취득세율!C7</f>
        <v>1.27</v>
      </c>
      <c r="D7" s="159" t="str">
        <f>[4]부동산취득세율!D7</f>
        <v>비과세</v>
      </c>
      <c r="E7">
        <f>[4]부동산취득세율!E7</f>
        <v>0.2</v>
      </c>
      <c r="F7" s="164">
        <f t="shared" si="0"/>
        <v>0.127</v>
      </c>
      <c r="H7" s="165" t="s">
        <v>859</v>
      </c>
      <c r="I7" s="175">
        <f>[4]부동산취득세율!I7</f>
        <v>0.3</v>
      </c>
      <c r="J7" s="181" t="str">
        <f>[4]부동산취득세율!J7</f>
        <v>비과세</v>
      </c>
      <c r="K7" s="176">
        <f>[4]부동산취득세율!K7</f>
        <v>0.06</v>
      </c>
    </row>
    <row r="8" spans="1:13">
      <c r="A8" t="str">
        <f>[4]부동산취득세율!A8</f>
        <v>1주택 및 2주택 비조정</v>
      </c>
      <c r="B8" s="163">
        <f>[4]부동산취득세율!B8</f>
        <v>650000000</v>
      </c>
      <c r="C8">
        <f>[4]부동산취득세율!C8</f>
        <v>1.33</v>
      </c>
      <c r="D8" s="159" t="str">
        <f>[4]부동산취득세율!D8</f>
        <v>비과세</v>
      </c>
      <c r="E8">
        <f>[4]부동산취득세율!E8</f>
        <v>0.2</v>
      </c>
      <c r="F8" s="164">
        <f t="shared" si="0"/>
        <v>0.13300000000000001</v>
      </c>
      <c r="H8" s="165" t="s">
        <v>865</v>
      </c>
      <c r="I8" s="175">
        <f>[4]부동산취득세율!I8</f>
        <v>0.8</v>
      </c>
      <c r="J8" s="181" t="str">
        <f>[4]부동산취득세율!J8</f>
        <v>비과세</v>
      </c>
      <c r="K8" s="176">
        <f>[4]부동산취득세율!K8</f>
        <v>0.16</v>
      </c>
    </row>
    <row r="9" spans="1:13">
      <c r="A9" t="str">
        <f>[4]부동산취득세율!A9</f>
        <v>1주택 및 2주택 비조정</v>
      </c>
      <c r="B9" s="163">
        <f>[4]부동산취득세율!B9</f>
        <v>660000000</v>
      </c>
      <c r="C9">
        <f>[4]부동산취득세율!C9</f>
        <v>1.4</v>
      </c>
      <c r="D9" s="159" t="str">
        <f>[4]부동산취득세율!D9</f>
        <v>비과세</v>
      </c>
      <c r="E9">
        <f>[4]부동산취득세율!E9</f>
        <v>0.2</v>
      </c>
      <c r="F9" s="164">
        <f t="shared" si="0"/>
        <v>0.13999999999999999</v>
      </c>
      <c r="H9" s="167" t="s">
        <v>860</v>
      </c>
      <c r="I9" s="177">
        <f>[4]부동산취득세율!I9</f>
        <v>2.8</v>
      </c>
      <c r="J9" s="182">
        <f>[4]부동산취득세율!J9</f>
        <v>0.2</v>
      </c>
      <c r="K9" s="178">
        <f>[4]부동산취득세율!K9</f>
        <v>0.16</v>
      </c>
    </row>
    <row r="10" spans="1:13">
      <c r="A10" t="str">
        <f>[4]부동산취득세율!A10</f>
        <v>1주택 및 2주택 비조정</v>
      </c>
      <c r="B10" s="163">
        <f>[4]부동산취득세율!B10</f>
        <v>670000000</v>
      </c>
      <c r="C10">
        <f>[4]부동산취득세율!C10</f>
        <v>1.47</v>
      </c>
      <c r="D10" s="159" t="str">
        <f>[4]부동산취득세율!D10</f>
        <v>비과세</v>
      </c>
      <c r="E10">
        <f>[4]부동산취득세율!E10</f>
        <v>0.2</v>
      </c>
      <c r="F10" s="164">
        <f t="shared" si="0"/>
        <v>0.14699999999999999</v>
      </c>
      <c r="H10" s="166" t="s">
        <v>861</v>
      </c>
      <c r="I10" s="173">
        <f>[4]부동산취득세율!I10</f>
        <v>3.5</v>
      </c>
      <c r="J10" s="180">
        <f>[4]부동산취득세율!J10</f>
        <v>0.2</v>
      </c>
      <c r="K10" s="174">
        <f>[4]부동산취득세율!K10</f>
        <v>0.3</v>
      </c>
    </row>
    <row r="11" spans="1:13">
      <c r="A11" t="str">
        <f>[4]부동산취득세율!A11</f>
        <v>1주택 및 2주택 비조정</v>
      </c>
      <c r="B11" s="163">
        <f>[4]부동산취득세율!B11</f>
        <v>680000000</v>
      </c>
      <c r="C11">
        <f>[4]부동산취득세율!C11</f>
        <v>1.53</v>
      </c>
      <c r="D11" s="159" t="str">
        <f>[4]부동산취득세율!D11</f>
        <v>비과세</v>
      </c>
      <c r="E11">
        <f>[4]부동산취득세율!E11</f>
        <v>0.2</v>
      </c>
      <c r="F11" s="164">
        <f t="shared" si="0"/>
        <v>0.15300000000000002</v>
      </c>
      <c r="H11" s="167" t="s">
        <v>862</v>
      </c>
      <c r="I11" s="177">
        <f>[4]부동산취득세율!I11</f>
        <v>3.5</v>
      </c>
      <c r="J11" s="182" t="str">
        <f>[4]부동산취득세율!J11</f>
        <v>비과세</v>
      </c>
      <c r="K11" s="178">
        <f>[4]부동산취득세율!K11</f>
        <v>0.3</v>
      </c>
    </row>
    <row r="12" spans="1:13">
      <c r="A12" t="str">
        <f>[4]부동산취득세율!A12</f>
        <v>1주택 및 2주택 비조정</v>
      </c>
      <c r="B12" s="163">
        <f>[4]부동산취득세율!B12</f>
        <v>690000000</v>
      </c>
      <c r="C12">
        <f>[4]부동산취득세율!C12</f>
        <v>1.6</v>
      </c>
      <c r="D12" s="159" t="str">
        <f>[4]부동산취득세율!D12</f>
        <v>비과세</v>
      </c>
      <c r="E12">
        <f>[4]부동산취득세율!E12</f>
        <v>0.2</v>
      </c>
      <c r="F12" s="164">
        <f t="shared" si="0"/>
        <v>0.16000000000000003</v>
      </c>
      <c r="H12" s="167" t="s">
        <v>863</v>
      </c>
      <c r="I12" s="171">
        <f>[4]부동산취득세율!I12</f>
        <v>2.8</v>
      </c>
      <c r="J12" s="183">
        <f>[4]부동산취득세율!J12</f>
        <v>0.2</v>
      </c>
      <c r="K12" s="172">
        <f>[4]부동산취득세율!K12</f>
        <v>0.16</v>
      </c>
    </row>
    <row r="13" spans="1:13">
      <c r="A13" t="str">
        <f>[4]부동산취득세율!A13</f>
        <v>1주택 및 2주택 비조정</v>
      </c>
      <c r="B13" s="163">
        <f>[4]부동산취득세율!B13</f>
        <v>700000000</v>
      </c>
      <c r="C13">
        <f>[4]부동산취득세율!C13</f>
        <v>1.67</v>
      </c>
      <c r="D13" s="159" t="str">
        <f>[4]부동산취득세율!D13</f>
        <v>비과세</v>
      </c>
      <c r="E13">
        <f>[4]부동산취득세율!E13</f>
        <v>0.2</v>
      </c>
      <c r="F13" s="164">
        <f t="shared" si="0"/>
        <v>0.16700000000000001</v>
      </c>
    </row>
    <row r="14" spans="1:13">
      <c r="A14" t="str">
        <f>[4]부동산취득세율!A14</f>
        <v>1주택 및 2주택 비조정</v>
      </c>
      <c r="B14" s="163">
        <f>[4]부동산취득세율!B14</f>
        <v>710000000</v>
      </c>
      <c r="C14">
        <f>[4]부동산취득세율!C14</f>
        <v>1.73</v>
      </c>
      <c r="D14" s="159" t="str">
        <f>[4]부동산취득세율!D14</f>
        <v>비과세</v>
      </c>
      <c r="E14">
        <f>[4]부동산취득세율!E14</f>
        <v>0.2</v>
      </c>
      <c r="F14" s="164">
        <f t="shared" si="0"/>
        <v>0.17300000000000001</v>
      </c>
    </row>
    <row r="15" spans="1:13">
      <c r="A15" t="str">
        <f>[4]부동산취득세율!A15</f>
        <v>1주택 및 2주택 비조정</v>
      </c>
      <c r="B15" s="163">
        <f>[4]부동산취득세율!B15</f>
        <v>720000000</v>
      </c>
      <c r="C15">
        <f>[4]부동산취득세율!C15</f>
        <v>1.8</v>
      </c>
      <c r="D15" s="159" t="str">
        <f>[4]부동산취득세율!D15</f>
        <v>비과세</v>
      </c>
      <c r="E15">
        <f>[4]부동산취득세율!E15</f>
        <v>0.2</v>
      </c>
      <c r="F15" s="164">
        <f t="shared" si="0"/>
        <v>0.18000000000000002</v>
      </c>
    </row>
    <row r="16" spans="1:13">
      <c r="A16" t="str">
        <f>[4]부동산취득세율!A16</f>
        <v>1주택 및 2주택 비조정</v>
      </c>
      <c r="B16" s="163">
        <f>[4]부동산취득세율!B16</f>
        <v>730000000</v>
      </c>
      <c r="C16">
        <f>[4]부동산취득세율!C16</f>
        <v>1.87</v>
      </c>
      <c r="D16" s="159" t="str">
        <f>[4]부동산취득세율!D16</f>
        <v>비과세</v>
      </c>
      <c r="E16">
        <f>[4]부동산취득세율!E16</f>
        <v>0.2</v>
      </c>
      <c r="F16" s="164">
        <f t="shared" si="0"/>
        <v>0.18700000000000003</v>
      </c>
    </row>
    <row r="17" spans="1:6">
      <c r="A17" t="str">
        <f>[4]부동산취득세율!A17</f>
        <v>1주택 및 2주택 비조정</v>
      </c>
      <c r="B17" s="163">
        <f>[4]부동산취득세율!B17</f>
        <v>740000000</v>
      </c>
      <c r="C17">
        <f>[4]부동산취득세율!C17</f>
        <v>1.93</v>
      </c>
      <c r="D17" s="159" t="str">
        <f>[4]부동산취득세율!D17</f>
        <v>비과세</v>
      </c>
      <c r="E17">
        <f>[4]부동산취득세율!E17</f>
        <v>0.2</v>
      </c>
      <c r="F17" s="164">
        <f t="shared" si="0"/>
        <v>0.193</v>
      </c>
    </row>
    <row r="18" spans="1:6">
      <c r="A18" t="str">
        <f>[4]부동산취득세율!A18</f>
        <v>1주택 및 2주택 비조정</v>
      </c>
      <c r="B18" s="163">
        <f>[4]부동산취득세율!B18</f>
        <v>750000000</v>
      </c>
      <c r="C18">
        <f>[4]부동산취득세율!C18</f>
        <v>2</v>
      </c>
      <c r="D18" s="159" t="str">
        <f>[4]부동산취득세율!D18</f>
        <v>비과세</v>
      </c>
      <c r="E18">
        <f>[4]부동산취득세율!E18</f>
        <v>0.2</v>
      </c>
      <c r="F18" s="164">
        <f t="shared" si="0"/>
        <v>0.2</v>
      </c>
    </row>
    <row r="19" spans="1:6">
      <c r="A19" t="str">
        <f>[4]부동산취득세율!A19</f>
        <v>1주택 및 2주택 비조정</v>
      </c>
      <c r="B19" s="163">
        <f>[4]부동산취득세율!B19</f>
        <v>760000000</v>
      </c>
      <c r="C19">
        <f>[4]부동산취득세율!C19</f>
        <v>2.0699999999999998</v>
      </c>
      <c r="D19" s="159" t="str">
        <f>[4]부동산취득세율!D19</f>
        <v>비과세</v>
      </c>
      <c r="E19">
        <f>[4]부동산취득세율!E19</f>
        <v>0.2</v>
      </c>
      <c r="F19" s="164">
        <f t="shared" si="0"/>
        <v>0.20699999999999999</v>
      </c>
    </row>
    <row r="20" spans="1:6">
      <c r="A20" t="str">
        <f>[4]부동산취득세율!A20</f>
        <v>1주택 및 2주택 비조정</v>
      </c>
      <c r="B20" s="163">
        <f>[4]부동산취득세율!B20</f>
        <v>770000000</v>
      </c>
      <c r="C20">
        <f>[4]부동산취득세율!C20</f>
        <v>2.13</v>
      </c>
      <c r="D20" s="159" t="str">
        <f>[4]부동산취득세율!D20</f>
        <v>비과세</v>
      </c>
      <c r="E20">
        <f>[4]부동산취득세율!E20</f>
        <v>0.2</v>
      </c>
      <c r="F20" s="164">
        <f t="shared" si="0"/>
        <v>0.21299999999999999</v>
      </c>
    </row>
    <row r="21" spans="1:6">
      <c r="A21" t="str">
        <f>[4]부동산취득세율!A21</f>
        <v>1주택 및 2주택 비조정</v>
      </c>
      <c r="B21" s="163">
        <f>[4]부동산취득세율!B21</f>
        <v>780000000</v>
      </c>
      <c r="C21">
        <f>[4]부동산취득세율!C21</f>
        <v>2.2000000000000002</v>
      </c>
      <c r="D21" s="159" t="str">
        <f>[4]부동산취득세율!D21</f>
        <v>비과세</v>
      </c>
      <c r="E21">
        <f>[4]부동산취득세율!E21</f>
        <v>0.2</v>
      </c>
      <c r="F21" s="164">
        <f t="shared" si="0"/>
        <v>0.22000000000000003</v>
      </c>
    </row>
    <row r="22" spans="1:6">
      <c r="A22" t="str">
        <f>[4]부동산취득세율!A22</f>
        <v>1주택 및 2주택 비조정</v>
      </c>
      <c r="B22" s="163">
        <f>[4]부동산취득세율!B22</f>
        <v>790000000</v>
      </c>
      <c r="C22">
        <f>[4]부동산취득세율!C22</f>
        <v>2.27</v>
      </c>
      <c r="D22" s="159" t="str">
        <f>[4]부동산취득세율!D22</f>
        <v>비과세</v>
      </c>
      <c r="E22">
        <f>[4]부동산취득세율!E22</f>
        <v>0.2</v>
      </c>
      <c r="F22" s="164">
        <f t="shared" si="0"/>
        <v>0.22700000000000001</v>
      </c>
    </row>
    <row r="23" spans="1:6">
      <c r="A23" t="str">
        <f>[4]부동산취득세율!A23</f>
        <v>1주택 및 2주택 비조정</v>
      </c>
      <c r="B23" s="163">
        <f>[4]부동산취득세율!B23</f>
        <v>800000000</v>
      </c>
      <c r="C23">
        <f>[4]부동산취득세율!C23</f>
        <v>2.33</v>
      </c>
      <c r="D23" s="159" t="str">
        <f>[4]부동산취득세율!D23</f>
        <v>비과세</v>
      </c>
      <c r="E23">
        <f>[4]부동산취득세율!E23</f>
        <v>0.2</v>
      </c>
      <c r="F23" s="164">
        <f t="shared" si="0"/>
        <v>0.23300000000000001</v>
      </c>
    </row>
    <row r="24" spans="1:6">
      <c r="A24" t="str">
        <f>[4]부동산취득세율!A24</f>
        <v>1주택 및 2주택 비조정</v>
      </c>
      <c r="B24" s="163">
        <f>[4]부동산취득세율!B24</f>
        <v>810000000</v>
      </c>
      <c r="C24">
        <f>[4]부동산취득세율!C24</f>
        <v>2.4</v>
      </c>
      <c r="D24" s="159" t="str">
        <f>[4]부동산취득세율!D24</f>
        <v>비과세</v>
      </c>
      <c r="E24">
        <f>[4]부동산취득세율!E24</f>
        <v>0.2</v>
      </c>
      <c r="F24" s="164">
        <f t="shared" si="0"/>
        <v>0.24</v>
      </c>
    </row>
    <row r="25" spans="1:6">
      <c r="A25" t="str">
        <f>[4]부동산취득세율!A25</f>
        <v>1주택 및 2주택 비조정</v>
      </c>
      <c r="B25" s="163">
        <f>[4]부동산취득세율!B25</f>
        <v>820000000</v>
      </c>
      <c r="C25">
        <f>[4]부동산취득세율!C25</f>
        <v>2.4700000000000002</v>
      </c>
      <c r="D25" s="159" t="str">
        <f>[4]부동산취득세율!D25</f>
        <v>비과세</v>
      </c>
      <c r="E25">
        <f>[4]부동산취득세율!E25</f>
        <v>0.2</v>
      </c>
      <c r="F25" s="164">
        <f t="shared" si="0"/>
        <v>0.24700000000000003</v>
      </c>
    </row>
    <row r="26" spans="1:6">
      <c r="A26" t="str">
        <f>[4]부동산취득세율!A26</f>
        <v>1주택 및 2주택 비조정</v>
      </c>
      <c r="B26" s="163">
        <f>[4]부동산취득세율!B26</f>
        <v>830000000</v>
      </c>
      <c r="C26">
        <f>[4]부동산취득세율!C26</f>
        <v>2.5299999999999998</v>
      </c>
      <c r="D26" s="159" t="str">
        <f>[4]부동산취득세율!D26</f>
        <v>비과세</v>
      </c>
      <c r="E26">
        <f>[4]부동산취득세율!E26</f>
        <v>0.2</v>
      </c>
      <c r="F26" s="164">
        <f t="shared" si="0"/>
        <v>0.253</v>
      </c>
    </row>
    <row r="27" spans="1:6">
      <c r="A27" t="str">
        <f>[4]부동산취득세율!A27</f>
        <v>1주택 및 2주택 비조정</v>
      </c>
      <c r="B27" s="163">
        <f>[4]부동산취득세율!B27</f>
        <v>840000000</v>
      </c>
      <c r="C27">
        <f>[4]부동산취득세율!C27</f>
        <v>2.6</v>
      </c>
      <c r="D27" s="159" t="str">
        <f>[4]부동산취득세율!D27</f>
        <v>비과세</v>
      </c>
      <c r="E27">
        <f>[4]부동산취득세율!E27</f>
        <v>0.2</v>
      </c>
      <c r="F27" s="164">
        <f t="shared" si="0"/>
        <v>0.26</v>
      </c>
    </row>
    <row r="28" spans="1:6">
      <c r="A28" t="str">
        <f>[4]부동산취득세율!A28</f>
        <v>1주택 및 2주택 비조정</v>
      </c>
      <c r="B28" s="163">
        <f>[4]부동산취득세율!B28</f>
        <v>850000000</v>
      </c>
      <c r="C28">
        <f>[4]부동산취득세율!C28</f>
        <v>2.67</v>
      </c>
      <c r="D28" s="159" t="str">
        <f>[4]부동산취득세율!D28</f>
        <v>비과세</v>
      </c>
      <c r="E28">
        <f>[4]부동산취득세율!E28</f>
        <v>0.2</v>
      </c>
      <c r="F28" s="164">
        <f t="shared" si="0"/>
        <v>0.26700000000000002</v>
      </c>
    </row>
    <row r="29" spans="1:6">
      <c r="A29" t="str">
        <f>[4]부동산취득세율!A29</f>
        <v>1주택 및 2주택 비조정</v>
      </c>
      <c r="B29" s="163">
        <f>[4]부동산취득세율!B29</f>
        <v>860000000</v>
      </c>
      <c r="C29">
        <f>[4]부동산취득세율!C29</f>
        <v>2.73</v>
      </c>
      <c r="D29" s="159" t="str">
        <f>[4]부동산취득세율!D29</f>
        <v>비과세</v>
      </c>
      <c r="E29">
        <f>[4]부동산취득세율!E29</f>
        <v>0.2</v>
      </c>
      <c r="F29" s="164">
        <f t="shared" si="0"/>
        <v>0.27300000000000002</v>
      </c>
    </row>
    <row r="30" spans="1:6">
      <c r="A30" t="str">
        <f>[4]부동산취득세율!A30</f>
        <v>1주택 및 2주택 비조정</v>
      </c>
      <c r="B30" s="163">
        <f>[4]부동산취득세율!B30</f>
        <v>870000000</v>
      </c>
      <c r="C30">
        <f>[4]부동산취득세율!C30</f>
        <v>2.8</v>
      </c>
      <c r="D30" s="159" t="str">
        <f>[4]부동산취득세율!D30</f>
        <v>비과세</v>
      </c>
      <c r="E30">
        <f>[4]부동산취득세율!E30</f>
        <v>0.2</v>
      </c>
      <c r="F30" s="164">
        <f t="shared" si="0"/>
        <v>0.27999999999999997</v>
      </c>
    </row>
    <row r="31" spans="1:6">
      <c r="A31" t="str">
        <f>[4]부동산취득세율!A31</f>
        <v>1주택 및 2주택 비조정</v>
      </c>
      <c r="B31" s="163">
        <f>[4]부동산취득세율!B31</f>
        <v>880000000</v>
      </c>
      <c r="C31">
        <f>[4]부동산취득세율!C31</f>
        <v>2.87</v>
      </c>
      <c r="D31" s="159" t="str">
        <f>[4]부동산취득세율!D31</f>
        <v>비과세</v>
      </c>
      <c r="E31">
        <f>[4]부동산취득세율!E31</f>
        <v>0.2</v>
      </c>
      <c r="F31" s="164">
        <f t="shared" si="0"/>
        <v>0.28700000000000003</v>
      </c>
    </row>
    <row r="32" spans="1:6">
      <c r="A32" t="str">
        <f>[4]부동산취득세율!A32</f>
        <v>1주택 및 2주택 비조정</v>
      </c>
      <c r="B32" s="163">
        <f>[4]부동산취득세율!B32</f>
        <v>890000000</v>
      </c>
      <c r="C32">
        <f>[4]부동산취득세율!C32</f>
        <v>2.93</v>
      </c>
      <c r="D32" s="159" t="str">
        <f>[4]부동산취득세율!D32</f>
        <v>비과세</v>
      </c>
      <c r="E32">
        <f>[4]부동산취득세율!E32</f>
        <v>0.2</v>
      </c>
      <c r="F32" s="164">
        <f t="shared" si="0"/>
        <v>0.29300000000000004</v>
      </c>
    </row>
    <row r="33" spans="1:6">
      <c r="A33" t="str">
        <f>[4]부동산취득세율!A33</f>
        <v>1주택 및 2주택 비조정</v>
      </c>
      <c r="B33" s="163">
        <f>[4]부동산취득세율!B33</f>
        <v>900000000</v>
      </c>
      <c r="C33">
        <f>[4]부동산취득세율!C33</f>
        <v>3</v>
      </c>
      <c r="D33" s="159" t="str">
        <f>[4]부동산취득세율!D33</f>
        <v>비과세</v>
      </c>
      <c r="E33">
        <f>[4]부동산취득세율!E33</f>
        <v>0.2</v>
      </c>
      <c r="F33" s="164">
        <f t="shared" si="0"/>
        <v>0.30000000000000004</v>
      </c>
    </row>
    <row r="34" spans="1:6">
      <c r="A34" t="str">
        <f>[4]부동산취득세율!A34</f>
        <v>4주택이상</v>
      </c>
      <c r="B34" t="str">
        <f>[4]부동산취득세율!B34</f>
        <v>취득가격</v>
      </c>
      <c r="C34">
        <f>[4]부동산취득세율!C34</f>
        <v>4</v>
      </c>
      <c r="D34" s="159">
        <f>[4]부동산취득세율!D34</f>
        <v>0.2</v>
      </c>
      <c r="E34">
        <f>[4]부동산취득세율!E34</f>
        <v>0.2</v>
      </c>
      <c r="F34" s="164">
        <f t="shared" si="0"/>
        <v>0.4</v>
      </c>
    </row>
    <row r="35" spans="1:6">
      <c r="F35" s="164"/>
    </row>
    <row r="36" spans="1:6">
      <c r="F36" s="164"/>
    </row>
  </sheetData>
  <phoneticPr fontId="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M35"/>
  <sheetViews>
    <sheetView workbookViewId="0">
      <selection activeCell="C1" sqref="C1:C14"/>
    </sheetView>
  </sheetViews>
  <sheetFormatPr defaultRowHeight="16.5"/>
  <cols>
    <col min="2" max="2" width="13" customWidth="1"/>
    <col min="3" max="3" width="14.625" customWidth="1"/>
    <col min="10" max="10" width="3.75" customWidth="1"/>
    <col min="11" max="11" width="12.625" customWidth="1"/>
    <col min="13" max="13" width="12.25" customWidth="1"/>
  </cols>
  <sheetData>
    <row r="1" spans="2:13">
      <c r="B1" s="54"/>
      <c r="C1" s="54" t="s">
        <v>888</v>
      </c>
      <c r="D1" s="54" t="s">
        <v>530</v>
      </c>
      <c r="E1" s="54" t="s">
        <v>531</v>
      </c>
      <c r="G1" s="54" t="s">
        <v>612</v>
      </c>
      <c r="I1" s="54"/>
      <c r="K1" s="84" t="s">
        <v>713</v>
      </c>
      <c r="M1" s="160" t="s">
        <v>849</v>
      </c>
    </row>
    <row r="2" spans="2:13">
      <c r="B2" s="13"/>
      <c r="C2" s="13" t="s">
        <v>532</v>
      </c>
      <c r="D2" s="13" t="s">
        <v>530</v>
      </c>
      <c r="E2" s="13" t="s">
        <v>531</v>
      </c>
      <c r="F2" s="13"/>
      <c r="G2" s="13" t="s">
        <v>614</v>
      </c>
      <c r="I2" s="13"/>
      <c r="K2" t="s">
        <v>714</v>
      </c>
      <c r="M2" t="s">
        <v>817</v>
      </c>
    </row>
    <row r="3" spans="2:13">
      <c r="B3" s="13"/>
      <c r="C3" s="13" t="s">
        <v>533</v>
      </c>
      <c r="D3" s="13" t="s">
        <v>534</v>
      </c>
      <c r="E3" s="13" t="s">
        <v>535</v>
      </c>
      <c r="F3" s="13"/>
      <c r="G3" s="13" t="s">
        <v>615</v>
      </c>
      <c r="I3" s="13"/>
      <c r="K3" t="s">
        <v>715</v>
      </c>
      <c r="M3" t="s">
        <v>818</v>
      </c>
    </row>
    <row r="4" spans="2:13">
      <c r="B4" s="13"/>
      <c r="C4" s="13" t="s">
        <v>536</v>
      </c>
      <c r="D4" s="13" t="s">
        <v>537</v>
      </c>
      <c r="E4" s="13" t="s">
        <v>538</v>
      </c>
      <c r="F4" s="13"/>
      <c r="G4" s="13" t="s">
        <v>616</v>
      </c>
      <c r="I4" s="13"/>
      <c r="K4" t="s">
        <v>716</v>
      </c>
      <c r="M4" t="s">
        <v>819</v>
      </c>
    </row>
    <row r="5" spans="2:13">
      <c r="B5" s="13"/>
      <c r="C5" s="13" t="s">
        <v>539</v>
      </c>
      <c r="D5" s="13" t="s">
        <v>540</v>
      </c>
      <c r="E5" s="13" t="s">
        <v>541</v>
      </c>
      <c r="F5" s="13"/>
      <c r="G5" s="13"/>
      <c r="I5" s="13"/>
      <c r="K5" t="s">
        <v>717</v>
      </c>
      <c r="M5" t="s">
        <v>820</v>
      </c>
    </row>
    <row r="6" spans="2:13">
      <c r="B6" s="13"/>
      <c r="C6" s="192" t="s">
        <v>620</v>
      </c>
      <c r="D6" s="13" t="s">
        <v>542</v>
      </c>
      <c r="E6" s="13" t="s">
        <v>543</v>
      </c>
      <c r="F6" s="13"/>
      <c r="I6" s="13"/>
      <c r="K6" t="s">
        <v>718</v>
      </c>
      <c r="M6" t="s">
        <v>821</v>
      </c>
    </row>
    <row r="7" spans="2:13">
      <c r="B7" s="13"/>
      <c r="C7" s="192" t="s">
        <v>621</v>
      </c>
      <c r="D7" s="13" t="s">
        <v>544</v>
      </c>
      <c r="E7" s="13" t="s">
        <v>545</v>
      </c>
      <c r="F7" s="13"/>
      <c r="I7" s="13"/>
      <c r="K7" t="s">
        <v>719</v>
      </c>
      <c r="M7" t="s">
        <v>822</v>
      </c>
    </row>
    <row r="8" spans="2:13">
      <c r="B8" s="13"/>
      <c r="C8" s="192" t="s">
        <v>622</v>
      </c>
      <c r="D8" s="13" t="s">
        <v>546</v>
      </c>
      <c r="E8" s="13" t="s">
        <v>547</v>
      </c>
      <c r="F8" s="13"/>
      <c r="I8" s="13"/>
      <c r="K8" t="s">
        <v>720</v>
      </c>
      <c r="M8" t="s">
        <v>823</v>
      </c>
    </row>
    <row r="9" spans="2:13">
      <c r="B9" s="13"/>
      <c r="C9" s="192" t="s">
        <v>623</v>
      </c>
      <c r="D9" s="13" t="s">
        <v>548</v>
      </c>
      <c r="E9" s="13" t="s">
        <v>549</v>
      </c>
      <c r="F9" s="13"/>
      <c r="I9" s="13"/>
      <c r="K9" t="s">
        <v>721</v>
      </c>
      <c r="M9" t="s">
        <v>824</v>
      </c>
    </row>
    <row r="10" spans="2:13">
      <c r="B10" s="13"/>
      <c r="C10" s="192" t="s">
        <v>624</v>
      </c>
      <c r="D10" s="13" t="s">
        <v>550</v>
      </c>
      <c r="E10" s="13" t="s">
        <v>551</v>
      </c>
      <c r="F10" s="13"/>
      <c r="I10" s="13"/>
      <c r="K10" t="s">
        <v>722</v>
      </c>
      <c r="M10" t="s">
        <v>825</v>
      </c>
    </row>
    <row r="11" spans="2:13">
      <c r="B11" s="13"/>
      <c r="C11" s="192" t="s">
        <v>625</v>
      </c>
      <c r="D11" s="13" t="s">
        <v>552</v>
      </c>
      <c r="E11" s="13" t="s">
        <v>553</v>
      </c>
      <c r="F11" s="13"/>
      <c r="I11" s="13"/>
      <c r="K11" t="s">
        <v>723</v>
      </c>
      <c r="M11" t="s">
        <v>826</v>
      </c>
    </row>
    <row r="12" spans="2:13">
      <c r="B12" s="13"/>
      <c r="C12" s="192" t="s">
        <v>626</v>
      </c>
      <c r="D12" s="13" t="s">
        <v>20</v>
      </c>
      <c r="E12" s="13" t="s">
        <v>554</v>
      </c>
      <c r="F12" s="13"/>
      <c r="I12" s="13"/>
      <c r="K12" t="s">
        <v>724</v>
      </c>
      <c r="M12" t="s">
        <v>827</v>
      </c>
    </row>
    <row r="13" spans="2:13">
      <c r="B13" s="13"/>
      <c r="C13" s="192" t="s">
        <v>627</v>
      </c>
      <c r="D13" s="13" t="s">
        <v>16</v>
      </c>
      <c r="E13" s="13" t="s">
        <v>555</v>
      </c>
      <c r="F13" s="13"/>
      <c r="I13" s="13"/>
      <c r="K13" t="s">
        <v>725</v>
      </c>
      <c r="M13" t="s">
        <v>828</v>
      </c>
    </row>
    <row r="14" spans="2:13">
      <c r="B14" s="13"/>
      <c r="C14" s="192" t="s">
        <v>887</v>
      </c>
      <c r="D14" s="13" t="s">
        <v>556</v>
      </c>
      <c r="E14" s="13" t="s">
        <v>557</v>
      </c>
      <c r="F14" s="13"/>
      <c r="I14" s="13"/>
      <c r="K14" t="s">
        <v>726</v>
      </c>
      <c r="M14" t="s">
        <v>829</v>
      </c>
    </row>
    <row r="15" spans="2:13">
      <c r="B15" s="13"/>
      <c r="C15" s="13"/>
      <c r="D15" s="13" t="s">
        <v>558</v>
      </c>
      <c r="E15" s="13" t="s">
        <v>559</v>
      </c>
      <c r="F15" s="13"/>
      <c r="I15" s="13"/>
      <c r="K15" t="s">
        <v>816</v>
      </c>
      <c r="M15" t="s">
        <v>830</v>
      </c>
    </row>
    <row r="16" spans="2:13">
      <c r="B16" s="13"/>
      <c r="C16" s="13"/>
      <c r="D16" s="13"/>
      <c r="E16" s="13" t="s">
        <v>560</v>
      </c>
      <c r="F16" s="13"/>
      <c r="I16" s="13"/>
      <c r="M16" t="s">
        <v>831</v>
      </c>
    </row>
    <row r="17" spans="2:13">
      <c r="B17" s="13"/>
      <c r="C17" s="13"/>
      <c r="D17" s="13"/>
      <c r="E17" s="13" t="s">
        <v>561</v>
      </c>
      <c r="F17" s="13"/>
      <c r="I17" s="13"/>
      <c r="M17" t="s">
        <v>832</v>
      </c>
    </row>
    <row r="18" spans="2:13">
      <c r="B18" s="13"/>
      <c r="C18" s="13"/>
      <c r="D18" s="13"/>
      <c r="E18" s="13" t="s">
        <v>562</v>
      </c>
      <c r="F18" s="13"/>
      <c r="I18" s="13"/>
      <c r="M18" t="s">
        <v>833</v>
      </c>
    </row>
    <row r="19" spans="2:13">
      <c r="B19" s="13"/>
      <c r="C19" s="13"/>
      <c r="D19" s="13"/>
      <c r="E19" s="13" t="s">
        <v>563</v>
      </c>
      <c r="F19" s="13"/>
      <c r="M19" t="s">
        <v>834</v>
      </c>
    </row>
    <row r="20" spans="2:13">
      <c r="B20" s="13"/>
      <c r="C20" s="13"/>
      <c r="D20" s="13"/>
      <c r="E20" s="13" t="s">
        <v>564</v>
      </c>
      <c r="F20" s="13"/>
      <c r="M20" t="s">
        <v>835</v>
      </c>
    </row>
    <row r="21" spans="2:13">
      <c r="B21" s="13"/>
      <c r="C21" s="13"/>
      <c r="D21" s="13"/>
      <c r="E21" s="13" t="s">
        <v>565</v>
      </c>
      <c r="F21" s="13"/>
      <c r="M21" t="s">
        <v>836</v>
      </c>
    </row>
    <row r="22" spans="2:13">
      <c r="B22" s="13"/>
      <c r="C22" s="13"/>
      <c r="D22" s="13"/>
      <c r="E22" s="13" t="s">
        <v>566</v>
      </c>
      <c r="F22" s="13"/>
      <c r="M22" t="s">
        <v>837</v>
      </c>
    </row>
    <row r="23" spans="2:13">
      <c r="B23" s="13"/>
      <c r="C23" s="13"/>
      <c r="D23" s="13"/>
      <c r="E23" s="13" t="s">
        <v>567</v>
      </c>
      <c r="F23" s="13"/>
      <c r="M23" t="s">
        <v>838</v>
      </c>
    </row>
    <row r="24" spans="2:13">
      <c r="B24" s="13"/>
      <c r="C24" s="13"/>
      <c r="D24" s="13"/>
      <c r="E24" s="13" t="s">
        <v>568</v>
      </c>
      <c r="F24" s="13"/>
      <c r="M24" t="s">
        <v>839</v>
      </c>
    </row>
    <row r="25" spans="2:13">
      <c r="B25" s="13"/>
      <c r="C25" s="13"/>
      <c r="D25" s="13"/>
      <c r="E25" s="13" t="s">
        <v>569</v>
      </c>
      <c r="F25" s="13"/>
      <c r="M25" t="s">
        <v>840</v>
      </c>
    </row>
    <row r="26" spans="2:13">
      <c r="B26" s="13"/>
      <c r="C26" s="13"/>
      <c r="D26" s="13"/>
      <c r="E26" s="13" t="s">
        <v>570</v>
      </c>
      <c r="F26" s="13"/>
      <c r="M26" t="s">
        <v>841</v>
      </c>
    </row>
    <row r="27" spans="2:13">
      <c r="B27" s="13"/>
      <c r="C27" s="13"/>
      <c r="D27" s="13"/>
      <c r="E27" s="13" t="s">
        <v>571</v>
      </c>
      <c r="F27" s="13"/>
      <c r="M27" t="s">
        <v>842</v>
      </c>
    </row>
    <row r="28" spans="2:13">
      <c r="B28" s="13"/>
      <c r="C28" s="13"/>
      <c r="D28" s="13"/>
      <c r="E28" s="13" t="s">
        <v>572</v>
      </c>
      <c r="F28" s="13"/>
      <c r="M28" t="s">
        <v>843</v>
      </c>
    </row>
    <row r="29" spans="2:13">
      <c r="B29" s="13"/>
      <c r="C29" s="13"/>
      <c r="D29" s="13"/>
      <c r="E29" s="13" t="s">
        <v>21</v>
      </c>
      <c r="F29" s="13"/>
      <c r="M29" t="s">
        <v>844</v>
      </c>
    </row>
    <row r="30" spans="2:13">
      <c r="B30" s="13"/>
      <c r="C30" s="13"/>
      <c r="D30" s="13"/>
      <c r="E30" s="13" t="s">
        <v>573</v>
      </c>
      <c r="F30" s="13"/>
      <c r="M30" t="s">
        <v>845</v>
      </c>
    </row>
    <row r="31" spans="2:13">
      <c r="B31" s="13"/>
      <c r="C31" s="13"/>
      <c r="D31" s="13"/>
      <c r="E31" s="13" t="s">
        <v>574</v>
      </c>
      <c r="F31" s="13"/>
      <c r="M31" t="s">
        <v>846</v>
      </c>
    </row>
    <row r="32" spans="2:13">
      <c r="B32" s="13"/>
      <c r="C32" s="13"/>
      <c r="D32" s="13"/>
      <c r="E32" s="13" t="s">
        <v>17</v>
      </c>
      <c r="F32" s="13"/>
      <c r="M32" t="s">
        <v>847</v>
      </c>
    </row>
    <row r="33" spans="2:13">
      <c r="B33" s="13"/>
      <c r="C33" s="13"/>
      <c r="D33" s="13"/>
      <c r="E33" s="13" t="s">
        <v>24</v>
      </c>
      <c r="F33" s="13"/>
      <c r="M33" t="s">
        <v>848</v>
      </c>
    </row>
    <row r="34" spans="2:13">
      <c r="B34" s="13"/>
      <c r="C34" s="13"/>
      <c r="D34" s="13"/>
      <c r="E34" s="13" t="s">
        <v>617</v>
      </c>
      <c r="F34" s="13"/>
    </row>
    <row r="35" spans="2:13">
      <c r="E35" s="13" t="s">
        <v>558</v>
      </c>
    </row>
  </sheetData>
  <sheetProtection selectLockedCells="1"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AT145"/>
  <sheetViews>
    <sheetView showGridLines="0" showRuler="0" view="pageLayout" zoomScale="120" zoomScaleNormal="85" zoomScalePageLayoutView="120" workbookViewId="0">
      <selection sqref="A1:T1"/>
    </sheetView>
  </sheetViews>
  <sheetFormatPr defaultColWidth="2.25" defaultRowHeight="16.5" outlineLevelRow="2"/>
  <cols>
    <col min="1" max="9" width="2" style="95" customWidth="1"/>
    <col min="10" max="10" width="2.25" style="95" customWidth="1"/>
    <col min="11" max="12" width="1.875" style="95" customWidth="1"/>
    <col min="13" max="13" width="2.5" style="95" customWidth="1"/>
    <col min="14" max="14" width="1.875" style="95" customWidth="1"/>
    <col min="15" max="15" width="2.25" style="95" customWidth="1"/>
    <col min="16" max="16" width="2" style="95" customWidth="1"/>
    <col min="17" max="17" width="2.5" style="95" customWidth="1"/>
    <col min="18" max="18" width="2" style="95" customWidth="1"/>
    <col min="19" max="19" width="2.5" style="95" customWidth="1"/>
    <col min="20" max="20" width="1.75" style="95" customWidth="1"/>
    <col min="21" max="21" width="2" style="95" customWidth="1"/>
    <col min="22" max="23" width="2.5" style="95" bestFit="1" customWidth="1"/>
    <col min="24" max="24" width="2" style="95" customWidth="1"/>
    <col min="25" max="25" width="3" style="95" bestFit="1" customWidth="1"/>
    <col min="26" max="26" width="1.625" style="95" customWidth="1"/>
    <col min="27" max="27" width="2.5" style="95" customWidth="1"/>
    <col min="28" max="29" width="2.25" style="95"/>
    <col min="30" max="31" width="2.125" style="95" customWidth="1"/>
    <col min="32" max="32" width="2.375" style="95" customWidth="1"/>
    <col min="33" max="33" width="2.125" style="95" customWidth="1"/>
    <col min="34" max="35" width="2.25" style="95"/>
    <col min="36" max="36" width="2.25" style="95" customWidth="1"/>
    <col min="37" max="37" width="2.5" style="95" customWidth="1"/>
    <col min="38" max="38" width="1.375" style="95" customWidth="1"/>
    <col min="39" max="39" width="2.5" style="95" customWidth="1"/>
    <col min="40" max="40" width="1.25" style="95" customWidth="1"/>
    <col min="41" max="42" width="1.875" style="95" customWidth="1"/>
    <col min="43" max="16384" width="2.25" style="95"/>
  </cols>
  <sheetData>
    <row r="1" spans="1:44" s="96" customFormat="1" ht="16.5" customHeight="1">
      <c r="A1" s="533" t="s">
        <v>951</v>
      </c>
      <c r="B1" s="533"/>
      <c r="C1" s="533"/>
      <c r="D1" s="533"/>
      <c r="E1" s="533"/>
      <c r="F1" s="533"/>
      <c r="G1" s="533"/>
      <c r="H1" s="533"/>
      <c r="I1" s="533"/>
      <c r="J1" s="533"/>
      <c r="K1" s="533"/>
      <c r="L1" s="533"/>
      <c r="M1" s="533"/>
      <c r="N1" s="533"/>
      <c r="O1" s="533"/>
      <c r="P1" s="533"/>
      <c r="Q1" s="533"/>
      <c r="R1" s="533"/>
      <c r="S1" s="533"/>
      <c r="T1" s="533"/>
      <c r="U1" s="537"/>
      <c r="V1" s="537"/>
      <c r="W1" s="537"/>
      <c r="X1" s="537"/>
      <c r="Y1" s="537"/>
      <c r="Z1" s="537"/>
      <c r="AA1" s="537"/>
      <c r="AB1" s="537"/>
      <c r="AC1" s="537"/>
      <c r="AD1" s="537"/>
      <c r="AE1" s="537"/>
      <c r="AF1" s="537"/>
      <c r="AG1" s="537"/>
      <c r="AH1" s="537"/>
      <c r="AI1" s="537"/>
      <c r="AJ1" s="537"/>
      <c r="AK1" s="537"/>
      <c r="AL1" s="534" t="s">
        <v>65</v>
      </c>
      <c r="AM1" s="534"/>
      <c r="AN1" s="534"/>
      <c r="AO1" s="534"/>
      <c r="AP1" s="534"/>
      <c r="AQ1" s="534"/>
      <c r="AR1" s="75"/>
    </row>
    <row r="2" spans="1:44" s="96" customFormat="1" ht="24.75" customHeight="1">
      <c r="A2" s="100"/>
      <c r="B2" s="101"/>
      <c r="C2" s="535" t="s">
        <v>66</v>
      </c>
      <c r="D2" s="535"/>
      <c r="E2" s="535"/>
      <c r="F2" s="535"/>
      <c r="G2" s="535"/>
      <c r="H2" s="535"/>
      <c r="I2" s="535"/>
      <c r="J2" s="535"/>
      <c r="K2" s="535"/>
      <c r="L2" s="535"/>
      <c r="M2" s="535"/>
      <c r="N2" s="535"/>
      <c r="O2" s="535"/>
      <c r="P2" s="535"/>
      <c r="Q2" s="535"/>
      <c r="R2" s="535"/>
      <c r="S2" s="535"/>
      <c r="T2" s="535"/>
      <c r="U2" s="535"/>
      <c r="V2" s="535"/>
      <c r="W2" s="535"/>
      <c r="X2" s="535"/>
      <c r="Y2" s="535"/>
      <c r="Z2" s="535"/>
      <c r="AA2" s="535"/>
      <c r="AB2" s="535"/>
      <c r="AC2" s="535"/>
      <c r="AD2" s="535"/>
      <c r="AE2" s="535"/>
      <c r="AF2" s="535"/>
      <c r="AG2" s="535"/>
      <c r="AH2" s="535"/>
      <c r="AI2" s="535"/>
      <c r="AJ2" s="535"/>
      <c r="AK2" s="535"/>
      <c r="AL2" s="535"/>
      <c r="AM2" s="535"/>
      <c r="AN2" s="535"/>
      <c r="AO2" s="535"/>
      <c r="AP2" s="102"/>
      <c r="AQ2" s="100"/>
      <c r="AR2" s="75"/>
    </row>
    <row r="3" spans="1:44" s="96" customFormat="1" ht="16.5" customHeight="1">
      <c r="A3" s="539"/>
      <c r="B3" s="539"/>
      <c r="C3" s="539"/>
      <c r="D3" s="539"/>
      <c r="E3" s="539"/>
      <c r="F3" s="103" t="s">
        <v>67</v>
      </c>
      <c r="G3" s="104" t="s">
        <v>68</v>
      </c>
      <c r="H3" s="144" t="s">
        <v>69</v>
      </c>
      <c r="I3" s="536" t="s">
        <v>70</v>
      </c>
      <c r="J3" s="536"/>
      <c r="K3" s="536"/>
      <c r="L3" s="536"/>
      <c r="M3" s="536"/>
      <c r="N3" s="105"/>
      <c r="O3" s="104" t="s">
        <v>68</v>
      </c>
      <c r="P3" s="144" t="s">
        <v>72</v>
      </c>
      <c r="Q3" s="536" t="s">
        <v>71</v>
      </c>
      <c r="R3" s="536"/>
      <c r="S3" s="536"/>
      <c r="T3" s="536"/>
      <c r="U3" s="536"/>
      <c r="V3" s="105"/>
      <c r="W3" s="104" t="s">
        <v>68</v>
      </c>
      <c r="X3" s="144" t="s">
        <v>69</v>
      </c>
      <c r="Y3" s="536" t="s">
        <v>73</v>
      </c>
      <c r="Z3" s="536"/>
      <c r="AA3" s="536"/>
      <c r="AB3" s="536"/>
      <c r="AC3" s="536"/>
      <c r="AD3" s="536"/>
      <c r="AE3" s="105"/>
      <c r="AF3" s="104" t="s">
        <v>74</v>
      </c>
      <c r="AG3" s="144" t="s">
        <v>72</v>
      </c>
      <c r="AH3" s="536" t="s">
        <v>75</v>
      </c>
      <c r="AI3" s="536"/>
      <c r="AJ3" s="536"/>
      <c r="AK3" s="105" t="s">
        <v>76</v>
      </c>
      <c r="AL3" s="538"/>
      <c r="AM3" s="538"/>
      <c r="AN3" s="538"/>
      <c r="AO3" s="538"/>
      <c r="AP3" s="538"/>
      <c r="AQ3" s="538"/>
      <c r="AR3" s="83"/>
    </row>
    <row r="4" spans="1:44" s="96" customFormat="1" ht="14.25" customHeight="1">
      <c r="A4" s="476"/>
      <c r="B4" s="476"/>
      <c r="C4" s="476"/>
      <c r="D4" s="476"/>
      <c r="E4" s="476"/>
      <c r="F4" s="476"/>
      <c r="G4" s="476"/>
      <c r="H4" s="476"/>
      <c r="I4" s="476"/>
      <c r="J4" s="476"/>
      <c r="K4" s="476"/>
      <c r="L4" s="476"/>
      <c r="M4" s="476"/>
      <c r="N4" s="476"/>
      <c r="O4" s="476"/>
      <c r="P4" s="476"/>
      <c r="Q4" s="476"/>
      <c r="R4" s="476"/>
      <c r="S4" s="476"/>
      <c r="T4" s="476"/>
      <c r="U4" s="476"/>
      <c r="V4" s="476"/>
      <c r="W4" s="476"/>
      <c r="X4" s="476"/>
      <c r="Y4" s="476"/>
      <c r="Z4" s="476"/>
      <c r="AA4" s="476"/>
      <c r="AB4" s="476"/>
      <c r="AC4" s="476"/>
      <c r="AD4" s="476"/>
      <c r="AE4" s="476"/>
      <c r="AF4" s="476"/>
      <c r="AG4" s="476"/>
      <c r="AH4" s="476"/>
      <c r="AI4" s="476"/>
      <c r="AJ4" s="476"/>
      <c r="AK4" s="476"/>
      <c r="AL4" s="476"/>
      <c r="AM4" s="476"/>
      <c r="AN4" s="476"/>
      <c r="AO4" s="476"/>
      <c r="AP4" s="476"/>
      <c r="AQ4" s="476"/>
      <c r="AR4" s="75"/>
    </row>
    <row r="5" spans="1:44" s="96" customFormat="1" ht="16.5" customHeight="1">
      <c r="A5" s="490" t="s">
        <v>77</v>
      </c>
      <c r="B5" s="490"/>
      <c r="C5" s="490"/>
      <c r="D5" s="490"/>
      <c r="E5" s="491"/>
      <c r="F5" s="496" t="s">
        <v>78</v>
      </c>
      <c r="G5" s="497"/>
      <c r="H5" s="497"/>
      <c r="I5" s="497"/>
      <c r="J5" s="497"/>
      <c r="K5" s="498"/>
      <c r="L5" s="106" t="s">
        <v>74</v>
      </c>
      <c r="M5" s="138"/>
      <c r="N5" s="486" t="s">
        <v>79</v>
      </c>
      <c r="O5" s="486"/>
      <c r="P5" s="486"/>
      <c r="Q5" s="486"/>
      <c r="R5" s="107" t="s">
        <v>74</v>
      </c>
      <c r="S5" s="138" t="s">
        <v>72</v>
      </c>
      <c r="T5" s="486" t="s">
        <v>80</v>
      </c>
      <c r="U5" s="486"/>
      <c r="V5" s="486"/>
      <c r="W5" s="486"/>
      <c r="X5" s="486"/>
      <c r="Y5" s="486"/>
      <c r="Z5" s="107" t="s">
        <v>74</v>
      </c>
      <c r="AA5" s="138" t="s">
        <v>69</v>
      </c>
      <c r="AB5" s="486" t="s">
        <v>81</v>
      </c>
      <c r="AC5" s="486"/>
      <c r="AD5" s="486"/>
      <c r="AE5" s="486"/>
      <c r="AF5" s="107" t="s">
        <v>82</v>
      </c>
      <c r="AG5" s="138"/>
      <c r="AH5" s="486" t="s">
        <v>83</v>
      </c>
      <c r="AI5" s="486"/>
      <c r="AJ5" s="486"/>
      <c r="AK5" s="486"/>
      <c r="AL5" s="107" t="s">
        <v>74</v>
      </c>
      <c r="AM5" s="138" t="s">
        <v>69</v>
      </c>
      <c r="AN5" s="486" t="s">
        <v>84</v>
      </c>
      <c r="AO5" s="486"/>
      <c r="AP5" s="486"/>
      <c r="AQ5" s="486"/>
      <c r="AR5" s="75"/>
    </row>
    <row r="6" spans="1:44" s="96" customFormat="1" ht="16.5" customHeight="1">
      <c r="A6" s="492"/>
      <c r="B6" s="492"/>
      <c r="C6" s="492"/>
      <c r="D6" s="492"/>
      <c r="E6" s="493"/>
      <c r="F6" s="499"/>
      <c r="G6" s="500"/>
      <c r="H6" s="500"/>
      <c r="I6" s="500"/>
      <c r="J6" s="500"/>
      <c r="K6" s="501"/>
      <c r="L6" s="108" t="s">
        <v>74</v>
      </c>
      <c r="M6" s="139"/>
      <c r="N6" s="487" t="s">
        <v>85</v>
      </c>
      <c r="O6" s="487"/>
      <c r="P6" s="487"/>
      <c r="Q6" s="487"/>
      <c r="R6" s="109" t="s">
        <v>74</v>
      </c>
      <c r="S6" s="139"/>
      <c r="T6" s="487" t="s">
        <v>86</v>
      </c>
      <c r="U6" s="459"/>
      <c r="V6" s="459"/>
      <c r="W6" s="459"/>
      <c r="X6" s="459"/>
      <c r="Y6" s="459"/>
      <c r="Z6" s="109" t="s">
        <v>74</v>
      </c>
      <c r="AA6" s="139" t="s">
        <v>72</v>
      </c>
      <c r="AB6" s="487" t="s">
        <v>87</v>
      </c>
      <c r="AC6" s="487"/>
      <c r="AD6" s="487"/>
      <c r="AE6" s="487"/>
      <c r="AF6" s="110" t="s">
        <v>67</v>
      </c>
      <c r="AG6" s="488" t="s">
        <v>88</v>
      </c>
      <c r="AH6" s="488"/>
      <c r="AI6" s="488"/>
      <c r="AJ6" s="488"/>
      <c r="AK6" s="488"/>
      <c r="AL6" s="488"/>
      <c r="AM6" s="488"/>
      <c r="AN6" s="488"/>
      <c r="AO6" s="488"/>
      <c r="AP6" s="488"/>
      <c r="AQ6" s="111" t="s">
        <v>76</v>
      </c>
      <c r="AR6" s="75"/>
    </row>
    <row r="7" spans="1:44" s="96" customFormat="1" ht="39.75" customHeight="1">
      <c r="A7" s="494"/>
      <c r="B7" s="494"/>
      <c r="C7" s="494"/>
      <c r="D7" s="494"/>
      <c r="E7" s="495"/>
      <c r="F7" s="502" t="s">
        <v>89</v>
      </c>
      <c r="G7" s="503"/>
      <c r="H7" s="503"/>
      <c r="I7" s="503"/>
      <c r="J7" s="503"/>
      <c r="K7" s="504"/>
      <c r="L7" s="505" t="s">
        <v>785</v>
      </c>
      <c r="M7" s="505"/>
      <c r="N7" s="505"/>
      <c r="O7" s="505"/>
      <c r="P7" s="505"/>
      <c r="Q7" s="505"/>
      <c r="R7" s="505"/>
      <c r="S7" s="505"/>
      <c r="T7" s="505"/>
      <c r="U7" s="505"/>
      <c r="V7" s="505"/>
      <c r="W7" s="505"/>
      <c r="X7" s="505"/>
      <c r="Y7" s="505"/>
      <c r="Z7" s="505"/>
      <c r="AA7" s="505"/>
      <c r="AB7" s="505"/>
      <c r="AC7" s="505"/>
      <c r="AD7" s="505"/>
      <c r="AE7" s="505"/>
      <c r="AF7" s="505"/>
      <c r="AG7" s="505"/>
      <c r="AH7" s="505"/>
      <c r="AI7" s="505"/>
      <c r="AJ7" s="505"/>
      <c r="AK7" s="505"/>
      <c r="AL7" s="505"/>
      <c r="AM7" s="505"/>
      <c r="AN7" s="505"/>
      <c r="AO7" s="505"/>
      <c r="AP7" s="505"/>
      <c r="AQ7" s="505"/>
      <c r="AR7" s="75"/>
    </row>
    <row r="8" spans="1:44" s="96" customFormat="1" ht="7.5" customHeight="1" thickBot="1">
      <c r="A8" s="489"/>
      <c r="B8" s="489"/>
      <c r="C8" s="489"/>
      <c r="D8" s="489"/>
      <c r="E8" s="489"/>
      <c r="F8" s="489"/>
      <c r="G8" s="489"/>
      <c r="H8" s="489"/>
      <c r="I8" s="489"/>
      <c r="J8" s="489"/>
      <c r="K8" s="489"/>
      <c r="L8" s="489"/>
      <c r="M8" s="489"/>
      <c r="N8" s="489"/>
      <c r="O8" s="489"/>
      <c r="P8" s="489"/>
      <c r="Q8" s="489"/>
      <c r="R8" s="489"/>
      <c r="S8" s="489"/>
      <c r="T8" s="489"/>
      <c r="U8" s="489"/>
      <c r="V8" s="489"/>
      <c r="W8" s="489"/>
      <c r="X8" s="489"/>
      <c r="Y8" s="489"/>
      <c r="Z8" s="489"/>
      <c r="AA8" s="489"/>
      <c r="AB8" s="489"/>
      <c r="AC8" s="489"/>
      <c r="AD8" s="489"/>
      <c r="AE8" s="489"/>
      <c r="AF8" s="489"/>
      <c r="AG8" s="489"/>
      <c r="AH8" s="489"/>
      <c r="AI8" s="489"/>
      <c r="AJ8" s="489"/>
      <c r="AK8" s="489"/>
      <c r="AL8" s="489"/>
      <c r="AM8" s="489"/>
      <c r="AN8" s="489"/>
      <c r="AO8" s="489"/>
      <c r="AP8" s="489"/>
      <c r="AQ8" s="489"/>
      <c r="AR8" s="75"/>
    </row>
    <row r="9" spans="1:44" s="96" customFormat="1" ht="16.5" customHeight="1">
      <c r="A9" s="482" t="s">
        <v>90</v>
      </c>
      <c r="B9" s="482"/>
      <c r="C9" s="482"/>
      <c r="D9" s="482"/>
      <c r="E9" s="482"/>
      <c r="F9" s="482"/>
      <c r="G9" s="482"/>
      <c r="H9" s="482"/>
      <c r="I9" s="482"/>
      <c r="J9" s="482"/>
      <c r="K9" s="482"/>
      <c r="L9" s="482"/>
      <c r="M9" s="482"/>
      <c r="N9" s="482"/>
      <c r="O9" s="482"/>
      <c r="P9" s="482"/>
      <c r="Q9" s="482"/>
      <c r="R9" s="482"/>
      <c r="S9" s="482"/>
      <c r="T9" s="482"/>
      <c r="U9" s="482"/>
      <c r="V9" s="482"/>
      <c r="W9" s="482"/>
      <c r="X9" s="482"/>
      <c r="Y9" s="482"/>
      <c r="Z9" s="482"/>
      <c r="AA9" s="482"/>
      <c r="AB9" s="482"/>
      <c r="AC9" s="482"/>
      <c r="AD9" s="482"/>
      <c r="AE9" s="482"/>
      <c r="AF9" s="482"/>
      <c r="AG9" s="482"/>
      <c r="AH9" s="482"/>
      <c r="AI9" s="482"/>
      <c r="AJ9" s="482"/>
      <c r="AK9" s="482"/>
      <c r="AL9" s="482"/>
      <c r="AM9" s="482"/>
      <c r="AN9" s="482"/>
      <c r="AO9" s="482"/>
      <c r="AP9" s="482"/>
      <c r="AQ9" s="482"/>
      <c r="AR9" s="75"/>
    </row>
    <row r="10" spans="1:44" s="96" customFormat="1" ht="25.5" customHeight="1">
      <c r="A10" s="483" t="s">
        <v>91</v>
      </c>
      <c r="B10" s="338"/>
      <c r="C10" s="338"/>
      <c r="D10" s="338"/>
      <c r="E10" s="338"/>
      <c r="F10" s="338"/>
      <c r="G10" s="338"/>
      <c r="H10" s="484" t="s">
        <v>912</v>
      </c>
      <c r="I10" s="484"/>
      <c r="J10" s="484"/>
      <c r="K10" s="484"/>
      <c r="L10" s="484"/>
      <c r="M10" s="484"/>
      <c r="N10" s="484"/>
      <c r="O10" s="484"/>
      <c r="P10" s="484"/>
      <c r="Q10" s="484"/>
      <c r="R10" s="484"/>
      <c r="S10" s="484"/>
      <c r="T10" s="484"/>
      <c r="U10" s="484"/>
      <c r="V10" s="484"/>
      <c r="W10" s="484"/>
      <c r="X10" s="484"/>
      <c r="Y10" s="484"/>
      <c r="Z10" s="484"/>
      <c r="AA10" s="484"/>
      <c r="AB10" s="484"/>
      <c r="AC10" s="484"/>
      <c r="AD10" s="484"/>
      <c r="AE10" s="484"/>
      <c r="AF10" s="484"/>
      <c r="AG10" s="484"/>
      <c r="AH10" s="484"/>
      <c r="AI10" s="484"/>
      <c r="AJ10" s="484"/>
      <c r="AK10" s="484"/>
      <c r="AL10" s="484"/>
      <c r="AM10" s="484"/>
      <c r="AN10" s="484"/>
      <c r="AO10" s="484"/>
      <c r="AP10" s="484"/>
      <c r="AQ10" s="485"/>
      <c r="AR10" s="75"/>
    </row>
    <row r="11" spans="1:44" s="96" customFormat="1" ht="37.5" customHeight="1">
      <c r="A11" s="540" t="s">
        <v>92</v>
      </c>
      <c r="B11" s="541"/>
      <c r="C11" s="541"/>
      <c r="D11" s="541"/>
      <c r="E11" s="541"/>
      <c r="F11" s="541"/>
      <c r="G11" s="541"/>
      <c r="H11" s="542" t="s">
        <v>913</v>
      </c>
      <c r="I11" s="542"/>
      <c r="J11" s="542"/>
      <c r="K11" s="542"/>
      <c r="L11" s="542"/>
      <c r="M11" s="542"/>
      <c r="N11" s="542"/>
      <c r="O11" s="542"/>
      <c r="P11" s="542"/>
      <c r="Q11" s="542"/>
      <c r="R11" s="542"/>
      <c r="S11" s="542"/>
      <c r="T11" s="542"/>
      <c r="U11" s="542"/>
      <c r="V11" s="542"/>
      <c r="W11" s="542"/>
      <c r="X11" s="542"/>
      <c r="Y11" s="542"/>
      <c r="Z11" s="542"/>
      <c r="AA11" s="542"/>
      <c r="AB11" s="542"/>
      <c r="AC11" s="542"/>
      <c r="AD11" s="542"/>
      <c r="AE11" s="542"/>
      <c r="AF11" s="542"/>
      <c r="AG11" s="542"/>
      <c r="AH11" s="542"/>
      <c r="AI11" s="542"/>
      <c r="AJ11" s="542"/>
      <c r="AK11" s="542"/>
      <c r="AL11" s="542"/>
      <c r="AM11" s="542"/>
      <c r="AN11" s="542"/>
      <c r="AO11" s="542"/>
      <c r="AP11" s="542"/>
      <c r="AQ11" s="543"/>
      <c r="AR11" s="75"/>
    </row>
    <row r="12" spans="1:44" s="96" customFormat="1" ht="16.5" customHeight="1">
      <c r="A12" s="544" t="s">
        <v>93</v>
      </c>
      <c r="B12" s="544"/>
      <c r="C12" s="544"/>
      <c r="D12" s="544"/>
      <c r="E12" s="544"/>
      <c r="F12" s="544"/>
      <c r="G12" s="544"/>
      <c r="H12" s="544"/>
      <c r="I12" s="544"/>
      <c r="J12" s="544"/>
      <c r="K12" s="544"/>
      <c r="L12" s="544"/>
      <c r="M12" s="544"/>
      <c r="N12" s="544"/>
      <c r="O12" s="544"/>
      <c r="P12" s="544"/>
      <c r="Q12" s="544"/>
      <c r="R12" s="544"/>
      <c r="S12" s="544"/>
      <c r="T12" s="544"/>
      <c r="U12" s="544"/>
      <c r="V12" s="544"/>
      <c r="W12" s="544"/>
      <c r="X12" s="544"/>
      <c r="Y12" s="544"/>
      <c r="Z12" s="544"/>
      <c r="AA12" s="544"/>
      <c r="AB12" s="544"/>
      <c r="AC12" s="544"/>
      <c r="AD12" s="544"/>
      <c r="AE12" s="544"/>
      <c r="AF12" s="544"/>
      <c r="AG12" s="544"/>
      <c r="AH12" s="544"/>
      <c r="AI12" s="544"/>
      <c r="AJ12" s="544"/>
      <c r="AK12" s="544"/>
      <c r="AL12" s="544"/>
      <c r="AM12" s="544"/>
      <c r="AN12" s="544"/>
      <c r="AO12" s="544"/>
      <c r="AP12" s="544"/>
      <c r="AQ12" s="544"/>
      <c r="AR12" s="75"/>
    </row>
    <row r="13" spans="1:44" s="96" customFormat="1" ht="16.5" customHeight="1">
      <c r="A13" s="545" t="s">
        <v>94</v>
      </c>
      <c r="B13" s="546"/>
      <c r="C13" s="546"/>
      <c r="D13" s="546"/>
      <c r="E13" s="546"/>
      <c r="F13" s="548" t="s">
        <v>95</v>
      </c>
      <c r="G13" s="548"/>
      <c r="H13" s="548"/>
      <c r="I13" s="548"/>
      <c r="J13" s="548"/>
      <c r="K13" s="548" t="s">
        <v>96</v>
      </c>
      <c r="L13" s="548"/>
      <c r="M13" s="548"/>
      <c r="N13" s="548"/>
      <c r="O13" s="548"/>
      <c r="P13" s="548"/>
      <c r="Q13" s="531" t="str">
        <f>계약서!E3&amp;" "&amp;계약서!AH3&amp;IF(계약서!AH3="","","동")&amp;" "&amp;계약서!AL3&amp;IF(계약서!AL3="","","호")</f>
        <v xml:space="preserve">  </v>
      </c>
      <c r="R13" s="532"/>
      <c r="S13" s="532"/>
      <c r="T13" s="532"/>
      <c r="U13" s="532"/>
      <c r="V13" s="532"/>
      <c r="W13" s="532"/>
      <c r="X13" s="532"/>
      <c r="Y13" s="532"/>
      <c r="Z13" s="532"/>
      <c r="AA13" s="532"/>
      <c r="AB13" s="532"/>
      <c r="AC13" s="532"/>
      <c r="AD13" s="532"/>
      <c r="AE13" s="532"/>
      <c r="AF13" s="532"/>
      <c r="AG13" s="532"/>
      <c r="AH13" s="532"/>
      <c r="AI13" s="532"/>
      <c r="AJ13" s="532"/>
      <c r="AK13" s="532"/>
      <c r="AL13" s="532"/>
      <c r="AM13" s="532"/>
      <c r="AN13" s="532"/>
      <c r="AO13" s="532"/>
      <c r="AP13" s="532"/>
      <c r="AQ13" s="532"/>
      <c r="AR13" s="75"/>
    </row>
    <row r="14" spans="1:44" s="96" customFormat="1" ht="16.5" customHeight="1">
      <c r="A14" s="547"/>
      <c r="B14" s="338"/>
      <c r="C14" s="338"/>
      <c r="D14" s="338"/>
      <c r="E14" s="338"/>
      <c r="F14" s="462"/>
      <c r="G14" s="462"/>
      <c r="H14" s="462"/>
      <c r="I14" s="462"/>
      <c r="J14" s="462"/>
      <c r="K14" s="512" t="s">
        <v>97</v>
      </c>
      <c r="L14" s="512"/>
      <c r="M14" s="512"/>
      <c r="N14" s="512"/>
      <c r="O14" s="512"/>
      <c r="P14" s="512"/>
      <c r="Q14" s="513" t="str">
        <f>계약서!AH4</f>
        <v/>
      </c>
      <c r="R14" s="514"/>
      <c r="S14" s="514"/>
      <c r="T14" s="514"/>
      <c r="U14" s="514"/>
      <c r="V14" s="514"/>
      <c r="W14" s="514"/>
      <c r="X14" s="515"/>
      <c r="Y14" s="506" t="s">
        <v>98</v>
      </c>
      <c r="Z14" s="507"/>
      <c r="AA14" s="508"/>
      <c r="AB14" s="506" t="s">
        <v>99</v>
      </c>
      <c r="AC14" s="507"/>
      <c r="AD14" s="507"/>
      <c r="AE14" s="507"/>
      <c r="AF14" s="507"/>
      <c r="AG14" s="508"/>
      <c r="AH14" s="522" t="str">
        <f>계약서!E4</f>
        <v>대</v>
      </c>
      <c r="AI14" s="523"/>
      <c r="AJ14" s="523"/>
      <c r="AK14" s="523"/>
      <c r="AL14" s="523"/>
      <c r="AM14" s="523"/>
      <c r="AN14" s="523"/>
      <c r="AO14" s="523"/>
      <c r="AP14" s="523"/>
      <c r="AQ14" s="523"/>
      <c r="AR14" s="75"/>
    </row>
    <row r="15" spans="1:44" s="96" customFormat="1" ht="16.5" customHeight="1">
      <c r="A15" s="547"/>
      <c r="B15" s="338"/>
      <c r="C15" s="338"/>
      <c r="D15" s="338"/>
      <c r="E15" s="338"/>
      <c r="F15" s="462"/>
      <c r="G15" s="462"/>
      <c r="H15" s="462"/>
      <c r="I15" s="462"/>
      <c r="J15" s="462"/>
      <c r="K15" s="512"/>
      <c r="L15" s="512"/>
      <c r="M15" s="512"/>
      <c r="N15" s="512"/>
      <c r="O15" s="512"/>
      <c r="P15" s="512"/>
      <c r="Q15" s="513"/>
      <c r="R15" s="514"/>
      <c r="S15" s="514"/>
      <c r="T15" s="514"/>
      <c r="U15" s="514"/>
      <c r="V15" s="514"/>
      <c r="W15" s="514"/>
      <c r="X15" s="515"/>
      <c r="Y15" s="506"/>
      <c r="Z15" s="507"/>
      <c r="AA15" s="508"/>
      <c r="AB15" s="506" t="s">
        <v>100</v>
      </c>
      <c r="AC15" s="507"/>
      <c r="AD15" s="507"/>
      <c r="AE15" s="507"/>
      <c r="AF15" s="507"/>
      <c r="AG15" s="508"/>
      <c r="AH15" s="509" t="str">
        <f>AH14</f>
        <v>대</v>
      </c>
      <c r="AI15" s="510"/>
      <c r="AJ15" s="510"/>
      <c r="AK15" s="510"/>
      <c r="AL15" s="510"/>
      <c r="AM15" s="510"/>
      <c r="AN15" s="510"/>
      <c r="AO15" s="510"/>
      <c r="AP15" s="510"/>
      <c r="AQ15" s="510"/>
      <c r="AR15" s="75"/>
    </row>
    <row r="16" spans="1:44" s="96" customFormat="1" ht="16.5" customHeight="1">
      <c r="A16" s="547"/>
      <c r="B16" s="338"/>
      <c r="C16" s="338"/>
      <c r="D16" s="338"/>
      <c r="E16" s="338"/>
      <c r="F16" s="462" t="s">
        <v>101</v>
      </c>
      <c r="G16" s="462"/>
      <c r="H16" s="462"/>
      <c r="I16" s="462"/>
      <c r="J16" s="462"/>
      <c r="K16" s="512" t="s">
        <v>102</v>
      </c>
      <c r="L16" s="512"/>
      <c r="M16" s="512"/>
      <c r="N16" s="512"/>
      <c r="O16" s="512"/>
      <c r="P16" s="512"/>
      <c r="Q16" s="513">
        <f>계약서!AH5</f>
        <v>0</v>
      </c>
      <c r="R16" s="514"/>
      <c r="S16" s="514"/>
      <c r="T16" s="514"/>
      <c r="U16" s="514"/>
      <c r="V16" s="514"/>
      <c r="W16" s="514"/>
      <c r="X16" s="514"/>
      <c r="Y16" s="514"/>
      <c r="Z16" s="514"/>
      <c r="AA16" s="515"/>
      <c r="AB16" s="516" t="s">
        <v>103</v>
      </c>
      <c r="AC16" s="517"/>
      <c r="AD16" s="517"/>
      <c r="AE16" s="517"/>
      <c r="AF16" s="517"/>
      <c r="AG16" s="518"/>
      <c r="AH16" s="519" t="e">
        <f>계약서!AH4*(계약서!Y4/계약서!Q4)</f>
        <v>#VALUE!</v>
      </c>
      <c r="AI16" s="520"/>
      <c r="AJ16" s="520"/>
      <c r="AK16" s="520"/>
      <c r="AL16" s="520"/>
      <c r="AM16" s="520"/>
      <c r="AN16" s="520"/>
      <c r="AO16" s="520"/>
      <c r="AP16" s="520"/>
      <c r="AQ16" s="520"/>
      <c r="AR16" s="75"/>
    </row>
    <row r="17" spans="1:44" s="96" customFormat="1" ht="16.5" customHeight="1">
      <c r="A17" s="547"/>
      <c r="B17" s="338"/>
      <c r="C17" s="338"/>
      <c r="D17" s="338"/>
      <c r="E17" s="338"/>
      <c r="F17" s="462"/>
      <c r="G17" s="462"/>
      <c r="H17" s="462"/>
      <c r="I17" s="462"/>
      <c r="J17" s="462"/>
      <c r="K17" s="461" t="s">
        <v>850</v>
      </c>
      <c r="L17" s="461"/>
      <c r="M17" s="461"/>
      <c r="N17" s="461"/>
      <c r="O17" s="461"/>
      <c r="P17" s="461"/>
      <c r="Q17" s="521"/>
      <c r="R17" s="521"/>
      <c r="S17" s="521"/>
      <c r="T17" s="521"/>
      <c r="U17" s="521"/>
      <c r="V17" s="521"/>
      <c r="W17" s="521"/>
      <c r="X17" s="521"/>
      <c r="Y17" s="506" t="s">
        <v>104</v>
      </c>
      <c r="Z17" s="507"/>
      <c r="AA17" s="508"/>
      <c r="AB17" s="506" t="s">
        <v>105</v>
      </c>
      <c r="AC17" s="507"/>
      <c r="AD17" s="507"/>
      <c r="AE17" s="507"/>
      <c r="AF17" s="507"/>
      <c r="AG17" s="508"/>
      <c r="AH17" s="522" t="str">
        <f>계약서!Q5</f>
        <v>아파트</v>
      </c>
      <c r="AI17" s="523"/>
      <c r="AJ17" s="523"/>
      <c r="AK17" s="523"/>
      <c r="AL17" s="523"/>
      <c r="AM17" s="523"/>
      <c r="AN17" s="523"/>
      <c r="AO17" s="523"/>
      <c r="AP17" s="523"/>
      <c r="AQ17" s="523"/>
      <c r="AR17" s="75"/>
    </row>
    <row r="18" spans="1:44" s="96" customFormat="1" ht="16.5" customHeight="1">
      <c r="A18" s="547"/>
      <c r="B18" s="338"/>
      <c r="C18" s="338"/>
      <c r="D18" s="338"/>
      <c r="E18" s="338"/>
      <c r="F18" s="462"/>
      <c r="G18" s="462"/>
      <c r="H18" s="462"/>
      <c r="I18" s="462"/>
      <c r="J18" s="462"/>
      <c r="K18" s="461"/>
      <c r="L18" s="461"/>
      <c r="M18" s="461"/>
      <c r="N18" s="461"/>
      <c r="O18" s="461"/>
      <c r="P18" s="461"/>
      <c r="Q18" s="521"/>
      <c r="R18" s="521"/>
      <c r="S18" s="521"/>
      <c r="T18" s="521"/>
      <c r="U18" s="521"/>
      <c r="V18" s="521"/>
      <c r="W18" s="521"/>
      <c r="X18" s="521"/>
      <c r="Y18" s="506"/>
      <c r="Z18" s="507"/>
      <c r="AA18" s="508"/>
      <c r="AB18" s="506" t="s">
        <v>106</v>
      </c>
      <c r="AC18" s="507"/>
      <c r="AD18" s="507"/>
      <c r="AE18" s="507"/>
      <c r="AF18" s="507"/>
      <c r="AG18" s="508"/>
      <c r="AH18" s="509" t="str">
        <f>AH17</f>
        <v>아파트</v>
      </c>
      <c r="AI18" s="510"/>
      <c r="AJ18" s="510"/>
      <c r="AK18" s="510"/>
      <c r="AL18" s="510"/>
      <c r="AM18" s="510"/>
      <c r="AN18" s="510"/>
      <c r="AO18" s="510"/>
      <c r="AP18" s="510"/>
      <c r="AQ18" s="510"/>
      <c r="AR18" s="75"/>
    </row>
    <row r="19" spans="1:44" s="96" customFormat="1" ht="16.5" customHeight="1">
      <c r="A19" s="547"/>
      <c r="B19" s="338"/>
      <c r="C19" s="338"/>
      <c r="D19" s="338"/>
      <c r="E19" s="338"/>
      <c r="F19" s="462"/>
      <c r="G19" s="462"/>
      <c r="H19" s="462"/>
      <c r="I19" s="462"/>
      <c r="J19" s="462"/>
      <c r="K19" s="462" t="s">
        <v>107</v>
      </c>
      <c r="L19" s="462"/>
      <c r="M19" s="462"/>
      <c r="N19" s="462"/>
      <c r="O19" s="462"/>
      <c r="P19" s="462"/>
      <c r="Q19" s="372" t="str">
        <f>계약서!E5</f>
        <v>철근콘크리트구조</v>
      </c>
      <c r="R19" s="310"/>
      <c r="S19" s="310"/>
      <c r="T19" s="310"/>
      <c r="U19" s="310"/>
      <c r="V19" s="310"/>
      <c r="W19" s="310"/>
      <c r="X19" s="310"/>
      <c r="Y19" s="506" t="s">
        <v>108</v>
      </c>
      <c r="Z19" s="507"/>
      <c r="AA19" s="508"/>
      <c r="AB19" s="549"/>
      <c r="AC19" s="550"/>
      <c r="AD19" s="550"/>
      <c r="AE19" s="112"/>
      <c r="AF19" s="507" t="s">
        <v>109</v>
      </c>
      <c r="AG19" s="507"/>
      <c r="AH19" s="441"/>
      <c r="AI19" s="441"/>
      <c r="AJ19" s="441"/>
      <c r="AK19" s="441"/>
      <c r="AL19" s="441"/>
      <c r="AM19" s="441"/>
      <c r="AN19" s="441"/>
      <c r="AO19" s="441"/>
      <c r="AP19" s="441"/>
      <c r="AQ19" s="113" t="s">
        <v>110</v>
      </c>
      <c r="AR19" s="75"/>
    </row>
    <row r="20" spans="1:44" s="96" customFormat="1" ht="16.5" customHeight="1">
      <c r="A20" s="547"/>
      <c r="B20" s="338"/>
      <c r="C20" s="338"/>
      <c r="D20" s="338"/>
      <c r="E20" s="338"/>
      <c r="F20" s="462"/>
      <c r="G20" s="462"/>
      <c r="H20" s="462"/>
      <c r="I20" s="462"/>
      <c r="J20" s="462"/>
      <c r="K20" s="462" t="s">
        <v>111</v>
      </c>
      <c r="L20" s="462"/>
      <c r="M20" s="462"/>
      <c r="N20" s="462"/>
      <c r="O20" s="462"/>
      <c r="P20" s="462"/>
      <c r="Q20" s="551"/>
      <c r="R20" s="551"/>
      <c r="S20" s="551"/>
      <c r="T20" s="551"/>
      <c r="U20" s="551"/>
      <c r="V20" s="551"/>
      <c r="W20" s="551"/>
      <c r="X20" s="551"/>
      <c r="Y20" s="506" t="s">
        <v>112</v>
      </c>
      <c r="Z20" s="507"/>
      <c r="AA20" s="508"/>
      <c r="AB20" s="552"/>
      <c r="AC20" s="553"/>
      <c r="AD20" s="553"/>
      <c r="AE20" s="553"/>
      <c r="AF20" s="553"/>
      <c r="AG20" s="553"/>
      <c r="AH20" s="553"/>
      <c r="AI20" s="553"/>
      <c r="AJ20" s="553"/>
      <c r="AK20" s="553"/>
      <c r="AL20" s="553"/>
      <c r="AM20" s="553"/>
      <c r="AN20" s="553"/>
      <c r="AO20" s="553"/>
      <c r="AP20" s="553"/>
      <c r="AQ20" s="553"/>
      <c r="AR20" s="75"/>
    </row>
    <row r="21" spans="1:44" s="96" customFormat="1" ht="24" customHeight="1">
      <c r="A21" s="504"/>
      <c r="B21" s="353"/>
      <c r="C21" s="353"/>
      <c r="D21" s="353"/>
      <c r="E21" s="353"/>
      <c r="F21" s="511"/>
      <c r="G21" s="511"/>
      <c r="H21" s="511"/>
      <c r="I21" s="511"/>
      <c r="J21" s="511"/>
      <c r="K21" s="554" t="s">
        <v>113</v>
      </c>
      <c r="L21" s="555"/>
      <c r="M21" s="555"/>
      <c r="N21" s="555"/>
      <c r="O21" s="555"/>
      <c r="P21" s="555"/>
      <c r="Q21" s="114" t="s">
        <v>114</v>
      </c>
      <c r="R21" s="140"/>
      <c r="S21" s="524" t="s">
        <v>115</v>
      </c>
      <c r="T21" s="524"/>
      <c r="U21" s="115" t="s">
        <v>114</v>
      </c>
      <c r="V21" s="140">
        <v>1</v>
      </c>
      <c r="W21" s="524" t="s">
        <v>116</v>
      </c>
      <c r="X21" s="525"/>
      <c r="Y21" s="526" t="s">
        <v>117</v>
      </c>
      <c r="Z21" s="527"/>
      <c r="AA21" s="528"/>
      <c r="AB21" s="529"/>
      <c r="AC21" s="530"/>
      <c r="AD21" s="530"/>
      <c r="AE21" s="530"/>
      <c r="AF21" s="530"/>
      <c r="AG21" s="530"/>
      <c r="AH21" s="530"/>
      <c r="AI21" s="530"/>
      <c r="AJ21" s="530"/>
      <c r="AK21" s="530"/>
      <c r="AL21" s="530"/>
      <c r="AM21" s="530"/>
      <c r="AN21" s="530"/>
      <c r="AO21" s="530"/>
      <c r="AP21" s="530"/>
      <c r="AQ21" s="530"/>
      <c r="AR21" s="75"/>
    </row>
    <row r="22" spans="1:44" s="96" customFormat="1" ht="7.5" customHeight="1">
      <c r="A22" s="739"/>
      <c r="B22" s="739"/>
      <c r="C22" s="739"/>
      <c r="D22" s="739"/>
      <c r="E22" s="739"/>
      <c r="F22" s="739"/>
      <c r="G22" s="739"/>
      <c r="H22" s="739"/>
      <c r="I22" s="739"/>
      <c r="J22" s="739"/>
      <c r="K22" s="739"/>
      <c r="L22" s="739"/>
      <c r="M22" s="739"/>
      <c r="N22" s="739"/>
      <c r="O22" s="739"/>
      <c r="P22" s="739"/>
      <c r="Q22" s="739"/>
      <c r="R22" s="739"/>
      <c r="S22" s="739"/>
      <c r="T22" s="739"/>
      <c r="U22" s="739"/>
      <c r="V22" s="739"/>
      <c r="W22" s="739"/>
      <c r="X22" s="739"/>
      <c r="Y22" s="739"/>
      <c r="Z22" s="739"/>
      <c r="AA22" s="739"/>
      <c r="AB22" s="739"/>
      <c r="AC22" s="739"/>
      <c r="AD22" s="739"/>
      <c r="AE22" s="739"/>
      <c r="AF22" s="739"/>
      <c r="AG22" s="739"/>
      <c r="AH22" s="739"/>
      <c r="AI22" s="739"/>
      <c r="AJ22" s="739"/>
      <c r="AK22" s="739"/>
      <c r="AL22" s="739"/>
      <c r="AM22" s="739"/>
      <c r="AN22" s="739"/>
      <c r="AO22" s="739"/>
      <c r="AP22" s="739"/>
      <c r="AQ22" s="739"/>
      <c r="AR22" s="75"/>
    </row>
    <row r="23" spans="1:44" s="96" customFormat="1" ht="16.5" customHeight="1">
      <c r="A23" s="762" t="s">
        <v>118</v>
      </c>
      <c r="B23" s="762"/>
      <c r="C23" s="762"/>
      <c r="D23" s="762"/>
      <c r="E23" s="763"/>
      <c r="F23" s="572" t="s">
        <v>119</v>
      </c>
      <c r="G23" s="548"/>
      <c r="H23" s="548"/>
      <c r="I23" s="548"/>
      <c r="J23" s="548"/>
      <c r="K23" s="575" t="s">
        <v>120</v>
      </c>
      <c r="L23" s="576"/>
      <c r="M23" s="576"/>
      <c r="N23" s="576"/>
      <c r="O23" s="576"/>
      <c r="P23" s="576"/>
      <c r="Q23" s="576"/>
      <c r="R23" s="576"/>
      <c r="S23" s="576"/>
      <c r="T23" s="576"/>
      <c r="U23" s="576"/>
      <c r="V23" s="576"/>
      <c r="W23" s="576"/>
      <c r="X23" s="576"/>
      <c r="Y23" s="576"/>
      <c r="Z23" s="576"/>
      <c r="AA23" s="577"/>
      <c r="AB23" s="575" t="s">
        <v>121</v>
      </c>
      <c r="AC23" s="576"/>
      <c r="AD23" s="576"/>
      <c r="AE23" s="576"/>
      <c r="AF23" s="576"/>
      <c r="AG23" s="576"/>
      <c r="AH23" s="576"/>
      <c r="AI23" s="576"/>
      <c r="AJ23" s="576"/>
      <c r="AK23" s="576"/>
      <c r="AL23" s="576"/>
      <c r="AM23" s="576"/>
      <c r="AN23" s="576"/>
      <c r="AO23" s="576"/>
      <c r="AP23" s="576"/>
      <c r="AQ23" s="576"/>
      <c r="AR23" s="75"/>
    </row>
    <row r="24" spans="1:44" s="96" customFormat="1" ht="36" customHeight="1">
      <c r="A24" s="764"/>
      <c r="B24" s="764"/>
      <c r="C24" s="764"/>
      <c r="D24" s="764"/>
      <c r="E24" s="765"/>
      <c r="F24" s="573"/>
      <c r="G24" s="574"/>
      <c r="H24" s="574"/>
      <c r="I24" s="574"/>
      <c r="J24" s="574"/>
      <c r="K24" s="578" t="s">
        <v>122</v>
      </c>
      <c r="L24" s="579"/>
      <c r="M24" s="580"/>
      <c r="N24" s="584" t="str">
        <f>IF(계약서!A28="공동명의인",CONCATENATE("공유자"," ",계약서!AE27," ",계약서!K27," ",계약서!K26," / ","공유자"," ",계약서!AE29," ",계약서!K29," ",계약서!K28),
CONCATENATE("소유자"," ",계약서!AE27," ",계약서!K27," ",계약서!K26))</f>
        <v xml:space="preserve">소유자   </v>
      </c>
      <c r="O24" s="585"/>
      <c r="P24" s="585"/>
      <c r="Q24" s="585"/>
      <c r="R24" s="585"/>
      <c r="S24" s="585"/>
      <c r="T24" s="585"/>
      <c r="U24" s="585"/>
      <c r="V24" s="585"/>
      <c r="W24" s="585"/>
      <c r="X24" s="585"/>
      <c r="Y24" s="585"/>
      <c r="Z24" s="585"/>
      <c r="AA24" s="586"/>
      <c r="AB24" s="587" t="s">
        <v>122</v>
      </c>
      <c r="AC24" s="587"/>
      <c r="AD24" s="587"/>
      <c r="AE24" s="588" t="s">
        <v>870</v>
      </c>
      <c r="AF24" s="588"/>
      <c r="AG24" s="588"/>
      <c r="AH24" s="588"/>
      <c r="AI24" s="588"/>
      <c r="AJ24" s="588"/>
      <c r="AK24" s="588"/>
      <c r="AL24" s="588"/>
      <c r="AM24" s="588"/>
      <c r="AN24" s="588"/>
      <c r="AO24" s="588"/>
      <c r="AP24" s="588"/>
      <c r="AQ24" s="589"/>
      <c r="AR24" s="75"/>
    </row>
    <row r="25" spans="1:44" s="96" customFormat="1" ht="22.5" customHeight="1">
      <c r="A25" s="764"/>
      <c r="B25" s="764"/>
      <c r="C25" s="764"/>
      <c r="D25" s="764"/>
      <c r="E25" s="765"/>
      <c r="F25" s="462"/>
      <c r="G25" s="462"/>
      <c r="H25" s="462"/>
      <c r="I25" s="462"/>
      <c r="J25" s="462"/>
      <c r="K25" s="581"/>
      <c r="L25" s="582"/>
      <c r="M25" s="583"/>
      <c r="N25" s="592" t="s">
        <v>896</v>
      </c>
      <c r="O25" s="593"/>
      <c r="P25" s="593"/>
      <c r="Q25" s="593"/>
      <c r="R25" s="593"/>
      <c r="S25" s="593"/>
      <c r="T25" s="593"/>
      <c r="U25" s="593"/>
      <c r="V25" s="593"/>
      <c r="W25" s="593"/>
      <c r="X25" s="593"/>
      <c r="Y25" s="593"/>
      <c r="Z25" s="593"/>
      <c r="AA25" s="594"/>
      <c r="AB25" s="574"/>
      <c r="AC25" s="574"/>
      <c r="AD25" s="574"/>
      <c r="AE25" s="590"/>
      <c r="AF25" s="590"/>
      <c r="AG25" s="590"/>
      <c r="AH25" s="590"/>
      <c r="AI25" s="590"/>
      <c r="AJ25" s="590"/>
      <c r="AK25" s="590"/>
      <c r="AL25" s="590"/>
      <c r="AM25" s="590"/>
      <c r="AN25" s="590"/>
      <c r="AO25" s="590"/>
      <c r="AP25" s="590"/>
      <c r="AQ25" s="591"/>
      <c r="AR25" s="75"/>
    </row>
    <row r="26" spans="1:44" s="96" customFormat="1" ht="35.25" customHeight="1">
      <c r="A26" s="764"/>
      <c r="B26" s="764"/>
      <c r="C26" s="764"/>
      <c r="D26" s="764"/>
      <c r="E26" s="765"/>
      <c r="F26" s="462"/>
      <c r="G26" s="462"/>
      <c r="H26" s="462"/>
      <c r="I26" s="462"/>
      <c r="J26" s="462"/>
      <c r="K26" s="578" t="s">
        <v>123</v>
      </c>
      <c r="L26" s="579"/>
      <c r="M26" s="580"/>
      <c r="N26" s="595" t="str">
        <f>N24</f>
        <v xml:space="preserve">소유자   </v>
      </c>
      <c r="O26" s="596"/>
      <c r="P26" s="596"/>
      <c r="Q26" s="596"/>
      <c r="R26" s="596"/>
      <c r="S26" s="596"/>
      <c r="T26" s="596"/>
      <c r="U26" s="596"/>
      <c r="V26" s="596"/>
      <c r="W26" s="596"/>
      <c r="X26" s="596"/>
      <c r="Y26" s="596"/>
      <c r="Z26" s="596"/>
      <c r="AA26" s="597"/>
      <c r="AB26" s="587" t="s">
        <v>950</v>
      </c>
      <c r="AC26" s="587"/>
      <c r="AD26" s="587"/>
      <c r="AE26" s="588" t="s">
        <v>870</v>
      </c>
      <c r="AF26" s="588"/>
      <c r="AG26" s="588"/>
      <c r="AH26" s="588"/>
      <c r="AI26" s="588"/>
      <c r="AJ26" s="588"/>
      <c r="AK26" s="588"/>
      <c r="AL26" s="588"/>
      <c r="AM26" s="588"/>
      <c r="AN26" s="588"/>
      <c r="AO26" s="588"/>
      <c r="AP26" s="588"/>
      <c r="AQ26" s="589"/>
      <c r="AR26" s="75"/>
    </row>
    <row r="27" spans="1:44" s="96" customFormat="1" ht="24" customHeight="1">
      <c r="A27" s="764"/>
      <c r="B27" s="764"/>
      <c r="C27" s="764"/>
      <c r="D27" s="764"/>
      <c r="E27" s="765"/>
      <c r="F27" s="462"/>
      <c r="G27" s="462"/>
      <c r="H27" s="462"/>
      <c r="I27" s="462"/>
      <c r="J27" s="462"/>
      <c r="K27" s="581"/>
      <c r="L27" s="582"/>
      <c r="M27" s="583"/>
      <c r="N27" s="592" t="s">
        <v>891</v>
      </c>
      <c r="O27" s="593"/>
      <c r="P27" s="593"/>
      <c r="Q27" s="593"/>
      <c r="R27" s="593"/>
      <c r="S27" s="593"/>
      <c r="T27" s="593"/>
      <c r="U27" s="593"/>
      <c r="V27" s="593"/>
      <c r="W27" s="593"/>
      <c r="X27" s="593"/>
      <c r="Y27" s="593"/>
      <c r="Z27" s="593"/>
      <c r="AA27" s="594"/>
      <c r="AB27" s="574"/>
      <c r="AC27" s="574"/>
      <c r="AD27" s="574"/>
      <c r="AE27" s="590"/>
      <c r="AF27" s="590"/>
      <c r="AG27" s="590"/>
      <c r="AH27" s="590"/>
      <c r="AI27" s="590"/>
      <c r="AJ27" s="590"/>
      <c r="AK27" s="590"/>
      <c r="AL27" s="590"/>
      <c r="AM27" s="590"/>
      <c r="AN27" s="590"/>
      <c r="AO27" s="590"/>
      <c r="AP27" s="590"/>
      <c r="AQ27" s="591"/>
      <c r="AR27" s="75"/>
    </row>
    <row r="28" spans="1:44" s="96" customFormat="1" ht="15" customHeight="1">
      <c r="A28" s="764"/>
      <c r="B28" s="764"/>
      <c r="C28" s="764"/>
      <c r="D28" s="764"/>
      <c r="E28" s="765"/>
      <c r="F28" s="556" t="s">
        <v>914</v>
      </c>
      <c r="G28" s="557"/>
      <c r="H28" s="557"/>
      <c r="I28" s="557"/>
      <c r="J28" s="557"/>
      <c r="K28" s="562" t="s">
        <v>915</v>
      </c>
      <c r="L28" s="563"/>
      <c r="M28" s="563"/>
      <c r="N28" s="203" t="s">
        <v>916</v>
      </c>
      <c r="O28" s="204"/>
      <c r="P28" s="464" t="s">
        <v>917</v>
      </c>
      <c r="Q28" s="464"/>
      <c r="R28" s="464"/>
      <c r="S28" s="464"/>
      <c r="T28" s="464"/>
      <c r="U28" s="464"/>
      <c r="V28" s="464"/>
      <c r="W28" s="464"/>
      <c r="X28" s="205" t="s">
        <v>916</v>
      </c>
      <c r="Y28" s="204"/>
      <c r="Z28" s="464" t="s">
        <v>918</v>
      </c>
      <c r="AA28" s="464"/>
      <c r="AB28" s="464"/>
      <c r="AC28" s="464"/>
      <c r="AD28" s="464"/>
      <c r="AE28" s="464"/>
      <c r="AF28" s="464"/>
      <c r="AG28" s="464"/>
      <c r="AH28" s="464"/>
      <c r="AI28" s="464"/>
      <c r="AJ28" s="464"/>
      <c r="AK28" s="464"/>
      <c r="AL28" s="464"/>
      <c r="AM28" s="464"/>
      <c r="AN28" s="464"/>
      <c r="AO28" s="464"/>
      <c r="AP28" s="464"/>
      <c r="AQ28" s="206"/>
      <c r="AR28" s="75"/>
    </row>
    <row r="29" spans="1:44" s="96" customFormat="1" ht="15" customHeight="1">
      <c r="A29" s="764"/>
      <c r="B29" s="764"/>
      <c r="C29" s="764"/>
      <c r="D29" s="764"/>
      <c r="E29" s="765"/>
      <c r="F29" s="558"/>
      <c r="G29" s="559"/>
      <c r="H29" s="559"/>
      <c r="I29" s="559"/>
      <c r="J29" s="559"/>
      <c r="K29" s="564"/>
      <c r="L29" s="565"/>
      <c r="M29" s="565"/>
      <c r="N29" s="207" t="s">
        <v>916</v>
      </c>
      <c r="O29" s="208" t="s">
        <v>72</v>
      </c>
      <c r="P29" s="465" t="s">
        <v>919</v>
      </c>
      <c r="Q29" s="465"/>
      <c r="R29" s="465"/>
      <c r="S29" s="465"/>
      <c r="T29" s="465"/>
      <c r="U29" s="465"/>
      <c r="V29" s="209" t="s">
        <v>67</v>
      </c>
      <c r="W29" s="466"/>
      <c r="X29" s="466"/>
      <c r="Y29" s="466"/>
      <c r="Z29" s="466"/>
      <c r="AA29" s="466"/>
      <c r="AB29" s="466"/>
      <c r="AC29" s="466"/>
      <c r="AD29" s="466"/>
      <c r="AE29" s="466"/>
      <c r="AF29" s="466"/>
      <c r="AG29" s="466"/>
      <c r="AH29" s="466"/>
      <c r="AI29" s="466"/>
      <c r="AJ29" s="466"/>
      <c r="AK29" s="466"/>
      <c r="AL29" s="466"/>
      <c r="AM29" s="466"/>
      <c r="AN29" s="466"/>
      <c r="AO29" s="466"/>
      <c r="AP29" s="466"/>
      <c r="AQ29" s="210" t="s">
        <v>920</v>
      </c>
      <c r="AR29" s="75"/>
    </row>
    <row r="30" spans="1:44" s="96" customFormat="1" ht="15" customHeight="1">
      <c r="A30" s="764"/>
      <c r="B30" s="764"/>
      <c r="C30" s="764"/>
      <c r="D30" s="764"/>
      <c r="E30" s="765"/>
      <c r="F30" s="558"/>
      <c r="G30" s="559"/>
      <c r="H30" s="559"/>
      <c r="I30" s="559"/>
      <c r="J30" s="559"/>
      <c r="K30" s="566"/>
      <c r="L30" s="567"/>
      <c r="M30" s="567"/>
      <c r="N30" s="467" t="s">
        <v>921</v>
      </c>
      <c r="O30" s="468"/>
      <c r="P30" s="468"/>
      <c r="Q30" s="468"/>
      <c r="R30" s="469"/>
      <c r="S30" s="470"/>
      <c r="T30" s="470"/>
      <c r="U30" s="470"/>
      <c r="V30" s="470"/>
      <c r="W30" s="470"/>
      <c r="X30" s="470"/>
      <c r="Y30" s="470"/>
      <c r="Z30" s="470"/>
      <c r="AA30" s="470"/>
      <c r="AB30" s="467" t="s">
        <v>922</v>
      </c>
      <c r="AC30" s="468"/>
      <c r="AD30" s="468"/>
      <c r="AE30" s="469"/>
      <c r="AF30" s="470"/>
      <c r="AG30" s="470"/>
      <c r="AH30" s="470"/>
      <c r="AI30" s="470"/>
      <c r="AJ30" s="470"/>
      <c r="AK30" s="470"/>
      <c r="AL30" s="470"/>
      <c r="AM30" s="470"/>
      <c r="AN30" s="470"/>
      <c r="AO30" s="470"/>
      <c r="AP30" s="470"/>
      <c r="AQ30" s="470"/>
      <c r="AR30" s="75"/>
    </row>
    <row r="31" spans="1:44" s="96" customFormat="1" ht="15" customHeight="1">
      <c r="A31" s="764"/>
      <c r="B31" s="764"/>
      <c r="C31" s="764"/>
      <c r="D31" s="764"/>
      <c r="E31" s="765"/>
      <c r="F31" s="560"/>
      <c r="G31" s="561"/>
      <c r="H31" s="561"/>
      <c r="I31" s="561"/>
      <c r="J31" s="561"/>
      <c r="K31" s="471" t="s">
        <v>923</v>
      </c>
      <c r="L31" s="472"/>
      <c r="M31" s="473"/>
      <c r="N31" s="211" t="s">
        <v>916</v>
      </c>
      <c r="O31" s="212" t="s">
        <v>72</v>
      </c>
      <c r="P31" s="474" t="s">
        <v>924</v>
      </c>
      <c r="Q31" s="474"/>
      <c r="R31" s="474"/>
      <c r="S31" s="474"/>
      <c r="T31" s="474"/>
      <c r="U31" s="474"/>
      <c r="V31" s="475"/>
      <c r="W31" s="475"/>
      <c r="X31" s="475"/>
      <c r="Y31" s="475"/>
      <c r="Z31" s="475"/>
      <c r="AA31" s="475"/>
      <c r="AB31" s="475"/>
      <c r="AC31" s="475"/>
      <c r="AD31" s="475"/>
      <c r="AE31" s="475"/>
      <c r="AF31" s="475"/>
      <c r="AG31" s="475"/>
      <c r="AH31" s="475"/>
      <c r="AI31" s="475"/>
      <c r="AJ31" s="475"/>
      <c r="AK31" s="475"/>
      <c r="AL31" s="475"/>
      <c r="AM31" s="475"/>
      <c r="AN31" s="475"/>
      <c r="AO31" s="475"/>
      <c r="AP31" s="475"/>
      <c r="AQ31" s="475"/>
      <c r="AR31" s="75"/>
    </row>
    <row r="32" spans="1:44" s="96" customFormat="1" ht="15" customHeight="1">
      <c r="A32" s="764"/>
      <c r="B32" s="764"/>
      <c r="C32" s="764"/>
      <c r="D32" s="764"/>
      <c r="E32" s="765"/>
      <c r="F32" s="442" t="s">
        <v>952</v>
      </c>
      <c r="G32" s="443"/>
      <c r="H32" s="443"/>
      <c r="I32" s="443"/>
      <c r="J32" s="443"/>
      <c r="K32" s="443"/>
      <c r="L32" s="443"/>
      <c r="M32" s="444"/>
      <c r="N32" s="121" t="s">
        <v>953</v>
      </c>
      <c r="O32" s="141"/>
      <c r="P32" s="445" t="s">
        <v>954</v>
      </c>
      <c r="Q32" s="445"/>
      <c r="R32" s="445"/>
      <c r="S32" s="445"/>
      <c r="T32" s="445"/>
      <c r="U32" s="445"/>
      <c r="V32" s="445"/>
      <c r="W32" s="445"/>
      <c r="X32" s="121"/>
      <c r="Y32" s="141"/>
      <c r="Z32" s="121" t="s">
        <v>955</v>
      </c>
      <c r="AA32" s="141"/>
      <c r="AB32" s="445" t="s">
        <v>956</v>
      </c>
      <c r="AC32" s="445"/>
      <c r="AD32" s="445"/>
      <c r="AE32" s="445"/>
      <c r="AF32" s="445"/>
      <c r="AG32" s="121" t="s">
        <v>955</v>
      </c>
      <c r="AH32" s="141"/>
      <c r="AI32" s="445" t="s">
        <v>957</v>
      </c>
      <c r="AJ32" s="445"/>
      <c r="AK32" s="445"/>
      <c r="AL32" s="445"/>
      <c r="AM32" s="445"/>
      <c r="AN32" s="229"/>
      <c r="AO32" s="229"/>
      <c r="AP32" s="229"/>
      <c r="AQ32" s="230"/>
      <c r="AR32" s="75"/>
    </row>
    <row r="33" spans="1:44" s="96" customFormat="1" ht="23.25" customHeight="1">
      <c r="A33" s="766"/>
      <c r="B33" s="766"/>
      <c r="C33" s="766"/>
      <c r="D33" s="766"/>
      <c r="E33" s="767"/>
      <c r="F33" s="598" t="s">
        <v>958</v>
      </c>
      <c r="G33" s="599"/>
      <c r="H33" s="599"/>
      <c r="I33" s="599"/>
      <c r="J33" s="599"/>
      <c r="K33" s="599"/>
      <c r="L33" s="599"/>
      <c r="M33" s="600"/>
      <c r="N33" s="126" t="s">
        <v>955</v>
      </c>
      <c r="O33" s="140"/>
      <c r="P33" s="401" t="s">
        <v>959</v>
      </c>
      <c r="Q33" s="401"/>
      <c r="R33" s="401"/>
      <c r="S33" s="401"/>
      <c r="T33" s="401"/>
      <c r="U33" s="401"/>
      <c r="V33" s="401"/>
      <c r="W33" s="401"/>
      <c r="X33" s="401"/>
      <c r="Y33" s="401"/>
      <c r="Z33" s="126" t="s">
        <v>955</v>
      </c>
      <c r="AA33" s="140"/>
      <c r="AB33" s="401" t="s">
        <v>960</v>
      </c>
      <c r="AC33" s="401"/>
      <c r="AD33" s="401"/>
      <c r="AE33" s="401"/>
      <c r="AF33" s="401"/>
      <c r="AG33" s="126" t="s">
        <v>955</v>
      </c>
      <c r="AH33" s="140"/>
      <c r="AI33" s="401" t="s">
        <v>961</v>
      </c>
      <c r="AJ33" s="401"/>
      <c r="AK33" s="401"/>
      <c r="AL33" s="401"/>
      <c r="AM33" s="401"/>
      <c r="AN33" s="231"/>
      <c r="AO33" s="232"/>
      <c r="AP33" s="232"/>
      <c r="AQ33" s="233"/>
      <c r="AR33" s="75"/>
    </row>
    <row r="34" spans="1:44" s="96" customFormat="1" ht="7.5" customHeight="1">
      <c r="A34" s="739"/>
      <c r="B34" s="739"/>
      <c r="C34" s="739"/>
      <c r="D34" s="739"/>
      <c r="E34" s="739"/>
      <c r="F34" s="739"/>
      <c r="G34" s="739"/>
      <c r="H34" s="739"/>
      <c r="I34" s="739"/>
      <c r="J34" s="739"/>
      <c r="K34" s="739"/>
      <c r="L34" s="739"/>
      <c r="M34" s="739"/>
      <c r="N34" s="739"/>
      <c r="O34" s="739"/>
      <c r="P34" s="739"/>
      <c r="Q34" s="739"/>
      <c r="R34" s="739"/>
      <c r="S34" s="739"/>
      <c r="T34" s="739"/>
      <c r="U34" s="739"/>
      <c r="V34" s="739"/>
      <c r="W34" s="739"/>
      <c r="X34" s="739"/>
      <c r="Y34" s="739"/>
      <c r="Z34" s="739"/>
      <c r="AA34" s="739"/>
      <c r="AB34" s="739"/>
      <c r="AC34" s="739"/>
      <c r="AD34" s="739"/>
      <c r="AE34" s="739"/>
      <c r="AF34" s="739"/>
      <c r="AG34" s="739"/>
      <c r="AH34" s="739"/>
      <c r="AI34" s="739"/>
      <c r="AJ34" s="739"/>
      <c r="AK34" s="739"/>
      <c r="AL34" s="739"/>
      <c r="AM34" s="739"/>
      <c r="AN34" s="739"/>
      <c r="AO34" s="739"/>
      <c r="AP34" s="739"/>
      <c r="AQ34" s="739"/>
      <c r="AR34" s="75"/>
    </row>
    <row r="35" spans="1:44" s="96" customFormat="1" ht="16.5" customHeight="1">
      <c r="A35" s="545" t="s">
        <v>124</v>
      </c>
      <c r="B35" s="546"/>
      <c r="C35" s="546"/>
      <c r="D35" s="546"/>
      <c r="E35" s="546"/>
      <c r="F35" s="548" t="s">
        <v>125</v>
      </c>
      <c r="G35" s="548"/>
      <c r="H35" s="548"/>
      <c r="I35" s="548"/>
      <c r="J35" s="548"/>
      <c r="K35" s="548" t="s">
        <v>126</v>
      </c>
      <c r="L35" s="548"/>
      <c r="M35" s="548"/>
      <c r="N35" s="548"/>
      <c r="O35" s="548"/>
      <c r="P35" s="568"/>
      <c r="Q35" s="569"/>
      <c r="R35" s="569"/>
      <c r="S35" s="569"/>
      <c r="T35" s="569"/>
      <c r="U35" s="569"/>
      <c r="V35" s="569"/>
      <c r="W35" s="570" t="s">
        <v>889</v>
      </c>
      <c r="X35" s="570"/>
      <c r="Y35" s="570"/>
      <c r="Z35" s="570"/>
      <c r="AA35" s="570"/>
      <c r="AB35" s="570"/>
      <c r="AC35" s="570"/>
      <c r="AD35" s="570"/>
      <c r="AE35" s="571"/>
      <c r="AF35" s="548" t="s">
        <v>127</v>
      </c>
      <c r="AG35" s="548"/>
      <c r="AH35" s="548"/>
      <c r="AI35" s="548"/>
      <c r="AJ35" s="548"/>
      <c r="AK35" s="548" t="s">
        <v>128</v>
      </c>
      <c r="AL35" s="548"/>
      <c r="AM35" s="548"/>
      <c r="AN35" s="548"/>
      <c r="AO35" s="548"/>
      <c r="AP35" s="575"/>
      <c r="AQ35" s="575"/>
      <c r="AR35" s="75"/>
    </row>
    <row r="36" spans="1:44" s="96" customFormat="1" ht="16.5" customHeight="1">
      <c r="A36" s="547"/>
      <c r="B36" s="338"/>
      <c r="C36" s="338"/>
      <c r="D36" s="338"/>
      <c r="E36" s="338"/>
      <c r="F36" s="462"/>
      <c r="G36" s="462"/>
      <c r="H36" s="462"/>
      <c r="I36" s="462"/>
      <c r="J36" s="462"/>
      <c r="K36" s="462" t="s">
        <v>129</v>
      </c>
      <c r="L36" s="462"/>
      <c r="M36" s="462"/>
      <c r="N36" s="462"/>
      <c r="O36" s="462"/>
      <c r="P36" s="605"/>
      <c r="Q36" s="606"/>
      <c r="R36" s="606"/>
      <c r="S36" s="606"/>
      <c r="T36" s="606"/>
      <c r="U36" s="606"/>
      <c r="V36" s="606"/>
      <c r="W36" s="601" t="s">
        <v>764</v>
      </c>
      <c r="X36" s="601"/>
      <c r="Y36" s="601"/>
      <c r="Z36" s="601"/>
      <c r="AA36" s="601"/>
      <c r="AB36" s="601"/>
      <c r="AC36" s="601"/>
      <c r="AD36" s="601"/>
      <c r="AE36" s="602"/>
      <c r="AF36" s="607" t="str">
        <f>IFERROR(VLOOKUP(P35,DB드롬다운!Y4:AC24,3,0),"")</f>
        <v/>
      </c>
      <c r="AG36" s="608"/>
      <c r="AH36" s="608"/>
      <c r="AI36" s="608"/>
      <c r="AJ36" s="380" t="s">
        <v>130</v>
      </c>
      <c r="AK36" s="609" t="str">
        <f>IFERROR(VLOOKUP(P35,DB드롬다운!Y4:AC24,5,0),"")</f>
        <v/>
      </c>
      <c r="AL36" s="610"/>
      <c r="AM36" s="610"/>
      <c r="AN36" s="610"/>
      <c r="AO36" s="610"/>
      <c r="AP36" s="610"/>
      <c r="AQ36" s="379" t="s">
        <v>131</v>
      </c>
      <c r="AR36" s="75"/>
    </row>
    <row r="37" spans="1:44" s="96" customFormat="1" ht="16.5" customHeight="1">
      <c r="A37" s="547"/>
      <c r="B37" s="338"/>
      <c r="C37" s="338"/>
      <c r="D37" s="338"/>
      <c r="E37" s="338"/>
      <c r="F37" s="462"/>
      <c r="G37" s="462"/>
      <c r="H37" s="462"/>
      <c r="I37" s="462"/>
      <c r="J37" s="462"/>
      <c r="K37" s="462" t="s">
        <v>132</v>
      </c>
      <c r="L37" s="462"/>
      <c r="M37" s="462"/>
      <c r="N37" s="462"/>
      <c r="O37" s="462"/>
      <c r="P37" s="605"/>
      <c r="Q37" s="606"/>
      <c r="R37" s="606"/>
      <c r="S37" s="606"/>
      <c r="T37" s="606"/>
      <c r="U37" s="606"/>
      <c r="V37" s="606"/>
      <c r="W37" s="601" t="s">
        <v>765</v>
      </c>
      <c r="X37" s="601"/>
      <c r="Y37" s="601"/>
      <c r="Z37" s="601"/>
      <c r="AA37" s="601"/>
      <c r="AB37" s="601"/>
      <c r="AC37" s="601"/>
      <c r="AD37" s="601"/>
      <c r="AE37" s="602"/>
      <c r="AF37" s="607"/>
      <c r="AG37" s="608"/>
      <c r="AH37" s="608"/>
      <c r="AI37" s="608"/>
      <c r="AJ37" s="380"/>
      <c r="AK37" s="611"/>
      <c r="AL37" s="612"/>
      <c r="AM37" s="612"/>
      <c r="AN37" s="612"/>
      <c r="AO37" s="612"/>
      <c r="AP37" s="612"/>
      <c r="AQ37" s="379"/>
      <c r="AR37" s="75"/>
    </row>
    <row r="38" spans="1:44" s="96" customFormat="1" ht="27" customHeight="1">
      <c r="A38" s="547"/>
      <c r="B38" s="338"/>
      <c r="C38" s="338"/>
      <c r="D38" s="338"/>
      <c r="E38" s="338"/>
      <c r="F38" s="461" t="s">
        <v>728</v>
      </c>
      <c r="G38" s="462"/>
      <c r="H38" s="462"/>
      <c r="I38" s="462"/>
      <c r="J38" s="462"/>
      <c r="K38" s="753" t="s">
        <v>763</v>
      </c>
      <c r="L38" s="754"/>
      <c r="M38" s="754"/>
      <c r="N38" s="754"/>
      <c r="O38" s="754"/>
      <c r="P38" s="755"/>
      <c r="Q38" s="613" t="s">
        <v>729</v>
      </c>
      <c r="R38" s="614"/>
      <c r="S38" s="614"/>
      <c r="T38" s="614"/>
      <c r="U38" s="483"/>
      <c r="V38" s="193" t="s">
        <v>68</v>
      </c>
      <c r="W38" s="191"/>
      <c r="X38" s="463" t="s">
        <v>730</v>
      </c>
      <c r="Y38" s="463"/>
      <c r="Z38" s="463"/>
      <c r="AA38" s="463"/>
      <c r="AB38" s="463"/>
      <c r="AC38" s="463"/>
      <c r="AD38" s="463"/>
      <c r="AE38" s="463"/>
      <c r="AF38" s="463"/>
      <c r="AG38" s="463"/>
      <c r="AH38" s="463"/>
      <c r="AI38" s="463"/>
      <c r="AJ38" s="463"/>
      <c r="AK38" s="463"/>
      <c r="AL38" s="463"/>
      <c r="AM38" s="463"/>
      <c r="AN38" s="463"/>
      <c r="AO38" s="463"/>
      <c r="AP38" s="463"/>
      <c r="AQ38" s="463"/>
      <c r="AR38" s="75"/>
    </row>
    <row r="39" spans="1:44" s="96" customFormat="1" ht="16.5" customHeight="1">
      <c r="A39" s="547"/>
      <c r="B39" s="338"/>
      <c r="C39" s="338"/>
      <c r="D39" s="338"/>
      <c r="E39" s="338"/>
      <c r="F39" s="462"/>
      <c r="G39" s="462"/>
      <c r="H39" s="462"/>
      <c r="I39" s="462"/>
      <c r="J39" s="462"/>
      <c r="K39" s="756"/>
      <c r="L39" s="757"/>
      <c r="M39" s="757"/>
      <c r="N39" s="757"/>
      <c r="O39" s="757"/>
      <c r="P39" s="758"/>
      <c r="Q39" s="87" t="s">
        <v>731</v>
      </c>
      <c r="R39" s="88"/>
      <c r="S39" s="88"/>
      <c r="T39" s="88"/>
      <c r="U39" s="89"/>
      <c r="V39" s="193" t="s">
        <v>68</v>
      </c>
      <c r="W39" s="191"/>
      <c r="X39" s="463" t="s">
        <v>732</v>
      </c>
      <c r="Y39" s="463"/>
      <c r="Z39" s="463"/>
      <c r="AA39" s="463"/>
      <c r="AB39" s="463"/>
      <c r="AC39" s="193" t="s">
        <v>68</v>
      </c>
      <c r="AD39" s="191"/>
      <c r="AE39" s="463" t="s">
        <v>733</v>
      </c>
      <c r="AF39" s="463"/>
      <c r="AG39" s="463"/>
      <c r="AH39" s="463"/>
      <c r="AI39" s="463"/>
      <c r="AJ39" s="193" t="s">
        <v>734</v>
      </c>
      <c r="AK39" s="191"/>
      <c r="AL39" s="463" t="s">
        <v>735</v>
      </c>
      <c r="AM39" s="463"/>
      <c r="AN39" s="463"/>
      <c r="AO39" s="463"/>
      <c r="AP39" s="463"/>
      <c r="AQ39" s="463"/>
      <c r="AR39" s="75"/>
    </row>
    <row r="40" spans="1:44" s="96" customFormat="1" ht="26.25" customHeight="1">
      <c r="A40" s="504"/>
      <c r="B40" s="353"/>
      <c r="C40" s="353"/>
      <c r="D40" s="353"/>
      <c r="E40" s="353"/>
      <c r="F40" s="615" t="s">
        <v>736</v>
      </c>
      <c r="G40" s="616"/>
      <c r="H40" s="616"/>
      <c r="I40" s="616"/>
      <c r="J40" s="616"/>
      <c r="K40" s="616"/>
      <c r="L40" s="616"/>
      <c r="M40" s="617"/>
      <c r="N40" s="618" t="s">
        <v>786</v>
      </c>
      <c r="O40" s="619"/>
      <c r="P40" s="619"/>
      <c r="Q40" s="619"/>
      <c r="R40" s="619"/>
      <c r="S40" s="619"/>
      <c r="T40" s="619"/>
      <c r="U40" s="619"/>
      <c r="V40" s="619"/>
      <c r="W40" s="619"/>
      <c r="X40" s="620"/>
      <c r="Y40" s="615" t="s">
        <v>737</v>
      </c>
      <c r="Z40" s="616"/>
      <c r="AA40" s="616"/>
      <c r="AB40" s="616"/>
      <c r="AC40" s="616"/>
      <c r="AD40" s="616"/>
      <c r="AE40" s="617"/>
      <c r="AF40" s="603" t="s">
        <v>762</v>
      </c>
      <c r="AG40" s="603"/>
      <c r="AH40" s="603"/>
      <c r="AI40" s="603"/>
      <c r="AJ40" s="603"/>
      <c r="AK40" s="603"/>
      <c r="AL40" s="603"/>
      <c r="AM40" s="603"/>
      <c r="AN40" s="603"/>
      <c r="AO40" s="603"/>
      <c r="AP40" s="604"/>
      <c r="AQ40" s="604"/>
      <c r="AR40" s="75"/>
    </row>
    <row r="41" spans="1:44" s="96" customFormat="1" ht="15" customHeight="1">
      <c r="A41" s="740"/>
      <c r="B41" s="740"/>
      <c r="C41" s="740"/>
      <c r="D41" s="740"/>
      <c r="E41" s="740"/>
      <c r="F41" s="740"/>
      <c r="G41" s="740"/>
      <c r="H41" s="740"/>
      <c r="I41" s="740"/>
      <c r="J41" s="740"/>
      <c r="K41" s="740"/>
      <c r="L41" s="740"/>
      <c r="M41" s="740"/>
      <c r="N41" s="740"/>
      <c r="O41" s="740"/>
      <c r="P41" s="740"/>
      <c r="Q41" s="740"/>
      <c r="R41" s="740"/>
      <c r="S41" s="740"/>
      <c r="T41" s="740"/>
      <c r="U41" s="740"/>
      <c r="V41" s="740"/>
      <c r="W41" s="740"/>
      <c r="X41" s="740"/>
      <c r="Y41" s="740"/>
      <c r="Z41" s="740"/>
      <c r="AA41" s="740"/>
      <c r="AB41" s="740"/>
      <c r="AC41" s="740"/>
      <c r="AD41" s="740"/>
      <c r="AE41" s="740"/>
      <c r="AF41" s="740"/>
      <c r="AG41" s="740"/>
      <c r="AH41" s="740"/>
      <c r="AI41" s="740"/>
      <c r="AJ41" s="740"/>
      <c r="AK41" s="740"/>
      <c r="AL41" s="740"/>
      <c r="AM41" s="740"/>
      <c r="AN41" s="740"/>
      <c r="AO41" s="740"/>
      <c r="AP41" s="740"/>
      <c r="AQ41" s="740"/>
      <c r="AR41" s="75"/>
    </row>
    <row r="42" spans="1:44" s="96" customFormat="1" ht="7.5" customHeight="1">
      <c r="A42" s="731"/>
      <c r="B42" s="731"/>
      <c r="C42" s="731"/>
      <c r="D42" s="731"/>
      <c r="E42" s="731"/>
      <c r="F42" s="731"/>
      <c r="G42" s="731"/>
      <c r="H42" s="731"/>
      <c r="I42" s="731"/>
      <c r="J42" s="731"/>
      <c r="K42" s="731"/>
      <c r="L42" s="731"/>
      <c r="M42" s="731"/>
      <c r="N42" s="731"/>
      <c r="O42" s="731"/>
      <c r="P42" s="731"/>
      <c r="Q42" s="731"/>
      <c r="R42" s="731"/>
      <c r="S42" s="731"/>
      <c r="T42" s="731"/>
      <c r="U42" s="731"/>
      <c r="V42" s="731"/>
      <c r="W42" s="731"/>
      <c r="X42" s="731"/>
      <c r="Y42" s="731"/>
      <c r="Z42" s="731"/>
      <c r="AA42" s="731"/>
      <c r="AB42" s="731"/>
      <c r="AC42" s="731"/>
      <c r="AD42" s="731"/>
      <c r="AE42" s="731"/>
      <c r="AF42" s="731"/>
      <c r="AG42" s="731"/>
      <c r="AH42" s="731"/>
      <c r="AI42" s="731"/>
      <c r="AJ42" s="731"/>
      <c r="AK42" s="731"/>
      <c r="AL42" s="731"/>
      <c r="AM42" s="731"/>
      <c r="AN42" s="731"/>
      <c r="AO42" s="731"/>
      <c r="AP42" s="731"/>
      <c r="AQ42" s="731"/>
      <c r="AR42" s="75"/>
    </row>
    <row r="43" spans="1:44" s="96" customFormat="1">
      <c r="A43" s="643"/>
      <c r="B43" s="643"/>
      <c r="C43" s="643"/>
      <c r="D43" s="643"/>
      <c r="E43" s="643"/>
      <c r="F43" s="643"/>
      <c r="G43" s="643"/>
      <c r="H43" s="643"/>
      <c r="I43" s="643"/>
      <c r="J43" s="643"/>
      <c r="K43" s="643"/>
      <c r="L43" s="643"/>
      <c r="M43" s="643"/>
      <c r="N43" s="643"/>
      <c r="O43" s="643"/>
      <c r="P43" s="643"/>
      <c r="Q43" s="643"/>
      <c r="R43" s="643"/>
      <c r="S43" s="643"/>
      <c r="T43" s="643"/>
      <c r="U43" s="643"/>
      <c r="V43" s="643"/>
      <c r="W43" s="643"/>
      <c r="X43" s="643"/>
      <c r="Y43" s="643"/>
      <c r="Z43" s="643"/>
      <c r="AA43" s="643"/>
      <c r="AB43" s="643"/>
      <c r="AC43" s="643"/>
      <c r="AD43" s="643"/>
      <c r="AE43" s="643"/>
      <c r="AF43" s="643"/>
      <c r="AG43" s="643"/>
      <c r="AH43" s="643"/>
      <c r="AI43" s="643"/>
      <c r="AJ43" s="643"/>
      <c r="AK43" s="643"/>
      <c r="AL43" s="621" t="s">
        <v>133</v>
      </c>
      <c r="AM43" s="621"/>
      <c r="AN43" s="621"/>
      <c r="AO43" s="621"/>
      <c r="AP43" s="621"/>
      <c r="AQ43" s="621"/>
      <c r="AR43" s="75"/>
    </row>
    <row r="44" spans="1:44" s="96" customFormat="1" ht="18.75" customHeight="1">
      <c r="A44" s="622" t="s">
        <v>134</v>
      </c>
      <c r="B44" s="623"/>
      <c r="C44" s="623"/>
      <c r="D44" s="623"/>
      <c r="E44" s="623"/>
      <c r="F44" s="627" t="s">
        <v>135</v>
      </c>
      <c r="G44" s="627"/>
      <c r="H44" s="627"/>
      <c r="I44" s="627"/>
      <c r="J44" s="627"/>
      <c r="K44" s="628"/>
      <c r="L44" s="629"/>
      <c r="M44" s="116" t="s">
        <v>136</v>
      </c>
      <c r="N44" s="117" t="s">
        <v>137</v>
      </c>
      <c r="O44" s="630"/>
      <c r="P44" s="630"/>
      <c r="Q44" s="631" t="s">
        <v>138</v>
      </c>
      <c r="R44" s="631"/>
      <c r="S44" s="631"/>
      <c r="T44" s="631"/>
      <c r="U44" s="631"/>
      <c r="V44" s="118" t="s">
        <v>139</v>
      </c>
      <c r="W44" s="142">
        <v>1</v>
      </c>
      <c r="X44" s="631" t="s">
        <v>140</v>
      </c>
      <c r="Y44" s="631"/>
      <c r="Z44" s="118" t="s">
        <v>141</v>
      </c>
      <c r="AA44" s="142"/>
      <c r="AB44" s="631" t="s">
        <v>142</v>
      </c>
      <c r="AC44" s="631"/>
      <c r="AD44" s="632"/>
      <c r="AE44" s="391" t="s">
        <v>143</v>
      </c>
      <c r="AF44" s="391"/>
      <c r="AG44" s="391"/>
      <c r="AH44" s="119" t="s">
        <v>139</v>
      </c>
      <c r="AI44" s="142">
        <v>1</v>
      </c>
      <c r="AJ44" s="631" t="s">
        <v>144</v>
      </c>
      <c r="AK44" s="631"/>
      <c r="AL44" s="631"/>
      <c r="AM44" s="142"/>
      <c r="AN44" s="631" t="s">
        <v>145</v>
      </c>
      <c r="AO44" s="631"/>
      <c r="AP44" s="631"/>
      <c r="AQ44" s="631"/>
      <c r="AR44" s="75"/>
    </row>
    <row r="45" spans="1:44" s="96" customFormat="1" ht="18.75" customHeight="1">
      <c r="A45" s="373"/>
      <c r="B45" s="624"/>
      <c r="C45" s="624"/>
      <c r="D45" s="624"/>
      <c r="E45" s="624"/>
      <c r="F45" s="481" t="s">
        <v>146</v>
      </c>
      <c r="G45" s="481"/>
      <c r="H45" s="481"/>
      <c r="I45" s="481"/>
      <c r="J45" s="481"/>
      <c r="K45" s="289" t="s">
        <v>147</v>
      </c>
      <c r="L45" s="290"/>
      <c r="M45" s="290"/>
      <c r="N45" s="290"/>
      <c r="O45" s="392"/>
      <c r="P45" s="120" t="s">
        <v>148</v>
      </c>
      <c r="Q45" s="441"/>
      <c r="R45" s="441"/>
      <c r="S45" s="441"/>
      <c r="T45" s="441"/>
      <c r="U45" s="441"/>
      <c r="V45" s="441"/>
      <c r="W45" s="633" t="s">
        <v>727</v>
      </c>
      <c r="X45" s="633"/>
      <c r="Y45" s="633"/>
      <c r="Z45" s="479" t="s">
        <v>149</v>
      </c>
      <c r="AA45" s="479"/>
      <c r="AB45" s="479"/>
      <c r="AC45" s="479"/>
      <c r="AD45" s="121" t="s">
        <v>141</v>
      </c>
      <c r="AE45" s="141"/>
      <c r="AF45" s="445" t="s">
        <v>150</v>
      </c>
      <c r="AG45" s="445"/>
      <c r="AH45" s="121" t="s">
        <v>139</v>
      </c>
      <c r="AI45" s="141"/>
      <c r="AJ45" s="445" t="s">
        <v>151</v>
      </c>
      <c r="AK45" s="445"/>
      <c r="AL45" s="122" t="s">
        <v>152</v>
      </c>
      <c r="AM45" s="123" t="s">
        <v>153</v>
      </c>
      <c r="AN45" s="478"/>
      <c r="AO45" s="478"/>
      <c r="AP45" s="478"/>
      <c r="AQ45" s="123" t="s">
        <v>154</v>
      </c>
      <c r="AR45" s="75"/>
    </row>
    <row r="46" spans="1:44" s="96" customFormat="1" ht="18.75" customHeight="1">
      <c r="A46" s="373"/>
      <c r="B46" s="624"/>
      <c r="C46" s="624"/>
      <c r="D46" s="624"/>
      <c r="E46" s="624"/>
      <c r="F46" s="481"/>
      <c r="G46" s="481"/>
      <c r="H46" s="481"/>
      <c r="I46" s="481"/>
      <c r="J46" s="481"/>
      <c r="K46" s="289" t="s">
        <v>155</v>
      </c>
      <c r="L46" s="290"/>
      <c r="M46" s="290"/>
      <c r="N46" s="290"/>
      <c r="O46" s="392"/>
      <c r="P46" s="120" t="s">
        <v>148</v>
      </c>
      <c r="Q46" s="441"/>
      <c r="R46" s="441"/>
      <c r="S46" s="441"/>
      <c r="T46" s="441"/>
      <c r="U46" s="441"/>
      <c r="V46" s="441"/>
      <c r="W46" s="441"/>
      <c r="X46" s="439" t="s">
        <v>156</v>
      </c>
      <c r="Y46" s="439"/>
      <c r="Z46" s="479" t="s">
        <v>149</v>
      </c>
      <c r="AA46" s="479"/>
      <c r="AB46" s="479"/>
      <c r="AC46" s="479"/>
      <c r="AD46" s="121" t="s">
        <v>141</v>
      </c>
      <c r="AE46" s="141"/>
      <c r="AF46" s="445" t="s">
        <v>150</v>
      </c>
      <c r="AG46" s="445"/>
      <c r="AH46" s="121" t="s">
        <v>139</v>
      </c>
      <c r="AI46" s="141"/>
      <c r="AJ46" s="445" t="s">
        <v>151</v>
      </c>
      <c r="AK46" s="445"/>
      <c r="AL46" s="122" t="s">
        <v>152</v>
      </c>
      <c r="AM46" s="123" t="s">
        <v>157</v>
      </c>
      <c r="AN46" s="478"/>
      <c r="AO46" s="478"/>
      <c r="AP46" s="478"/>
      <c r="AQ46" s="123" t="s">
        <v>158</v>
      </c>
      <c r="AR46" s="75"/>
    </row>
    <row r="47" spans="1:44" s="96" customFormat="1" ht="18.75" customHeight="1">
      <c r="A47" s="373"/>
      <c r="B47" s="624"/>
      <c r="C47" s="624"/>
      <c r="D47" s="624"/>
      <c r="E47" s="624"/>
      <c r="F47" s="481" t="s">
        <v>159</v>
      </c>
      <c r="G47" s="481"/>
      <c r="H47" s="481"/>
      <c r="I47" s="481"/>
      <c r="J47" s="481"/>
      <c r="K47" s="634" t="s">
        <v>141</v>
      </c>
      <c r="L47" s="633"/>
      <c r="M47" s="141"/>
      <c r="N47" s="439" t="s">
        <v>160</v>
      </c>
      <c r="O47" s="439"/>
      <c r="P47" s="85" t="s">
        <v>141</v>
      </c>
      <c r="Q47" s="141"/>
      <c r="R47" s="439" t="s">
        <v>161</v>
      </c>
      <c r="S47" s="439"/>
      <c r="T47" s="439"/>
      <c r="U47" s="439"/>
      <c r="V47" s="439"/>
      <c r="W47" s="85" t="s">
        <v>141</v>
      </c>
      <c r="X47" s="141" t="s">
        <v>72</v>
      </c>
      <c r="Y47" s="439" t="s">
        <v>162</v>
      </c>
      <c r="Z47" s="439"/>
      <c r="AA47" s="439"/>
      <c r="AB47" s="439"/>
      <c r="AC47" s="439"/>
      <c r="AD47" s="85" t="s">
        <v>139</v>
      </c>
      <c r="AE47" s="141"/>
      <c r="AF47" s="439" t="s">
        <v>163</v>
      </c>
      <c r="AG47" s="439"/>
      <c r="AH47" s="439"/>
      <c r="AI47" s="439"/>
      <c r="AJ47" s="439"/>
      <c r="AK47" s="439"/>
      <c r="AL47" s="480"/>
      <c r="AM47" s="480"/>
      <c r="AN47" s="480"/>
      <c r="AO47" s="480"/>
      <c r="AP47" s="480"/>
      <c r="AQ47" s="113" t="s">
        <v>164</v>
      </c>
      <c r="AR47" s="75"/>
    </row>
    <row r="48" spans="1:44" s="96" customFormat="1" ht="18.75" customHeight="1">
      <c r="A48" s="373"/>
      <c r="B48" s="624"/>
      <c r="C48" s="624"/>
      <c r="D48" s="624"/>
      <c r="E48" s="624"/>
      <c r="F48" s="481" t="s">
        <v>165</v>
      </c>
      <c r="G48" s="481"/>
      <c r="H48" s="481"/>
      <c r="I48" s="481"/>
      <c r="J48" s="481"/>
      <c r="K48" s="289" t="s">
        <v>166</v>
      </c>
      <c r="L48" s="290"/>
      <c r="M48" s="290"/>
      <c r="N48" s="290"/>
      <c r="O48" s="392"/>
      <c r="P48" s="120" t="s">
        <v>148</v>
      </c>
      <c r="Q48" s="441"/>
      <c r="R48" s="441"/>
      <c r="S48" s="441"/>
      <c r="T48" s="441"/>
      <c r="U48" s="441"/>
      <c r="V48" s="441"/>
      <c r="W48" s="441"/>
      <c r="X48" s="439" t="s">
        <v>167</v>
      </c>
      <c r="Y48" s="439"/>
      <c r="Z48" s="479" t="s">
        <v>149</v>
      </c>
      <c r="AA48" s="479"/>
      <c r="AB48" s="479"/>
      <c r="AC48" s="479"/>
      <c r="AD48" s="121" t="s">
        <v>139</v>
      </c>
      <c r="AE48" s="141"/>
      <c r="AF48" s="445" t="s">
        <v>150</v>
      </c>
      <c r="AG48" s="445"/>
      <c r="AH48" s="121" t="s">
        <v>141</v>
      </c>
      <c r="AI48" s="141"/>
      <c r="AJ48" s="445" t="s">
        <v>151</v>
      </c>
      <c r="AK48" s="445"/>
      <c r="AL48" s="122" t="s">
        <v>164</v>
      </c>
      <c r="AM48" s="123" t="s">
        <v>153</v>
      </c>
      <c r="AN48" s="478"/>
      <c r="AO48" s="478"/>
      <c r="AP48" s="478"/>
      <c r="AQ48" s="123" t="s">
        <v>158</v>
      </c>
      <c r="AR48" s="75"/>
    </row>
    <row r="49" spans="1:44" s="96" customFormat="1" ht="18.75" customHeight="1">
      <c r="A49" s="373"/>
      <c r="B49" s="624"/>
      <c r="C49" s="624"/>
      <c r="D49" s="624"/>
      <c r="E49" s="624"/>
      <c r="F49" s="481"/>
      <c r="G49" s="481"/>
      <c r="H49" s="481"/>
      <c r="I49" s="481"/>
      <c r="J49" s="481"/>
      <c r="K49" s="289" t="s">
        <v>168</v>
      </c>
      <c r="L49" s="290"/>
      <c r="M49" s="290"/>
      <c r="N49" s="290"/>
      <c r="O49" s="392"/>
      <c r="P49" s="120" t="s">
        <v>148</v>
      </c>
      <c r="Q49" s="441"/>
      <c r="R49" s="441"/>
      <c r="S49" s="441"/>
      <c r="T49" s="441"/>
      <c r="U49" s="441"/>
      <c r="V49" s="441"/>
      <c r="W49" s="441"/>
      <c r="X49" s="439" t="s">
        <v>167</v>
      </c>
      <c r="Y49" s="439"/>
      <c r="Z49" s="479" t="s">
        <v>149</v>
      </c>
      <c r="AA49" s="479"/>
      <c r="AB49" s="479"/>
      <c r="AC49" s="479"/>
      <c r="AD49" s="121" t="s">
        <v>141</v>
      </c>
      <c r="AE49" s="141"/>
      <c r="AF49" s="445" t="s">
        <v>150</v>
      </c>
      <c r="AG49" s="445"/>
      <c r="AH49" s="121" t="s">
        <v>141</v>
      </c>
      <c r="AI49" s="141"/>
      <c r="AJ49" s="445" t="s">
        <v>151</v>
      </c>
      <c r="AK49" s="445"/>
      <c r="AL49" s="122" t="s">
        <v>152</v>
      </c>
      <c r="AM49" s="123" t="s">
        <v>153</v>
      </c>
      <c r="AN49" s="478"/>
      <c r="AO49" s="478"/>
      <c r="AP49" s="478"/>
      <c r="AQ49" s="123" t="s">
        <v>158</v>
      </c>
      <c r="AR49" s="75"/>
    </row>
    <row r="50" spans="1:44" s="96" customFormat="1" ht="18.75" customHeight="1">
      <c r="A50" s="373"/>
      <c r="B50" s="624"/>
      <c r="C50" s="624"/>
      <c r="D50" s="624"/>
      <c r="E50" s="624"/>
      <c r="F50" s="481"/>
      <c r="G50" s="481"/>
      <c r="H50" s="481"/>
      <c r="I50" s="481"/>
      <c r="J50" s="481"/>
      <c r="K50" s="289" t="s">
        <v>169</v>
      </c>
      <c r="L50" s="290"/>
      <c r="M50" s="290"/>
      <c r="N50" s="290"/>
      <c r="O50" s="392"/>
      <c r="P50" s="120" t="s">
        <v>148</v>
      </c>
      <c r="Q50" s="441"/>
      <c r="R50" s="441"/>
      <c r="S50" s="441"/>
      <c r="T50" s="441"/>
      <c r="U50" s="441"/>
      <c r="V50" s="441"/>
      <c r="W50" s="441"/>
      <c r="X50" s="439" t="s">
        <v>167</v>
      </c>
      <c r="Y50" s="439"/>
      <c r="Z50" s="479" t="s">
        <v>149</v>
      </c>
      <c r="AA50" s="479"/>
      <c r="AB50" s="479"/>
      <c r="AC50" s="479"/>
      <c r="AD50" s="121" t="s">
        <v>141</v>
      </c>
      <c r="AE50" s="141"/>
      <c r="AF50" s="445" t="s">
        <v>150</v>
      </c>
      <c r="AG50" s="445"/>
      <c r="AH50" s="121" t="s">
        <v>141</v>
      </c>
      <c r="AI50" s="141"/>
      <c r="AJ50" s="445" t="s">
        <v>151</v>
      </c>
      <c r="AK50" s="445"/>
      <c r="AL50" s="122" t="s">
        <v>164</v>
      </c>
      <c r="AM50" s="123" t="s">
        <v>153</v>
      </c>
      <c r="AN50" s="478"/>
      <c r="AO50" s="478"/>
      <c r="AP50" s="478"/>
      <c r="AQ50" s="123" t="s">
        <v>158</v>
      </c>
      <c r="AR50" s="75"/>
    </row>
    <row r="51" spans="1:44" s="96" customFormat="1" ht="26.25" customHeight="1">
      <c r="A51" s="373"/>
      <c r="B51" s="624"/>
      <c r="C51" s="624"/>
      <c r="D51" s="624"/>
      <c r="E51" s="624"/>
      <c r="F51" s="635" t="s">
        <v>170</v>
      </c>
      <c r="G51" s="635"/>
      <c r="H51" s="635"/>
      <c r="I51" s="635"/>
      <c r="J51" s="635"/>
      <c r="K51" s="637" t="s">
        <v>171</v>
      </c>
      <c r="L51" s="638"/>
      <c r="M51" s="638"/>
      <c r="N51" s="638"/>
      <c r="O51" s="639"/>
      <c r="P51" s="120" t="s">
        <v>148</v>
      </c>
      <c r="Q51" s="441"/>
      <c r="R51" s="441"/>
      <c r="S51" s="441"/>
      <c r="T51" s="441"/>
      <c r="U51" s="441"/>
      <c r="V51" s="441"/>
      <c r="W51" s="441"/>
      <c r="X51" s="441"/>
      <c r="Y51" s="113" t="s">
        <v>172</v>
      </c>
      <c r="Z51" s="479" t="s">
        <v>149</v>
      </c>
      <c r="AA51" s="479"/>
      <c r="AB51" s="479"/>
      <c r="AC51" s="479"/>
      <c r="AD51" s="121" t="s">
        <v>141</v>
      </c>
      <c r="AE51" s="141"/>
      <c r="AF51" s="445" t="s">
        <v>150</v>
      </c>
      <c r="AG51" s="445"/>
      <c r="AH51" s="121" t="s">
        <v>141</v>
      </c>
      <c r="AI51" s="141"/>
      <c r="AJ51" s="445" t="s">
        <v>151</v>
      </c>
      <c r="AK51" s="445"/>
      <c r="AL51" s="122" t="s">
        <v>152</v>
      </c>
      <c r="AM51" s="123" t="s">
        <v>153</v>
      </c>
      <c r="AN51" s="478"/>
      <c r="AO51" s="478"/>
      <c r="AP51" s="478"/>
      <c r="AQ51" s="123" t="s">
        <v>158</v>
      </c>
      <c r="AR51" s="75"/>
    </row>
    <row r="52" spans="1:44" s="96" customFormat="1" ht="18.75" customHeight="1">
      <c r="A52" s="625"/>
      <c r="B52" s="626"/>
      <c r="C52" s="626"/>
      <c r="D52" s="626"/>
      <c r="E52" s="626"/>
      <c r="F52" s="636"/>
      <c r="G52" s="636"/>
      <c r="H52" s="636"/>
      <c r="I52" s="636"/>
      <c r="J52" s="636"/>
      <c r="K52" s="419" t="s">
        <v>173</v>
      </c>
      <c r="L52" s="640"/>
      <c r="M52" s="640"/>
      <c r="N52" s="640"/>
      <c r="O52" s="418"/>
      <c r="P52" s="124" t="s">
        <v>148</v>
      </c>
      <c r="Q52" s="641"/>
      <c r="R52" s="641"/>
      <c r="S52" s="641"/>
      <c r="T52" s="641"/>
      <c r="U52" s="641"/>
      <c r="V52" s="641"/>
      <c r="W52" s="641"/>
      <c r="X52" s="641"/>
      <c r="Y52" s="125" t="s">
        <v>172</v>
      </c>
      <c r="Z52" s="642" t="s">
        <v>149</v>
      </c>
      <c r="AA52" s="642"/>
      <c r="AB52" s="642"/>
      <c r="AC52" s="642"/>
      <c r="AD52" s="126" t="s">
        <v>141</v>
      </c>
      <c r="AE52" s="140"/>
      <c r="AF52" s="401" t="s">
        <v>150</v>
      </c>
      <c r="AG52" s="401"/>
      <c r="AH52" s="126" t="s">
        <v>141</v>
      </c>
      <c r="AI52" s="140"/>
      <c r="AJ52" s="401" t="s">
        <v>151</v>
      </c>
      <c r="AK52" s="401"/>
      <c r="AL52" s="127" t="s">
        <v>152</v>
      </c>
      <c r="AM52" s="128" t="s">
        <v>153</v>
      </c>
      <c r="AN52" s="744"/>
      <c r="AO52" s="744"/>
      <c r="AP52" s="744"/>
      <c r="AQ52" s="128" t="s">
        <v>158</v>
      </c>
      <c r="AR52" s="75"/>
    </row>
    <row r="53" spans="1:44" s="96" customFormat="1" ht="7.5" customHeight="1">
      <c r="A53" s="743"/>
      <c r="B53" s="743"/>
      <c r="C53" s="743"/>
      <c r="D53" s="743"/>
      <c r="E53" s="743"/>
      <c r="F53" s="743"/>
      <c r="G53" s="743"/>
      <c r="H53" s="743"/>
      <c r="I53" s="743"/>
      <c r="J53" s="743"/>
      <c r="K53" s="743"/>
      <c r="L53" s="743"/>
      <c r="M53" s="743"/>
      <c r="N53" s="743"/>
      <c r="O53" s="743"/>
      <c r="P53" s="743"/>
      <c r="Q53" s="743"/>
      <c r="R53" s="743"/>
      <c r="S53" s="743"/>
      <c r="T53" s="743"/>
      <c r="U53" s="743"/>
      <c r="V53" s="743"/>
      <c r="W53" s="743"/>
      <c r="X53" s="743"/>
      <c r="Y53" s="743"/>
      <c r="Z53" s="743"/>
      <c r="AA53" s="743"/>
      <c r="AB53" s="743"/>
      <c r="AC53" s="743"/>
      <c r="AD53" s="743"/>
      <c r="AE53" s="743"/>
      <c r="AF53" s="743"/>
      <c r="AG53" s="743"/>
      <c r="AH53" s="743"/>
      <c r="AI53" s="743"/>
      <c r="AJ53" s="743"/>
      <c r="AK53" s="743"/>
      <c r="AL53" s="743"/>
      <c r="AM53" s="743"/>
      <c r="AN53" s="743"/>
      <c r="AO53" s="743"/>
      <c r="AP53" s="743"/>
      <c r="AQ53" s="743"/>
      <c r="AR53" s="75"/>
    </row>
    <row r="54" spans="1:44" s="96" customFormat="1" ht="28.5" customHeight="1">
      <c r="A54" s="745" t="s">
        <v>174</v>
      </c>
      <c r="B54" s="746"/>
      <c r="C54" s="746"/>
      <c r="D54" s="746"/>
      <c r="E54" s="746"/>
      <c r="F54" s="747" t="s">
        <v>175</v>
      </c>
      <c r="G54" s="747"/>
      <c r="H54" s="747"/>
      <c r="I54" s="747"/>
      <c r="J54" s="747"/>
      <c r="K54" s="129" t="s">
        <v>139</v>
      </c>
      <c r="L54" s="143">
        <v>1</v>
      </c>
      <c r="M54" s="647" t="s">
        <v>176</v>
      </c>
      <c r="N54" s="647"/>
      <c r="O54" s="130" t="s">
        <v>141</v>
      </c>
      <c r="P54" s="143"/>
      <c r="Q54" s="647" t="s">
        <v>160</v>
      </c>
      <c r="R54" s="647"/>
      <c r="S54" s="748" t="s">
        <v>177</v>
      </c>
      <c r="T54" s="749"/>
      <c r="U54" s="749"/>
      <c r="V54" s="750"/>
      <c r="W54" s="130" t="s">
        <v>141</v>
      </c>
      <c r="X54" s="143">
        <v>1</v>
      </c>
      <c r="Y54" s="647" t="s">
        <v>178</v>
      </c>
      <c r="Z54" s="647"/>
      <c r="AA54" s="647"/>
      <c r="AB54" s="647"/>
      <c r="AC54" s="130" t="s">
        <v>141</v>
      </c>
      <c r="AD54" s="143"/>
      <c r="AE54" s="647" t="s">
        <v>179</v>
      </c>
      <c r="AF54" s="647"/>
      <c r="AG54" s="647"/>
      <c r="AH54" s="647"/>
      <c r="AI54" s="131"/>
      <c r="AJ54" s="130" t="s">
        <v>141</v>
      </c>
      <c r="AK54" s="143"/>
      <c r="AL54" s="647" t="s">
        <v>180</v>
      </c>
      <c r="AM54" s="647"/>
      <c r="AN54" s="647"/>
      <c r="AO54" s="647"/>
      <c r="AP54" s="647"/>
      <c r="AQ54" s="647"/>
      <c r="AR54" s="75"/>
    </row>
    <row r="55" spans="1:44" s="96" customFormat="1" ht="7.5" customHeight="1">
      <c r="A55" s="743"/>
      <c r="B55" s="743"/>
      <c r="C55" s="743"/>
      <c r="D55" s="743"/>
      <c r="E55" s="743"/>
      <c r="F55" s="743"/>
      <c r="G55" s="743"/>
      <c r="H55" s="743"/>
      <c r="I55" s="743"/>
      <c r="J55" s="743"/>
      <c r="K55" s="743"/>
      <c r="L55" s="743"/>
      <c r="M55" s="743"/>
      <c r="N55" s="743"/>
      <c r="O55" s="743"/>
      <c r="P55" s="743"/>
      <c r="Q55" s="743"/>
      <c r="R55" s="743"/>
      <c r="S55" s="743"/>
      <c r="T55" s="743"/>
      <c r="U55" s="743"/>
      <c r="V55" s="743"/>
      <c r="W55" s="743"/>
      <c r="X55" s="743"/>
      <c r="Y55" s="743"/>
      <c r="Z55" s="743"/>
      <c r="AA55" s="743"/>
      <c r="AB55" s="743"/>
      <c r="AC55" s="743"/>
      <c r="AD55" s="743"/>
      <c r="AE55" s="743"/>
      <c r="AF55" s="743"/>
      <c r="AG55" s="743"/>
      <c r="AH55" s="743"/>
      <c r="AI55" s="743"/>
      <c r="AJ55" s="743"/>
      <c r="AK55" s="743"/>
      <c r="AL55" s="743"/>
      <c r="AM55" s="743"/>
      <c r="AN55" s="743"/>
      <c r="AO55" s="743"/>
      <c r="AP55" s="743"/>
      <c r="AQ55" s="743"/>
      <c r="AR55" s="75"/>
    </row>
    <row r="56" spans="1:44" s="96" customFormat="1" ht="18.75" customHeight="1">
      <c r="A56" s="648" t="s">
        <v>181</v>
      </c>
      <c r="B56" s="649"/>
      <c r="C56" s="649"/>
      <c r="D56" s="649"/>
      <c r="E56" s="649"/>
      <c r="F56" s="649"/>
      <c r="G56" s="649"/>
      <c r="H56" s="649"/>
      <c r="I56" s="649"/>
      <c r="J56" s="649"/>
      <c r="K56" s="129" t="s">
        <v>141</v>
      </c>
      <c r="L56" s="143">
        <v>1</v>
      </c>
      <c r="M56" s="647" t="s">
        <v>160</v>
      </c>
      <c r="N56" s="647"/>
      <c r="O56" s="130" t="s">
        <v>141</v>
      </c>
      <c r="P56" s="143" t="s">
        <v>69</v>
      </c>
      <c r="Q56" s="647" t="s">
        <v>176</v>
      </c>
      <c r="R56" s="647"/>
      <c r="S56" s="650" t="s">
        <v>182</v>
      </c>
      <c r="T56" s="650"/>
      <c r="U56" s="650"/>
      <c r="V56" s="650"/>
      <c r="W56" s="650"/>
      <c r="X56" s="651"/>
      <c r="Y56" s="651"/>
      <c r="Z56" s="651"/>
      <c r="AA56" s="651"/>
      <c r="AB56" s="651"/>
      <c r="AC56" s="651"/>
      <c r="AD56" s="651"/>
      <c r="AE56" s="651"/>
      <c r="AF56" s="651"/>
      <c r="AG56" s="651"/>
      <c r="AH56" s="651"/>
      <c r="AI56" s="651"/>
      <c r="AJ56" s="651"/>
      <c r="AK56" s="651"/>
      <c r="AL56" s="651"/>
      <c r="AM56" s="651"/>
      <c r="AN56" s="651"/>
      <c r="AO56" s="651"/>
      <c r="AP56" s="651"/>
      <c r="AQ56" s="132" t="s">
        <v>152</v>
      </c>
      <c r="AR56" s="75"/>
    </row>
    <row r="57" spans="1:44" s="96" customFormat="1" ht="7.5" customHeight="1">
      <c r="A57" s="743"/>
      <c r="B57" s="743"/>
      <c r="C57" s="743"/>
      <c r="D57" s="743"/>
      <c r="E57" s="743"/>
      <c r="F57" s="743"/>
      <c r="G57" s="743"/>
      <c r="H57" s="743"/>
      <c r="I57" s="743"/>
      <c r="J57" s="743"/>
      <c r="K57" s="743"/>
      <c r="L57" s="743"/>
      <c r="M57" s="743"/>
      <c r="N57" s="743"/>
      <c r="O57" s="743"/>
      <c r="P57" s="743"/>
      <c r="Q57" s="743"/>
      <c r="R57" s="743"/>
      <c r="S57" s="743"/>
      <c r="T57" s="743"/>
      <c r="U57" s="743"/>
      <c r="V57" s="743"/>
      <c r="W57" s="743"/>
      <c r="X57" s="743"/>
      <c r="Y57" s="743"/>
      <c r="Z57" s="743"/>
      <c r="AA57" s="743"/>
      <c r="AB57" s="743"/>
      <c r="AC57" s="743"/>
      <c r="AD57" s="743"/>
      <c r="AE57" s="743"/>
      <c r="AF57" s="743"/>
      <c r="AG57" s="743"/>
      <c r="AH57" s="743"/>
      <c r="AI57" s="743"/>
      <c r="AJ57" s="743"/>
      <c r="AK57" s="743"/>
      <c r="AL57" s="743"/>
      <c r="AM57" s="743"/>
      <c r="AN57" s="743"/>
      <c r="AO57" s="743"/>
      <c r="AP57" s="743"/>
      <c r="AQ57" s="743"/>
      <c r="AR57" s="75"/>
    </row>
    <row r="58" spans="1:44" s="96" customFormat="1" ht="18.75" customHeight="1">
      <c r="A58" s="751" t="s">
        <v>183</v>
      </c>
      <c r="B58" s="751"/>
      <c r="C58" s="751"/>
      <c r="D58" s="751"/>
      <c r="E58" s="751"/>
      <c r="F58" s="751"/>
      <c r="G58" s="751"/>
      <c r="H58" s="751"/>
      <c r="I58" s="751"/>
      <c r="J58" s="751"/>
      <c r="K58" s="654" t="s">
        <v>184</v>
      </c>
      <c r="L58" s="655"/>
      <c r="M58" s="655"/>
      <c r="N58" s="655"/>
      <c r="O58" s="655"/>
      <c r="P58" s="655"/>
      <c r="Q58" s="656"/>
      <c r="R58" s="575" t="s">
        <v>694</v>
      </c>
      <c r="S58" s="576"/>
      <c r="T58" s="576"/>
      <c r="U58" s="652">
        <f>계약서!T9</f>
        <v>0</v>
      </c>
      <c r="V58" s="652"/>
      <c r="W58" s="652"/>
      <c r="X58" s="652"/>
      <c r="Y58" s="652"/>
      <c r="Z58" s="652"/>
      <c r="AA58" s="652"/>
      <c r="AB58" s="652"/>
      <c r="AC58" s="652"/>
      <c r="AD58" s="653"/>
      <c r="AE58" s="653"/>
      <c r="AF58" s="653"/>
      <c r="AG58" s="652"/>
      <c r="AH58" s="652"/>
      <c r="AI58" s="652"/>
      <c r="AJ58" s="652"/>
      <c r="AK58" s="652"/>
      <c r="AL58" s="652"/>
      <c r="AM58" s="652"/>
      <c r="AN58" s="652"/>
      <c r="AO58" s="652"/>
      <c r="AP58" s="652"/>
      <c r="AQ58" s="652"/>
      <c r="AR58" s="75"/>
    </row>
    <row r="59" spans="1:44" s="96" customFormat="1" ht="18.75" customHeight="1">
      <c r="A59" s="752"/>
      <c r="B59" s="752"/>
      <c r="C59" s="752"/>
      <c r="D59" s="752"/>
      <c r="E59" s="752"/>
      <c r="F59" s="752"/>
      <c r="G59" s="752"/>
      <c r="H59" s="752"/>
      <c r="I59" s="752"/>
      <c r="J59" s="752"/>
      <c r="K59" s="759" t="s">
        <v>185</v>
      </c>
      <c r="L59" s="760"/>
      <c r="M59" s="760"/>
      <c r="N59" s="760"/>
      <c r="O59" s="760"/>
      <c r="P59" s="760"/>
      <c r="Q59" s="761"/>
      <c r="R59" s="736" t="s">
        <v>867</v>
      </c>
      <c r="S59" s="736"/>
      <c r="T59" s="736"/>
      <c r="U59" s="736"/>
      <c r="V59" s="736"/>
      <c r="W59" s="736"/>
      <c r="X59" s="736"/>
      <c r="Y59" s="736"/>
      <c r="Z59" s="736"/>
      <c r="AA59" s="736"/>
      <c r="AB59" s="736"/>
      <c r="AC59" s="768" t="s">
        <v>186</v>
      </c>
      <c r="AD59" s="769"/>
      <c r="AE59" s="769"/>
      <c r="AF59" s="769"/>
      <c r="AG59" s="769"/>
      <c r="AH59" s="769"/>
      <c r="AI59" s="770"/>
      <c r="AJ59" s="736" t="s">
        <v>868</v>
      </c>
      <c r="AK59" s="736"/>
      <c r="AL59" s="736"/>
      <c r="AM59" s="736"/>
      <c r="AN59" s="736"/>
      <c r="AO59" s="736"/>
      <c r="AP59" s="736"/>
      <c r="AQ59" s="736"/>
      <c r="AR59" s="75"/>
    </row>
    <row r="60" spans="1:44" s="96" customFormat="1" ht="6.75" customHeight="1">
      <c r="A60" s="742"/>
      <c r="B60" s="742"/>
      <c r="C60" s="742"/>
      <c r="D60" s="742"/>
      <c r="E60" s="742"/>
      <c r="F60" s="742"/>
      <c r="G60" s="742"/>
      <c r="H60" s="742"/>
      <c r="I60" s="742"/>
      <c r="J60" s="742"/>
      <c r="K60" s="742"/>
      <c r="L60" s="742"/>
      <c r="M60" s="742"/>
      <c r="N60" s="742"/>
      <c r="O60" s="742"/>
      <c r="P60" s="742"/>
      <c r="Q60" s="742"/>
      <c r="R60" s="742"/>
      <c r="S60" s="742"/>
      <c r="T60" s="742"/>
      <c r="U60" s="742"/>
      <c r="V60" s="742"/>
      <c r="W60" s="742"/>
      <c r="X60" s="742"/>
      <c r="Y60" s="742"/>
      <c r="Z60" s="742"/>
      <c r="AA60" s="742"/>
      <c r="AB60" s="742"/>
      <c r="AC60" s="742"/>
      <c r="AD60" s="742"/>
      <c r="AE60" s="742"/>
      <c r="AF60" s="742"/>
      <c r="AG60" s="742"/>
      <c r="AH60" s="742"/>
      <c r="AI60" s="742"/>
      <c r="AJ60" s="742"/>
      <c r="AK60" s="742"/>
      <c r="AL60" s="742"/>
      <c r="AM60" s="742"/>
      <c r="AN60" s="742"/>
      <c r="AO60" s="742"/>
      <c r="AP60" s="742"/>
      <c r="AQ60" s="742"/>
      <c r="AR60" s="75"/>
    </row>
    <row r="61" spans="1:44" s="96" customFormat="1" ht="18.75" customHeight="1">
      <c r="A61" s="662" t="s">
        <v>187</v>
      </c>
      <c r="B61" s="662"/>
      <c r="C61" s="662"/>
      <c r="D61" s="662"/>
      <c r="E61" s="662"/>
      <c r="F61" s="662"/>
      <c r="G61" s="662"/>
      <c r="H61" s="662"/>
      <c r="I61" s="662"/>
      <c r="J61" s="545"/>
      <c r="K61" s="548" t="s">
        <v>188</v>
      </c>
      <c r="L61" s="548"/>
      <c r="M61" s="548"/>
      <c r="N61" s="645"/>
      <c r="O61" s="646"/>
      <c r="P61" s="646"/>
      <c r="Q61" s="190" t="s">
        <v>130</v>
      </c>
      <c r="R61" s="548" t="s">
        <v>189</v>
      </c>
      <c r="S61" s="548"/>
      <c r="T61" s="548"/>
      <c r="U61" s="548"/>
      <c r="V61" s="548"/>
      <c r="W61" s="548"/>
      <c r="X61" s="657"/>
      <c r="Y61" s="657"/>
      <c r="Z61" s="657"/>
      <c r="AA61" s="658"/>
      <c r="AB61" s="189" t="s">
        <v>190</v>
      </c>
      <c r="AC61" s="548" t="s">
        <v>191</v>
      </c>
      <c r="AD61" s="548"/>
      <c r="AE61" s="548"/>
      <c r="AF61" s="548"/>
      <c r="AG61" s="548"/>
      <c r="AH61" s="548"/>
      <c r="AI61" s="548"/>
      <c r="AJ61" s="657"/>
      <c r="AK61" s="657"/>
      <c r="AL61" s="657"/>
      <c r="AM61" s="657"/>
      <c r="AN61" s="657"/>
      <c r="AO61" s="657"/>
      <c r="AP61" s="658"/>
      <c r="AQ61" s="189" t="s">
        <v>130</v>
      </c>
      <c r="AR61" s="75"/>
    </row>
    <row r="62" spans="1:44" s="96" customFormat="1" ht="18.75" customHeight="1">
      <c r="A62" s="503"/>
      <c r="B62" s="503"/>
      <c r="C62" s="503"/>
      <c r="D62" s="503"/>
      <c r="E62" s="503"/>
      <c r="F62" s="503"/>
      <c r="G62" s="503"/>
      <c r="H62" s="503"/>
      <c r="I62" s="503"/>
      <c r="J62" s="504"/>
      <c r="K62" s="659" t="s">
        <v>962</v>
      </c>
      <c r="L62" s="659"/>
      <c r="M62" s="659"/>
      <c r="N62" s="659"/>
      <c r="O62" s="659"/>
      <c r="P62" s="659"/>
      <c r="Q62" s="659"/>
      <c r="R62" s="659"/>
      <c r="S62" s="659"/>
      <c r="T62" s="659"/>
      <c r="U62" s="659"/>
      <c r="V62" s="659"/>
      <c r="W62" s="659"/>
      <c r="X62" s="659"/>
      <c r="Y62" s="659"/>
      <c r="Z62" s="659"/>
      <c r="AA62" s="659"/>
      <c r="AB62" s="659"/>
      <c r="AC62" s="659"/>
      <c r="AD62" s="659"/>
      <c r="AE62" s="659"/>
      <c r="AF62" s="659"/>
      <c r="AG62" s="659"/>
      <c r="AH62" s="659"/>
      <c r="AI62" s="659"/>
      <c r="AJ62" s="659"/>
      <c r="AK62" s="659"/>
      <c r="AL62" s="659"/>
      <c r="AM62" s="659"/>
      <c r="AN62" s="659"/>
      <c r="AO62" s="659"/>
      <c r="AP62" s="659"/>
      <c r="AQ62" s="659"/>
      <c r="AR62" s="75"/>
    </row>
    <row r="63" spans="1:44" s="96" customFormat="1" ht="7.5" customHeight="1">
      <c r="A63" s="741"/>
      <c r="B63" s="741"/>
      <c r="C63" s="741"/>
      <c r="D63" s="741"/>
      <c r="E63" s="741"/>
      <c r="F63" s="741"/>
      <c r="G63" s="741"/>
      <c r="H63" s="741"/>
      <c r="I63" s="741"/>
      <c r="J63" s="741"/>
      <c r="K63" s="741"/>
      <c r="L63" s="741"/>
      <c r="M63" s="741"/>
      <c r="N63" s="741"/>
      <c r="O63" s="741"/>
      <c r="P63" s="741"/>
      <c r="Q63" s="741"/>
      <c r="R63" s="741"/>
      <c r="S63" s="741"/>
      <c r="T63" s="741"/>
      <c r="U63" s="741"/>
      <c r="V63" s="741"/>
      <c r="W63" s="741"/>
      <c r="X63" s="741"/>
      <c r="Y63" s="741"/>
      <c r="Z63" s="741"/>
      <c r="AA63" s="741"/>
      <c r="AB63" s="741"/>
      <c r="AC63" s="741"/>
      <c r="AD63" s="741"/>
      <c r="AE63" s="741"/>
      <c r="AF63" s="741"/>
      <c r="AG63" s="741"/>
      <c r="AH63" s="741"/>
      <c r="AI63" s="741"/>
      <c r="AJ63" s="741"/>
      <c r="AK63" s="741"/>
      <c r="AL63" s="741"/>
      <c r="AM63" s="741"/>
      <c r="AN63" s="741"/>
      <c r="AO63" s="741"/>
      <c r="AP63" s="741"/>
      <c r="AQ63" s="741"/>
      <c r="AR63" s="75"/>
    </row>
    <row r="64" spans="1:44" s="96" customFormat="1" ht="16.5" customHeight="1">
      <c r="A64" s="660" t="s">
        <v>192</v>
      </c>
      <c r="B64" s="660"/>
      <c r="C64" s="660"/>
      <c r="D64" s="660"/>
      <c r="E64" s="660"/>
      <c r="F64" s="660"/>
      <c r="G64" s="660"/>
      <c r="H64" s="660"/>
      <c r="I64" s="660"/>
      <c r="J64" s="660"/>
      <c r="K64" s="660"/>
      <c r="L64" s="660"/>
      <c r="M64" s="660"/>
      <c r="N64" s="660"/>
      <c r="O64" s="660"/>
      <c r="P64" s="660"/>
      <c r="Q64" s="660"/>
      <c r="R64" s="660"/>
      <c r="S64" s="660"/>
      <c r="T64" s="660"/>
      <c r="U64" s="660"/>
      <c r="V64" s="660"/>
      <c r="W64" s="660"/>
      <c r="X64" s="660"/>
      <c r="Y64" s="660"/>
      <c r="Z64" s="660"/>
      <c r="AA64" s="660"/>
      <c r="AB64" s="660"/>
      <c r="AC64" s="660"/>
      <c r="AD64" s="660"/>
      <c r="AE64" s="660"/>
      <c r="AF64" s="660"/>
      <c r="AG64" s="660"/>
      <c r="AH64" s="660"/>
      <c r="AI64" s="660"/>
      <c r="AJ64" s="660"/>
      <c r="AK64" s="660"/>
      <c r="AL64" s="660"/>
      <c r="AM64" s="660"/>
      <c r="AN64" s="660"/>
      <c r="AO64" s="660"/>
      <c r="AP64" s="660"/>
      <c r="AQ64" s="660"/>
      <c r="AR64" s="75"/>
    </row>
    <row r="65" spans="1:44" s="96" customFormat="1" ht="16.5" customHeight="1">
      <c r="A65" s="661" t="s">
        <v>780</v>
      </c>
      <c r="B65" s="661"/>
      <c r="C65" s="661"/>
      <c r="D65" s="661"/>
      <c r="E65" s="661"/>
      <c r="F65" s="661"/>
      <c r="G65" s="661"/>
      <c r="H65" s="661"/>
      <c r="I65" s="661"/>
      <c r="J65" s="661"/>
      <c r="K65" s="661"/>
      <c r="L65" s="661"/>
      <c r="M65" s="661"/>
      <c r="N65" s="661"/>
      <c r="O65" s="661"/>
      <c r="P65" s="661"/>
      <c r="Q65" s="661"/>
      <c r="R65" s="661"/>
      <c r="S65" s="661"/>
      <c r="T65" s="661"/>
      <c r="U65" s="663"/>
      <c r="V65" s="663"/>
      <c r="W65" s="663"/>
      <c r="X65" s="663"/>
      <c r="Y65" s="663"/>
      <c r="Z65" s="663"/>
      <c r="AA65" s="663"/>
      <c r="AB65" s="663"/>
      <c r="AC65" s="663"/>
      <c r="AD65" s="663"/>
      <c r="AE65" s="663"/>
      <c r="AF65" s="663"/>
      <c r="AG65" s="663"/>
      <c r="AH65" s="663"/>
      <c r="AI65" s="663"/>
      <c r="AJ65" s="663"/>
      <c r="AK65" s="663"/>
      <c r="AL65" s="663"/>
      <c r="AM65" s="663"/>
      <c r="AN65" s="663"/>
      <c r="AO65" s="663"/>
      <c r="AP65" s="663"/>
      <c r="AQ65" s="663"/>
      <c r="AR65" s="75"/>
    </row>
    <row r="66" spans="1:44" s="96" customFormat="1" ht="112.5" customHeight="1">
      <c r="A66" s="644" t="s">
        <v>886</v>
      </c>
      <c r="B66" s="644"/>
      <c r="C66" s="644"/>
      <c r="D66" s="644"/>
      <c r="E66" s="644"/>
      <c r="F66" s="644"/>
      <c r="G66" s="644"/>
      <c r="H66" s="644"/>
      <c r="I66" s="644"/>
      <c r="J66" s="644"/>
      <c r="K66" s="644"/>
      <c r="L66" s="644"/>
      <c r="M66" s="644"/>
      <c r="N66" s="644"/>
      <c r="O66" s="644"/>
      <c r="P66" s="644"/>
      <c r="Q66" s="644"/>
      <c r="R66" s="644"/>
      <c r="S66" s="644"/>
      <c r="T66" s="644"/>
      <c r="U66" s="644"/>
      <c r="V66" s="644"/>
      <c r="W66" s="644"/>
      <c r="X66" s="644"/>
      <c r="Y66" s="644"/>
      <c r="Z66" s="644"/>
      <c r="AA66" s="644"/>
      <c r="AB66" s="644"/>
      <c r="AC66" s="644"/>
      <c r="AD66" s="644"/>
      <c r="AE66" s="644"/>
      <c r="AF66" s="644"/>
      <c r="AG66" s="644"/>
      <c r="AH66" s="644"/>
      <c r="AI66" s="644"/>
      <c r="AJ66" s="644"/>
      <c r="AK66" s="644"/>
      <c r="AL66" s="644"/>
      <c r="AM66" s="644"/>
      <c r="AN66" s="644"/>
      <c r="AO66" s="644"/>
      <c r="AP66" s="644"/>
      <c r="AQ66" s="644"/>
      <c r="AR66" s="75"/>
    </row>
    <row r="67" spans="1:44" s="96" customFormat="1" ht="7.5" customHeight="1">
      <c r="A67" s="643"/>
      <c r="B67" s="643"/>
      <c r="C67" s="643"/>
      <c r="D67" s="643"/>
      <c r="E67" s="643"/>
      <c r="F67" s="643"/>
      <c r="G67" s="643"/>
      <c r="H67" s="643"/>
      <c r="I67" s="643"/>
      <c r="J67" s="643"/>
      <c r="K67" s="643"/>
      <c r="L67" s="643"/>
      <c r="M67" s="643"/>
      <c r="N67" s="643"/>
      <c r="O67" s="643"/>
      <c r="P67" s="643"/>
      <c r="Q67" s="643"/>
      <c r="R67" s="643"/>
      <c r="S67" s="643"/>
      <c r="T67" s="643"/>
      <c r="U67" s="643"/>
      <c r="V67" s="643"/>
      <c r="W67" s="643"/>
      <c r="X67" s="643"/>
      <c r="Y67" s="643"/>
      <c r="Z67" s="643"/>
      <c r="AA67" s="643"/>
      <c r="AB67" s="643"/>
      <c r="AC67" s="643"/>
      <c r="AD67" s="643"/>
      <c r="AE67" s="643"/>
      <c r="AF67" s="643"/>
      <c r="AG67" s="643"/>
      <c r="AH67" s="643"/>
      <c r="AI67" s="643"/>
      <c r="AJ67" s="643"/>
      <c r="AK67" s="643"/>
      <c r="AL67" s="643"/>
      <c r="AM67" s="643"/>
      <c r="AN67" s="643"/>
      <c r="AO67" s="643"/>
      <c r="AP67" s="643"/>
      <c r="AQ67" s="643"/>
      <c r="AR67" s="75"/>
    </row>
    <row r="68" spans="1:44" s="96" customFormat="1" ht="18.75" customHeight="1">
      <c r="A68" s="545" t="s">
        <v>193</v>
      </c>
      <c r="B68" s="546"/>
      <c r="C68" s="546"/>
      <c r="D68" s="546"/>
      <c r="E68" s="546"/>
      <c r="F68" s="548" t="s">
        <v>194</v>
      </c>
      <c r="G68" s="548"/>
      <c r="H68" s="548"/>
      <c r="I68" s="548"/>
      <c r="J68" s="548"/>
      <c r="K68" s="664" t="s">
        <v>195</v>
      </c>
      <c r="L68" s="665"/>
      <c r="M68" s="665"/>
      <c r="N68" s="666"/>
      <c r="O68" s="133" t="s">
        <v>141</v>
      </c>
      <c r="P68" s="142">
        <v>1</v>
      </c>
      <c r="Q68" s="667" t="s">
        <v>196</v>
      </c>
      <c r="R68" s="667"/>
      <c r="S68" s="667"/>
      <c r="T68" s="134" t="s">
        <v>141</v>
      </c>
      <c r="U68" s="142" t="s">
        <v>69</v>
      </c>
      <c r="V68" s="667" t="s">
        <v>197</v>
      </c>
      <c r="W68" s="667"/>
      <c r="X68" s="668" t="s">
        <v>198</v>
      </c>
      <c r="Y68" s="668"/>
      <c r="Z68" s="668"/>
      <c r="AA68" s="669"/>
      <c r="AB68" s="669"/>
      <c r="AC68" s="669"/>
      <c r="AD68" s="669"/>
      <c r="AE68" s="669"/>
      <c r="AF68" s="669"/>
      <c r="AG68" s="669"/>
      <c r="AH68" s="669"/>
      <c r="AI68" s="669"/>
      <c r="AJ68" s="669"/>
      <c r="AK68" s="669"/>
      <c r="AL68" s="669"/>
      <c r="AM68" s="669"/>
      <c r="AN68" s="669"/>
      <c r="AO68" s="669"/>
      <c r="AP68" s="669"/>
      <c r="AQ68" s="135" t="s">
        <v>152</v>
      </c>
      <c r="AR68" s="75"/>
    </row>
    <row r="69" spans="1:44" s="96" customFormat="1" ht="18.75" customHeight="1">
      <c r="A69" s="547"/>
      <c r="B69" s="338"/>
      <c r="C69" s="338"/>
      <c r="D69" s="338"/>
      <c r="E69" s="338"/>
      <c r="F69" s="462"/>
      <c r="G69" s="462"/>
      <c r="H69" s="462"/>
      <c r="I69" s="462"/>
      <c r="J69" s="462"/>
      <c r="K69" s="506" t="s">
        <v>199</v>
      </c>
      <c r="L69" s="507"/>
      <c r="M69" s="507"/>
      <c r="N69" s="508"/>
      <c r="O69" s="136" t="s">
        <v>141</v>
      </c>
      <c r="P69" s="141">
        <v>1</v>
      </c>
      <c r="Q69" s="439" t="s">
        <v>200</v>
      </c>
      <c r="R69" s="439"/>
      <c r="S69" s="439"/>
      <c r="T69" s="85" t="s">
        <v>141</v>
      </c>
      <c r="U69" s="141"/>
      <c r="V69" s="439" t="s">
        <v>201</v>
      </c>
      <c r="W69" s="439"/>
      <c r="X69" s="439"/>
      <c r="Y69" s="439" t="s">
        <v>202</v>
      </c>
      <c r="Z69" s="439"/>
      <c r="AA69" s="439"/>
      <c r="AB69" s="441"/>
      <c r="AC69" s="441"/>
      <c r="AD69" s="441"/>
      <c r="AE69" s="441"/>
      <c r="AF69" s="441"/>
      <c r="AG69" s="441"/>
      <c r="AH69" s="441"/>
      <c r="AI69" s="441"/>
      <c r="AJ69" s="441"/>
      <c r="AK69" s="441"/>
      <c r="AL69" s="441"/>
      <c r="AM69" s="441"/>
      <c r="AN69" s="441"/>
      <c r="AO69" s="441"/>
      <c r="AP69" s="441"/>
      <c r="AQ69" s="113" t="s">
        <v>152</v>
      </c>
      <c r="AR69" s="75"/>
    </row>
    <row r="70" spans="1:44" s="96" customFormat="1" ht="18.75" customHeight="1">
      <c r="A70" s="547"/>
      <c r="B70" s="338"/>
      <c r="C70" s="338"/>
      <c r="D70" s="338"/>
      <c r="E70" s="338"/>
      <c r="F70" s="462" t="s">
        <v>203</v>
      </c>
      <c r="G70" s="462"/>
      <c r="H70" s="462"/>
      <c r="I70" s="462"/>
      <c r="J70" s="462"/>
      <c r="K70" s="506" t="s">
        <v>204</v>
      </c>
      <c r="L70" s="507"/>
      <c r="M70" s="507"/>
      <c r="N70" s="508"/>
      <c r="O70" s="136" t="s">
        <v>141</v>
      </c>
      <c r="P70" s="141">
        <v>1</v>
      </c>
      <c r="Q70" s="439" t="s">
        <v>200</v>
      </c>
      <c r="R70" s="439"/>
      <c r="S70" s="439"/>
      <c r="T70" s="85" t="s">
        <v>74</v>
      </c>
      <c r="U70" s="141"/>
      <c r="V70" s="439" t="s">
        <v>205</v>
      </c>
      <c r="W70" s="439"/>
      <c r="X70" s="439"/>
      <c r="Y70" s="439" t="s">
        <v>206</v>
      </c>
      <c r="Z70" s="439"/>
      <c r="AA70" s="439"/>
      <c r="AB70" s="439"/>
      <c r="AC70" s="439"/>
      <c r="AD70" s="441"/>
      <c r="AE70" s="441"/>
      <c r="AF70" s="441"/>
      <c r="AG70" s="441"/>
      <c r="AH70" s="441"/>
      <c r="AI70" s="441"/>
      <c r="AJ70" s="441"/>
      <c r="AK70" s="441"/>
      <c r="AL70" s="441"/>
      <c r="AM70" s="441"/>
      <c r="AN70" s="441"/>
      <c r="AO70" s="441"/>
      <c r="AP70" s="441"/>
      <c r="AQ70" s="113" t="s">
        <v>152</v>
      </c>
      <c r="AR70" s="75"/>
    </row>
    <row r="71" spans="1:44" s="96" customFormat="1" ht="18.75" customHeight="1">
      <c r="A71" s="547"/>
      <c r="B71" s="338"/>
      <c r="C71" s="338"/>
      <c r="D71" s="338"/>
      <c r="E71" s="338"/>
      <c r="F71" s="462" t="s">
        <v>207</v>
      </c>
      <c r="G71" s="462"/>
      <c r="H71" s="462"/>
      <c r="I71" s="462"/>
      <c r="J71" s="462"/>
      <c r="K71" s="506" t="s">
        <v>208</v>
      </c>
      <c r="L71" s="507"/>
      <c r="M71" s="507"/>
      <c r="N71" s="508"/>
      <c r="O71" s="136" t="s">
        <v>141</v>
      </c>
      <c r="P71" s="141">
        <v>1</v>
      </c>
      <c r="Q71" s="439" t="s">
        <v>209</v>
      </c>
      <c r="R71" s="439"/>
      <c r="S71" s="439"/>
      <c r="T71" s="85" t="s">
        <v>141</v>
      </c>
      <c r="U71" s="141"/>
      <c r="V71" s="439" t="s">
        <v>210</v>
      </c>
      <c r="W71" s="439"/>
      <c r="X71" s="439"/>
      <c r="Y71" s="439"/>
      <c r="Z71" s="94" t="s">
        <v>211</v>
      </c>
      <c r="AA71" s="441"/>
      <c r="AB71" s="441"/>
      <c r="AC71" s="441"/>
      <c r="AD71" s="441"/>
      <c r="AE71" s="441"/>
      <c r="AF71" s="441"/>
      <c r="AG71" s="441"/>
      <c r="AH71" s="441"/>
      <c r="AI71" s="441"/>
      <c r="AJ71" s="441"/>
      <c r="AK71" s="441"/>
      <c r="AL71" s="441"/>
      <c r="AM71" s="441"/>
      <c r="AN71" s="441"/>
      <c r="AO71" s="441"/>
      <c r="AP71" s="441"/>
      <c r="AQ71" s="113" t="s">
        <v>76</v>
      </c>
      <c r="AR71" s="75"/>
    </row>
    <row r="72" spans="1:44" s="96" customFormat="1" ht="18.75" customHeight="1">
      <c r="A72" s="547"/>
      <c r="B72" s="338"/>
      <c r="C72" s="338"/>
      <c r="D72" s="338"/>
      <c r="E72" s="338"/>
      <c r="F72" s="462" t="s">
        <v>212</v>
      </c>
      <c r="G72" s="462"/>
      <c r="H72" s="462"/>
      <c r="I72" s="462"/>
      <c r="J72" s="462"/>
      <c r="K72" s="613" t="s">
        <v>213</v>
      </c>
      <c r="L72" s="614"/>
      <c r="M72" s="614"/>
      <c r="N72" s="483"/>
      <c r="O72" s="136" t="s">
        <v>74</v>
      </c>
      <c r="P72" s="141"/>
      <c r="Q72" s="439" t="s">
        <v>196</v>
      </c>
      <c r="R72" s="439"/>
      <c r="S72" s="85"/>
      <c r="T72" s="86"/>
      <c r="U72" s="112"/>
      <c r="V72" s="112"/>
      <c r="W72" s="112"/>
      <c r="X72" s="671" t="s">
        <v>214</v>
      </c>
      <c r="Y72" s="672"/>
      <c r="Z72" s="672"/>
      <c r="AA72" s="672"/>
      <c r="AB72" s="672"/>
      <c r="AC72" s="672"/>
      <c r="AD72" s="672"/>
      <c r="AE72" s="672"/>
      <c r="AF72" s="672"/>
      <c r="AG72" s="672"/>
      <c r="AH72" s="672"/>
      <c r="AI72" s="672"/>
      <c r="AJ72" s="672"/>
      <c r="AK72" s="672"/>
      <c r="AL72" s="672"/>
      <c r="AM72" s="672"/>
      <c r="AN72" s="672"/>
      <c r="AO72" s="672"/>
      <c r="AP72" s="672"/>
      <c r="AQ72" s="672"/>
      <c r="AR72" s="75"/>
    </row>
    <row r="73" spans="1:44" s="96" customFormat="1" ht="18.75" customHeight="1">
      <c r="A73" s="547"/>
      <c r="B73" s="338"/>
      <c r="C73" s="338"/>
      <c r="D73" s="338"/>
      <c r="E73" s="338"/>
      <c r="F73" s="462"/>
      <c r="G73" s="462"/>
      <c r="H73" s="462"/>
      <c r="I73" s="462"/>
      <c r="J73" s="462"/>
      <c r="K73" s="613"/>
      <c r="L73" s="614"/>
      <c r="M73" s="614"/>
      <c r="N73" s="483"/>
      <c r="O73" s="136" t="s">
        <v>141</v>
      </c>
      <c r="P73" s="141"/>
      <c r="Q73" s="439" t="s">
        <v>215</v>
      </c>
      <c r="R73" s="439"/>
      <c r="S73" s="439"/>
      <c r="T73" s="439"/>
      <c r="U73" s="550"/>
      <c r="V73" s="550"/>
      <c r="W73" s="112" t="s">
        <v>216</v>
      </c>
      <c r="X73" s="673"/>
      <c r="Y73" s="674"/>
      <c r="Z73" s="674"/>
      <c r="AA73" s="674"/>
      <c r="AB73" s="674"/>
      <c r="AC73" s="674"/>
      <c r="AD73" s="674"/>
      <c r="AE73" s="674"/>
      <c r="AF73" s="674"/>
      <c r="AG73" s="674"/>
      <c r="AH73" s="674"/>
      <c r="AI73" s="674"/>
      <c r="AJ73" s="674"/>
      <c r="AK73" s="674"/>
      <c r="AL73" s="674"/>
      <c r="AM73" s="674"/>
      <c r="AN73" s="674"/>
      <c r="AO73" s="674"/>
      <c r="AP73" s="674"/>
      <c r="AQ73" s="674"/>
      <c r="AR73" s="75"/>
    </row>
    <row r="74" spans="1:44" s="96" customFormat="1" ht="18.75" customHeight="1">
      <c r="A74" s="547"/>
      <c r="B74" s="338"/>
      <c r="C74" s="338"/>
      <c r="D74" s="338"/>
      <c r="E74" s="338"/>
      <c r="F74" s="461" t="s">
        <v>217</v>
      </c>
      <c r="G74" s="461"/>
      <c r="H74" s="461"/>
      <c r="I74" s="461"/>
      <c r="J74" s="461"/>
      <c r="K74" s="446" t="s">
        <v>963</v>
      </c>
      <c r="L74" s="447"/>
      <c r="M74" s="447"/>
      <c r="N74" s="448"/>
      <c r="O74" s="452" t="s">
        <v>964</v>
      </c>
      <c r="P74" s="454" t="s">
        <v>69</v>
      </c>
      <c r="Q74" s="456" t="s">
        <v>965</v>
      </c>
      <c r="R74" s="456"/>
      <c r="S74" s="456"/>
      <c r="T74" s="456" t="s">
        <v>966</v>
      </c>
      <c r="U74" s="454" t="s">
        <v>72</v>
      </c>
      <c r="V74" s="456" t="s">
        <v>967</v>
      </c>
      <c r="W74" s="456"/>
      <c r="X74" s="456"/>
      <c r="Y74" s="446" t="s">
        <v>968</v>
      </c>
      <c r="Z74" s="447"/>
      <c r="AA74" s="448"/>
      <c r="AB74" s="234" t="s">
        <v>969</v>
      </c>
      <c r="AC74" s="235">
        <v>1</v>
      </c>
      <c r="AD74" s="670" t="s">
        <v>970</v>
      </c>
      <c r="AE74" s="670"/>
      <c r="AF74" s="236" t="s">
        <v>971</v>
      </c>
      <c r="AG74" s="235"/>
      <c r="AH74" s="670" t="s">
        <v>972</v>
      </c>
      <c r="AI74" s="670"/>
      <c r="AJ74" s="670"/>
      <c r="AK74" s="670"/>
      <c r="AL74" s="675"/>
      <c r="AM74" s="675"/>
      <c r="AN74" s="675"/>
      <c r="AO74" s="675"/>
      <c r="AP74" s="675"/>
      <c r="AQ74" s="237" t="s">
        <v>973</v>
      </c>
      <c r="AR74" s="75"/>
    </row>
    <row r="75" spans="1:44" s="96" customFormat="1" ht="18.75" customHeight="1">
      <c r="A75" s="547"/>
      <c r="B75" s="338"/>
      <c r="C75" s="338"/>
      <c r="D75" s="338"/>
      <c r="E75" s="338"/>
      <c r="F75" s="461"/>
      <c r="G75" s="461"/>
      <c r="H75" s="461"/>
      <c r="I75" s="461"/>
      <c r="J75" s="461"/>
      <c r="K75" s="449"/>
      <c r="L75" s="450"/>
      <c r="M75" s="450"/>
      <c r="N75" s="451"/>
      <c r="O75" s="453"/>
      <c r="P75" s="455"/>
      <c r="Q75" s="457"/>
      <c r="R75" s="457"/>
      <c r="S75" s="457"/>
      <c r="T75" s="457"/>
      <c r="U75" s="455"/>
      <c r="V75" s="457"/>
      <c r="W75" s="457"/>
      <c r="X75" s="457"/>
      <c r="Y75" s="449"/>
      <c r="Z75" s="450"/>
      <c r="AA75" s="451"/>
      <c r="AB75" s="458" t="s">
        <v>974</v>
      </c>
      <c r="AC75" s="459"/>
      <c r="AD75" s="459"/>
      <c r="AE75" s="459"/>
      <c r="AF75" s="459"/>
      <c r="AG75" s="459"/>
      <c r="AH75" s="238" t="s">
        <v>975</v>
      </c>
      <c r="AI75" s="460"/>
      <c r="AJ75" s="460"/>
      <c r="AK75" s="239" t="s">
        <v>973</v>
      </c>
      <c r="AL75" s="109" t="s">
        <v>966</v>
      </c>
      <c r="AM75" s="139"/>
      <c r="AN75" s="457" t="s">
        <v>976</v>
      </c>
      <c r="AO75" s="457"/>
      <c r="AP75" s="457"/>
      <c r="AQ75" s="457"/>
      <c r="AR75" s="75"/>
    </row>
    <row r="76" spans="1:44" s="96" customFormat="1" ht="18.75" customHeight="1">
      <c r="A76" s="547"/>
      <c r="B76" s="338"/>
      <c r="C76" s="338"/>
      <c r="D76" s="338"/>
      <c r="E76" s="338"/>
      <c r="F76" s="461"/>
      <c r="G76" s="461"/>
      <c r="H76" s="461"/>
      <c r="I76" s="461"/>
      <c r="J76" s="461"/>
      <c r="K76" s="506" t="s">
        <v>219</v>
      </c>
      <c r="L76" s="507"/>
      <c r="M76" s="507"/>
      <c r="N76" s="508"/>
      <c r="O76" s="136" t="s">
        <v>141</v>
      </c>
      <c r="P76" s="141">
        <v>1</v>
      </c>
      <c r="Q76" s="439" t="s">
        <v>220</v>
      </c>
      <c r="R76" s="439"/>
      <c r="S76" s="439"/>
      <c r="T76" s="85" t="s">
        <v>141</v>
      </c>
      <c r="U76" s="141"/>
      <c r="V76" s="439" t="s">
        <v>221</v>
      </c>
      <c r="W76" s="439"/>
      <c r="X76" s="85" t="s">
        <v>141</v>
      </c>
      <c r="Y76" s="141"/>
      <c r="Z76" s="439" t="s">
        <v>222</v>
      </c>
      <c r="AA76" s="439"/>
      <c r="AB76" s="439"/>
      <c r="AC76" s="439"/>
      <c r="AD76" s="85" t="s">
        <v>74</v>
      </c>
      <c r="AE76" s="141"/>
      <c r="AF76" s="439" t="s">
        <v>223</v>
      </c>
      <c r="AG76" s="439"/>
      <c r="AH76" s="85" t="s">
        <v>141</v>
      </c>
      <c r="AI76" s="141"/>
      <c r="AJ76" s="439" t="s">
        <v>224</v>
      </c>
      <c r="AK76" s="439"/>
      <c r="AL76" s="439"/>
      <c r="AM76" s="439"/>
      <c r="AN76" s="439"/>
      <c r="AO76" s="550"/>
      <c r="AP76" s="550"/>
      <c r="AQ76" s="113" t="s">
        <v>152</v>
      </c>
      <c r="AR76" s="75"/>
    </row>
    <row r="77" spans="1:44" s="96" customFormat="1" ht="18.75" customHeight="1">
      <c r="A77" s="547"/>
      <c r="B77" s="338"/>
      <c r="C77" s="338"/>
      <c r="D77" s="338"/>
      <c r="E77" s="338"/>
      <c r="F77" s="462" t="s">
        <v>225</v>
      </c>
      <c r="G77" s="462"/>
      <c r="H77" s="462"/>
      <c r="I77" s="462"/>
      <c r="J77" s="462"/>
      <c r="K77" s="136" t="s">
        <v>141</v>
      </c>
      <c r="L77" s="141">
        <v>1</v>
      </c>
      <c r="M77" s="439" t="s">
        <v>176</v>
      </c>
      <c r="N77" s="439"/>
      <c r="O77" s="85" t="s">
        <v>226</v>
      </c>
      <c r="P77" s="141">
        <v>1</v>
      </c>
      <c r="Q77" s="439" t="s">
        <v>227</v>
      </c>
      <c r="R77" s="439"/>
      <c r="S77" s="439"/>
      <c r="T77" s="85" t="s">
        <v>74</v>
      </c>
      <c r="U77" s="141"/>
      <c r="V77" s="439" t="s">
        <v>228</v>
      </c>
      <c r="W77" s="439"/>
      <c r="X77" s="85" t="s">
        <v>74</v>
      </c>
      <c r="Y77" s="141"/>
      <c r="Z77" s="439" t="s">
        <v>160</v>
      </c>
      <c r="AA77" s="439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 s="75"/>
    </row>
    <row r="78" spans="1:44" s="96" customFormat="1" ht="18.75" customHeight="1">
      <c r="A78" s="547"/>
      <c r="B78" s="338"/>
      <c r="C78" s="338"/>
      <c r="D78" s="338"/>
      <c r="E78" s="338"/>
      <c r="F78" s="462" t="s">
        <v>229</v>
      </c>
      <c r="G78" s="462"/>
      <c r="H78" s="462"/>
      <c r="I78" s="462"/>
      <c r="J78" s="462"/>
      <c r="K78" s="136" t="s">
        <v>139</v>
      </c>
      <c r="L78" s="141">
        <v>1</v>
      </c>
      <c r="M78" s="439" t="s">
        <v>218</v>
      </c>
      <c r="N78" s="439"/>
      <c r="O78" s="85" t="s">
        <v>141</v>
      </c>
      <c r="P78" s="141"/>
      <c r="Q78" s="439" t="s">
        <v>230</v>
      </c>
      <c r="R78" s="439"/>
      <c r="S78" s="439"/>
      <c r="T78" s="439"/>
      <c r="U78" s="441"/>
      <c r="V78" s="441"/>
      <c r="W78" s="441"/>
      <c r="X78" s="441"/>
      <c r="Y78" s="441"/>
      <c r="Z78" s="441"/>
      <c r="AA78" s="441"/>
      <c r="AB78" s="441"/>
      <c r="AC78" s="441"/>
      <c r="AD78" s="441"/>
      <c r="AE78" s="441"/>
      <c r="AF78" s="441"/>
      <c r="AG78" s="441"/>
      <c r="AH78" s="441"/>
      <c r="AI78" s="441"/>
      <c r="AJ78" s="441"/>
      <c r="AK78" s="441"/>
      <c r="AL78" s="441"/>
      <c r="AM78" s="441"/>
      <c r="AN78" s="441"/>
      <c r="AO78" s="441"/>
      <c r="AP78" s="441"/>
      <c r="AQ78" s="113" t="s">
        <v>76</v>
      </c>
      <c r="AR78" s="75"/>
    </row>
    <row r="79" spans="1:44" s="96" customFormat="1" ht="18.75" customHeight="1">
      <c r="A79" s="504"/>
      <c r="B79" s="353"/>
      <c r="C79" s="353"/>
      <c r="D79" s="353"/>
      <c r="E79" s="353"/>
      <c r="F79" s="511" t="s">
        <v>231</v>
      </c>
      <c r="G79" s="511"/>
      <c r="H79" s="511"/>
      <c r="I79" s="511"/>
      <c r="J79" s="511"/>
      <c r="K79" s="775"/>
      <c r="L79" s="641"/>
      <c r="M79" s="641"/>
      <c r="N79" s="641"/>
      <c r="O79" s="641"/>
      <c r="P79" s="641"/>
      <c r="Q79" s="641"/>
      <c r="R79" s="641"/>
      <c r="S79" s="641"/>
      <c r="T79" s="641"/>
      <c r="U79" s="641"/>
      <c r="V79" s="641"/>
      <c r="W79" s="641"/>
      <c r="X79" s="641"/>
      <c r="Y79" s="641"/>
      <c r="Z79" s="641"/>
      <c r="AA79" s="641"/>
      <c r="AB79" s="641"/>
      <c r="AC79" s="641"/>
      <c r="AD79" s="641"/>
      <c r="AE79" s="641"/>
      <c r="AF79" s="641"/>
      <c r="AG79" s="641"/>
      <c r="AH79" s="641"/>
      <c r="AI79" s="641"/>
      <c r="AJ79" s="641"/>
      <c r="AK79" s="641"/>
      <c r="AL79" s="641"/>
      <c r="AM79" s="641"/>
      <c r="AN79" s="641"/>
      <c r="AO79" s="641"/>
      <c r="AP79" s="641"/>
      <c r="AQ79" s="641"/>
      <c r="AR79" s="75"/>
    </row>
    <row r="80" spans="1:44" s="96" customFormat="1" ht="18" customHeight="1">
      <c r="A80" s="741"/>
      <c r="B80" s="741"/>
      <c r="C80" s="741"/>
      <c r="D80" s="741"/>
      <c r="E80" s="741"/>
      <c r="F80" s="741"/>
      <c r="G80" s="741"/>
      <c r="H80" s="741"/>
      <c r="I80" s="741"/>
      <c r="J80" s="741"/>
      <c r="K80" s="741"/>
      <c r="L80" s="741"/>
      <c r="M80" s="741"/>
      <c r="N80" s="741"/>
      <c r="O80" s="741"/>
      <c r="P80" s="741"/>
      <c r="Q80" s="741"/>
      <c r="R80" s="741"/>
      <c r="S80" s="741"/>
      <c r="T80" s="741"/>
      <c r="U80" s="741"/>
      <c r="V80" s="741"/>
      <c r="W80" s="741"/>
      <c r="X80" s="741"/>
      <c r="Y80" s="741"/>
      <c r="Z80" s="741"/>
      <c r="AA80" s="741"/>
      <c r="AB80" s="741"/>
      <c r="AC80" s="741"/>
      <c r="AD80" s="741"/>
      <c r="AE80" s="741"/>
      <c r="AF80" s="741"/>
      <c r="AG80" s="741"/>
      <c r="AH80" s="741"/>
      <c r="AI80" s="741"/>
      <c r="AJ80" s="741"/>
      <c r="AK80" s="741"/>
      <c r="AL80" s="741"/>
      <c r="AM80" s="741"/>
      <c r="AN80" s="741"/>
      <c r="AO80" s="741"/>
      <c r="AP80" s="741"/>
      <c r="AQ80" s="741"/>
      <c r="AR80" s="75"/>
    </row>
    <row r="81" spans="1:46" s="96" customFormat="1">
      <c r="A81" s="771"/>
      <c r="B81" s="771"/>
      <c r="C81" s="771"/>
      <c r="D81" s="771"/>
      <c r="E81" s="771"/>
      <c r="F81" s="771"/>
      <c r="G81" s="771"/>
      <c r="H81" s="771"/>
      <c r="I81" s="771"/>
      <c r="J81" s="771"/>
      <c r="K81" s="771"/>
      <c r="L81" s="771"/>
      <c r="M81" s="771"/>
      <c r="N81" s="771"/>
      <c r="O81" s="771"/>
      <c r="P81" s="771"/>
      <c r="Q81" s="771"/>
      <c r="R81" s="771"/>
      <c r="S81" s="771"/>
      <c r="T81" s="771"/>
      <c r="U81" s="771"/>
      <c r="V81" s="771"/>
      <c r="W81" s="771"/>
      <c r="X81" s="771"/>
      <c r="Y81" s="771"/>
      <c r="Z81" s="771"/>
      <c r="AA81" s="771"/>
      <c r="AB81" s="771"/>
      <c r="AC81" s="771"/>
      <c r="AD81" s="771"/>
      <c r="AE81" s="771"/>
      <c r="AF81" s="771"/>
      <c r="AG81" s="771"/>
      <c r="AH81" s="771"/>
      <c r="AI81" s="771"/>
      <c r="AJ81" s="771"/>
      <c r="AK81" s="771"/>
      <c r="AL81" s="771"/>
      <c r="AM81" s="771"/>
      <c r="AN81" s="771"/>
      <c r="AO81" s="771"/>
      <c r="AP81" s="771"/>
      <c r="AQ81" s="771"/>
      <c r="AR81" s="75"/>
    </row>
    <row r="82" spans="1:46" s="96" customFormat="1">
      <c r="A82" s="643"/>
      <c r="B82" s="643"/>
      <c r="C82" s="643"/>
      <c r="D82" s="643"/>
      <c r="E82" s="643"/>
      <c r="F82" s="643"/>
      <c r="G82" s="643"/>
      <c r="H82" s="643"/>
      <c r="I82" s="643"/>
      <c r="J82" s="643"/>
      <c r="K82" s="643"/>
      <c r="L82" s="643"/>
      <c r="M82" s="643"/>
      <c r="N82" s="643"/>
      <c r="O82" s="643"/>
      <c r="P82" s="643"/>
      <c r="Q82" s="643"/>
      <c r="R82" s="643"/>
      <c r="S82" s="643"/>
      <c r="T82" s="643"/>
      <c r="U82" s="643"/>
      <c r="V82" s="643"/>
      <c r="W82" s="643"/>
      <c r="X82" s="643"/>
      <c r="Y82" s="643"/>
      <c r="Z82" s="643"/>
      <c r="AA82" s="643"/>
      <c r="AB82" s="643"/>
      <c r="AC82" s="643"/>
      <c r="AD82" s="643"/>
      <c r="AE82" s="643"/>
      <c r="AF82" s="643"/>
      <c r="AG82" s="643"/>
      <c r="AH82" s="643"/>
      <c r="AI82" s="643"/>
      <c r="AJ82" s="643"/>
      <c r="AK82" s="643"/>
      <c r="AL82" s="621" t="s">
        <v>232</v>
      </c>
      <c r="AM82" s="621"/>
      <c r="AN82" s="621"/>
      <c r="AO82" s="621"/>
      <c r="AP82" s="621"/>
      <c r="AQ82" s="621"/>
      <c r="AR82" s="75"/>
    </row>
    <row r="83" spans="1:46" s="96" customFormat="1" ht="16.5" customHeight="1">
      <c r="A83" s="692" t="s">
        <v>985</v>
      </c>
      <c r="B83" s="548"/>
      <c r="C83" s="548"/>
      <c r="D83" s="548"/>
      <c r="E83" s="548"/>
      <c r="F83" s="627" t="s">
        <v>233</v>
      </c>
      <c r="G83" s="627"/>
      <c r="H83" s="627"/>
      <c r="I83" s="627"/>
      <c r="J83" s="627"/>
      <c r="K83" s="627" t="s">
        <v>234</v>
      </c>
      <c r="L83" s="627"/>
      <c r="M83" s="627"/>
      <c r="N83" s="133" t="s">
        <v>74</v>
      </c>
      <c r="O83" s="142">
        <v>1</v>
      </c>
      <c r="P83" s="667" t="s">
        <v>160</v>
      </c>
      <c r="Q83" s="667"/>
      <c r="R83" s="667"/>
      <c r="S83" s="134" t="s">
        <v>74</v>
      </c>
      <c r="T83" s="142"/>
      <c r="U83" s="667" t="s">
        <v>176</v>
      </c>
      <c r="V83" s="667"/>
      <c r="W83" s="668" t="s">
        <v>198</v>
      </c>
      <c r="X83" s="668"/>
      <c r="Y83" s="668"/>
      <c r="Z83" s="669"/>
      <c r="AA83" s="669"/>
      <c r="AB83" s="669"/>
      <c r="AC83" s="669"/>
      <c r="AD83" s="669"/>
      <c r="AE83" s="669"/>
      <c r="AF83" s="669"/>
      <c r="AG83" s="669"/>
      <c r="AH83" s="669"/>
      <c r="AI83" s="669"/>
      <c r="AJ83" s="669"/>
      <c r="AK83" s="669"/>
      <c r="AL83" s="669"/>
      <c r="AM83" s="669"/>
      <c r="AN83" s="669"/>
      <c r="AO83" s="669"/>
      <c r="AP83" s="669"/>
      <c r="AQ83" s="135" t="s">
        <v>76</v>
      </c>
      <c r="AR83" s="75"/>
    </row>
    <row r="84" spans="1:46" s="96" customFormat="1" ht="16.5" customHeight="1">
      <c r="A84" s="380"/>
      <c r="B84" s="462"/>
      <c r="C84" s="462"/>
      <c r="D84" s="462"/>
      <c r="E84" s="462"/>
      <c r="F84" s="481"/>
      <c r="G84" s="481"/>
      <c r="H84" s="481"/>
      <c r="I84" s="481"/>
      <c r="J84" s="481"/>
      <c r="K84" s="481" t="s">
        <v>235</v>
      </c>
      <c r="L84" s="481"/>
      <c r="M84" s="481"/>
      <c r="N84" s="136" t="s">
        <v>74</v>
      </c>
      <c r="O84" s="141">
        <v>1</v>
      </c>
      <c r="P84" s="439" t="s">
        <v>196</v>
      </c>
      <c r="Q84" s="439"/>
      <c r="R84" s="439"/>
      <c r="S84" s="85" t="s">
        <v>141</v>
      </c>
      <c r="T84" s="141"/>
      <c r="U84" s="439" t="s">
        <v>197</v>
      </c>
      <c r="V84" s="439"/>
      <c r="W84" s="440" t="s">
        <v>198</v>
      </c>
      <c r="X84" s="440"/>
      <c r="Y84" s="440"/>
      <c r="Z84" s="441"/>
      <c r="AA84" s="441"/>
      <c r="AB84" s="441"/>
      <c r="AC84" s="441"/>
      <c r="AD84" s="441"/>
      <c r="AE84" s="441"/>
      <c r="AF84" s="441"/>
      <c r="AG84" s="441"/>
      <c r="AH84" s="441"/>
      <c r="AI84" s="441"/>
      <c r="AJ84" s="441"/>
      <c r="AK84" s="441"/>
      <c r="AL84" s="441"/>
      <c r="AM84" s="441"/>
      <c r="AN84" s="441"/>
      <c r="AO84" s="441"/>
      <c r="AP84" s="441"/>
      <c r="AQ84" s="113" t="s">
        <v>76</v>
      </c>
      <c r="AR84" s="75"/>
    </row>
    <row r="85" spans="1:46" s="96" customFormat="1" ht="16.5" customHeight="1">
      <c r="A85" s="580"/>
      <c r="B85" s="587"/>
      <c r="C85" s="587"/>
      <c r="D85" s="587"/>
      <c r="E85" s="587"/>
      <c r="F85" s="446" t="s">
        <v>977</v>
      </c>
      <c r="G85" s="447"/>
      <c r="H85" s="447"/>
      <c r="I85" s="447"/>
      <c r="J85" s="448"/>
      <c r="K85" s="227" t="s">
        <v>971</v>
      </c>
      <c r="L85" s="141"/>
      <c r="M85" s="439" t="s">
        <v>978</v>
      </c>
      <c r="N85" s="439"/>
      <c r="O85" s="439"/>
      <c r="P85" s="226" t="s">
        <v>979</v>
      </c>
      <c r="Q85" s="141" t="s">
        <v>72</v>
      </c>
      <c r="R85" s="439" t="s">
        <v>980</v>
      </c>
      <c r="S85" s="439"/>
      <c r="T85" s="439"/>
      <c r="U85" s="226" t="s">
        <v>971</v>
      </c>
      <c r="V85" s="141"/>
      <c r="W85" s="439" t="s">
        <v>986</v>
      </c>
      <c r="X85" s="439"/>
      <c r="Y85" s="439"/>
      <c r="Z85" s="440" t="s">
        <v>981</v>
      </c>
      <c r="AA85" s="440"/>
      <c r="AB85" s="440"/>
      <c r="AC85" s="441"/>
      <c r="AD85" s="441"/>
      <c r="AE85" s="441"/>
      <c r="AF85" s="441"/>
      <c r="AG85" s="441"/>
      <c r="AH85" s="441"/>
      <c r="AI85" s="441"/>
      <c r="AJ85" s="441"/>
      <c r="AK85" s="441"/>
      <c r="AL85" s="441"/>
      <c r="AM85" s="441"/>
      <c r="AN85" s="441"/>
      <c r="AO85" s="441"/>
      <c r="AP85" s="441"/>
      <c r="AQ85" s="228" t="s">
        <v>76</v>
      </c>
      <c r="AR85" s="75"/>
    </row>
    <row r="86" spans="1:46" s="96" customFormat="1" ht="16.5" customHeight="1">
      <c r="A86" s="728"/>
      <c r="B86" s="511"/>
      <c r="C86" s="511"/>
      <c r="D86" s="511"/>
      <c r="E86" s="511"/>
      <c r="F86" s="686" t="s">
        <v>236</v>
      </c>
      <c r="G86" s="686"/>
      <c r="H86" s="686"/>
      <c r="I86" s="686"/>
      <c r="J86" s="686"/>
      <c r="K86" s="114" t="s">
        <v>74</v>
      </c>
      <c r="L86" s="140"/>
      <c r="M86" s="524" t="s">
        <v>237</v>
      </c>
      <c r="N86" s="524"/>
      <c r="O86" s="524"/>
      <c r="P86" s="115" t="s">
        <v>74</v>
      </c>
      <c r="Q86" s="140">
        <v>1</v>
      </c>
      <c r="R86" s="524" t="s">
        <v>238</v>
      </c>
      <c r="S86" s="524"/>
      <c r="T86" s="524"/>
      <c r="U86" s="115" t="s">
        <v>141</v>
      </c>
      <c r="V86" s="140"/>
      <c r="W86" s="524" t="s">
        <v>987</v>
      </c>
      <c r="X86" s="524"/>
      <c r="Y86" s="524"/>
      <c r="Z86" s="772"/>
      <c r="AA86" s="772"/>
      <c r="AB86" s="772"/>
      <c r="AC86" s="772"/>
      <c r="AD86" s="772"/>
      <c r="AE86" s="772"/>
      <c r="AF86" s="772"/>
      <c r="AG86" s="772"/>
      <c r="AH86" s="772"/>
      <c r="AI86" s="772"/>
      <c r="AJ86" s="772"/>
      <c r="AK86" s="772"/>
      <c r="AL86" s="772"/>
      <c r="AM86" s="772"/>
      <c r="AN86" s="772"/>
      <c r="AO86" s="772"/>
      <c r="AP86" s="772"/>
      <c r="AQ86" s="772"/>
      <c r="AR86" s="75"/>
    </row>
    <row r="87" spans="1:46" s="96" customFormat="1" ht="7.5" customHeight="1">
      <c r="A87" s="739"/>
      <c r="B87" s="739"/>
      <c r="C87" s="739"/>
      <c r="D87" s="739"/>
      <c r="E87" s="739"/>
      <c r="F87" s="739"/>
      <c r="G87" s="739"/>
      <c r="H87" s="739"/>
      <c r="I87" s="739"/>
      <c r="J87" s="739"/>
      <c r="K87" s="739"/>
      <c r="L87" s="739"/>
      <c r="M87" s="739"/>
      <c r="N87" s="739"/>
      <c r="O87" s="739"/>
      <c r="P87" s="739"/>
      <c r="Q87" s="739"/>
      <c r="R87" s="739"/>
      <c r="S87" s="739"/>
      <c r="T87" s="739"/>
      <c r="U87" s="739"/>
      <c r="V87" s="739"/>
      <c r="W87" s="739"/>
      <c r="X87" s="739"/>
      <c r="Y87" s="739"/>
      <c r="Z87" s="739"/>
      <c r="AA87" s="739"/>
      <c r="AB87" s="739"/>
      <c r="AC87" s="739"/>
      <c r="AD87" s="739"/>
      <c r="AE87" s="739"/>
      <c r="AF87" s="739"/>
      <c r="AG87" s="739"/>
      <c r="AH87" s="739"/>
      <c r="AI87" s="739"/>
      <c r="AJ87" s="739"/>
      <c r="AK87" s="739"/>
      <c r="AL87" s="739"/>
      <c r="AM87" s="739"/>
      <c r="AN87" s="739"/>
      <c r="AO87" s="739"/>
      <c r="AP87" s="739"/>
      <c r="AQ87" s="739"/>
      <c r="AR87" s="75"/>
    </row>
    <row r="88" spans="1:46" s="96" customFormat="1" ht="16.5" customHeight="1">
      <c r="A88" s="682" t="s">
        <v>239</v>
      </c>
      <c r="B88" s="683"/>
      <c r="C88" s="683"/>
      <c r="D88" s="683"/>
      <c r="E88" s="683"/>
      <c r="F88" s="627" t="s">
        <v>240</v>
      </c>
      <c r="G88" s="627"/>
      <c r="H88" s="627"/>
      <c r="I88" s="627"/>
      <c r="J88" s="627"/>
      <c r="K88" s="133" t="s">
        <v>141</v>
      </c>
      <c r="L88" s="142"/>
      <c r="M88" s="667" t="s">
        <v>241</v>
      </c>
      <c r="N88" s="667"/>
      <c r="O88" s="667"/>
      <c r="P88" s="134" t="s">
        <v>141</v>
      </c>
      <c r="Q88" s="142">
        <v>1</v>
      </c>
      <c r="R88" s="667" t="s">
        <v>242</v>
      </c>
      <c r="S88" s="667"/>
      <c r="T88" s="667"/>
      <c r="U88" s="134" t="s">
        <v>74</v>
      </c>
      <c r="V88" s="142"/>
      <c r="W88" s="667" t="s">
        <v>243</v>
      </c>
      <c r="X88" s="667"/>
      <c r="Y88" s="667"/>
      <c r="Z88" s="668" t="s">
        <v>244</v>
      </c>
      <c r="AA88" s="668"/>
      <c r="AB88" s="668"/>
      <c r="AC88" s="669"/>
      <c r="AD88" s="669"/>
      <c r="AE88" s="669"/>
      <c r="AF88" s="669"/>
      <c r="AG88" s="669"/>
      <c r="AH88" s="669"/>
      <c r="AI88" s="669"/>
      <c r="AJ88" s="669"/>
      <c r="AK88" s="669"/>
      <c r="AL88" s="669"/>
      <c r="AM88" s="669"/>
      <c r="AN88" s="669"/>
      <c r="AO88" s="669"/>
      <c r="AP88" s="669"/>
      <c r="AQ88" s="135" t="s">
        <v>76</v>
      </c>
      <c r="AR88" s="75"/>
    </row>
    <row r="89" spans="1:46" s="96" customFormat="1" ht="16.5" customHeight="1">
      <c r="A89" s="684"/>
      <c r="B89" s="685"/>
      <c r="C89" s="685"/>
      <c r="D89" s="685"/>
      <c r="E89" s="685"/>
      <c r="F89" s="686" t="s">
        <v>245</v>
      </c>
      <c r="G89" s="686"/>
      <c r="H89" s="686"/>
      <c r="I89" s="686"/>
      <c r="J89" s="686"/>
      <c r="K89" s="114" t="s">
        <v>74</v>
      </c>
      <c r="L89" s="140"/>
      <c r="M89" s="524" t="s">
        <v>982</v>
      </c>
      <c r="N89" s="524"/>
      <c r="O89" s="524"/>
      <c r="P89" s="115" t="s">
        <v>74</v>
      </c>
      <c r="Q89" s="140">
        <v>1</v>
      </c>
      <c r="R89" s="524" t="s">
        <v>238</v>
      </c>
      <c r="S89" s="524"/>
      <c r="T89" s="524"/>
      <c r="U89" s="115" t="s">
        <v>74</v>
      </c>
      <c r="V89" s="140"/>
      <c r="W89" s="524" t="s">
        <v>246</v>
      </c>
      <c r="X89" s="524"/>
      <c r="Y89" s="524"/>
      <c r="Z89" s="526" t="s">
        <v>247</v>
      </c>
      <c r="AA89" s="528"/>
      <c r="AB89" s="115" t="s">
        <v>74</v>
      </c>
      <c r="AC89" s="140"/>
      <c r="AD89" s="524" t="s">
        <v>983</v>
      </c>
      <c r="AE89" s="524"/>
      <c r="AF89" s="524"/>
      <c r="AG89" s="115" t="s">
        <v>74</v>
      </c>
      <c r="AH89" s="140">
        <v>1</v>
      </c>
      <c r="AI89" s="524" t="s">
        <v>242</v>
      </c>
      <c r="AJ89" s="524"/>
      <c r="AK89" s="524"/>
      <c r="AL89" s="115" t="s">
        <v>74</v>
      </c>
      <c r="AM89" s="140"/>
      <c r="AN89" s="524" t="s">
        <v>248</v>
      </c>
      <c r="AO89" s="524"/>
      <c r="AP89" s="524"/>
      <c r="AQ89" s="524"/>
      <c r="AR89" s="75"/>
    </row>
    <row r="90" spans="1:46" s="96" customFormat="1" ht="12" customHeight="1">
      <c r="A90" s="773"/>
      <c r="B90" s="773"/>
      <c r="C90" s="773"/>
      <c r="D90" s="773"/>
      <c r="E90" s="773"/>
      <c r="F90" s="773"/>
      <c r="G90" s="773"/>
      <c r="H90" s="773"/>
      <c r="I90" s="773"/>
      <c r="J90" s="773"/>
      <c r="K90" s="773"/>
      <c r="L90" s="773"/>
      <c r="M90" s="773"/>
      <c r="N90" s="773"/>
      <c r="O90" s="773"/>
      <c r="P90" s="773"/>
      <c r="Q90" s="773"/>
      <c r="R90" s="773"/>
      <c r="S90" s="773"/>
      <c r="T90" s="773"/>
      <c r="U90" s="773"/>
      <c r="V90" s="773"/>
      <c r="W90" s="773"/>
      <c r="X90" s="773"/>
      <c r="Y90" s="773"/>
      <c r="Z90" s="773"/>
      <c r="AA90" s="773"/>
      <c r="AB90" s="773"/>
      <c r="AC90" s="773"/>
      <c r="AD90" s="773"/>
      <c r="AE90" s="773"/>
      <c r="AF90" s="773"/>
      <c r="AG90" s="773"/>
      <c r="AH90" s="773"/>
      <c r="AI90" s="773"/>
      <c r="AJ90" s="773"/>
      <c r="AK90" s="773"/>
      <c r="AL90" s="773"/>
      <c r="AM90" s="773"/>
      <c r="AN90" s="773"/>
      <c r="AO90" s="773"/>
      <c r="AP90" s="773"/>
      <c r="AQ90" s="773"/>
      <c r="AR90" s="75"/>
      <c r="AS90" s="75"/>
      <c r="AT90" s="75"/>
    </row>
    <row r="91" spans="1:46" s="96" customFormat="1" ht="16.5" customHeight="1">
      <c r="A91" s="660" t="s">
        <v>249</v>
      </c>
      <c r="B91" s="660"/>
      <c r="C91" s="660"/>
      <c r="D91" s="660"/>
      <c r="E91" s="660"/>
      <c r="F91" s="660"/>
      <c r="G91" s="660"/>
      <c r="H91" s="660"/>
      <c r="I91" s="660"/>
      <c r="J91" s="660"/>
      <c r="K91" s="643"/>
      <c r="L91" s="643"/>
      <c r="M91" s="643"/>
      <c r="N91" s="643"/>
      <c r="O91" s="643"/>
      <c r="P91" s="643"/>
      <c r="Q91" s="643"/>
      <c r="R91" s="643"/>
      <c r="S91" s="643"/>
      <c r="T91" s="643"/>
      <c r="U91" s="643"/>
      <c r="V91" s="643"/>
      <c r="W91" s="643"/>
      <c r="X91" s="643"/>
      <c r="Y91" s="643"/>
      <c r="Z91" s="643"/>
      <c r="AA91" s="643"/>
      <c r="AB91" s="643"/>
      <c r="AC91" s="643"/>
      <c r="AD91" s="643"/>
      <c r="AE91" s="643"/>
      <c r="AF91" s="643"/>
      <c r="AG91" s="643"/>
      <c r="AH91" s="643"/>
      <c r="AI91" s="643"/>
      <c r="AJ91" s="643"/>
      <c r="AK91" s="643"/>
      <c r="AL91" s="643"/>
      <c r="AM91" s="643"/>
      <c r="AN91" s="643"/>
      <c r="AO91" s="643"/>
      <c r="AP91" s="643"/>
      <c r="AQ91" s="643"/>
      <c r="AR91" s="75"/>
      <c r="AS91" s="75"/>
      <c r="AT91" s="75"/>
    </row>
    <row r="92" spans="1:46" s="96" customFormat="1" ht="37.5" customHeight="1">
      <c r="A92" s="692" t="s">
        <v>250</v>
      </c>
      <c r="B92" s="572"/>
      <c r="C92" s="572"/>
      <c r="D92" s="572"/>
      <c r="E92" s="572"/>
      <c r="F92" s="572" t="s">
        <v>773</v>
      </c>
      <c r="G92" s="548"/>
      <c r="H92" s="548"/>
      <c r="I92" s="548"/>
      <c r="J92" s="548"/>
      <c r="K92" s="697">
        <f>IF(AND(Z93&lt;50000000,AK93&gt;=200000),200000,
IF(AND(Z93&gt;=50000000,Z93&lt;100000000,AK93&gt;=300000),300000,AK93))</f>
        <v>0</v>
      </c>
      <c r="L92" s="698"/>
      <c r="M92" s="698"/>
      <c r="N92" s="698"/>
      <c r="O92" s="698"/>
      <c r="P92" s="698"/>
      <c r="Q92" s="698"/>
      <c r="R92" s="698"/>
      <c r="S92" s="698"/>
      <c r="T92" s="698"/>
      <c r="U92" s="698"/>
      <c r="V92" s="699"/>
      <c r="W92" s="693" t="s">
        <v>774</v>
      </c>
      <c r="X92" s="694"/>
      <c r="Y92" s="694"/>
      <c r="Z92" s="694"/>
      <c r="AA92" s="694"/>
      <c r="AB92" s="694"/>
      <c r="AC92" s="694"/>
      <c r="AD92" s="694"/>
      <c r="AE92" s="694"/>
      <c r="AF92" s="694"/>
      <c r="AG92" s="694"/>
      <c r="AH92" s="694"/>
      <c r="AI92" s="694"/>
      <c r="AJ92" s="694"/>
      <c r="AK92" s="694"/>
      <c r="AL92" s="694"/>
      <c r="AM92" s="694"/>
      <c r="AN92" s="694"/>
      <c r="AO92" s="694"/>
      <c r="AP92" s="694"/>
      <c r="AQ92" s="694"/>
      <c r="AR92" s="75"/>
      <c r="AS92" s="75"/>
      <c r="AT92" s="75"/>
    </row>
    <row r="93" spans="1:46" s="96" customFormat="1" ht="18.75" customHeight="1">
      <c r="A93" s="483"/>
      <c r="B93" s="461"/>
      <c r="C93" s="461"/>
      <c r="D93" s="461"/>
      <c r="E93" s="461"/>
      <c r="F93" s="461" t="s">
        <v>251</v>
      </c>
      <c r="G93" s="462"/>
      <c r="H93" s="462"/>
      <c r="I93" s="462"/>
      <c r="J93" s="462"/>
      <c r="K93" s="700">
        <f>Z95</f>
        <v>0</v>
      </c>
      <c r="L93" s="701"/>
      <c r="M93" s="701"/>
      <c r="N93" s="701"/>
      <c r="O93" s="701"/>
      <c r="P93" s="701"/>
      <c r="Q93" s="701"/>
      <c r="R93" s="701"/>
      <c r="S93" s="701"/>
      <c r="T93" s="701"/>
      <c r="U93" s="701"/>
      <c r="V93" s="702"/>
      <c r="W93" s="695" t="s">
        <v>882</v>
      </c>
      <c r="X93" s="696"/>
      <c r="Y93" s="696"/>
      <c r="Z93" s="681">
        <f>계약서!T9</f>
        <v>0</v>
      </c>
      <c r="AA93" s="681"/>
      <c r="AB93" s="681"/>
      <c r="AC93" s="681"/>
      <c r="AD93" s="681"/>
      <c r="AE93" s="681"/>
      <c r="AF93" s="185" t="s">
        <v>883</v>
      </c>
      <c r="AG93" s="680">
        <f>IF(AND(계약서!T9&gt;0,계약서!T9&lt;50000000),0.5,
  IF(AND(계약서!T9&gt;=50000000,계약서!T9&lt;100000000),0.4,
  IF(AND(계약서!T9&gt;=100000000,계약서!T9&lt;600000000),0.3,
  IF(AND(계약서!T9&gt;=600000000,계약서!T9&lt;1200000000),0.4,
  IF(AND(계약서!T9&gt;=1200000000,계약서!T9&lt;1500000000),0.5,0.6)))))</f>
        <v>0.6</v>
      </c>
      <c r="AH93" s="680"/>
      <c r="AI93" s="186" t="s">
        <v>131</v>
      </c>
      <c r="AJ93" s="185" t="s">
        <v>884</v>
      </c>
      <c r="AK93" s="679">
        <f>Z93*AG93%</f>
        <v>0</v>
      </c>
      <c r="AL93" s="679"/>
      <c r="AM93" s="679"/>
      <c r="AN93" s="679"/>
      <c r="AO93" s="679"/>
      <c r="AP93" s="679"/>
      <c r="AQ93" s="679"/>
      <c r="AR93" s="75"/>
      <c r="AS93" s="75"/>
      <c r="AT93" s="75"/>
    </row>
    <row r="94" spans="1:46" s="96" customFormat="1" ht="18.75" customHeight="1">
      <c r="A94" s="483"/>
      <c r="B94" s="461"/>
      <c r="C94" s="461"/>
      <c r="D94" s="461"/>
      <c r="E94" s="461"/>
      <c r="F94" s="462"/>
      <c r="G94" s="462"/>
      <c r="H94" s="462"/>
      <c r="I94" s="462"/>
      <c r="J94" s="462"/>
      <c r="K94" s="703"/>
      <c r="L94" s="704"/>
      <c r="M94" s="704"/>
      <c r="N94" s="704"/>
      <c r="O94" s="704"/>
      <c r="P94" s="704"/>
      <c r="Q94" s="704"/>
      <c r="R94" s="704"/>
      <c r="S94" s="704"/>
      <c r="T94" s="704"/>
      <c r="U94" s="704"/>
      <c r="V94" s="705"/>
      <c r="W94" s="695"/>
      <c r="X94" s="696"/>
      <c r="Y94" s="696"/>
      <c r="Z94" s="187"/>
      <c r="AA94" s="187"/>
      <c r="AB94" s="187"/>
      <c r="AC94" s="187"/>
      <c r="AD94" s="187"/>
      <c r="AE94" s="187"/>
      <c r="AF94" s="187"/>
      <c r="AG94" s="187"/>
      <c r="AH94" s="187"/>
      <c r="AI94" s="187"/>
      <c r="AJ94" s="187"/>
      <c r="AK94" s="187"/>
      <c r="AL94" s="187"/>
      <c r="AM94" s="187"/>
      <c r="AN94" s="187"/>
      <c r="AO94" s="187"/>
      <c r="AP94" s="187"/>
      <c r="AQ94" s="187"/>
      <c r="AR94" s="75"/>
      <c r="AS94" s="75"/>
      <c r="AT94" s="75"/>
    </row>
    <row r="95" spans="1:46" s="96" customFormat="1" ht="18.75" customHeight="1">
      <c r="A95" s="483"/>
      <c r="B95" s="461"/>
      <c r="C95" s="461"/>
      <c r="D95" s="461"/>
      <c r="E95" s="461"/>
      <c r="F95" s="578" t="s">
        <v>252</v>
      </c>
      <c r="G95" s="579"/>
      <c r="H95" s="579"/>
      <c r="I95" s="579"/>
      <c r="J95" s="580"/>
      <c r="K95" s="707">
        <f>K92+(K92*N96%)+K93</f>
        <v>0</v>
      </c>
      <c r="L95" s="708"/>
      <c r="M95" s="708"/>
      <c r="N95" s="708"/>
      <c r="O95" s="708"/>
      <c r="P95" s="708"/>
      <c r="Q95" s="708"/>
      <c r="R95" s="708"/>
      <c r="S95" s="708"/>
      <c r="T95" s="708"/>
      <c r="U95" s="708"/>
      <c r="V95" s="709"/>
      <c r="W95" s="676" t="s">
        <v>775</v>
      </c>
      <c r="X95" s="677"/>
      <c r="Y95" s="677"/>
      <c r="Z95" s="678"/>
      <c r="AA95" s="678"/>
      <c r="AB95" s="678"/>
      <c r="AC95" s="678"/>
      <c r="AD95" s="678"/>
      <c r="AE95" s="678"/>
      <c r="AF95" s="678"/>
      <c r="AG95" s="678"/>
      <c r="AH95" s="678"/>
      <c r="AI95" s="678"/>
      <c r="AJ95" s="678"/>
      <c r="AK95" s="678"/>
      <c r="AL95" s="678"/>
      <c r="AM95" s="678"/>
      <c r="AN95" s="678"/>
      <c r="AO95" s="678"/>
      <c r="AP95" s="678"/>
      <c r="AQ95" s="188"/>
      <c r="AR95" s="75"/>
      <c r="AS95" s="75"/>
      <c r="AT95" s="75"/>
    </row>
    <row r="96" spans="1:46" s="96" customFormat="1" ht="18.75" customHeight="1">
      <c r="A96" s="483"/>
      <c r="B96" s="461"/>
      <c r="C96" s="461"/>
      <c r="D96" s="461"/>
      <c r="E96" s="461"/>
      <c r="F96" s="581"/>
      <c r="G96" s="582"/>
      <c r="H96" s="582"/>
      <c r="I96" s="582"/>
      <c r="J96" s="583"/>
      <c r="K96" s="581" t="s">
        <v>776</v>
      </c>
      <c r="L96" s="582"/>
      <c r="M96" s="582"/>
      <c r="N96" s="706">
        <v>10</v>
      </c>
      <c r="O96" s="706"/>
      <c r="P96" s="704" t="s">
        <v>777</v>
      </c>
      <c r="Q96" s="704"/>
      <c r="R96" s="704"/>
      <c r="S96" s="704"/>
      <c r="T96" s="704"/>
      <c r="U96" s="704"/>
      <c r="V96" s="705"/>
      <c r="W96" s="711" t="s">
        <v>984</v>
      </c>
      <c r="X96" s="712"/>
      <c r="Y96" s="712"/>
      <c r="Z96" s="712"/>
      <c r="AA96" s="712"/>
      <c r="AB96" s="712"/>
      <c r="AC96" s="712"/>
      <c r="AD96" s="712"/>
      <c r="AE96" s="712"/>
      <c r="AF96" s="712"/>
      <c r="AG96" s="712"/>
      <c r="AH96" s="712"/>
      <c r="AI96" s="712"/>
      <c r="AJ96" s="712"/>
      <c r="AK96" s="712"/>
      <c r="AL96" s="712"/>
      <c r="AM96" s="712"/>
      <c r="AN96" s="712"/>
      <c r="AO96" s="712"/>
      <c r="AP96" s="712"/>
      <c r="AQ96" s="712"/>
      <c r="AR96" s="75"/>
      <c r="AS96" s="75"/>
      <c r="AT96" s="75"/>
    </row>
    <row r="97" spans="1:46" s="96" customFormat="1" ht="37.5" customHeight="1">
      <c r="A97" s="540"/>
      <c r="B97" s="541"/>
      <c r="C97" s="541"/>
      <c r="D97" s="541"/>
      <c r="E97" s="541"/>
      <c r="F97" s="511" t="s">
        <v>778</v>
      </c>
      <c r="G97" s="511"/>
      <c r="H97" s="511"/>
      <c r="I97" s="511"/>
      <c r="J97" s="511"/>
      <c r="K97" s="710" t="s">
        <v>779</v>
      </c>
      <c r="L97" s="710"/>
      <c r="M97" s="710"/>
      <c r="N97" s="710"/>
      <c r="O97" s="710"/>
      <c r="P97" s="710"/>
      <c r="Q97" s="710"/>
      <c r="R97" s="710"/>
      <c r="S97" s="710"/>
      <c r="T97" s="710"/>
      <c r="U97" s="710"/>
      <c r="V97" s="710"/>
      <c r="W97" s="713"/>
      <c r="X97" s="714"/>
      <c r="Y97" s="714"/>
      <c r="Z97" s="714"/>
      <c r="AA97" s="714"/>
      <c r="AB97" s="714"/>
      <c r="AC97" s="714"/>
      <c r="AD97" s="714"/>
      <c r="AE97" s="714"/>
      <c r="AF97" s="714"/>
      <c r="AG97" s="714"/>
      <c r="AH97" s="714"/>
      <c r="AI97" s="714"/>
      <c r="AJ97" s="714"/>
      <c r="AK97" s="714"/>
      <c r="AL97" s="714"/>
      <c r="AM97" s="714"/>
      <c r="AN97" s="714"/>
      <c r="AO97" s="714"/>
      <c r="AP97" s="714"/>
      <c r="AQ97" s="714"/>
      <c r="AR97" s="75"/>
      <c r="AS97" s="75"/>
      <c r="AT97" s="75"/>
    </row>
    <row r="98" spans="1:46" s="96" customFormat="1" ht="13.5" customHeight="1">
      <c r="A98" s="773"/>
      <c r="B98" s="773"/>
      <c r="C98" s="773"/>
      <c r="D98" s="773"/>
      <c r="E98" s="773"/>
      <c r="F98" s="773"/>
      <c r="G98" s="773"/>
      <c r="H98" s="773"/>
      <c r="I98" s="773"/>
      <c r="J98" s="773"/>
      <c r="K98" s="773"/>
      <c r="L98" s="773"/>
      <c r="M98" s="773"/>
      <c r="N98" s="773"/>
      <c r="O98" s="773"/>
      <c r="P98" s="773"/>
      <c r="Q98" s="773"/>
      <c r="R98" s="773"/>
      <c r="S98" s="773"/>
      <c r="T98" s="773"/>
      <c r="U98" s="773"/>
      <c r="V98" s="773"/>
      <c r="W98" s="773"/>
      <c r="X98" s="773"/>
      <c r="Y98" s="773"/>
      <c r="Z98" s="773"/>
      <c r="AA98" s="773"/>
      <c r="AB98" s="773"/>
      <c r="AC98" s="773"/>
      <c r="AD98" s="773"/>
      <c r="AE98" s="773"/>
      <c r="AF98" s="773"/>
      <c r="AG98" s="773"/>
      <c r="AH98" s="773"/>
      <c r="AI98" s="773"/>
      <c r="AJ98" s="773"/>
      <c r="AK98" s="773"/>
      <c r="AL98" s="773"/>
      <c r="AM98" s="773"/>
      <c r="AN98" s="773"/>
      <c r="AO98" s="773"/>
      <c r="AP98" s="773"/>
      <c r="AQ98" s="773"/>
      <c r="AR98" s="75"/>
      <c r="AS98" s="75"/>
      <c r="AT98" s="75"/>
    </row>
    <row r="99" spans="1:46" s="96" customFormat="1" ht="42" customHeight="1">
      <c r="A99" s="715" t="s">
        <v>254</v>
      </c>
      <c r="B99" s="715"/>
      <c r="C99" s="715"/>
      <c r="D99" s="715"/>
      <c r="E99" s="715"/>
      <c r="F99" s="715"/>
      <c r="G99" s="715"/>
      <c r="H99" s="715"/>
      <c r="I99" s="715"/>
      <c r="J99" s="715"/>
      <c r="K99" s="715"/>
      <c r="L99" s="715"/>
      <c r="M99" s="715"/>
      <c r="N99" s="715"/>
      <c r="O99" s="715"/>
      <c r="P99" s="715"/>
      <c r="Q99" s="715"/>
      <c r="R99" s="715"/>
      <c r="S99" s="715"/>
      <c r="T99" s="715"/>
      <c r="U99" s="715"/>
      <c r="V99" s="715"/>
      <c r="W99" s="715"/>
      <c r="X99" s="715"/>
      <c r="Y99" s="715"/>
      <c r="Z99" s="715"/>
      <c r="AA99" s="715"/>
      <c r="AB99" s="715"/>
      <c r="AC99" s="715"/>
      <c r="AD99" s="715"/>
      <c r="AE99" s="715"/>
      <c r="AF99" s="715"/>
      <c r="AG99" s="715"/>
      <c r="AH99" s="715"/>
      <c r="AI99" s="715"/>
      <c r="AJ99" s="715"/>
      <c r="AK99" s="715"/>
      <c r="AL99" s="715"/>
      <c r="AM99" s="715"/>
      <c r="AN99" s="715"/>
      <c r="AO99" s="715"/>
      <c r="AP99" s="715"/>
      <c r="AQ99" s="715"/>
      <c r="AR99" s="75"/>
      <c r="AS99" s="75"/>
      <c r="AT99" s="75"/>
    </row>
    <row r="100" spans="1:46" s="96" customFormat="1" ht="16.5" customHeight="1">
      <c r="A100" s="537"/>
      <c r="B100" s="537"/>
      <c r="C100" s="537"/>
      <c r="D100" s="537"/>
      <c r="E100" s="537"/>
      <c r="F100" s="537"/>
      <c r="G100" s="537"/>
      <c r="H100" s="537"/>
      <c r="I100" s="537"/>
      <c r="J100" s="537"/>
      <c r="K100" s="537"/>
      <c r="L100" s="537"/>
      <c r="M100" s="537"/>
      <c r="N100" s="537"/>
      <c r="O100" s="537"/>
      <c r="P100" s="537"/>
      <c r="Q100" s="537"/>
      <c r="R100" s="537"/>
      <c r="S100" s="537"/>
      <c r="T100" s="537"/>
      <c r="U100" s="537"/>
      <c r="V100" s="537"/>
      <c r="W100" s="537"/>
      <c r="X100" s="537"/>
      <c r="Y100" s="537"/>
      <c r="Z100" s="537"/>
      <c r="AA100" s="537"/>
      <c r="AB100" s="537"/>
      <c r="AC100" s="537"/>
      <c r="AD100" s="537"/>
      <c r="AE100" s="537"/>
      <c r="AF100" s="537"/>
      <c r="AG100" s="537"/>
      <c r="AH100" s="537"/>
      <c r="AI100" s="722">
        <f>계약서!AG10</f>
        <v>0</v>
      </c>
      <c r="AJ100" s="722"/>
      <c r="AK100" s="722"/>
      <c r="AL100" s="722"/>
      <c r="AM100" s="722"/>
      <c r="AN100" s="722"/>
      <c r="AO100" s="722"/>
      <c r="AP100" s="722"/>
      <c r="AQ100" s="100"/>
      <c r="AR100" s="75"/>
      <c r="AS100" s="75"/>
      <c r="AT100" s="75"/>
    </row>
    <row r="101" spans="1:46" s="96" customFormat="1" ht="16.5" customHeight="1">
      <c r="A101" s="643"/>
      <c r="B101" s="643"/>
      <c r="C101" s="643"/>
      <c r="D101" s="643"/>
      <c r="E101" s="643"/>
      <c r="F101" s="643"/>
      <c r="G101" s="643"/>
      <c r="H101" s="643"/>
      <c r="I101" s="643"/>
      <c r="J101" s="643"/>
      <c r="K101" s="643"/>
      <c r="L101" s="643"/>
      <c r="M101" s="643"/>
      <c r="N101" s="643"/>
      <c r="O101" s="643"/>
      <c r="P101" s="643"/>
      <c r="Q101" s="643"/>
      <c r="R101" s="643"/>
      <c r="S101" s="643"/>
      <c r="T101" s="643"/>
      <c r="U101" s="643"/>
      <c r="V101" s="643"/>
      <c r="W101" s="643"/>
      <c r="X101" s="643"/>
      <c r="Y101" s="643"/>
      <c r="Z101" s="643"/>
      <c r="AA101" s="643"/>
      <c r="AB101" s="643"/>
      <c r="AC101" s="643"/>
      <c r="AD101" s="643"/>
      <c r="AE101" s="643"/>
      <c r="AF101" s="643"/>
      <c r="AG101" s="643"/>
      <c r="AH101" s="643"/>
      <c r="AI101" s="643"/>
      <c r="AJ101" s="643"/>
      <c r="AK101" s="643"/>
      <c r="AL101" s="643"/>
      <c r="AM101" s="643"/>
      <c r="AN101" s="643"/>
      <c r="AO101" s="643"/>
      <c r="AP101" s="643"/>
      <c r="AQ101" s="643"/>
      <c r="AR101" s="75"/>
    </row>
    <row r="102" spans="1:46" s="96" customFormat="1" ht="41.25" customHeight="1">
      <c r="A102" s="692" t="s">
        <v>255</v>
      </c>
      <c r="B102" s="548"/>
      <c r="C102" s="548"/>
      <c r="D102" s="548"/>
      <c r="E102" s="548"/>
      <c r="F102" s="548" t="s">
        <v>256</v>
      </c>
      <c r="G102" s="548"/>
      <c r="H102" s="548"/>
      <c r="I102" s="548"/>
      <c r="J102" s="548"/>
      <c r="K102" s="716">
        <f>계약서!K26</f>
        <v>0</v>
      </c>
      <c r="L102" s="716"/>
      <c r="M102" s="716"/>
      <c r="N102" s="716"/>
      <c r="O102" s="716"/>
      <c r="P102" s="716"/>
      <c r="Q102" s="716"/>
      <c r="R102" s="716"/>
      <c r="S102" s="716"/>
      <c r="T102" s="716"/>
      <c r="U102" s="716"/>
      <c r="V102" s="716"/>
      <c r="W102" s="716"/>
      <c r="X102" s="716"/>
      <c r="Y102" s="572" t="s">
        <v>257</v>
      </c>
      <c r="Z102" s="572"/>
      <c r="AA102" s="572"/>
      <c r="AB102" s="572"/>
      <c r="AC102" s="717">
        <f>계약서!AE27</f>
        <v>0</v>
      </c>
      <c r="AD102" s="718"/>
      <c r="AE102" s="718"/>
      <c r="AF102" s="718"/>
      <c r="AG102" s="718"/>
      <c r="AH102" s="718"/>
      <c r="AI102" s="718"/>
      <c r="AJ102" s="718"/>
      <c r="AK102" s="718"/>
      <c r="AL102" s="719" t="s">
        <v>258</v>
      </c>
      <c r="AM102" s="720"/>
      <c r="AN102" s="720"/>
      <c r="AO102" s="720"/>
      <c r="AP102" s="720"/>
      <c r="AQ102" s="720"/>
      <c r="AR102" s="75"/>
    </row>
    <row r="103" spans="1:46" s="96" customFormat="1" ht="18.75" customHeight="1">
      <c r="A103" s="380"/>
      <c r="B103" s="462"/>
      <c r="C103" s="462"/>
      <c r="D103" s="462"/>
      <c r="E103" s="462"/>
      <c r="F103" s="462" t="s">
        <v>259</v>
      </c>
      <c r="G103" s="462"/>
      <c r="H103" s="462"/>
      <c r="I103" s="462"/>
      <c r="J103" s="462"/>
      <c r="K103" s="691" t="e">
        <f>IF(계약서!E27="주민등록번호",
DATE(IF(MID(계약서!K27,1,1)="0","20","19")&amp;MID(계약서!K27,1,2),MID(계약서!K27,3,2),MID(계약서!K27,5,2)),
계약서!E27&amp;" "&amp;계약서!K27)</f>
        <v>#VALUE!</v>
      </c>
      <c r="L103" s="691"/>
      <c r="M103" s="691"/>
      <c r="N103" s="691"/>
      <c r="O103" s="691"/>
      <c r="P103" s="691"/>
      <c r="Q103" s="691"/>
      <c r="R103" s="691"/>
      <c r="S103" s="691"/>
      <c r="T103" s="691"/>
      <c r="U103" s="691"/>
      <c r="V103" s="691"/>
      <c r="W103" s="691"/>
      <c r="X103" s="691"/>
      <c r="Y103" s="461" t="s">
        <v>260</v>
      </c>
      <c r="Z103" s="461"/>
      <c r="AA103" s="461"/>
      <c r="AB103" s="461"/>
      <c r="AC103" s="721">
        <f>계약서!T27</f>
        <v>0</v>
      </c>
      <c r="AD103" s="463"/>
      <c r="AE103" s="463"/>
      <c r="AF103" s="463"/>
      <c r="AG103" s="463"/>
      <c r="AH103" s="463"/>
      <c r="AI103" s="463"/>
      <c r="AJ103" s="463"/>
      <c r="AK103" s="463"/>
      <c r="AL103" s="463"/>
      <c r="AM103" s="463"/>
      <c r="AN103" s="463"/>
      <c r="AO103" s="463"/>
      <c r="AP103" s="463"/>
      <c r="AQ103" s="463"/>
      <c r="AR103" s="75"/>
    </row>
    <row r="104" spans="1:46" s="96" customFormat="1" ht="41.25" customHeight="1">
      <c r="A104" s="483" t="s">
        <v>261</v>
      </c>
      <c r="B104" s="462"/>
      <c r="C104" s="462"/>
      <c r="D104" s="462"/>
      <c r="E104" s="462"/>
      <c r="F104" s="462" t="s">
        <v>262</v>
      </c>
      <c r="G104" s="462"/>
      <c r="H104" s="462"/>
      <c r="I104" s="462"/>
      <c r="J104" s="462"/>
      <c r="K104" s="687">
        <f>계약서!K30</f>
        <v>0</v>
      </c>
      <c r="L104" s="687"/>
      <c r="M104" s="687"/>
      <c r="N104" s="687"/>
      <c r="O104" s="687"/>
      <c r="P104" s="687"/>
      <c r="Q104" s="687"/>
      <c r="R104" s="687"/>
      <c r="S104" s="687"/>
      <c r="T104" s="687"/>
      <c r="U104" s="687"/>
      <c r="V104" s="687"/>
      <c r="W104" s="687"/>
      <c r="X104" s="687"/>
      <c r="Y104" s="461" t="s">
        <v>257</v>
      </c>
      <c r="Z104" s="461"/>
      <c r="AA104" s="461"/>
      <c r="AB104" s="461"/>
      <c r="AC104" s="688">
        <f>계약서!AE31</f>
        <v>0</v>
      </c>
      <c r="AD104" s="689"/>
      <c r="AE104" s="689"/>
      <c r="AF104" s="689"/>
      <c r="AG104" s="689"/>
      <c r="AH104" s="689"/>
      <c r="AI104" s="689"/>
      <c r="AJ104" s="689"/>
      <c r="AK104" s="689"/>
      <c r="AL104" s="690" t="s">
        <v>258</v>
      </c>
      <c r="AM104" s="690"/>
      <c r="AN104" s="690"/>
      <c r="AO104" s="690"/>
      <c r="AP104" s="690"/>
      <c r="AQ104" s="690"/>
      <c r="AR104" s="75"/>
    </row>
    <row r="105" spans="1:46" s="96" customFormat="1" ht="18.75" customHeight="1">
      <c r="A105" s="380"/>
      <c r="B105" s="462"/>
      <c r="C105" s="462"/>
      <c r="D105" s="462"/>
      <c r="E105" s="462"/>
      <c r="F105" s="462" t="s">
        <v>263</v>
      </c>
      <c r="G105" s="462"/>
      <c r="H105" s="462"/>
      <c r="I105" s="462"/>
      <c r="J105" s="462"/>
      <c r="K105" s="691" t="e">
        <f>IF(계약서!E31="주민등록번호",
DATE(IF(MID(계약서!K31,1,1)="0","20","19")&amp;MID(계약서!K31,1,2),MID(계약서!K31,3,2),MID(계약서!K31,5,2)),
계약서!E31&amp;" "&amp;계약서!K31)</f>
        <v>#VALUE!</v>
      </c>
      <c r="L105" s="691"/>
      <c r="M105" s="691"/>
      <c r="N105" s="691"/>
      <c r="O105" s="691"/>
      <c r="P105" s="691"/>
      <c r="Q105" s="691"/>
      <c r="R105" s="691"/>
      <c r="S105" s="691"/>
      <c r="T105" s="691"/>
      <c r="U105" s="691"/>
      <c r="V105" s="691"/>
      <c r="W105" s="691"/>
      <c r="X105" s="691"/>
      <c r="Y105" s="461" t="s">
        <v>260</v>
      </c>
      <c r="Z105" s="461"/>
      <c r="AA105" s="461"/>
      <c r="AB105" s="461"/>
      <c r="AC105" s="721">
        <f>계약서!T31</f>
        <v>0</v>
      </c>
      <c r="AD105" s="463"/>
      <c r="AE105" s="463"/>
      <c r="AF105" s="463"/>
      <c r="AG105" s="463"/>
      <c r="AH105" s="463"/>
      <c r="AI105" s="463"/>
      <c r="AJ105" s="463"/>
      <c r="AK105" s="463"/>
      <c r="AL105" s="463"/>
      <c r="AM105" s="463"/>
      <c r="AN105" s="463"/>
      <c r="AO105" s="463"/>
      <c r="AP105" s="463"/>
      <c r="AQ105" s="463"/>
      <c r="AR105" s="75"/>
    </row>
    <row r="106" spans="1:46" s="96" customFormat="1" ht="26.25" customHeight="1">
      <c r="A106" s="483" t="s">
        <v>264</v>
      </c>
      <c r="B106" s="462"/>
      <c r="C106" s="462"/>
      <c r="D106" s="462"/>
      <c r="E106" s="462"/>
      <c r="F106" s="462" t="s">
        <v>265</v>
      </c>
      <c r="G106" s="462"/>
      <c r="H106" s="462"/>
      <c r="I106" s="462"/>
      <c r="J106" s="462"/>
      <c r="K106" s="687" t="str">
        <f>계약서!K36</f>
        <v>42130-2015-00085</v>
      </c>
      <c r="L106" s="687"/>
      <c r="M106" s="687"/>
      <c r="N106" s="687"/>
      <c r="O106" s="687"/>
      <c r="P106" s="687"/>
      <c r="Q106" s="687"/>
      <c r="R106" s="687"/>
      <c r="S106" s="687"/>
      <c r="T106" s="687"/>
      <c r="U106" s="687"/>
      <c r="V106" s="687"/>
      <c r="W106" s="687"/>
      <c r="X106" s="687"/>
      <c r="Y106" s="461" t="s">
        <v>266</v>
      </c>
      <c r="Z106" s="461"/>
      <c r="AA106" s="461"/>
      <c r="AB106" s="461"/>
      <c r="AC106" s="688" t="str">
        <f>계약서!AE35</f>
        <v>이용훈</v>
      </c>
      <c r="AD106" s="689"/>
      <c r="AE106" s="689"/>
      <c r="AF106" s="689"/>
      <c r="AG106" s="689"/>
      <c r="AH106" s="689"/>
      <c r="AI106" s="689"/>
      <c r="AJ106" s="689"/>
      <c r="AK106" s="689"/>
      <c r="AL106" s="689"/>
      <c r="AM106" s="690" t="s">
        <v>267</v>
      </c>
      <c r="AN106" s="690"/>
      <c r="AO106" s="690"/>
      <c r="AP106" s="690"/>
      <c r="AQ106" s="690"/>
      <c r="AR106" s="75"/>
    </row>
    <row r="107" spans="1:46" s="96" customFormat="1" ht="26.25" customHeight="1">
      <c r="A107" s="380"/>
      <c r="B107" s="462"/>
      <c r="C107" s="462"/>
      <c r="D107" s="462"/>
      <c r="E107" s="462"/>
      <c r="F107" s="462" t="s">
        <v>268</v>
      </c>
      <c r="G107" s="462"/>
      <c r="H107" s="462"/>
      <c r="I107" s="462"/>
      <c r="J107" s="462"/>
      <c r="K107" s="687" t="str">
        <f>계약서!K35</f>
        <v>원주랜드공인중개사사무소</v>
      </c>
      <c r="L107" s="687"/>
      <c r="M107" s="687"/>
      <c r="N107" s="687"/>
      <c r="O107" s="687"/>
      <c r="P107" s="687"/>
      <c r="Q107" s="687"/>
      <c r="R107" s="687"/>
      <c r="S107" s="687"/>
      <c r="T107" s="687"/>
      <c r="U107" s="687"/>
      <c r="V107" s="687"/>
      <c r="W107" s="687"/>
      <c r="X107" s="687"/>
      <c r="Y107" s="461" t="s">
        <v>269</v>
      </c>
      <c r="Z107" s="461"/>
      <c r="AA107" s="461"/>
      <c r="AB107" s="461"/>
      <c r="AC107" s="688"/>
      <c r="AD107" s="689"/>
      <c r="AE107" s="689"/>
      <c r="AF107" s="689"/>
      <c r="AG107" s="689"/>
      <c r="AH107" s="689"/>
      <c r="AI107" s="689"/>
      <c r="AJ107" s="689"/>
      <c r="AK107" s="689"/>
      <c r="AL107" s="689"/>
      <c r="AM107" s="690" t="s">
        <v>270</v>
      </c>
      <c r="AN107" s="690"/>
      <c r="AO107" s="690"/>
      <c r="AP107" s="690"/>
      <c r="AQ107" s="690"/>
      <c r="AR107" s="75"/>
    </row>
    <row r="108" spans="1:46" s="96" customFormat="1" ht="41.25" customHeight="1">
      <c r="A108" s="380"/>
      <c r="B108" s="462"/>
      <c r="C108" s="462"/>
      <c r="D108" s="462"/>
      <c r="E108" s="462"/>
      <c r="F108" s="462" t="s">
        <v>271</v>
      </c>
      <c r="G108" s="462"/>
      <c r="H108" s="462"/>
      <c r="I108" s="462"/>
      <c r="J108" s="462"/>
      <c r="K108" s="687" t="str">
        <f>계약서!K34</f>
        <v>강원도 원주시 흥양로51번길 22-1, 상가동 104호(태장동, 태장주공아파트1단지)</v>
      </c>
      <c r="L108" s="687"/>
      <c r="M108" s="687"/>
      <c r="N108" s="687"/>
      <c r="O108" s="687"/>
      <c r="P108" s="687"/>
      <c r="Q108" s="687"/>
      <c r="R108" s="687"/>
      <c r="S108" s="687"/>
      <c r="T108" s="687"/>
      <c r="U108" s="687"/>
      <c r="V108" s="687"/>
      <c r="W108" s="687"/>
      <c r="X108" s="687"/>
      <c r="Y108" s="461" t="s">
        <v>260</v>
      </c>
      <c r="Z108" s="461"/>
      <c r="AA108" s="461"/>
      <c r="AB108" s="461"/>
      <c r="AC108" s="688" t="str">
        <f>계약서!T36</f>
        <v>033-733-6114</v>
      </c>
      <c r="AD108" s="689"/>
      <c r="AE108" s="689"/>
      <c r="AF108" s="689"/>
      <c r="AG108" s="689"/>
      <c r="AH108" s="689"/>
      <c r="AI108" s="689"/>
      <c r="AJ108" s="689"/>
      <c r="AK108" s="689"/>
      <c r="AL108" s="689"/>
      <c r="AM108" s="689"/>
      <c r="AN108" s="689"/>
      <c r="AO108" s="689"/>
      <c r="AP108" s="689"/>
      <c r="AQ108" s="689"/>
      <c r="AR108" s="75"/>
    </row>
    <row r="109" spans="1:46" s="96" customFormat="1" ht="26.25" customHeight="1">
      <c r="A109" s="483" t="s">
        <v>272</v>
      </c>
      <c r="B109" s="462"/>
      <c r="C109" s="462"/>
      <c r="D109" s="462"/>
      <c r="E109" s="462"/>
      <c r="F109" s="462" t="s">
        <v>265</v>
      </c>
      <c r="G109" s="462"/>
      <c r="H109" s="462"/>
      <c r="I109" s="462"/>
      <c r="J109" s="462"/>
      <c r="K109" s="687" t="str">
        <f>IF(계약서!K39="", "",계약서!K39)</f>
        <v/>
      </c>
      <c r="L109" s="687"/>
      <c r="M109" s="687"/>
      <c r="N109" s="687"/>
      <c r="O109" s="687"/>
      <c r="P109" s="687"/>
      <c r="Q109" s="687"/>
      <c r="R109" s="687"/>
      <c r="S109" s="687"/>
      <c r="T109" s="687"/>
      <c r="U109" s="687"/>
      <c r="V109" s="687"/>
      <c r="W109" s="687"/>
      <c r="X109" s="687"/>
      <c r="Y109" s="461" t="s">
        <v>273</v>
      </c>
      <c r="Z109" s="461"/>
      <c r="AA109" s="461"/>
      <c r="AB109" s="461"/>
      <c r="AC109" s="688" t="str">
        <f>IF(계약서!AE38="", "",계약서!AE38)</f>
        <v/>
      </c>
      <c r="AD109" s="689"/>
      <c r="AE109" s="689"/>
      <c r="AF109" s="689"/>
      <c r="AG109" s="689"/>
      <c r="AH109" s="689"/>
      <c r="AI109" s="689"/>
      <c r="AJ109" s="689"/>
      <c r="AK109" s="689"/>
      <c r="AL109" s="689"/>
      <c r="AM109" s="690" t="s">
        <v>270</v>
      </c>
      <c r="AN109" s="690"/>
      <c r="AO109" s="690"/>
      <c r="AP109" s="690"/>
      <c r="AQ109" s="690"/>
      <c r="AR109" s="75"/>
    </row>
    <row r="110" spans="1:46" s="96" customFormat="1" ht="26.25" customHeight="1">
      <c r="A110" s="380"/>
      <c r="B110" s="462"/>
      <c r="C110" s="462"/>
      <c r="D110" s="462"/>
      <c r="E110" s="462"/>
      <c r="F110" s="462" t="s">
        <v>268</v>
      </c>
      <c r="G110" s="462"/>
      <c r="H110" s="462"/>
      <c r="I110" s="462"/>
      <c r="J110" s="462"/>
      <c r="K110" s="687" t="str">
        <f>IF(계약서!K38="", "",계약서!K38)</f>
        <v/>
      </c>
      <c r="L110" s="687"/>
      <c r="M110" s="687"/>
      <c r="N110" s="687"/>
      <c r="O110" s="687"/>
      <c r="P110" s="687"/>
      <c r="Q110" s="687"/>
      <c r="R110" s="687"/>
      <c r="S110" s="687"/>
      <c r="T110" s="687"/>
      <c r="U110" s="687"/>
      <c r="V110" s="687"/>
      <c r="W110" s="687"/>
      <c r="X110" s="687"/>
      <c r="Y110" s="461" t="s">
        <v>269</v>
      </c>
      <c r="Z110" s="461"/>
      <c r="AA110" s="461"/>
      <c r="AB110" s="461"/>
      <c r="AC110" s="688"/>
      <c r="AD110" s="689"/>
      <c r="AE110" s="689"/>
      <c r="AF110" s="689"/>
      <c r="AG110" s="689"/>
      <c r="AH110" s="689"/>
      <c r="AI110" s="689"/>
      <c r="AJ110" s="689"/>
      <c r="AK110" s="689"/>
      <c r="AL110" s="689"/>
      <c r="AM110" s="690" t="s">
        <v>270</v>
      </c>
      <c r="AN110" s="690"/>
      <c r="AO110" s="690"/>
      <c r="AP110" s="690"/>
      <c r="AQ110" s="690"/>
      <c r="AR110" s="75"/>
    </row>
    <row r="111" spans="1:46" s="96" customFormat="1" ht="41.25" customHeight="1">
      <c r="A111" s="728"/>
      <c r="B111" s="511"/>
      <c r="C111" s="511"/>
      <c r="D111" s="511"/>
      <c r="E111" s="511"/>
      <c r="F111" s="511" t="s">
        <v>271</v>
      </c>
      <c r="G111" s="511"/>
      <c r="H111" s="511"/>
      <c r="I111" s="511"/>
      <c r="J111" s="511"/>
      <c r="K111" s="725" t="str">
        <f>IF(계약서!K37="", "",계약서!K37)</f>
        <v/>
      </c>
      <c r="L111" s="725"/>
      <c r="M111" s="725"/>
      <c r="N111" s="725"/>
      <c r="O111" s="725"/>
      <c r="P111" s="725"/>
      <c r="Q111" s="725"/>
      <c r="R111" s="725"/>
      <c r="S111" s="725"/>
      <c r="T111" s="725"/>
      <c r="U111" s="725"/>
      <c r="V111" s="725"/>
      <c r="W111" s="725"/>
      <c r="X111" s="725"/>
      <c r="Y111" s="541" t="s">
        <v>260</v>
      </c>
      <c r="Z111" s="541"/>
      <c r="AA111" s="541"/>
      <c r="AB111" s="541"/>
      <c r="AC111" s="733" t="str">
        <f>IF(계약서!T39="", "",계약서!T39)</f>
        <v/>
      </c>
      <c r="AD111" s="734"/>
      <c r="AE111" s="734"/>
      <c r="AF111" s="734"/>
      <c r="AG111" s="734"/>
      <c r="AH111" s="734"/>
      <c r="AI111" s="734"/>
      <c r="AJ111" s="734"/>
      <c r="AK111" s="734"/>
      <c r="AL111" s="734"/>
      <c r="AM111" s="734"/>
      <c r="AN111" s="734"/>
      <c r="AO111" s="734"/>
      <c r="AP111" s="734"/>
      <c r="AQ111" s="734"/>
      <c r="AR111" s="75"/>
    </row>
    <row r="112" spans="1:46" ht="59.25" customHeight="1">
      <c r="A112" s="774"/>
      <c r="B112" s="774"/>
      <c r="C112" s="774"/>
      <c r="D112" s="774"/>
      <c r="E112" s="774"/>
      <c r="F112" s="774"/>
      <c r="G112" s="774"/>
      <c r="H112" s="774"/>
      <c r="I112" s="774"/>
      <c r="J112" s="774"/>
      <c r="K112" s="774"/>
      <c r="L112" s="774"/>
      <c r="M112" s="774"/>
      <c r="N112" s="774"/>
      <c r="O112" s="774"/>
      <c r="P112" s="774"/>
      <c r="Q112" s="774"/>
      <c r="R112" s="774"/>
      <c r="S112" s="774"/>
      <c r="T112" s="774"/>
      <c r="U112" s="774"/>
      <c r="V112" s="774"/>
      <c r="W112" s="774"/>
      <c r="X112" s="774"/>
      <c r="Y112" s="774"/>
      <c r="Z112" s="774"/>
      <c r="AA112" s="774"/>
      <c r="AB112" s="774"/>
      <c r="AC112" s="774"/>
      <c r="AD112" s="774"/>
      <c r="AE112" s="774"/>
      <c r="AF112" s="774"/>
      <c r="AG112" s="774"/>
      <c r="AH112" s="774"/>
      <c r="AI112" s="774"/>
      <c r="AJ112" s="774"/>
      <c r="AK112" s="774"/>
      <c r="AL112" s="774"/>
      <c r="AM112" s="774"/>
      <c r="AN112" s="774"/>
      <c r="AO112" s="774"/>
      <c r="AP112" s="774"/>
      <c r="AQ112" s="774"/>
      <c r="AR112" s="75"/>
    </row>
    <row r="113" spans="1:44">
      <c r="A113" s="723"/>
      <c r="B113" s="723"/>
      <c r="C113" s="723"/>
      <c r="D113" s="723"/>
      <c r="E113" s="723"/>
      <c r="F113" s="723"/>
      <c r="G113" s="723"/>
      <c r="H113" s="723"/>
      <c r="I113" s="723"/>
      <c r="J113" s="723"/>
      <c r="K113" s="723"/>
      <c r="L113" s="723"/>
      <c r="M113" s="723"/>
      <c r="N113" s="723"/>
      <c r="O113" s="723"/>
      <c r="P113" s="723"/>
      <c r="Q113" s="723"/>
      <c r="R113" s="723"/>
      <c r="S113" s="723"/>
      <c r="T113" s="723"/>
      <c r="U113" s="723"/>
      <c r="V113" s="723"/>
      <c r="W113" s="723"/>
      <c r="X113" s="723"/>
      <c r="Y113" s="723"/>
      <c r="Z113" s="723"/>
      <c r="AA113" s="723"/>
      <c r="AB113" s="723"/>
      <c r="AC113" s="723"/>
      <c r="AD113" s="723"/>
      <c r="AE113" s="723"/>
      <c r="AF113" s="723"/>
      <c r="AG113" s="723"/>
      <c r="AH113" s="723"/>
      <c r="AI113" s="723"/>
      <c r="AJ113" s="723"/>
      <c r="AK113" s="723"/>
      <c r="AL113" s="723"/>
      <c r="AM113" s="723"/>
      <c r="AN113" s="723"/>
      <c r="AO113" s="723"/>
      <c r="AP113" s="723"/>
      <c r="AQ113" s="723"/>
      <c r="AR113" s="75"/>
    </row>
    <row r="114" spans="1:44" ht="24" customHeight="1">
      <c r="A114" s="535" t="str">
        <f>"별지-"&amp;C2</f>
        <v>별지-중개대상물 확인ㆍ설명서[Ⅰ] (주거용 건축물)</v>
      </c>
      <c r="B114" s="535"/>
      <c r="C114" s="535"/>
      <c r="D114" s="535"/>
      <c r="E114" s="535"/>
      <c r="F114" s="535"/>
      <c r="G114" s="535"/>
      <c r="H114" s="535"/>
      <c r="I114" s="535"/>
      <c r="J114" s="535"/>
      <c r="K114" s="535"/>
      <c r="L114" s="535"/>
      <c r="M114" s="535"/>
      <c r="N114" s="535"/>
      <c r="O114" s="535"/>
      <c r="P114" s="535"/>
      <c r="Q114" s="535"/>
      <c r="R114" s="535"/>
      <c r="S114" s="535"/>
      <c r="T114" s="535"/>
      <c r="U114" s="535"/>
      <c r="V114" s="535"/>
      <c r="W114" s="535"/>
      <c r="X114" s="535"/>
      <c r="Y114" s="535"/>
      <c r="Z114" s="535"/>
      <c r="AA114" s="535"/>
      <c r="AB114" s="535"/>
      <c r="AC114" s="535"/>
      <c r="AD114" s="535"/>
      <c r="AE114" s="535"/>
      <c r="AF114" s="535"/>
      <c r="AG114" s="535"/>
      <c r="AH114" s="535"/>
      <c r="AI114" s="535"/>
      <c r="AJ114" s="535"/>
      <c r="AK114" s="535"/>
      <c r="AL114" s="535"/>
      <c r="AM114" s="535"/>
      <c r="AN114" s="535"/>
      <c r="AO114" s="535"/>
      <c r="AP114" s="535"/>
      <c r="AQ114" s="535"/>
      <c r="AR114" s="75"/>
    </row>
    <row r="115" spans="1:44" ht="16.5" customHeight="1">
      <c r="A115" s="724"/>
      <c r="B115" s="724"/>
      <c r="C115" s="724"/>
      <c r="D115" s="724"/>
      <c r="E115" s="724"/>
      <c r="F115" s="724"/>
      <c r="G115" s="724"/>
      <c r="H115" s="724"/>
      <c r="I115" s="724"/>
      <c r="J115" s="724"/>
      <c r="K115" s="724"/>
      <c r="L115" s="724"/>
      <c r="M115" s="724"/>
      <c r="N115" s="724"/>
      <c r="O115" s="724"/>
      <c r="P115" s="724"/>
      <c r="Q115" s="724"/>
      <c r="R115" s="724"/>
      <c r="S115" s="724"/>
      <c r="T115" s="724"/>
      <c r="U115" s="724"/>
      <c r="V115" s="724"/>
      <c r="W115" s="724"/>
      <c r="X115" s="724"/>
      <c r="Y115" s="724"/>
      <c r="Z115" s="724"/>
      <c r="AA115" s="724"/>
      <c r="AB115" s="724"/>
      <c r="AC115" s="724"/>
      <c r="AD115" s="724"/>
      <c r="AE115" s="724"/>
      <c r="AF115" s="724"/>
      <c r="AG115" s="724"/>
      <c r="AH115" s="724"/>
      <c r="AI115" s="724"/>
      <c r="AJ115" s="724"/>
      <c r="AK115" s="724"/>
      <c r="AL115" s="724"/>
      <c r="AM115" s="724"/>
      <c r="AN115" s="724"/>
      <c r="AO115" s="724"/>
      <c r="AP115" s="724"/>
      <c r="AQ115" s="724"/>
      <c r="AR115" s="75"/>
    </row>
    <row r="116" spans="1:44">
      <c r="A116" s="241" t="s">
        <v>274</v>
      </c>
      <c r="B116" s="241"/>
      <c r="C116" s="241"/>
      <c r="D116" s="241"/>
      <c r="E116" s="241"/>
      <c r="F116" s="241"/>
      <c r="G116" s="241"/>
      <c r="H116" s="241"/>
      <c r="I116" s="241"/>
      <c r="J116" s="241"/>
      <c r="K116" s="241"/>
      <c r="L116" s="241"/>
      <c r="M116" s="241"/>
      <c r="N116" s="241"/>
      <c r="O116" s="241"/>
      <c r="P116" s="477"/>
      <c r="Q116" s="477"/>
      <c r="R116" s="477"/>
      <c r="S116" s="477"/>
      <c r="T116" s="477"/>
      <c r="U116" s="477"/>
      <c r="V116" s="477"/>
      <c r="W116" s="477"/>
      <c r="X116" s="477"/>
      <c r="Y116" s="477"/>
      <c r="Z116" s="477"/>
      <c r="AA116" s="477"/>
      <c r="AB116" s="477"/>
      <c r="AC116" s="477"/>
      <c r="AD116" s="477"/>
      <c r="AE116" s="477"/>
      <c r="AF116" s="477"/>
      <c r="AG116" s="477"/>
      <c r="AH116" s="477"/>
      <c r="AI116" s="477"/>
      <c r="AJ116" s="477"/>
      <c r="AK116" s="477"/>
      <c r="AL116" s="477"/>
      <c r="AM116" s="477"/>
      <c r="AN116" s="477"/>
      <c r="AO116" s="477"/>
      <c r="AP116" s="477"/>
      <c r="AQ116" s="477"/>
      <c r="AR116" s="75"/>
    </row>
    <row r="117" spans="1:44" outlineLevel="1">
      <c r="A117" s="577" t="s">
        <v>95</v>
      </c>
      <c r="B117" s="548"/>
      <c r="C117" s="548"/>
      <c r="D117" s="548"/>
      <c r="E117" s="548" t="s">
        <v>275</v>
      </c>
      <c r="F117" s="548"/>
      <c r="G117" s="548"/>
      <c r="H117" s="548"/>
      <c r="I117" s="548"/>
      <c r="J117" s="548"/>
      <c r="K117" s="548"/>
      <c r="L117" s="548"/>
      <c r="M117" s="548"/>
      <c r="N117" s="548"/>
      <c r="O117" s="548"/>
      <c r="P117" s="548"/>
      <c r="Q117" s="548"/>
      <c r="R117" s="548"/>
      <c r="S117" s="548"/>
      <c r="T117" s="548"/>
      <c r="U117" s="548"/>
      <c r="V117" s="548"/>
      <c r="W117" s="548"/>
      <c r="X117" s="548"/>
      <c r="Y117" s="548" t="s">
        <v>276</v>
      </c>
      <c r="Z117" s="548"/>
      <c r="AA117" s="548"/>
      <c r="AB117" s="548"/>
      <c r="AC117" s="548"/>
      <c r="AD117" s="548"/>
      <c r="AE117" s="548"/>
      <c r="AF117" s="548"/>
      <c r="AG117" s="548"/>
      <c r="AH117" s="548"/>
      <c r="AI117" s="548"/>
      <c r="AJ117" s="548"/>
      <c r="AK117" s="548"/>
      <c r="AL117" s="548"/>
      <c r="AM117" s="548"/>
      <c r="AN117" s="548"/>
      <c r="AO117" s="548"/>
      <c r="AP117" s="548"/>
      <c r="AQ117" s="575"/>
      <c r="AR117" s="75"/>
    </row>
    <row r="118" spans="1:44" ht="120" customHeight="1" outlineLevel="1">
      <c r="A118" s="728"/>
      <c r="B118" s="511"/>
      <c r="C118" s="511"/>
      <c r="D118" s="511"/>
      <c r="E118" s="729" t="str">
        <f>N24&amp;" "&amp;N25</f>
        <v xml:space="preserve">소유자     추가 소유권에 관한 사항을 입력하세요. 추가내용이 없으면 삭제하세요. 입력 글자수는 제한이 없으며 이곳에는 2줄까지만 인쇄되고 나머지 내용은 모두 별지에 인쇄됩니다.        </v>
      </c>
      <c r="F118" s="729"/>
      <c r="G118" s="729"/>
      <c r="H118" s="729"/>
      <c r="I118" s="729"/>
      <c r="J118" s="729"/>
      <c r="K118" s="729"/>
      <c r="L118" s="729"/>
      <c r="M118" s="729"/>
      <c r="N118" s="729"/>
      <c r="O118" s="729"/>
      <c r="P118" s="729"/>
      <c r="Q118" s="729"/>
      <c r="R118" s="729"/>
      <c r="S118" s="729"/>
      <c r="T118" s="729"/>
      <c r="U118" s="729"/>
      <c r="V118" s="729"/>
      <c r="W118" s="729"/>
      <c r="X118" s="729"/>
      <c r="Y118" s="729" t="str">
        <f>AE24</f>
        <v xml:space="preserve">  기재사항이 없으면 "없음" 으로적으세요. 입력글자수는 제한이 없지만 이곳에는 6줄까지 인쇄되고 나머지는 별지에 인쇄됩니다.
                </v>
      </c>
      <c r="Z118" s="729"/>
      <c r="AA118" s="729"/>
      <c r="AB118" s="729"/>
      <c r="AC118" s="729"/>
      <c r="AD118" s="729"/>
      <c r="AE118" s="729"/>
      <c r="AF118" s="729"/>
      <c r="AG118" s="729"/>
      <c r="AH118" s="729"/>
      <c r="AI118" s="729"/>
      <c r="AJ118" s="729"/>
      <c r="AK118" s="729"/>
      <c r="AL118" s="729"/>
      <c r="AM118" s="729"/>
      <c r="AN118" s="729"/>
      <c r="AO118" s="729"/>
      <c r="AP118" s="729"/>
      <c r="AQ118" s="730"/>
      <c r="AR118" s="75"/>
    </row>
    <row r="119" spans="1:44" ht="9.75" customHeight="1" outlineLevel="1">
      <c r="A119" s="146"/>
      <c r="B119" s="146"/>
      <c r="C119" s="146"/>
      <c r="D119" s="146"/>
      <c r="E119" s="146"/>
      <c r="F119" s="146"/>
      <c r="G119" s="146"/>
      <c r="H119" s="146"/>
      <c r="I119" s="146"/>
      <c r="J119" s="146"/>
      <c r="K119" s="146"/>
      <c r="L119" s="146"/>
      <c r="M119" s="146"/>
      <c r="N119" s="146"/>
      <c r="O119" s="146"/>
      <c r="P119" s="146"/>
      <c r="Q119" s="146"/>
      <c r="R119" s="146"/>
      <c r="S119" s="146"/>
      <c r="T119" s="146"/>
      <c r="U119" s="146"/>
      <c r="V119" s="146"/>
      <c r="W119" s="146"/>
      <c r="X119" s="146"/>
      <c r="Y119" s="146"/>
      <c r="Z119" s="146"/>
      <c r="AA119" s="146"/>
      <c r="AB119" s="146"/>
      <c r="AC119" s="146"/>
      <c r="AD119" s="146"/>
      <c r="AE119" s="146"/>
      <c r="AF119" s="146"/>
      <c r="AG119" s="146"/>
      <c r="AH119" s="146"/>
      <c r="AI119" s="146"/>
      <c r="AJ119" s="146"/>
      <c r="AK119" s="146"/>
      <c r="AL119" s="146"/>
      <c r="AM119" s="146"/>
      <c r="AN119" s="146"/>
      <c r="AO119" s="146"/>
      <c r="AP119" s="146"/>
      <c r="AQ119" s="146"/>
      <c r="AR119" s="75"/>
    </row>
    <row r="120" spans="1:44" outlineLevel="1">
      <c r="A120" s="577" t="s">
        <v>277</v>
      </c>
      <c r="B120" s="548"/>
      <c r="C120" s="548"/>
      <c r="D120" s="548"/>
      <c r="E120" s="548" t="s">
        <v>275</v>
      </c>
      <c r="F120" s="548"/>
      <c r="G120" s="548"/>
      <c r="H120" s="548"/>
      <c r="I120" s="548"/>
      <c r="J120" s="548"/>
      <c r="K120" s="548"/>
      <c r="L120" s="548"/>
      <c r="M120" s="548"/>
      <c r="N120" s="548"/>
      <c r="O120" s="548"/>
      <c r="P120" s="548"/>
      <c r="Q120" s="548"/>
      <c r="R120" s="548"/>
      <c r="S120" s="548"/>
      <c r="T120" s="548"/>
      <c r="U120" s="548"/>
      <c r="V120" s="548"/>
      <c r="W120" s="548"/>
      <c r="X120" s="548"/>
      <c r="Y120" s="548" t="s">
        <v>276</v>
      </c>
      <c r="Z120" s="548"/>
      <c r="AA120" s="548"/>
      <c r="AB120" s="548"/>
      <c r="AC120" s="548"/>
      <c r="AD120" s="548"/>
      <c r="AE120" s="548"/>
      <c r="AF120" s="548"/>
      <c r="AG120" s="548"/>
      <c r="AH120" s="548"/>
      <c r="AI120" s="548"/>
      <c r="AJ120" s="548"/>
      <c r="AK120" s="548"/>
      <c r="AL120" s="548"/>
      <c r="AM120" s="548"/>
      <c r="AN120" s="548"/>
      <c r="AO120" s="548"/>
      <c r="AP120" s="548"/>
      <c r="AQ120" s="575"/>
      <c r="AR120" s="75"/>
    </row>
    <row r="121" spans="1:44" ht="120" customHeight="1" outlineLevel="1">
      <c r="A121" s="728"/>
      <c r="B121" s="511"/>
      <c r="C121" s="511"/>
      <c r="D121" s="511"/>
      <c r="E121" s="729" t="str">
        <f>N26&amp;" "&amp;N27</f>
        <v xml:space="preserve">소유자     추가 소유권에 관한 사항을 입력하세요. 추가내용이 없으면 삭제하세요. 입력 글자수는 제한이 없으며 이곳에는 2줄까지만 인쇄되고 나머지 내용은 모두 별지에 인쇄됩니다.        </v>
      </c>
      <c r="F121" s="729"/>
      <c r="G121" s="729"/>
      <c r="H121" s="729"/>
      <c r="I121" s="729"/>
      <c r="J121" s="729"/>
      <c r="K121" s="729"/>
      <c r="L121" s="729"/>
      <c r="M121" s="729"/>
      <c r="N121" s="729"/>
      <c r="O121" s="729"/>
      <c r="P121" s="729"/>
      <c r="Q121" s="729"/>
      <c r="R121" s="729"/>
      <c r="S121" s="729"/>
      <c r="T121" s="729"/>
      <c r="U121" s="729"/>
      <c r="V121" s="729"/>
      <c r="W121" s="729"/>
      <c r="X121" s="729"/>
      <c r="Y121" s="729" t="str">
        <f>AE26</f>
        <v xml:space="preserve">  기재사항이 없으면 "없음" 으로적으세요. 입력글자수는 제한이 없지만 이곳에는 6줄까지 인쇄되고 나머지는 별지에 인쇄됩니다.
                </v>
      </c>
      <c r="Z121" s="729"/>
      <c r="AA121" s="729"/>
      <c r="AB121" s="729"/>
      <c r="AC121" s="729"/>
      <c r="AD121" s="729"/>
      <c r="AE121" s="729"/>
      <c r="AF121" s="729"/>
      <c r="AG121" s="729"/>
      <c r="AH121" s="729"/>
      <c r="AI121" s="729"/>
      <c r="AJ121" s="729"/>
      <c r="AK121" s="729"/>
      <c r="AL121" s="729"/>
      <c r="AM121" s="729"/>
      <c r="AN121" s="729"/>
      <c r="AO121" s="729"/>
      <c r="AP121" s="729"/>
      <c r="AQ121" s="730"/>
      <c r="AR121" s="75"/>
    </row>
    <row r="122" spans="1:44">
      <c r="A122" s="731"/>
      <c r="B122" s="731"/>
      <c r="C122" s="731"/>
      <c r="D122" s="731"/>
      <c r="E122" s="731"/>
      <c r="F122" s="731"/>
      <c r="G122" s="731"/>
      <c r="H122" s="731"/>
      <c r="I122" s="731"/>
      <c r="J122" s="731"/>
      <c r="K122" s="731"/>
      <c r="L122" s="731"/>
      <c r="M122" s="731"/>
      <c r="N122" s="731"/>
      <c r="O122" s="731"/>
      <c r="P122" s="731"/>
      <c r="Q122" s="731"/>
      <c r="R122" s="731"/>
      <c r="S122" s="731"/>
      <c r="T122" s="731"/>
      <c r="U122" s="731"/>
      <c r="V122" s="731"/>
      <c r="W122" s="731"/>
      <c r="X122" s="731"/>
      <c r="Y122" s="731"/>
      <c r="Z122" s="731"/>
      <c r="AA122" s="731"/>
      <c r="AB122" s="731"/>
      <c r="AC122" s="731"/>
      <c r="AD122" s="731"/>
      <c r="AE122" s="731"/>
      <c r="AF122" s="731"/>
      <c r="AG122" s="731"/>
      <c r="AH122" s="731"/>
      <c r="AI122" s="731"/>
      <c r="AJ122" s="731"/>
      <c r="AK122" s="731"/>
      <c r="AL122" s="731"/>
      <c r="AM122" s="731"/>
      <c r="AN122" s="731"/>
      <c r="AO122" s="731"/>
      <c r="AP122" s="731"/>
      <c r="AQ122" s="731"/>
      <c r="AR122" s="75"/>
    </row>
    <row r="123" spans="1:44">
      <c r="A123" s="727" t="s">
        <v>278</v>
      </c>
      <c r="B123" s="727"/>
      <c r="C123" s="727"/>
      <c r="D123" s="727"/>
      <c r="E123" s="727"/>
      <c r="F123" s="727"/>
      <c r="G123" s="727"/>
      <c r="H123" s="727"/>
      <c r="I123" s="727"/>
      <c r="J123" s="727"/>
      <c r="K123" s="727"/>
      <c r="L123" s="727"/>
      <c r="M123" s="727"/>
      <c r="N123" s="727"/>
      <c r="O123" s="727"/>
      <c r="P123" s="727"/>
      <c r="Q123" s="727"/>
      <c r="R123" s="727"/>
      <c r="S123" s="727"/>
      <c r="T123" s="727"/>
      <c r="U123" s="727"/>
      <c r="V123" s="727"/>
      <c r="W123" s="727"/>
      <c r="X123" s="727"/>
      <c r="Y123" s="727"/>
      <c r="Z123" s="727"/>
      <c r="AA123" s="737"/>
      <c r="AB123" s="737"/>
      <c r="AC123" s="737"/>
      <c r="AD123" s="737"/>
      <c r="AE123" s="737"/>
      <c r="AF123" s="737"/>
      <c r="AG123" s="737"/>
      <c r="AH123" s="737"/>
      <c r="AI123" s="737"/>
      <c r="AJ123" s="737"/>
      <c r="AK123" s="737"/>
      <c r="AL123" s="737"/>
      <c r="AM123" s="737"/>
      <c r="AN123" s="737"/>
      <c r="AO123" s="737"/>
      <c r="AP123" s="737"/>
      <c r="AQ123" s="737"/>
      <c r="AR123" s="75"/>
    </row>
    <row r="124" spans="1:44">
      <c r="A124" s="726" t="s">
        <v>657</v>
      </c>
      <c r="B124" s="727"/>
      <c r="C124" s="727"/>
      <c r="D124" s="727"/>
      <c r="E124" s="727"/>
      <c r="F124" s="727"/>
      <c r="G124" s="727"/>
      <c r="H124" s="727"/>
      <c r="I124" s="727"/>
      <c r="J124" s="727"/>
      <c r="K124" s="727"/>
      <c r="L124" s="727"/>
      <c r="M124" s="727"/>
      <c r="N124" s="727"/>
      <c r="O124" s="727"/>
      <c r="P124" s="727"/>
      <c r="Q124" s="727"/>
      <c r="R124" s="727"/>
      <c r="S124" s="727"/>
      <c r="T124" s="727"/>
      <c r="U124" s="727"/>
      <c r="V124" s="727"/>
      <c r="W124" s="727"/>
      <c r="X124" s="727"/>
      <c r="Y124" s="727"/>
      <c r="Z124" s="727"/>
      <c r="AA124" s="727"/>
      <c r="AB124" s="727"/>
      <c r="AC124" s="727"/>
      <c r="AD124" s="727"/>
      <c r="AE124" s="727"/>
      <c r="AF124" s="727"/>
      <c r="AG124" s="727"/>
      <c r="AH124" s="727"/>
      <c r="AI124" s="727"/>
      <c r="AJ124" s="727"/>
      <c r="AK124" s="727"/>
      <c r="AL124" s="727"/>
      <c r="AM124" s="727"/>
      <c r="AN124" s="727"/>
      <c r="AO124" s="727"/>
      <c r="AP124" s="727"/>
      <c r="AQ124" s="727"/>
      <c r="AR124" s="75"/>
    </row>
    <row r="125" spans="1:44" ht="55.5" hidden="1" customHeight="1" outlineLevel="1">
      <c r="A125" s="417" t="str">
        <f>K38</f>
        <v>임대차계약-생략</v>
      </c>
      <c r="B125" s="417"/>
      <c r="C125" s="417"/>
      <c r="D125" s="417"/>
      <c r="E125" s="417"/>
      <c r="F125" s="417"/>
      <c r="G125" s="417"/>
      <c r="H125" s="417"/>
      <c r="I125" s="417"/>
      <c r="J125" s="417"/>
      <c r="K125" s="417"/>
      <c r="L125" s="417"/>
      <c r="M125" s="417"/>
      <c r="N125" s="417"/>
      <c r="O125" s="417"/>
      <c r="P125" s="417"/>
      <c r="Q125" s="417"/>
      <c r="R125" s="417"/>
      <c r="S125" s="417"/>
      <c r="T125" s="417"/>
      <c r="U125" s="417"/>
      <c r="V125" s="417"/>
      <c r="W125" s="417"/>
      <c r="X125" s="417"/>
      <c r="Y125" s="417"/>
      <c r="Z125" s="417"/>
      <c r="AA125" s="417"/>
      <c r="AB125" s="417"/>
      <c r="AC125" s="417"/>
      <c r="AD125" s="417"/>
      <c r="AE125" s="417"/>
      <c r="AF125" s="417"/>
      <c r="AG125" s="417"/>
      <c r="AH125" s="417"/>
      <c r="AI125" s="417"/>
      <c r="AJ125" s="417"/>
      <c r="AK125" s="417"/>
      <c r="AL125" s="417"/>
      <c r="AM125" s="417"/>
      <c r="AN125" s="417"/>
      <c r="AO125" s="417"/>
      <c r="AP125" s="417"/>
      <c r="AQ125" s="417"/>
      <c r="AR125" s="75"/>
    </row>
    <row r="126" spans="1:44" ht="18.75" hidden="1" customHeight="1" outlineLevel="1">
      <c r="A126" s="157"/>
      <c r="B126" s="157"/>
      <c r="C126" s="157"/>
      <c r="D126" s="157"/>
      <c r="E126" s="157"/>
      <c r="F126" s="157"/>
      <c r="G126" s="157"/>
      <c r="H126" s="157"/>
      <c r="I126" s="157"/>
      <c r="J126" s="157"/>
      <c r="K126" s="157"/>
      <c r="L126" s="157"/>
      <c r="M126" s="157"/>
      <c r="N126" s="157"/>
      <c r="O126" s="157"/>
      <c r="P126" s="157"/>
      <c r="Q126" s="157"/>
      <c r="R126" s="157"/>
      <c r="S126" s="157"/>
      <c r="T126" s="157"/>
      <c r="U126" s="157"/>
      <c r="V126" s="157"/>
      <c r="W126" s="157"/>
      <c r="X126" s="157"/>
      <c r="Y126" s="157"/>
      <c r="Z126" s="157"/>
      <c r="AA126" s="157"/>
      <c r="AB126" s="157"/>
      <c r="AC126" s="157"/>
      <c r="AD126" s="157"/>
      <c r="AE126" s="157"/>
      <c r="AF126" s="157"/>
      <c r="AG126" s="157"/>
      <c r="AH126" s="157"/>
      <c r="AI126" s="157"/>
      <c r="AJ126" s="157"/>
      <c r="AK126" s="157"/>
      <c r="AL126" s="157"/>
      <c r="AM126" s="157"/>
      <c r="AN126" s="157"/>
      <c r="AO126" s="157"/>
      <c r="AP126" s="157"/>
      <c r="AQ126" s="157"/>
      <c r="AR126" s="75"/>
    </row>
    <row r="127" spans="1:44" collapsed="1">
      <c r="A127" s="727" t="s">
        <v>658</v>
      </c>
      <c r="B127" s="727"/>
      <c r="C127" s="727"/>
      <c r="D127" s="727"/>
      <c r="E127" s="727"/>
      <c r="F127" s="727"/>
      <c r="G127" s="727"/>
      <c r="H127" s="727"/>
      <c r="I127" s="727"/>
      <c r="J127" s="727"/>
      <c r="K127" s="727"/>
      <c r="L127" s="727"/>
      <c r="M127" s="727"/>
      <c r="N127" s="727"/>
      <c r="O127" s="727"/>
      <c r="P127" s="727"/>
      <c r="Q127" s="727"/>
      <c r="R127" s="727"/>
      <c r="S127" s="727"/>
      <c r="T127" s="727"/>
      <c r="U127" s="727"/>
      <c r="V127" s="727"/>
      <c r="W127" s="727"/>
      <c r="X127" s="727"/>
      <c r="Y127" s="727"/>
      <c r="Z127" s="727"/>
      <c r="AA127" s="727"/>
      <c r="AB127" s="727"/>
      <c r="AC127" s="727"/>
      <c r="AD127" s="727"/>
      <c r="AE127" s="727"/>
      <c r="AF127" s="727"/>
      <c r="AG127" s="727"/>
      <c r="AH127" s="727"/>
      <c r="AI127" s="727"/>
      <c r="AJ127" s="727"/>
      <c r="AK127" s="727"/>
      <c r="AL127" s="727"/>
      <c r="AM127" s="727"/>
      <c r="AN127" s="727"/>
      <c r="AO127" s="727"/>
      <c r="AP127" s="727"/>
      <c r="AQ127" s="727"/>
      <c r="AR127" s="75"/>
    </row>
    <row r="128" spans="1:44" ht="55.5" hidden="1" customHeight="1" outlineLevel="1">
      <c r="A128" s="417" t="str">
        <f>N40</f>
        <v>임대차계약-생략</v>
      </c>
      <c r="B128" s="417"/>
      <c r="C128" s="417"/>
      <c r="D128" s="417"/>
      <c r="E128" s="417"/>
      <c r="F128" s="417"/>
      <c r="G128" s="417"/>
      <c r="H128" s="417"/>
      <c r="I128" s="417"/>
      <c r="J128" s="417"/>
      <c r="K128" s="417"/>
      <c r="L128" s="417"/>
      <c r="M128" s="417"/>
      <c r="N128" s="417"/>
      <c r="O128" s="417"/>
      <c r="P128" s="417"/>
      <c r="Q128" s="417"/>
      <c r="R128" s="417"/>
      <c r="S128" s="417"/>
      <c r="T128" s="417"/>
      <c r="U128" s="417"/>
      <c r="V128" s="417"/>
      <c r="W128" s="417"/>
      <c r="X128" s="417"/>
      <c r="Y128" s="417"/>
      <c r="Z128" s="417"/>
      <c r="AA128" s="417"/>
      <c r="AB128" s="417"/>
      <c r="AC128" s="417"/>
      <c r="AD128" s="417"/>
      <c r="AE128" s="417"/>
      <c r="AF128" s="417"/>
      <c r="AG128" s="417"/>
      <c r="AH128" s="417"/>
      <c r="AI128" s="417"/>
      <c r="AJ128" s="417"/>
      <c r="AK128" s="417"/>
      <c r="AL128" s="417"/>
      <c r="AM128" s="417"/>
      <c r="AN128" s="417"/>
      <c r="AO128" s="417"/>
      <c r="AP128" s="417"/>
      <c r="AQ128" s="417"/>
      <c r="AR128" s="75"/>
    </row>
    <row r="129" spans="1:44" ht="15" hidden="1" customHeight="1" outlineLevel="1">
      <c r="A129" s="146"/>
      <c r="B129" s="146"/>
      <c r="C129" s="146"/>
      <c r="D129" s="146"/>
      <c r="E129" s="146"/>
      <c r="F129" s="146"/>
      <c r="G129" s="146"/>
      <c r="H129" s="146"/>
      <c r="I129" s="146"/>
      <c r="J129" s="146"/>
      <c r="K129" s="146"/>
      <c r="L129" s="146"/>
      <c r="M129" s="146"/>
      <c r="N129" s="146"/>
      <c r="O129" s="146"/>
      <c r="P129" s="146"/>
      <c r="Q129" s="146"/>
      <c r="R129" s="146"/>
      <c r="S129" s="146"/>
      <c r="T129" s="146"/>
      <c r="U129" s="146"/>
      <c r="V129" s="146"/>
      <c r="W129" s="146"/>
      <c r="X129" s="146"/>
      <c r="Y129" s="146"/>
      <c r="Z129" s="146"/>
      <c r="AA129" s="146"/>
      <c r="AB129" s="146"/>
      <c r="AC129" s="146"/>
      <c r="AD129" s="146"/>
      <c r="AE129" s="146"/>
      <c r="AF129" s="146"/>
      <c r="AG129" s="146"/>
      <c r="AH129" s="146"/>
      <c r="AI129" s="146"/>
      <c r="AJ129" s="146"/>
      <c r="AK129" s="146"/>
      <c r="AL129" s="146"/>
      <c r="AM129" s="146"/>
      <c r="AN129" s="146"/>
      <c r="AO129" s="146"/>
      <c r="AP129" s="146"/>
      <c r="AQ129" s="146"/>
      <c r="AR129" s="75"/>
    </row>
    <row r="130" spans="1:44" collapsed="1">
      <c r="A130" s="241" t="s">
        <v>659</v>
      </c>
      <c r="B130" s="241"/>
      <c r="C130" s="241"/>
      <c r="D130" s="241"/>
      <c r="E130" s="241"/>
      <c r="F130" s="241"/>
      <c r="G130" s="241"/>
      <c r="H130" s="241"/>
      <c r="I130" s="241"/>
      <c r="J130" s="241"/>
      <c r="K130" s="241"/>
      <c r="L130" s="241"/>
      <c r="M130" s="241"/>
      <c r="N130" s="241"/>
      <c r="O130" s="241"/>
      <c r="P130" s="241"/>
      <c r="Q130" s="241"/>
      <c r="R130" s="241"/>
      <c r="S130" s="241"/>
      <c r="T130" s="241"/>
      <c r="U130" s="241"/>
      <c r="V130" s="241"/>
      <c r="W130" s="241"/>
      <c r="X130" s="241"/>
      <c r="Y130" s="241"/>
      <c r="Z130" s="241"/>
      <c r="AA130" s="241"/>
      <c r="AB130" s="241"/>
      <c r="AC130" s="241"/>
      <c r="AD130" s="241"/>
      <c r="AE130" s="241"/>
      <c r="AF130" s="241"/>
      <c r="AG130" s="241"/>
      <c r="AH130" s="241"/>
      <c r="AI130" s="241"/>
      <c r="AJ130" s="241"/>
      <c r="AK130" s="241"/>
      <c r="AL130" s="241"/>
      <c r="AM130" s="241"/>
      <c r="AN130" s="241"/>
      <c r="AO130" s="241"/>
      <c r="AP130" s="241"/>
      <c r="AQ130" s="241"/>
      <c r="AR130" s="75"/>
    </row>
    <row r="131" spans="1:44" ht="55.5" hidden="1" customHeight="1" outlineLevel="1">
      <c r="A131" s="417" t="str">
        <f>AF40</f>
        <v>임대차계약-생략</v>
      </c>
      <c r="B131" s="417"/>
      <c r="C131" s="417"/>
      <c r="D131" s="417"/>
      <c r="E131" s="417"/>
      <c r="F131" s="417"/>
      <c r="G131" s="417"/>
      <c r="H131" s="417"/>
      <c r="I131" s="417"/>
      <c r="J131" s="417"/>
      <c r="K131" s="417"/>
      <c r="L131" s="417"/>
      <c r="M131" s="417"/>
      <c r="N131" s="417"/>
      <c r="O131" s="417"/>
      <c r="P131" s="417"/>
      <c r="Q131" s="417"/>
      <c r="R131" s="417"/>
      <c r="S131" s="417"/>
      <c r="T131" s="417"/>
      <c r="U131" s="417"/>
      <c r="V131" s="417"/>
      <c r="W131" s="417"/>
      <c r="X131" s="417"/>
      <c r="Y131" s="417"/>
      <c r="Z131" s="417"/>
      <c r="AA131" s="417"/>
      <c r="AB131" s="417"/>
      <c r="AC131" s="417"/>
      <c r="AD131" s="417"/>
      <c r="AE131" s="417"/>
      <c r="AF131" s="417"/>
      <c r="AG131" s="417"/>
      <c r="AH131" s="417"/>
      <c r="AI131" s="417"/>
      <c r="AJ131" s="417"/>
      <c r="AK131" s="417"/>
      <c r="AL131" s="417"/>
      <c r="AM131" s="417"/>
      <c r="AN131" s="417"/>
      <c r="AO131" s="417"/>
      <c r="AP131" s="417"/>
      <c r="AQ131" s="417"/>
      <c r="AR131" s="75"/>
    </row>
    <row r="132" spans="1:44" ht="16.5" customHeight="1" collapsed="1">
      <c r="A132" s="731"/>
      <c r="B132" s="731"/>
      <c r="C132" s="731"/>
      <c r="D132" s="731"/>
      <c r="E132" s="731"/>
      <c r="F132" s="731"/>
      <c r="G132" s="731"/>
      <c r="H132" s="731"/>
      <c r="I132" s="731"/>
      <c r="J132" s="731"/>
      <c r="K132" s="731"/>
      <c r="L132" s="731"/>
      <c r="M132" s="731"/>
      <c r="N132" s="731"/>
      <c r="O132" s="731"/>
      <c r="P132" s="731"/>
      <c r="Q132" s="731"/>
      <c r="R132" s="731"/>
      <c r="S132" s="731"/>
      <c r="T132" s="731"/>
      <c r="U132" s="731"/>
      <c r="V132" s="731"/>
      <c r="W132" s="731"/>
      <c r="X132" s="731"/>
      <c r="Y132" s="731"/>
      <c r="Z132" s="731"/>
      <c r="AA132" s="731"/>
      <c r="AB132" s="731"/>
      <c r="AC132" s="731"/>
      <c r="AD132" s="731"/>
      <c r="AE132" s="731"/>
      <c r="AF132" s="731"/>
      <c r="AG132" s="731"/>
      <c r="AH132" s="731"/>
      <c r="AI132" s="731"/>
      <c r="AJ132" s="731"/>
      <c r="AK132" s="731"/>
      <c r="AL132" s="731"/>
      <c r="AM132" s="731"/>
      <c r="AN132" s="731"/>
      <c r="AO132" s="731"/>
      <c r="AP132" s="731"/>
      <c r="AQ132" s="731"/>
      <c r="AR132" s="75"/>
    </row>
    <row r="133" spans="1:44" ht="16.5" customHeight="1">
      <c r="A133" s="241" t="s">
        <v>279</v>
      </c>
      <c r="B133" s="241"/>
      <c r="C133" s="241"/>
      <c r="D133" s="241"/>
      <c r="E133" s="241"/>
      <c r="F133" s="241"/>
      <c r="G133" s="241"/>
      <c r="H133" s="241"/>
      <c r="I133" s="240"/>
      <c r="J133" s="240"/>
      <c r="K133" s="240"/>
      <c r="L133" s="240"/>
      <c r="M133" s="240"/>
      <c r="N133" s="240"/>
      <c r="O133" s="240"/>
      <c r="P133" s="240"/>
      <c r="Q133" s="240"/>
      <c r="R133" s="240"/>
      <c r="S133" s="240"/>
      <c r="T133" s="240"/>
      <c r="U133" s="240"/>
      <c r="V133" s="240"/>
      <c r="W133" s="240"/>
      <c r="X133" s="240"/>
      <c r="Y133" s="240"/>
      <c r="Z133" s="240"/>
      <c r="AA133" s="240"/>
      <c r="AB133" s="240"/>
      <c r="AC133" s="240"/>
      <c r="AD133" s="240"/>
      <c r="AE133" s="240"/>
      <c r="AF133" s="240"/>
      <c r="AG133" s="240"/>
      <c r="AH133" s="240"/>
      <c r="AI133" s="240"/>
      <c r="AJ133" s="240"/>
      <c r="AK133" s="240"/>
      <c r="AL133" s="240"/>
      <c r="AM133" s="240"/>
      <c r="AN133" s="240"/>
      <c r="AO133" s="240"/>
      <c r="AP133" s="240"/>
      <c r="AQ133" s="240"/>
      <c r="AR133" s="75"/>
    </row>
    <row r="134" spans="1:44" s="96" customFormat="1" ht="26.25" hidden="1" customHeight="1" outlineLevel="2">
      <c r="A134" s="692" t="s">
        <v>280</v>
      </c>
      <c r="B134" s="548"/>
      <c r="C134" s="548"/>
      <c r="D134" s="548"/>
      <c r="E134" s="548"/>
      <c r="F134" s="548" t="s">
        <v>281</v>
      </c>
      <c r="G134" s="548"/>
      <c r="H134" s="548"/>
      <c r="I134" s="548"/>
      <c r="J134" s="548"/>
      <c r="K134" s="716">
        <f>계약서!K71</f>
        <v>0</v>
      </c>
      <c r="L134" s="716"/>
      <c r="M134" s="716"/>
      <c r="N134" s="716"/>
      <c r="O134" s="716"/>
      <c r="P134" s="716"/>
      <c r="Q134" s="716"/>
      <c r="R134" s="716"/>
      <c r="S134" s="716"/>
      <c r="T134" s="716"/>
      <c r="U134" s="716"/>
      <c r="V134" s="716"/>
      <c r="W134" s="716"/>
      <c r="X134" s="716"/>
      <c r="Y134" s="572" t="s">
        <v>282</v>
      </c>
      <c r="Z134" s="572"/>
      <c r="AA134" s="572"/>
      <c r="AB134" s="572"/>
      <c r="AC134" s="717" t="str">
        <f>계약서!AE70</f>
        <v/>
      </c>
      <c r="AD134" s="718"/>
      <c r="AE134" s="718"/>
      <c r="AF134" s="718"/>
      <c r="AG134" s="718"/>
      <c r="AH134" s="718"/>
      <c r="AI134" s="718"/>
      <c r="AJ134" s="718"/>
      <c r="AK134" s="718"/>
      <c r="AL134" s="718"/>
      <c r="AM134" s="720" t="s">
        <v>283</v>
      </c>
      <c r="AN134" s="720"/>
      <c r="AO134" s="720"/>
      <c r="AP134" s="720"/>
      <c r="AQ134" s="720"/>
      <c r="AR134" s="75"/>
    </row>
    <row r="135" spans="1:44" s="96" customFormat="1" ht="26.25" hidden="1" customHeight="1" outlineLevel="2">
      <c r="A135" s="380"/>
      <c r="B135" s="462"/>
      <c r="C135" s="462"/>
      <c r="D135" s="462"/>
      <c r="E135" s="462"/>
      <c r="F135" s="462" t="s">
        <v>284</v>
      </c>
      <c r="G135" s="462"/>
      <c r="H135" s="462"/>
      <c r="I135" s="462"/>
      <c r="J135" s="462"/>
      <c r="K135" s="687" t="str">
        <f>계약서!K70</f>
        <v/>
      </c>
      <c r="L135" s="687"/>
      <c r="M135" s="687"/>
      <c r="N135" s="687"/>
      <c r="O135" s="687"/>
      <c r="P135" s="687"/>
      <c r="Q135" s="687"/>
      <c r="R135" s="687"/>
      <c r="S135" s="687"/>
      <c r="T135" s="687"/>
      <c r="U135" s="687"/>
      <c r="V135" s="687"/>
      <c r="W135" s="687"/>
      <c r="X135" s="687"/>
      <c r="Y135" s="461" t="s">
        <v>285</v>
      </c>
      <c r="Z135" s="461"/>
      <c r="AA135" s="461"/>
      <c r="AB135" s="461"/>
      <c r="AC135" s="688"/>
      <c r="AD135" s="689"/>
      <c r="AE135" s="689"/>
      <c r="AF135" s="689"/>
      <c r="AG135" s="689"/>
      <c r="AH135" s="689"/>
      <c r="AI135" s="689"/>
      <c r="AJ135" s="689"/>
      <c r="AK135" s="689"/>
      <c r="AL135" s="689"/>
      <c r="AM135" s="690" t="s">
        <v>286</v>
      </c>
      <c r="AN135" s="690"/>
      <c r="AO135" s="690"/>
      <c r="AP135" s="690"/>
      <c r="AQ135" s="690"/>
      <c r="AR135" s="75"/>
    </row>
    <row r="136" spans="1:44" s="96" customFormat="1" ht="41.25" hidden="1" customHeight="1" outlineLevel="2">
      <c r="A136" s="728"/>
      <c r="B136" s="511"/>
      <c r="C136" s="511"/>
      <c r="D136" s="511"/>
      <c r="E136" s="511"/>
      <c r="F136" s="511" t="s">
        <v>287</v>
      </c>
      <c r="G136" s="511"/>
      <c r="H136" s="511"/>
      <c r="I136" s="511"/>
      <c r="J136" s="511"/>
      <c r="K136" s="725" t="str">
        <f>계약서!K69</f>
        <v/>
      </c>
      <c r="L136" s="725"/>
      <c r="M136" s="725"/>
      <c r="N136" s="725"/>
      <c r="O136" s="725"/>
      <c r="P136" s="725"/>
      <c r="Q136" s="725"/>
      <c r="R136" s="725"/>
      <c r="S136" s="725"/>
      <c r="T136" s="725"/>
      <c r="U136" s="725"/>
      <c r="V136" s="725"/>
      <c r="W136" s="725"/>
      <c r="X136" s="725"/>
      <c r="Y136" s="541" t="s">
        <v>288</v>
      </c>
      <c r="Z136" s="541"/>
      <c r="AA136" s="541"/>
      <c r="AB136" s="541"/>
      <c r="AC136" s="733" t="str">
        <f>계약서!T71</f>
        <v/>
      </c>
      <c r="AD136" s="734"/>
      <c r="AE136" s="734"/>
      <c r="AF136" s="734"/>
      <c r="AG136" s="734"/>
      <c r="AH136" s="734"/>
      <c r="AI136" s="734"/>
      <c r="AJ136" s="734"/>
      <c r="AK136" s="734"/>
      <c r="AL136" s="734"/>
      <c r="AM136" s="734"/>
      <c r="AN136" s="734"/>
      <c r="AO136" s="734"/>
      <c r="AP136" s="734"/>
      <c r="AQ136" s="734"/>
      <c r="AR136" s="75"/>
    </row>
    <row r="137" spans="1:44" s="96" customFormat="1" ht="26.25" hidden="1" customHeight="1" outlineLevel="1" collapsed="1">
      <c r="A137" s="692" t="s">
        <v>289</v>
      </c>
      <c r="B137" s="548"/>
      <c r="C137" s="548"/>
      <c r="D137" s="548"/>
      <c r="E137" s="548"/>
      <c r="F137" s="548" t="s">
        <v>290</v>
      </c>
      <c r="G137" s="548"/>
      <c r="H137" s="548"/>
      <c r="I137" s="548"/>
      <c r="J137" s="548"/>
      <c r="K137" s="716">
        <f>계약서!K74</f>
        <v>0</v>
      </c>
      <c r="L137" s="716"/>
      <c r="M137" s="716"/>
      <c r="N137" s="716"/>
      <c r="O137" s="716"/>
      <c r="P137" s="716"/>
      <c r="Q137" s="716"/>
      <c r="R137" s="716"/>
      <c r="S137" s="716"/>
      <c r="T137" s="716"/>
      <c r="U137" s="716"/>
      <c r="V137" s="716"/>
      <c r="W137" s="716"/>
      <c r="X137" s="716"/>
      <c r="Y137" s="572" t="s">
        <v>291</v>
      </c>
      <c r="Z137" s="572"/>
      <c r="AA137" s="572"/>
      <c r="AB137" s="572"/>
      <c r="AC137" s="717" t="str">
        <f>계약서!AE73</f>
        <v/>
      </c>
      <c r="AD137" s="718"/>
      <c r="AE137" s="718"/>
      <c r="AF137" s="718"/>
      <c r="AG137" s="718"/>
      <c r="AH137" s="718"/>
      <c r="AI137" s="718"/>
      <c r="AJ137" s="718"/>
      <c r="AK137" s="718"/>
      <c r="AL137" s="718"/>
      <c r="AM137" s="720" t="s">
        <v>292</v>
      </c>
      <c r="AN137" s="720"/>
      <c r="AO137" s="720"/>
      <c r="AP137" s="720"/>
      <c r="AQ137" s="720"/>
      <c r="AR137" s="75"/>
    </row>
    <row r="138" spans="1:44" s="96" customFormat="1" ht="26.25" hidden="1" customHeight="1" outlineLevel="1">
      <c r="A138" s="380"/>
      <c r="B138" s="462"/>
      <c r="C138" s="462"/>
      <c r="D138" s="462"/>
      <c r="E138" s="462"/>
      <c r="F138" s="462" t="s">
        <v>293</v>
      </c>
      <c r="G138" s="462"/>
      <c r="H138" s="462"/>
      <c r="I138" s="462"/>
      <c r="J138" s="462"/>
      <c r="K138" s="687" t="str">
        <f>계약서!K73</f>
        <v/>
      </c>
      <c r="L138" s="687"/>
      <c r="M138" s="687"/>
      <c r="N138" s="687"/>
      <c r="O138" s="687"/>
      <c r="P138" s="687"/>
      <c r="Q138" s="687"/>
      <c r="R138" s="687"/>
      <c r="S138" s="687"/>
      <c r="T138" s="687"/>
      <c r="U138" s="687"/>
      <c r="V138" s="687"/>
      <c r="W138" s="687"/>
      <c r="X138" s="687"/>
      <c r="Y138" s="461" t="s">
        <v>269</v>
      </c>
      <c r="Z138" s="461"/>
      <c r="AA138" s="461"/>
      <c r="AB138" s="461"/>
      <c r="AC138" s="688"/>
      <c r="AD138" s="689"/>
      <c r="AE138" s="689"/>
      <c r="AF138" s="689"/>
      <c r="AG138" s="689"/>
      <c r="AH138" s="689"/>
      <c r="AI138" s="689"/>
      <c r="AJ138" s="689"/>
      <c r="AK138" s="689"/>
      <c r="AL138" s="689"/>
      <c r="AM138" s="690" t="s">
        <v>283</v>
      </c>
      <c r="AN138" s="690"/>
      <c r="AO138" s="690"/>
      <c r="AP138" s="690"/>
      <c r="AQ138" s="690"/>
      <c r="AR138" s="75"/>
    </row>
    <row r="139" spans="1:44" s="96" customFormat="1" ht="41.25" hidden="1" customHeight="1" outlineLevel="1">
      <c r="A139" s="728"/>
      <c r="B139" s="511"/>
      <c r="C139" s="511"/>
      <c r="D139" s="511"/>
      <c r="E139" s="511"/>
      <c r="F139" s="511" t="s">
        <v>294</v>
      </c>
      <c r="G139" s="511"/>
      <c r="H139" s="511"/>
      <c r="I139" s="511"/>
      <c r="J139" s="511"/>
      <c r="K139" s="725" t="str">
        <f>계약서!K72</f>
        <v/>
      </c>
      <c r="L139" s="725"/>
      <c r="M139" s="725"/>
      <c r="N139" s="725"/>
      <c r="O139" s="725"/>
      <c r="P139" s="725"/>
      <c r="Q139" s="725"/>
      <c r="R139" s="725"/>
      <c r="S139" s="725"/>
      <c r="T139" s="725"/>
      <c r="U139" s="725"/>
      <c r="V139" s="725"/>
      <c r="W139" s="725"/>
      <c r="X139" s="725"/>
      <c r="Y139" s="541" t="s">
        <v>295</v>
      </c>
      <c r="Z139" s="541"/>
      <c r="AA139" s="541"/>
      <c r="AB139" s="541"/>
      <c r="AC139" s="733" t="str">
        <f>계약서!T74</f>
        <v/>
      </c>
      <c r="AD139" s="734"/>
      <c r="AE139" s="734"/>
      <c r="AF139" s="734"/>
      <c r="AG139" s="734"/>
      <c r="AH139" s="734"/>
      <c r="AI139" s="734"/>
      <c r="AJ139" s="734"/>
      <c r="AK139" s="734"/>
      <c r="AL139" s="734"/>
      <c r="AM139" s="734"/>
      <c r="AN139" s="734"/>
      <c r="AO139" s="734"/>
      <c r="AP139" s="734"/>
      <c r="AQ139" s="734"/>
      <c r="AR139" s="75"/>
    </row>
    <row r="140" spans="1:44" ht="16.5" customHeight="1" collapsed="1">
      <c r="A140" s="738"/>
      <c r="B140" s="738"/>
      <c r="C140" s="738"/>
      <c r="D140" s="738"/>
      <c r="E140" s="738"/>
      <c r="F140" s="738"/>
      <c r="G140" s="738"/>
      <c r="H140" s="738"/>
      <c r="I140" s="738"/>
      <c r="J140" s="738"/>
      <c r="K140" s="738"/>
      <c r="L140" s="738"/>
      <c r="M140" s="738"/>
      <c r="N140" s="738"/>
      <c r="O140" s="738"/>
      <c r="P140" s="738"/>
      <c r="Q140" s="738"/>
      <c r="R140" s="738"/>
      <c r="S140" s="738"/>
      <c r="T140" s="738"/>
      <c r="U140" s="738"/>
      <c r="V140" s="738"/>
      <c r="W140" s="738"/>
      <c r="X140" s="738"/>
      <c r="Y140" s="738"/>
      <c r="Z140" s="738"/>
      <c r="AA140" s="738"/>
      <c r="AB140" s="738"/>
      <c r="AC140" s="738"/>
      <c r="AD140" s="738"/>
      <c r="AE140" s="738"/>
      <c r="AF140" s="738"/>
      <c r="AG140" s="738"/>
      <c r="AH140" s="738"/>
      <c r="AI140" s="738"/>
      <c r="AJ140" s="738"/>
      <c r="AK140" s="738"/>
      <c r="AL140" s="738"/>
      <c r="AM140" s="738"/>
      <c r="AN140" s="738"/>
      <c r="AO140" s="738"/>
      <c r="AP140" s="738"/>
      <c r="AQ140" s="738"/>
      <c r="AR140" s="75"/>
    </row>
    <row r="141" spans="1:44" ht="16.5" customHeight="1">
      <c r="A141" s="732"/>
      <c r="B141" s="732"/>
      <c r="C141" s="732"/>
      <c r="D141" s="732"/>
      <c r="E141" s="732"/>
      <c r="F141" s="732"/>
      <c r="G141" s="732"/>
      <c r="H141" s="732"/>
      <c r="I141" s="732"/>
      <c r="J141" s="732"/>
      <c r="K141" s="732"/>
      <c r="L141" s="732"/>
      <c r="M141" s="732"/>
      <c r="N141" s="732"/>
      <c r="O141" s="732"/>
      <c r="P141" s="732"/>
      <c r="Q141" s="732"/>
      <c r="R141" s="732"/>
      <c r="S141" s="732"/>
      <c r="T141" s="732"/>
      <c r="U141" s="732"/>
      <c r="V141" s="732"/>
      <c r="W141" s="732"/>
      <c r="X141" s="732"/>
      <c r="Y141" s="732"/>
      <c r="Z141" s="732"/>
      <c r="AA141" s="732"/>
      <c r="AB141" s="732"/>
      <c r="AC141" s="732"/>
      <c r="AD141" s="732"/>
      <c r="AE141" s="732"/>
      <c r="AF141" s="732"/>
      <c r="AG141" s="732"/>
      <c r="AH141" s="732"/>
      <c r="AI141" s="732"/>
      <c r="AJ141" s="732"/>
      <c r="AK141" s="732"/>
      <c r="AL141" s="732"/>
      <c r="AM141" s="732"/>
      <c r="AN141" s="732"/>
      <c r="AO141" s="732"/>
      <c r="AP141" s="732"/>
      <c r="AQ141" s="732"/>
      <c r="AR141" s="75"/>
    </row>
    <row r="142" spans="1:44" ht="16.5" customHeight="1">
      <c r="A142" s="732"/>
      <c r="B142" s="732"/>
      <c r="C142" s="732"/>
      <c r="D142" s="732"/>
      <c r="E142" s="732"/>
      <c r="F142" s="732"/>
      <c r="G142" s="732"/>
      <c r="H142" s="732"/>
      <c r="I142" s="732"/>
      <c r="J142" s="732"/>
      <c r="K142" s="732"/>
      <c r="L142" s="732"/>
      <c r="M142" s="732"/>
      <c r="N142" s="732"/>
      <c r="O142" s="732"/>
      <c r="P142" s="732"/>
      <c r="Q142" s="732"/>
      <c r="R142" s="732"/>
      <c r="S142" s="732"/>
      <c r="T142" s="732"/>
      <c r="U142" s="732"/>
      <c r="V142" s="732"/>
      <c r="W142" s="732"/>
      <c r="X142" s="732"/>
      <c r="Y142" s="732"/>
      <c r="Z142" s="732"/>
      <c r="AA142" s="732"/>
      <c r="AB142" s="732"/>
      <c r="AC142" s="732"/>
      <c r="AD142" s="732"/>
      <c r="AE142" s="732"/>
      <c r="AF142" s="732"/>
      <c r="AG142" s="732"/>
      <c r="AH142" s="732"/>
      <c r="AI142" s="732"/>
      <c r="AJ142" s="732"/>
      <c r="AK142" s="732"/>
      <c r="AL142" s="732"/>
      <c r="AM142" s="732"/>
      <c r="AN142" s="732"/>
      <c r="AO142" s="732"/>
      <c r="AP142" s="732"/>
      <c r="AQ142" s="732"/>
      <c r="AR142" s="75"/>
    </row>
    <row r="143" spans="1:44">
      <c r="A143" s="724"/>
      <c r="B143" s="724"/>
      <c r="C143" s="724"/>
      <c r="D143" s="724"/>
      <c r="E143" s="724"/>
      <c r="F143" s="724"/>
      <c r="G143" s="724"/>
      <c r="H143" s="724"/>
      <c r="I143" s="724"/>
      <c r="J143" s="724"/>
      <c r="K143" s="724"/>
      <c r="L143" s="724"/>
      <c r="M143" s="724"/>
      <c r="N143" s="724"/>
      <c r="O143" s="724"/>
      <c r="P143" s="724"/>
      <c r="Q143" s="724"/>
      <c r="R143" s="724"/>
      <c r="S143" s="724"/>
      <c r="T143" s="724"/>
      <c r="U143" s="724"/>
      <c r="V143" s="724"/>
      <c r="W143" s="724"/>
      <c r="X143" s="724"/>
      <c r="Y143" s="724"/>
      <c r="Z143" s="724"/>
      <c r="AA143" s="724"/>
      <c r="AB143" s="410" t="s">
        <v>897</v>
      </c>
      <c r="AC143" s="411"/>
      <c r="AD143" s="411"/>
      <c r="AE143" s="411"/>
      <c r="AF143" s="411"/>
      <c r="AG143" s="735">
        <f>계약서!AG10</f>
        <v>0</v>
      </c>
      <c r="AH143" s="735"/>
      <c r="AI143" s="735"/>
      <c r="AJ143" s="735"/>
      <c r="AK143" s="735"/>
      <c r="AL143" s="735"/>
      <c r="AM143" s="735"/>
      <c r="AN143" s="735"/>
      <c r="AO143" s="735"/>
      <c r="AP143" s="735"/>
      <c r="AQ143"/>
      <c r="AR143"/>
    </row>
    <row r="144" spans="1:44">
      <c r="A144" s="724"/>
      <c r="B144" s="724"/>
      <c r="C144" s="724"/>
      <c r="D144" s="724"/>
      <c r="E144" s="724"/>
      <c r="F144" s="724"/>
      <c r="G144" s="724"/>
      <c r="H144" s="724"/>
      <c r="I144" s="724"/>
      <c r="J144" s="724"/>
      <c r="K144" s="724"/>
      <c r="L144" s="724"/>
      <c r="M144" s="724"/>
      <c r="N144" s="724"/>
      <c r="O144" s="724"/>
      <c r="P144" s="724"/>
      <c r="Q144" s="724"/>
      <c r="R144" s="724"/>
      <c r="S144" s="724"/>
      <c r="T144" s="724"/>
      <c r="U144" s="724"/>
      <c r="V144" s="724"/>
      <c r="W144" s="724"/>
      <c r="X144" s="724"/>
      <c r="Y144" s="724"/>
      <c r="Z144" s="724"/>
      <c r="AA144" s="724"/>
      <c r="AB144" s="724"/>
      <c r="AC144" s="724"/>
      <c r="AD144" s="724"/>
      <c r="AE144" s="724"/>
      <c r="AF144" s="724"/>
      <c r="AG144" s="724"/>
      <c r="AH144" s="724"/>
      <c r="AI144" s="724"/>
      <c r="AJ144" s="724"/>
      <c r="AK144" s="724"/>
      <c r="AL144" s="724"/>
      <c r="AM144" s="724"/>
      <c r="AN144" s="724"/>
      <c r="AO144" s="724"/>
      <c r="AP144" s="724"/>
      <c r="AQ144" s="724"/>
      <c r="AR144" s="75"/>
    </row>
    <row r="145" spans="1:44">
      <c r="A145" s="737" t="s">
        <v>296</v>
      </c>
      <c r="B145" s="737"/>
      <c r="C145" s="737"/>
      <c r="D145" s="737"/>
      <c r="E145" s="737"/>
      <c r="F145" s="737"/>
      <c r="G145" s="737"/>
      <c r="H145" s="737"/>
      <c r="I145" s="737"/>
      <c r="J145" s="737"/>
      <c r="K145" s="737"/>
      <c r="L145" s="737"/>
      <c r="M145" s="737"/>
      <c r="N145" s="737"/>
      <c r="O145" s="737"/>
      <c r="P145" s="737"/>
      <c r="Q145" s="737"/>
      <c r="R145" s="737"/>
      <c r="S145" s="737"/>
      <c r="T145" s="737"/>
      <c r="U145" s="737"/>
      <c r="V145" s="737"/>
      <c r="W145" s="737"/>
      <c r="X145" s="737"/>
      <c r="Y145" s="737"/>
      <c r="Z145" s="737"/>
      <c r="AA145" s="737"/>
      <c r="AB145" s="737"/>
      <c r="AC145" s="737"/>
      <c r="AD145" s="737"/>
      <c r="AE145" s="737"/>
      <c r="AF145" s="737"/>
      <c r="AG145" s="737"/>
      <c r="AH145" s="737"/>
      <c r="AI145" s="737"/>
      <c r="AJ145" s="737"/>
      <c r="AK145" s="737"/>
      <c r="AL145" s="737"/>
      <c r="AM145" s="737"/>
      <c r="AN145" s="737"/>
      <c r="AO145" s="737"/>
      <c r="AP145" s="737"/>
      <c r="AQ145" s="737"/>
      <c r="AR145" s="75"/>
    </row>
  </sheetData>
  <sheetProtection sheet="1" objects="1" scenarios="1" formatCells="0" formatRows="0" insertHyperlinks="0" sort="0" autoFilter="0" pivotTables="0"/>
  <mergeCells count="496">
    <mergeCell ref="A42:AQ42"/>
    <mergeCell ref="A144:AQ144"/>
    <mergeCell ref="A90:AQ90"/>
    <mergeCell ref="K91:AQ91"/>
    <mergeCell ref="A98:AQ98"/>
    <mergeCell ref="A100:AH100"/>
    <mergeCell ref="A101:AQ101"/>
    <mergeCell ref="A112:AQ112"/>
    <mergeCell ref="AM134:AQ134"/>
    <mergeCell ref="F135:J135"/>
    <mergeCell ref="K135:X135"/>
    <mergeCell ref="Y135:AB135"/>
    <mergeCell ref="AC135:AL135"/>
    <mergeCell ref="AM135:AQ135"/>
    <mergeCell ref="A133:H133"/>
    <mergeCell ref="F78:J78"/>
    <mergeCell ref="M78:N78"/>
    <mergeCell ref="Q78:T78"/>
    <mergeCell ref="U78:AP78"/>
    <mergeCell ref="F79:J79"/>
    <mergeCell ref="K79:AQ79"/>
    <mergeCell ref="A132:AQ132"/>
    <mergeCell ref="E117:X117"/>
    <mergeCell ref="Y117:AQ117"/>
    <mergeCell ref="E118:X118"/>
    <mergeCell ref="Y118:AQ118"/>
    <mergeCell ref="Y120:AQ120"/>
    <mergeCell ref="A123:Z123"/>
    <mergeCell ref="AA123:AQ123"/>
    <mergeCell ref="F109:J109"/>
    <mergeCell ref="K109:X109"/>
    <mergeCell ref="Y109:AB109"/>
    <mergeCell ref="Y111:AB111"/>
    <mergeCell ref="F110:J110"/>
    <mergeCell ref="K110:X110"/>
    <mergeCell ref="Y110:AB110"/>
    <mergeCell ref="AC110:AL110"/>
    <mergeCell ref="AC111:AQ111"/>
    <mergeCell ref="A109:E111"/>
    <mergeCell ref="A117:D118"/>
    <mergeCell ref="A80:AQ80"/>
    <mergeCell ref="A81:AQ81"/>
    <mergeCell ref="A82:AK82"/>
    <mergeCell ref="Z86:AQ86"/>
    <mergeCell ref="A87:AQ87"/>
    <mergeCell ref="AL82:AQ82"/>
    <mergeCell ref="K83:M83"/>
    <mergeCell ref="P83:R83"/>
    <mergeCell ref="U83:V83"/>
    <mergeCell ref="W83:Y83"/>
    <mergeCell ref="Z83:AP83"/>
    <mergeCell ref="P84:R84"/>
    <mergeCell ref="U84:V84"/>
    <mergeCell ref="W84:Y84"/>
    <mergeCell ref="Z84:AP84"/>
    <mergeCell ref="F86:J86"/>
    <mergeCell ref="M86:O86"/>
    <mergeCell ref="R86:T86"/>
    <mergeCell ref="W86:Y86"/>
    <mergeCell ref="A83:E86"/>
    <mergeCell ref="F83:J84"/>
    <mergeCell ref="F85:J85"/>
    <mergeCell ref="M85:O85"/>
    <mergeCell ref="R85:T85"/>
    <mergeCell ref="A22:AQ22"/>
    <mergeCell ref="A34:AQ34"/>
    <mergeCell ref="A41:AQ41"/>
    <mergeCell ref="A43:AK43"/>
    <mergeCell ref="A63:AQ63"/>
    <mergeCell ref="A60:AQ60"/>
    <mergeCell ref="A57:AQ57"/>
    <mergeCell ref="A55:AQ55"/>
    <mergeCell ref="A53:AQ53"/>
    <mergeCell ref="AG58:AQ58"/>
    <mergeCell ref="AJ52:AK52"/>
    <mergeCell ref="AN52:AP52"/>
    <mergeCell ref="A54:E54"/>
    <mergeCell ref="F54:J54"/>
    <mergeCell ref="M54:N54"/>
    <mergeCell ref="Q54:R54"/>
    <mergeCell ref="S54:V54"/>
    <mergeCell ref="Y54:AB54"/>
    <mergeCell ref="A58:J59"/>
    <mergeCell ref="K38:P39"/>
    <mergeCell ref="K59:Q59"/>
    <mergeCell ref="R59:AB59"/>
    <mergeCell ref="A23:E33"/>
    <mergeCell ref="AC59:AI59"/>
    <mergeCell ref="AJ59:AQ59"/>
    <mergeCell ref="A145:AQ145"/>
    <mergeCell ref="AM138:AQ138"/>
    <mergeCell ref="F139:J139"/>
    <mergeCell ref="K139:X139"/>
    <mergeCell ref="Y139:AB139"/>
    <mergeCell ref="AC139:AQ139"/>
    <mergeCell ref="AB143:AF143"/>
    <mergeCell ref="A137:E139"/>
    <mergeCell ref="F137:J137"/>
    <mergeCell ref="K137:X137"/>
    <mergeCell ref="Y137:AB137"/>
    <mergeCell ref="AC137:AL137"/>
    <mergeCell ref="AM137:AQ137"/>
    <mergeCell ref="F138:J138"/>
    <mergeCell ref="K138:X138"/>
    <mergeCell ref="Y138:AB138"/>
    <mergeCell ref="AC138:AL138"/>
    <mergeCell ref="A140:AQ140"/>
    <mergeCell ref="K84:M84"/>
    <mergeCell ref="AC109:AL109"/>
    <mergeCell ref="AM109:AQ109"/>
    <mergeCell ref="I133:AQ133"/>
    <mergeCell ref="E121:X121"/>
    <mergeCell ref="A141:AQ141"/>
    <mergeCell ref="A142:AQ142"/>
    <mergeCell ref="A143:AA143"/>
    <mergeCell ref="A134:E136"/>
    <mergeCell ref="F134:J134"/>
    <mergeCell ref="K134:X134"/>
    <mergeCell ref="Y134:AB134"/>
    <mergeCell ref="AC134:AL134"/>
    <mergeCell ref="F136:J136"/>
    <mergeCell ref="K136:X136"/>
    <mergeCell ref="Y136:AB136"/>
    <mergeCell ref="AC136:AQ136"/>
    <mergeCell ref="AG143:AP143"/>
    <mergeCell ref="A124:AQ124"/>
    <mergeCell ref="A128:AQ128"/>
    <mergeCell ref="A131:AQ131"/>
    <mergeCell ref="A120:D121"/>
    <mergeCell ref="E120:X120"/>
    <mergeCell ref="Y121:AQ121"/>
    <mergeCell ref="A122:AQ122"/>
    <mergeCell ref="A125:AQ125"/>
    <mergeCell ref="A127:AQ127"/>
    <mergeCell ref="A130:AQ130"/>
    <mergeCell ref="Y105:AB105"/>
    <mergeCell ref="AC105:AQ105"/>
    <mergeCell ref="A113:AQ113"/>
    <mergeCell ref="A115:AQ115"/>
    <mergeCell ref="A114:AQ114"/>
    <mergeCell ref="A106:E108"/>
    <mergeCell ref="F106:J106"/>
    <mergeCell ref="K106:X106"/>
    <mergeCell ref="Y106:AB106"/>
    <mergeCell ref="AC106:AL106"/>
    <mergeCell ref="AM106:AQ106"/>
    <mergeCell ref="F107:J107"/>
    <mergeCell ref="K107:X107"/>
    <mergeCell ref="Y107:AB107"/>
    <mergeCell ref="AC107:AL107"/>
    <mergeCell ref="AM107:AQ107"/>
    <mergeCell ref="F108:J108"/>
    <mergeCell ref="K108:X108"/>
    <mergeCell ref="Y108:AB108"/>
    <mergeCell ref="AC108:AQ108"/>
    <mergeCell ref="AM110:AQ110"/>
    <mergeCell ref="F111:J111"/>
    <mergeCell ref="K111:X111"/>
    <mergeCell ref="A104:E105"/>
    <mergeCell ref="A99:AQ99"/>
    <mergeCell ref="A102:E103"/>
    <mergeCell ref="F102:J102"/>
    <mergeCell ref="K102:X102"/>
    <mergeCell ref="Y102:AB102"/>
    <mergeCell ref="AC102:AK102"/>
    <mergeCell ref="AL102:AQ102"/>
    <mergeCell ref="F103:J103"/>
    <mergeCell ref="K103:X103"/>
    <mergeCell ref="Y103:AB103"/>
    <mergeCell ref="AC103:AQ103"/>
    <mergeCell ref="AI100:AP100"/>
    <mergeCell ref="F104:J104"/>
    <mergeCell ref="K104:X104"/>
    <mergeCell ref="Y104:AB104"/>
    <mergeCell ref="AC104:AK104"/>
    <mergeCell ref="AL104:AQ104"/>
    <mergeCell ref="F105:J105"/>
    <mergeCell ref="K105:X105"/>
    <mergeCell ref="A91:J91"/>
    <mergeCell ref="A92:E97"/>
    <mergeCell ref="F92:J92"/>
    <mergeCell ref="W92:AQ92"/>
    <mergeCell ref="F93:J94"/>
    <mergeCell ref="W93:Y93"/>
    <mergeCell ref="W94:Y94"/>
    <mergeCell ref="K92:V92"/>
    <mergeCell ref="K93:V94"/>
    <mergeCell ref="F95:J96"/>
    <mergeCell ref="K96:M96"/>
    <mergeCell ref="N96:O96"/>
    <mergeCell ref="P96:V96"/>
    <mergeCell ref="K95:V95"/>
    <mergeCell ref="F97:J97"/>
    <mergeCell ref="K97:V97"/>
    <mergeCell ref="W96:AQ97"/>
    <mergeCell ref="W95:Y95"/>
    <mergeCell ref="Z95:AP95"/>
    <mergeCell ref="AK93:AQ93"/>
    <mergeCell ref="AG93:AH93"/>
    <mergeCell ref="Z93:AE93"/>
    <mergeCell ref="A88:E89"/>
    <mergeCell ref="F88:J88"/>
    <mergeCell ref="M88:O88"/>
    <mergeCell ref="R88:T88"/>
    <mergeCell ref="W88:Y88"/>
    <mergeCell ref="Z88:AB88"/>
    <mergeCell ref="AC88:AP88"/>
    <mergeCell ref="F89:J89"/>
    <mergeCell ref="M89:O89"/>
    <mergeCell ref="R89:T89"/>
    <mergeCell ref="W89:Y89"/>
    <mergeCell ref="Z89:AA89"/>
    <mergeCell ref="AD89:AF89"/>
    <mergeCell ref="AI89:AK89"/>
    <mergeCell ref="AN89:AQ89"/>
    <mergeCell ref="Z77:AA77"/>
    <mergeCell ref="V70:X70"/>
    <mergeCell ref="Y70:AC70"/>
    <mergeCell ref="F74:J76"/>
    <mergeCell ref="AD74:AE74"/>
    <mergeCell ref="F72:J73"/>
    <mergeCell ref="K72:N73"/>
    <mergeCell ref="Q72:R72"/>
    <mergeCell ref="X72:AQ73"/>
    <mergeCell ref="Q73:T73"/>
    <mergeCell ref="U73:V73"/>
    <mergeCell ref="AH74:AK74"/>
    <mergeCell ref="AL74:AP74"/>
    <mergeCell ref="K76:N76"/>
    <mergeCell ref="Q76:S76"/>
    <mergeCell ref="V76:W76"/>
    <mergeCell ref="Z76:AC76"/>
    <mergeCell ref="AF76:AG76"/>
    <mergeCell ref="AJ76:AN76"/>
    <mergeCell ref="F77:J77"/>
    <mergeCell ref="AO76:AP76"/>
    <mergeCell ref="A68:E79"/>
    <mergeCell ref="F68:J69"/>
    <mergeCell ref="K68:N68"/>
    <mergeCell ref="Q68:S68"/>
    <mergeCell ref="V68:W68"/>
    <mergeCell ref="X68:Z68"/>
    <mergeCell ref="AA68:AP68"/>
    <mergeCell ref="AD70:AP70"/>
    <mergeCell ref="F71:J71"/>
    <mergeCell ref="K71:N71"/>
    <mergeCell ref="Q71:S71"/>
    <mergeCell ref="V71:Y71"/>
    <mergeCell ref="AA71:AP71"/>
    <mergeCell ref="K69:N69"/>
    <mergeCell ref="Q69:S69"/>
    <mergeCell ref="V69:X69"/>
    <mergeCell ref="Y69:AA69"/>
    <mergeCell ref="M77:N77"/>
    <mergeCell ref="Q77:S77"/>
    <mergeCell ref="V77:W77"/>
    <mergeCell ref="AB69:AP69"/>
    <mergeCell ref="F70:J70"/>
    <mergeCell ref="K70:N70"/>
    <mergeCell ref="Q70:S70"/>
    <mergeCell ref="A67:AQ67"/>
    <mergeCell ref="A66:AQ66"/>
    <mergeCell ref="R61:W61"/>
    <mergeCell ref="N61:P61"/>
    <mergeCell ref="AE54:AH54"/>
    <mergeCell ref="AL54:AQ54"/>
    <mergeCell ref="A56:J56"/>
    <mergeCell ref="M56:N56"/>
    <mergeCell ref="Q56:R56"/>
    <mergeCell ref="S56:W56"/>
    <mergeCell ref="X56:AP56"/>
    <mergeCell ref="R58:T58"/>
    <mergeCell ref="U58:AC58"/>
    <mergeCell ref="AD58:AF58"/>
    <mergeCell ref="K58:Q58"/>
    <mergeCell ref="AJ61:AP61"/>
    <mergeCell ref="K62:AQ62"/>
    <mergeCell ref="A64:AQ64"/>
    <mergeCell ref="A65:T65"/>
    <mergeCell ref="A61:J62"/>
    <mergeCell ref="K61:M61"/>
    <mergeCell ref="X61:AA61"/>
    <mergeCell ref="AC61:AI61"/>
    <mergeCell ref="U65:AQ65"/>
    <mergeCell ref="AN50:AP50"/>
    <mergeCell ref="F51:J52"/>
    <mergeCell ref="K51:O51"/>
    <mergeCell ref="Q51:X51"/>
    <mergeCell ref="Z51:AC51"/>
    <mergeCell ref="AF51:AG51"/>
    <mergeCell ref="AJ51:AK51"/>
    <mergeCell ref="AN51:AP51"/>
    <mergeCell ref="K52:O52"/>
    <mergeCell ref="Q52:X52"/>
    <mergeCell ref="K50:O50"/>
    <mergeCell ref="Q50:W50"/>
    <mergeCell ref="X50:Y50"/>
    <mergeCell ref="Z50:AC50"/>
    <mergeCell ref="AF50:AG50"/>
    <mergeCell ref="AJ50:AK50"/>
    <mergeCell ref="Z52:AC52"/>
    <mergeCell ref="AF52:AG52"/>
    <mergeCell ref="K48:O48"/>
    <mergeCell ref="Q48:W48"/>
    <mergeCell ref="X48:Y48"/>
    <mergeCell ref="Z48:AC48"/>
    <mergeCell ref="AF48:AG48"/>
    <mergeCell ref="AJ48:AK48"/>
    <mergeCell ref="AN48:AP48"/>
    <mergeCell ref="K49:O49"/>
    <mergeCell ref="F47:J47"/>
    <mergeCell ref="K47:L47"/>
    <mergeCell ref="N47:O47"/>
    <mergeCell ref="R47:V47"/>
    <mergeCell ref="Y47:AC47"/>
    <mergeCell ref="AF47:AK47"/>
    <mergeCell ref="AL43:AQ43"/>
    <mergeCell ref="A44:E52"/>
    <mergeCell ref="F44:J44"/>
    <mergeCell ref="K44:L44"/>
    <mergeCell ref="O44:P44"/>
    <mergeCell ref="Q44:U44"/>
    <mergeCell ref="X44:Y44"/>
    <mergeCell ref="AB44:AD44"/>
    <mergeCell ref="AE44:AG44"/>
    <mergeCell ref="AJ44:AL44"/>
    <mergeCell ref="Q46:W46"/>
    <mergeCell ref="X46:Y46"/>
    <mergeCell ref="Z46:AC46"/>
    <mergeCell ref="AF46:AG46"/>
    <mergeCell ref="AJ46:AK46"/>
    <mergeCell ref="AN46:AP46"/>
    <mergeCell ref="AN44:AQ44"/>
    <mergeCell ref="F45:J46"/>
    <mergeCell ref="K45:O45"/>
    <mergeCell ref="Q45:V45"/>
    <mergeCell ref="W45:Y45"/>
    <mergeCell ref="Z45:AC45"/>
    <mergeCell ref="AF45:AG45"/>
    <mergeCell ref="AJ45:AK45"/>
    <mergeCell ref="AE39:AI39"/>
    <mergeCell ref="AL39:AQ39"/>
    <mergeCell ref="AF40:AQ40"/>
    <mergeCell ref="AK35:AQ35"/>
    <mergeCell ref="K36:O36"/>
    <mergeCell ref="P36:V36"/>
    <mergeCell ref="W36:AE36"/>
    <mergeCell ref="AF36:AI37"/>
    <mergeCell ref="AJ36:AJ37"/>
    <mergeCell ref="AK36:AP37"/>
    <mergeCell ref="AQ36:AQ37"/>
    <mergeCell ref="K37:O37"/>
    <mergeCell ref="P37:V37"/>
    <mergeCell ref="Q38:U38"/>
    <mergeCell ref="F40:M40"/>
    <mergeCell ref="N40:X40"/>
    <mergeCell ref="Y40:AE40"/>
    <mergeCell ref="F28:J31"/>
    <mergeCell ref="K28:M30"/>
    <mergeCell ref="P28:W28"/>
    <mergeCell ref="A35:E40"/>
    <mergeCell ref="F35:J37"/>
    <mergeCell ref="K35:O35"/>
    <mergeCell ref="P35:V35"/>
    <mergeCell ref="W35:AE35"/>
    <mergeCell ref="F23:J27"/>
    <mergeCell ref="K23:AA23"/>
    <mergeCell ref="AB23:AQ23"/>
    <mergeCell ref="K24:M25"/>
    <mergeCell ref="N24:AA24"/>
    <mergeCell ref="AB24:AD25"/>
    <mergeCell ref="AE24:AQ25"/>
    <mergeCell ref="N25:AA25"/>
    <mergeCell ref="K26:M27"/>
    <mergeCell ref="N26:AA26"/>
    <mergeCell ref="AB26:AD27"/>
    <mergeCell ref="AE26:AQ27"/>
    <mergeCell ref="N27:AA27"/>
    <mergeCell ref="F33:M33"/>
    <mergeCell ref="AF35:AJ35"/>
    <mergeCell ref="W37:AE37"/>
    <mergeCell ref="A11:G11"/>
    <mergeCell ref="H11:AQ11"/>
    <mergeCell ref="A12:AQ12"/>
    <mergeCell ref="A13:E21"/>
    <mergeCell ref="F13:J15"/>
    <mergeCell ref="K13:P13"/>
    <mergeCell ref="K14:P15"/>
    <mergeCell ref="Q14:X15"/>
    <mergeCell ref="Y14:AA15"/>
    <mergeCell ref="AB14:AG14"/>
    <mergeCell ref="AH14:AQ14"/>
    <mergeCell ref="K19:P19"/>
    <mergeCell ref="Q19:X19"/>
    <mergeCell ref="Y19:AA19"/>
    <mergeCell ref="AB19:AD19"/>
    <mergeCell ref="AH19:AP19"/>
    <mergeCell ref="K20:P20"/>
    <mergeCell ref="Q20:X20"/>
    <mergeCell ref="Y20:AA20"/>
    <mergeCell ref="AB20:AQ20"/>
    <mergeCell ref="AF19:AG19"/>
    <mergeCell ref="K21:P21"/>
    <mergeCell ref="S21:T21"/>
    <mergeCell ref="A1:T1"/>
    <mergeCell ref="AL1:AQ1"/>
    <mergeCell ref="C2:AO2"/>
    <mergeCell ref="I3:M3"/>
    <mergeCell ref="Q3:U3"/>
    <mergeCell ref="Y3:AD3"/>
    <mergeCell ref="AH3:AJ3"/>
    <mergeCell ref="U1:AK1"/>
    <mergeCell ref="AL3:AQ3"/>
    <mergeCell ref="A3:E3"/>
    <mergeCell ref="F5:K6"/>
    <mergeCell ref="N5:Q5"/>
    <mergeCell ref="T5:Y5"/>
    <mergeCell ref="AB5:AE5"/>
    <mergeCell ref="F7:K7"/>
    <mergeCell ref="L7:AQ7"/>
    <mergeCell ref="AB15:AG15"/>
    <mergeCell ref="AH15:AQ15"/>
    <mergeCell ref="F16:J21"/>
    <mergeCell ref="K16:P16"/>
    <mergeCell ref="Q16:AA16"/>
    <mergeCell ref="AB16:AG16"/>
    <mergeCell ref="AH16:AQ16"/>
    <mergeCell ref="K17:P18"/>
    <mergeCell ref="Q17:X18"/>
    <mergeCell ref="Y17:AA18"/>
    <mergeCell ref="AB17:AG17"/>
    <mergeCell ref="AH17:AQ17"/>
    <mergeCell ref="AB18:AG18"/>
    <mergeCell ref="AH18:AQ18"/>
    <mergeCell ref="W21:X21"/>
    <mergeCell ref="Y21:AA21"/>
    <mergeCell ref="AB21:AQ21"/>
    <mergeCell ref="Q13:AQ13"/>
    <mergeCell ref="A4:AQ4"/>
    <mergeCell ref="A116:O116"/>
    <mergeCell ref="P116:AQ116"/>
    <mergeCell ref="AN45:AP45"/>
    <mergeCell ref="K46:O46"/>
    <mergeCell ref="Q49:W49"/>
    <mergeCell ref="X49:Y49"/>
    <mergeCell ref="Z49:AC49"/>
    <mergeCell ref="AF49:AG49"/>
    <mergeCell ref="AJ49:AK49"/>
    <mergeCell ref="AN49:AP49"/>
    <mergeCell ref="AL47:AP47"/>
    <mergeCell ref="F48:J50"/>
    <mergeCell ref="A9:AQ9"/>
    <mergeCell ref="A10:G10"/>
    <mergeCell ref="H10:AQ10"/>
    <mergeCell ref="AH5:AK5"/>
    <mergeCell ref="AN5:AQ5"/>
    <mergeCell ref="N6:Q6"/>
    <mergeCell ref="T6:Y6"/>
    <mergeCell ref="AB6:AE6"/>
    <mergeCell ref="AG6:AP6"/>
    <mergeCell ref="A8:AQ8"/>
    <mergeCell ref="A5:E7"/>
    <mergeCell ref="Z28:AP28"/>
    <mergeCell ref="P29:U29"/>
    <mergeCell ref="W29:AP29"/>
    <mergeCell ref="N30:R30"/>
    <mergeCell ref="S30:AA30"/>
    <mergeCell ref="AB30:AE30"/>
    <mergeCell ref="AF30:AQ30"/>
    <mergeCell ref="K31:M31"/>
    <mergeCell ref="P31:U31"/>
    <mergeCell ref="V31:AQ31"/>
    <mergeCell ref="W85:Y85"/>
    <mergeCell ref="Z85:AB85"/>
    <mergeCell ref="AC85:AP85"/>
    <mergeCell ref="F32:M32"/>
    <mergeCell ref="P32:W32"/>
    <mergeCell ref="AB32:AF32"/>
    <mergeCell ref="AI32:AM32"/>
    <mergeCell ref="P33:Y33"/>
    <mergeCell ref="AB33:AF33"/>
    <mergeCell ref="AI33:AM33"/>
    <mergeCell ref="K74:N75"/>
    <mergeCell ref="O74:O75"/>
    <mergeCell ref="P74:P75"/>
    <mergeCell ref="Q74:S75"/>
    <mergeCell ref="T74:T75"/>
    <mergeCell ref="U74:U75"/>
    <mergeCell ref="V74:X75"/>
    <mergeCell ref="Y74:AA75"/>
    <mergeCell ref="AB75:AG75"/>
    <mergeCell ref="AI75:AJ75"/>
    <mergeCell ref="AN75:AQ75"/>
    <mergeCell ref="F38:J39"/>
    <mergeCell ref="X38:AQ38"/>
    <mergeCell ref="X39:AB39"/>
  </mergeCells>
  <phoneticPr fontId="4" type="noConversion"/>
  <conditionalFormatting sqref="AG3">
    <cfRule type="containsText" dxfId="64" priority="74" operator="containsText" text="체크해제">
      <formula>NOT(ISERROR(SEARCH("체크해제",AG3)))</formula>
    </cfRule>
  </conditionalFormatting>
  <conditionalFormatting sqref="H3 P3 X3">
    <cfRule type="containsText" dxfId="63" priority="73" operator="containsText" text="체크해제">
      <formula>NOT(ISERROR(SEARCH("체크해제",H3)))</formula>
    </cfRule>
  </conditionalFormatting>
  <conditionalFormatting sqref="AM5 AG5 AA5 S5:S6 M5:M6">
    <cfRule type="containsText" dxfId="62" priority="72" operator="containsText" text="체크해제">
      <formula>NOT(ISERROR(SEARCH("체크해제",M5)))</formula>
    </cfRule>
  </conditionalFormatting>
  <conditionalFormatting sqref="V21 R21">
    <cfRule type="containsText" dxfId="61" priority="71" operator="containsText" text="체크해제">
      <formula>NOT(ISERROR(SEARCH("체크해제",R21)))</formula>
    </cfRule>
  </conditionalFormatting>
  <conditionalFormatting sqref="AA6">
    <cfRule type="containsText" dxfId="60" priority="70" operator="containsText" text="체크해제">
      <formula>NOT(ISERROR(SEARCH("체크해제",AA6)))</formula>
    </cfRule>
  </conditionalFormatting>
  <conditionalFormatting sqref="AM44 AI44">
    <cfRule type="containsText" dxfId="59" priority="68" operator="containsText" text="체크해제">
      <formula>NOT(ISERROR(SEARCH("체크해제",AI44)))</formula>
    </cfRule>
  </conditionalFormatting>
  <conditionalFormatting sqref="AA44 W44">
    <cfRule type="containsText" dxfId="58" priority="69" operator="containsText" text="체크해제">
      <formula>NOT(ISERROR(SEARCH("체크해제",W44)))</formula>
    </cfRule>
  </conditionalFormatting>
  <conditionalFormatting sqref="AI45:AI46 AE45:AE46 AE48:AE52 AI48:AI52">
    <cfRule type="containsText" dxfId="57" priority="67" operator="containsText" text="체크해제">
      <formula>NOT(ISERROR(SEARCH("체크해제",AE45)))</formula>
    </cfRule>
  </conditionalFormatting>
  <conditionalFormatting sqref="AE47 X47 Q47 M47">
    <cfRule type="containsText" dxfId="56" priority="66" operator="containsText" text="체크해제">
      <formula>NOT(ISERROR(SEARCH("체크해제",M47)))</formula>
    </cfRule>
  </conditionalFormatting>
  <conditionalFormatting sqref="P54 L54">
    <cfRule type="containsText" dxfId="55" priority="65" operator="containsText" text="체크해제">
      <formula>NOT(ISERROR(SEARCH("체크해제",L54)))</formula>
    </cfRule>
  </conditionalFormatting>
  <conditionalFormatting sqref="AK54 AD54 X54">
    <cfRule type="containsText" dxfId="54" priority="64" operator="containsText" text="체크해제">
      <formula>NOT(ISERROR(SEARCH("체크해제",X54)))</formula>
    </cfRule>
  </conditionalFormatting>
  <conditionalFormatting sqref="P56 L56">
    <cfRule type="containsText" dxfId="53" priority="63" operator="containsText" text="체크해제">
      <formula>NOT(ISERROR(SEARCH("체크해제",L56)))</formula>
    </cfRule>
  </conditionalFormatting>
  <conditionalFormatting sqref="U68 P68">
    <cfRule type="containsText" dxfId="52" priority="62" operator="containsText" text="체크해제">
      <formula>NOT(ISERROR(SEARCH("체크해제",P68)))</formula>
    </cfRule>
  </conditionalFormatting>
  <conditionalFormatting sqref="U69 P69">
    <cfRule type="containsText" dxfId="51" priority="61" operator="containsText" text="체크해제">
      <formula>NOT(ISERROR(SEARCH("체크해제",P69)))</formula>
    </cfRule>
  </conditionalFormatting>
  <conditionalFormatting sqref="U70 P70">
    <cfRule type="containsText" dxfId="50" priority="60" operator="containsText" text="체크해제">
      <formula>NOT(ISERROR(SEARCH("체크해제",P70)))</formula>
    </cfRule>
  </conditionalFormatting>
  <conditionalFormatting sqref="U71 P71">
    <cfRule type="containsText" dxfId="49" priority="59" operator="containsText" text="체크해제">
      <formula>NOT(ISERROR(SEARCH("체크해제",P71)))</formula>
    </cfRule>
  </conditionalFormatting>
  <conditionalFormatting sqref="T72 P72">
    <cfRule type="containsText" dxfId="48" priority="58" operator="containsText" text="체크해제">
      <formula>NOT(ISERROR(SEARCH("체크해제",P72)))</formula>
    </cfRule>
  </conditionalFormatting>
  <conditionalFormatting sqref="P73">
    <cfRule type="containsText" dxfId="47" priority="57" operator="containsText" text="체크해제">
      <formula>NOT(ISERROR(SEARCH("체크해제",P73)))</formula>
    </cfRule>
  </conditionalFormatting>
  <conditionalFormatting sqref="U76">
    <cfRule type="containsText" dxfId="46" priority="51" operator="containsText" text="체크해제">
      <formula>NOT(ISERROR(SEARCH("체크해제",U76)))</formula>
    </cfRule>
  </conditionalFormatting>
  <conditionalFormatting sqref="P77">
    <cfRule type="containsText" dxfId="45" priority="43" operator="containsText" text="체크해제">
      <formula>NOT(ISERROR(SEARCH("체크해제",P77)))</formula>
    </cfRule>
  </conditionalFormatting>
  <conditionalFormatting sqref="Y76">
    <cfRule type="containsText" dxfId="44" priority="50" operator="containsText" text="체크해제">
      <formula>NOT(ISERROR(SEARCH("체크해제",Y76)))</formula>
    </cfRule>
  </conditionalFormatting>
  <conditionalFormatting sqref="AE76">
    <cfRule type="containsText" dxfId="43" priority="49" operator="containsText" text="체크해제">
      <formula>NOT(ISERROR(SEARCH("체크해제",AE76)))</formula>
    </cfRule>
  </conditionalFormatting>
  <conditionalFormatting sqref="Y77">
    <cfRule type="containsText" dxfId="42" priority="41" operator="containsText" text="체크해제">
      <formula>NOT(ISERROR(SEARCH("체크해제",Y77)))</formula>
    </cfRule>
  </conditionalFormatting>
  <conditionalFormatting sqref="AI76">
    <cfRule type="containsText" dxfId="41" priority="48" operator="containsText" text="체크해제">
      <formula>NOT(ISERROR(SEARCH("체크해제",AI76)))</formula>
    </cfRule>
  </conditionalFormatting>
  <conditionalFormatting sqref="P76">
    <cfRule type="containsText" dxfId="40" priority="52" operator="containsText" text="체크해제">
      <formula>NOT(ISERROR(SEARCH("체크해제",P76)))</formula>
    </cfRule>
  </conditionalFormatting>
  <conditionalFormatting sqref="L77">
    <cfRule type="containsText" dxfId="39" priority="47" operator="containsText" text="체크해제">
      <formula>NOT(ISERROR(SEARCH("체크해제",L77)))</formula>
    </cfRule>
  </conditionalFormatting>
  <conditionalFormatting sqref="L78">
    <cfRule type="containsText" dxfId="38" priority="45" operator="containsText" text="체크해제">
      <formula>NOT(ISERROR(SEARCH("체크해제",L78)))</formula>
    </cfRule>
  </conditionalFormatting>
  <conditionalFormatting sqref="P78">
    <cfRule type="containsText" dxfId="37" priority="44" operator="containsText" text="체크해제">
      <formula>NOT(ISERROR(SEARCH("체크해제",P78)))</formula>
    </cfRule>
  </conditionalFormatting>
  <conditionalFormatting sqref="U77">
    <cfRule type="containsText" dxfId="36" priority="42" operator="containsText" text="체크해제">
      <formula>NOT(ISERROR(SEARCH("체크해제",U77)))</formula>
    </cfRule>
  </conditionalFormatting>
  <conditionalFormatting sqref="T83 O83">
    <cfRule type="containsText" dxfId="35" priority="40" operator="containsText" text="체크해제">
      <formula>NOT(ISERROR(SEARCH("체크해제",O83)))</formula>
    </cfRule>
  </conditionalFormatting>
  <conditionalFormatting sqref="T84 O84">
    <cfRule type="containsText" dxfId="34" priority="39" operator="containsText" text="체크해제">
      <formula>NOT(ISERROR(SEARCH("체크해제",O84)))</formula>
    </cfRule>
  </conditionalFormatting>
  <conditionalFormatting sqref="AM89">
    <cfRule type="containsText" dxfId="33" priority="27" operator="containsText" text="체크해제">
      <formula>NOT(ISERROR(SEARCH("체크해제",AM89)))</formula>
    </cfRule>
  </conditionalFormatting>
  <conditionalFormatting sqref="L86">
    <cfRule type="containsText" dxfId="32" priority="38" operator="containsText" text="체크해제">
      <formula>NOT(ISERROR(SEARCH("체크해제",L86)))</formula>
    </cfRule>
  </conditionalFormatting>
  <conditionalFormatting sqref="AH89">
    <cfRule type="containsText" dxfId="31" priority="28" operator="containsText" text="체크해제">
      <formula>NOT(ISERROR(SEARCH("체크해제",AH89)))</formula>
    </cfRule>
  </conditionalFormatting>
  <conditionalFormatting sqref="Q86">
    <cfRule type="containsText" dxfId="30" priority="37" operator="containsText" text="체크해제">
      <formula>NOT(ISERROR(SEARCH("체크해제",Q86)))</formula>
    </cfRule>
  </conditionalFormatting>
  <conditionalFormatting sqref="V86">
    <cfRule type="containsText" dxfId="29" priority="36" operator="containsText" text="체크해제">
      <formula>NOT(ISERROR(SEARCH("체크해제",V86)))</formula>
    </cfRule>
  </conditionalFormatting>
  <conditionalFormatting sqref="L88">
    <cfRule type="containsText" dxfId="28" priority="35" operator="containsText" text="체크해제">
      <formula>NOT(ISERROR(SEARCH("체크해제",L88)))</formula>
    </cfRule>
  </conditionalFormatting>
  <conditionalFormatting sqref="Q88">
    <cfRule type="containsText" dxfId="27" priority="34" operator="containsText" text="체크해제">
      <formula>NOT(ISERROR(SEARCH("체크해제",Q88)))</formula>
    </cfRule>
  </conditionalFormatting>
  <conditionalFormatting sqref="V88">
    <cfRule type="containsText" dxfId="26" priority="33" operator="containsText" text="체크해제">
      <formula>NOT(ISERROR(SEARCH("체크해제",V88)))</formula>
    </cfRule>
  </conditionalFormatting>
  <conditionalFormatting sqref="L89">
    <cfRule type="containsText" dxfId="25" priority="32" operator="containsText" text="체크해제">
      <formula>NOT(ISERROR(SEARCH("체크해제",L89)))</formula>
    </cfRule>
  </conditionalFormatting>
  <conditionalFormatting sqref="Q89">
    <cfRule type="containsText" dxfId="24" priority="31" operator="containsText" text="체크해제">
      <formula>NOT(ISERROR(SEARCH("체크해제",Q89)))</formula>
    </cfRule>
  </conditionalFormatting>
  <conditionalFormatting sqref="V89">
    <cfRule type="containsText" dxfId="23" priority="30" operator="containsText" text="체크해제">
      <formula>NOT(ISERROR(SEARCH("체크해제",V89)))</formula>
    </cfRule>
  </conditionalFormatting>
  <conditionalFormatting sqref="AC89">
    <cfRule type="containsText" dxfId="22" priority="29" operator="containsText" text="체크해제">
      <formula>NOT(ISERROR(SEARCH("체크해제",AC89)))</formula>
    </cfRule>
  </conditionalFormatting>
  <conditionalFormatting sqref="AK39 AD39 W38:W39">
    <cfRule type="containsText" dxfId="21" priority="26" operator="containsText" text="체크해제">
      <formula>NOT(ISERROR(SEARCH("체크해제",W38)))</formula>
    </cfRule>
  </conditionalFormatting>
  <conditionalFormatting sqref="O28:O29">
    <cfRule type="containsText" dxfId="20" priority="20" operator="containsText" text="체크해제">
      <formula>NOT(ISERROR(SEARCH("체크해제",O28)))</formula>
    </cfRule>
  </conditionalFormatting>
  <conditionalFormatting sqref="Y28">
    <cfRule type="containsText" dxfId="19" priority="19" operator="containsText" text="체크해제">
      <formula>NOT(ISERROR(SEARCH("체크해제",Y28)))</formula>
    </cfRule>
  </conditionalFormatting>
  <conditionalFormatting sqref="O31">
    <cfRule type="containsText" dxfId="18" priority="18" operator="containsText" text="체크해제">
      <formula>NOT(ISERROR(SEARCH("체크해제",O31)))</formula>
    </cfRule>
  </conditionalFormatting>
  <conditionalFormatting sqref="AA33">
    <cfRule type="containsText" dxfId="17" priority="10" operator="containsText" text="체크해제">
      <formula>NOT(ISERROR(SEARCH("체크해제",AA33)))</formula>
    </cfRule>
  </conditionalFormatting>
  <conditionalFormatting sqref="AA32">
    <cfRule type="containsText" dxfId="16" priority="9" operator="containsText" text="체크해제">
      <formula>NOT(ISERROR(SEARCH("체크해제",AA32)))</formula>
    </cfRule>
  </conditionalFormatting>
  <conditionalFormatting sqref="O32">
    <cfRule type="containsText" dxfId="15" priority="15" operator="containsText" text="체크해제">
      <formula>NOT(ISERROR(SEARCH("체크해제",O32)))</formula>
    </cfRule>
  </conditionalFormatting>
  <conditionalFormatting sqref="Y32">
    <cfRule type="containsText" dxfId="14" priority="14" operator="containsText" text="체크해제">
      <formula>NOT(ISERROR(SEARCH("체크해제",Y32)))</formula>
    </cfRule>
  </conditionalFormatting>
  <conditionalFormatting sqref="AH32">
    <cfRule type="containsText" dxfId="13" priority="13" operator="containsText" text="체크해제">
      <formula>NOT(ISERROR(SEARCH("체크해제",AH32)))</formula>
    </cfRule>
  </conditionalFormatting>
  <conditionalFormatting sqref="O33">
    <cfRule type="containsText" dxfId="12" priority="12" operator="containsText" text="체크해제">
      <formula>NOT(ISERROR(SEARCH("체크해제",O33)))</formula>
    </cfRule>
  </conditionalFormatting>
  <conditionalFormatting sqref="AG74">
    <cfRule type="containsText" dxfId="11" priority="5" operator="containsText" text="체크해제">
      <formula>NOT(ISERROR(SEARCH("체크해제",AG74)))</formula>
    </cfRule>
  </conditionalFormatting>
  <conditionalFormatting sqref="AH33">
    <cfRule type="containsText" dxfId="10" priority="11" operator="containsText" text="체크해제">
      <formula>NOT(ISERROR(SEARCH("체크해제",AH33)))</formula>
    </cfRule>
  </conditionalFormatting>
  <conditionalFormatting sqref="AM75">
    <cfRule type="containsText" dxfId="9" priority="4" operator="containsText" text="체크해제">
      <formula>NOT(ISERROR(SEARCH("체크해제",AM75)))</formula>
    </cfRule>
  </conditionalFormatting>
  <conditionalFormatting sqref="P74">
    <cfRule type="containsText" dxfId="8" priority="8" operator="containsText" text="체크해제">
      <formula>NOT(ISERROR(SEARCH("체크해제",P74)))</formula>
    </cfRule>
  </conditionalFormatting>
  <conditionalFormatting sqref="U74">
    <cfRule type="containsText" dxfId="7" priority="7" operator="containsText" text="체크해제">
      <formula>NOT(ISERROR(SEARCH("체크해제",U74)))</formula>
    </cfRule>
  </conditionalFormatting>
  <conditionalFormatting sqref="AC74">
    <cfRule type="containsText" dxfId="6" priority="6" operator="containsText" text="체크해제">
      <formula>NOT(ISERROR(SEARCH("체크해제",AC74)))</formula>
    </cfRule>
  </conditionalFormatting>
  <conditionalFormatting sqref="L85">
    <cfRule type="containsText" dxfId="5" priority="3" operator="containsText" text="체크해제">
      <formula>NOT(ISERROR(SEARCH("체크해제",L85)))</formula>
    </cfRule>
  </conditionalFormatting>
  <conditionalFormatting sqref="Q85">
    <cfRule type="containsText" dxfId="4" priority="2" operator="containsText" text="체크해제">
      <formula>NOT(ISERROR(SEARCH("체크해제",Q85)))</formula>
    </cfRule>
  </conditionalFormatting>
  <conditionalFormatting sqref="V85">
    <cfRule type="containsText" dxfId="3" priority="1" operator="containsText" text="체크해제">
      <formula>NOT(ISERROR(SEARCH("체크해제",V85)))</formula>
    </cfRule>
  </conditionalFormatting>
  <dataValidations count="19">
    <dataValidation type="list" allowBlank="1" showInputMessage="1" sqref="Q19:X19">
      <formula1>건축물의구조</formula1>
    </dataValidation>
    <dataValidation type="list" allowBlank="1" showInputMessage="1" sqref="AH14:AQ15">
      <formula1>지목</formula1>
    </dataValidation>
    <dataValidation type="list" allowBlank="1" showInputMessage="1" sqref="AH19:AP19">
      <formula1>방향기준</formula1>
    </dataValidation>
    <dataValidation type="list" allowBlank="1" showInputMessage="1" sqref="AG6">
      <formula1>그밖의자료</formula1>
    </dataValidation>
    <dataValidation type="list" allowBlank="1" showInputMessage="1" sqref="AH17:AQ18">
      <formula1>건축물주용도</formula1>
    </dataValidation>
    <dataValidation type="list" allowBlank="1" showInputMessage="1" sqref="P35:AE35">
      <formula1>용도지역</formula1>
    </dataValidation>
    <dataValidation type="list" allowBlank="1" showInputMessage="1" sqref="P37:V37">
      <formula1>용도구역</formula1>
    </dataValidation>
    <dataValidation allowBlank="1" showInputMessage="1" sqref="AK36"/>
    <dataValidation type="list" allowBlank="1" showInputMessage="1" sqref="AB19:AD19">
      <formula1>방향</formula1>
    </dataValidation>
    <dataValidation type="list" allowBlank="1" showInputMessage="1" sqref="P36:V36">
      <formula1>용도지구</formula1>
    </dataValidation>
    <dataValidation type="list" allowBlank="1" showInputMessage="1" sqref="AM89 AG3 X3 P3 H3 M5:M6 S5:S6 AA5:AA6 AG5 AM5 R21 V21 AH89 W38:W39 AD39 V88:V89 AC89 AK39 W44 AA44 AM44 AE45:AE52 M47 Q47 X47 AI44:AI46 AI48:AI52 L54 P54 X54 AD54 AK54 L56 P56 U68:U71 T72 AH32:AH33 P76:P78 P68:P74 AI76 L77:L78 Y32 AM75 Y76:Y77 AE76 O83:O84 U74 L85:L86 Q85:Q86 V85:V86 L88:L89 Q88:Q89 Y28 O28:O29 O31:O33 AA32:AA33 U76:U77 AG74 AC74 T83:T84">
      <formula1>체크박스</formula1>
    </dataValidation>
    <dataValidation type="list" allowBlank="1" showInputMessage="1" sqref="Z83:AP83">
      <formula1>벽면균열</formula1>
    </dataValidation>
    <dataValidation type="list" allowBlank="1" showInputMessage="1" sqref="Z84:AP84">
      <formula1>벽면누수</formula1>
    </dataValidation>
    <dataValidation type="list" allowBlank="1" showInputMessage="1" sqref="AC88:AP88">
      <formula1>일조량불충분</formula1>
    </dataValidation>
    <dataValidation type="list" allowBlank="1" showInputMessage="1" sqref="AN45:AP46 AN48:AP52">
      <formula1>시간분단위</formula1>
    </dataValidation>
    <dataValidation type="list" allowBlank="1" showInputMessage="1" sqref="N96">
      <formula1>부가세</formula1>
    </dataValidation>
    <dataValidation type="list" allowBlank="1" showInputMessage="1" sqref="K97:V97">
      <formula1>지급시기</formula1>
    </dataValidation>
    <dataValidation type="list" allowBlank="1" showInputMessage="1" sqref="Q17:X18">
      <formula1>날짜준공년도</formula1>
    </dataValidation>
    <dataValidation type="list" allowBlank="1" showInputMessage="1" sqref="AG93">
      <formula1>중개보수요율</formula1>
    </dataValidation>
  </dataValidations>
  <hyperlinks>
    <hyperlink ref="K59:Q59" r:id="rId1" display="개별공시지가(㎡당)"/>
    <hyperlink ref="AC59:AI59" r:id="rId2" display="건물(주택)공시가격"/>
    <hyperlink ref="A56:J56" r:id="rId3" display="⑥ 비선호시설(1km이내)"/>
  </hyperlinks>
  <pageMargins left="0.23622047244094491" right="0.23622047244094491" top="0.39370078740157483" bottom="0.39370078740157483" header="0" footer="0"/>
  <pageSetup paperSize="9" fitToHeight="0" orientation="portrait" blackAndWhite="1" horizontalDpi="300" verticalDpi="300" r:id="rId4"/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showGridLines="0" showRuler="0" view="pageLayout" zoomScaleNormal="100" workbookViewId="0">
      <selection activeCell="N13" sqref="N13:Y13"/>
    </sheetView>
  </sheetViews>
  <sheetFormatPr defaultColWidth="2.5" defaultRowHeight="16.5"/>
  <cols>
    <col min="1" max="16384" width="2.5" style="75"/>
  </cols>
  <sheetData>
    <row r="1" spans="1:34" ht="39" customHeight="1">
      <c r="A1" s="805" t="s">
        <v>925</v>
      </c>
      <c r="B1" s="806"/>
      <c r="C1" s="806"/>
      <c r="D1" s="806"/>
      <c r="E1" s="806"/>
      <c r="F1" s="806"/>
      <c r="G1" s="806"/>
      <c r="H1" s="806"/>
      <c r="I1" s="806"/>
      <c r="J1" s="806"/>
      <c r="K1" s="806"/>
      <c r="L1" s="806"/>
      <c r="M1" s="806"/>
      <c r="N1" s="806"/>
      <c r="O1" s="806"/>
      <c r="P1" s="806"/>
      <c r="Q1" s="806"/>
      <c r="R1" s="806"/>
      <c r="S1" s="806"/>
      <c r="T1" s="806"/>
      <c r="U1" s="806"/>
      <c r="V1" s="806"/>
      <c r="W1" s="806"/>
      <c r="X1" s="806"/>
      <c r="Y1" s="806"/>
      <c r="Z1" s="806"/>
      <c r="AA1" s="806"/>
      <c r="AB1" s="806"/>
      <c r="AC1" s="806"/>
      <c r="AD1" s="806"/>
      <c r="AE1" s="806"/>
      <c r="AF1" s="806"/>
      <c r="AG1" s="806"/>
      <c r="AH1" s="807"/>
    </row>
    <row r="2" spans="1:34" ht="45" customHeight="1">
      <c r="A2" s="808" t="s">
        <v>926</v>
      </c>
      <c r="B2" s="809"/>
      <c r="C2" s="809"/>
      <c r="D2" s="809"/>
      <c r="E2" s="809"/>
      <c r="F2" s="809"/>
      <c r="G2" s="810" t="s">
        <v>34</v>
      </c>
      <c r="H2" s="810"/>
      <c r="I2" s="810"/>
      <c r="J2" s="811">
        <f>계약서!AE27</f>
        <v>0</v>
      </c>
      <c r="K2" s="811"/>
      <c r="L2" s="811"/>
      <c r="M2" s="811"/>
      <c r="N2" s="811"/>
      <c r="O2" s="811"/>
      <c r="P2" s="811"/>
      <c r="Q2" s="811"/>
      <c r="R2" s="810" t="s">
        <v>927</v>
      </c>
      <c r="S2" s="810"/>
      <c r="T2" s="810"/>
      <c r="U2" s="810"/>
      <c r="V2" s="810"/>
      <c r="W2" s="812">
        <f>계약서!K27</f>
        <v>0</v>
      </c>
      <c r="X2" s="812"/>
      <c r="Y2" s="812"/>
      <c r="Z2" s="812"/>
      <c r="AA2" s="812"/>
      <c r="AB2" s="812"/>
      <c r="AC2" s="812"/>
      <c r="AD2" s="812"/>
      <c r="AE2" s="812"/>
      <c r="AF2" s="812"/>
      <c r="AG2" s="812"/>
      <c r="AH2" s="813"/>
    </row>
    <row r="3" spans="1:34" ht="45" customHeight="1">
      <c r="A3" s="797"/>
      <c r="B3" s="798"/>
      <c r="C3" s="798"/>
      <c r="D3" s="798"/>
      <c r="E3" s="798"/>
      <c r="F3" s="798"/>
      <c r="G3" s="801" t="s">
        <v>33</v>
      </c>
      <c r="H3" s="801"/>
      <c r="I3" s="801"/>
      <c r="J3" s="795">
        <f>계약서!K26</f>
        <v>0</v>
      </c>
      <c r="K3" s="795"/>
      <c r="L3" s="795"/>
      <c r="M3" s="795"/>
      <c r="N3" s="795"/>
      <c r="O3" s="795"/>
      <c r="P3" s="795"/>
      <c r="Q3" s="795"/>
      <c r="R3" s="795"/>
      <c r="S3" s="795"/>
      <c r="T3" s="795"/>
      <c r="U3" s="795"/>
      <c r="V3" s="795"/>
      <c r="W3" s="795"/>
      <c r="X3" s="795"/>
      <c r="Y3" s="795"/>
      <c r="Z3" s="795"/>
      <c r="AA3" s="795"/>
      <c r="AB3" s="795"/>
      <c r="AC3" s="795"/>
      <c r="AD3" s="795"/>
      <c r="AE3" s="795"/>
      <c r="AF3" s="795"/>
      <c r="AG3" s="795"/>
      <c r="AH3" s="796"/>
    </row>
    <row r="4" spans="1:34" ht="45" customHeight="1">
      <c r="A4" s="793" t="s">
        <v>928</v>
      </c>
      <c r="B4" s="794"/>
      <c r="C4" s="794"/>
      <c r="D4" s="794"/>
      <c r="E4" s="794"/>
      <c r="F4" s="794"/>
      <c r="G4" s="795">
        <f>계약서!E3</f>
        <v>0</v>
      </c>
      <c r="H4" s="795"/>
      <c r="I4" s="795"/>
      <c r="J4" s="795"/>
      <c r="K4" s="795"/>
      <c r="L4" s="795"/>
      <c r="M4" s="795"/>
      <c r="N4" s="795"/>
      <c r="O4" s="795"/>
      <c r="P4" s="795"/>
      <c r="Q4" s="795"/>
      <c r="R4" s="795"/>
      <c r="S4" s="795"/>
      <c r="T4" s="795"/>
      <c r="U4" s="795"/>
      <c r="V4" s="795"/>
      <c r="W4" s="795"/>
      <c r="X4" s="795"/>
      <c r="Y4" s="795"/>
      <c r="Z4" s="795"/>
      <c r="AA4" s="795"/>
      <c r="AB4" s="795"/>
      <c r="AC4" s="795"/>
      <c r="AD4" s="795"/>
      <c r="AE4" s="795"/>
      <c r="AF4" s="795"/>
      <c r="AG4" s="795"/>
      <c r="AH4" s="796"/>
    </row>
    <row r="5" spans="1:34" ht="37.5" customHeight="1">
      <c r="A5" s="797" t="s">
        <v>929</v>
      </c>
      <c r="B5" s="798"/>
      <c r="C5" s="798"/>
      <c r="D5" s="798"/>
      <c r="E5" s="798"/>
      <c r="F5" s="798"/>
      <c r="G5" s="784" t="s">
        <v>930</v>
      </c>
      <c r="H5" s="784"/>
      <c r="I5" s="784"/>
      <c r="J5" s="213" t="s">
        <v>931</v>
      </c>
      <c r="K5" s="214"/>
      <c r="L5" s="215" t="s">
        <v>932</v>
      </c>
      <c r="M5" s="799" t="s">
        <v>933</v>
      </c>
      <c r="N5" s="799"/>
      <c r="O5" s="799"/>
      <c r="P5" s="799"/>
      <c r="Q5" s="799"/>
      <c r="R5" s="799"/>
      <c r="S5" s="799"/>
      <c r="T5" s="799"/>
      <c r="U5" s="800"/>
      <c r="V5" s="776"/>
      <c r="W5" s="776"/>
      <c r="X5" s="776"/>
      <c r="Y5" s="776"/>
      <c r="Z5" s="776"/>
      <c r="AA5" s="216" t="s">
        <v>934</v>
      </c>
      <c r="AB5" s="776"/>
      <c r="AC5" s="776"/>
      <c r="AD5" s="776"/>
      <c r="AE5" s="776"/>
      <c r="AF5" s="776"/>
      <c r="AG5" s="776"/>
      <c r="AH5" s="777"/>
    </row>
    <row r="6" spans="1:34" ht="37.5" customHeight="1">
      <c r="A6" s="797"/>
      <c r="B6" s="798"/>
      <c r="C6" s="798"/>
      <c r="D6" s="798"/>
      <c r="E6" s="798"/>
      <c r="F6" s="798"/>
      <c r="G6" s="801" t="s">
        <v>935</v>
      </c>
      <c r="H6" s="801"/>
      <c r="I6" s="801"/>
      <c r="J6" s="802" t="s">
        <v>936</v>
      </c>
      <c r="K6" s="803"/>
      <c r="L6" s="804" t="s">
        <v>937</v>
      </c>
      <c r="M6" s="801" t="s">
        <v>938</v>
      </c>
      <c r="N6" s="801"/>
      <c r="O6" s="801"/>
      <c r="P6" s="801"/>
      <c r="Q6" s="801"/>
      <c r="R6" s="801"/>
      <c r="S6" s="801"/>
      <c r="T6" s="801"/>
      <c r="U6" s="800" t="str">
        <f>계약서!E14</f>
        <v/>
      </c>
      <c r="V6" s="776"/>
      <c r="W6" s="776"/>
      <c r="X6" s="776"/>
      <c r="Y6" s="776"/>
      <c r="Z6" s="776"/>
      <c r="AA6" s="216" t="s">
        <v>934</v>
      </c>
      <c r="AB6" s="776">
        <f>계약서!P14</f>
        <v>0</v>
      </c>
      <c r="AC6" s="776"/>
      <c r="AD6" s="776"/>
      <c r="AE6" s="776"/>
      <c r="AF6" s="776"/>
      <c r="AG6" s="776"/>
      <c r="AH6" s="777"/>
    </row>
    <row r="7" spans="1:34" ht="37.5" customHeight="1">
      <c r="A7" s="797"/>
      <c r="B7" s="798"/>
      <c r="C7" s="798"/>
      <c r="D7" s="798"/>
      <c r="E7" s="798"/>
      <c r="F7" s="798"/>
      <c r="G7" s="801"/>
      <c r="H7" s="801"/>
      <c r="I7" s="801"/>
      <c r="J7" s="802"/>
      <c r="K7" s="803"/>
      <c r="L7" s="804"/>
      <c r="M7" s="801" t="s">
        <v>939</v>
      </c>
      <c r="N7" s="801"/>
      <c r="O7" s="801"/>
      <c r="P7" s="801"/>
      <c r="Q7" s="801"/>
      <c r="R7" s="801"/>
      <c r="S7" s="801"/>
      <c r="T7" s="801"/>
      <c r="U7" s="800"/>
      <c r="V7" s="776"/>
      <c r="W7" s="776"/>
      <c r="X7" s="776"/>
      <c r="Y7" s="776"/>
      <c r="Z7" s="776"/>
      <c r="AA7" s="216" t="s">
        <v>940</v>
      </c>
      <c r="AB7" s="776"/>
      <c r="AC7" s="776"/>
      <c r="AD7" s="776"/>
      <c r="AE7" s="776"/>
      <c r="AF7" s="776"/>
      <c r="AG7" s="776"/>
      <c r="AH7" s="777"/>
    </row>
    <row r="8" spans="1:34" ht="37.5" customHeight="1">
      <c r="A8" s="797"/>
      <c r="B8" s="798"/>
      <c r="C8" s="798"/>
      <c r="D8" s="798"/>
      <c r="E8" s="798"/>
      <c r="F8" s="798"/>
      <c r="G8" s="784" t="s">
        <v>941</v>
      </c>
      <c r="H8" s="784"/>
      <c r="I8" s="784"/>
      <c r="J8" s="213" t="s">
        <v>942</v>
      </c>
      <c r="K8" s="214"/>
      <c r="L8" s="215" t="s">
        <v>943</v>
      </c>
      <c r="M8" s="785"/>
      <c r="N8" s="785"/>
      <c r="O8" s="785"/>
      <c r="P8" s="785"/>
      <c r="Q8" s="785"/>
      <c r="R8" s="785"/>
      <c r="S8" s="785"/>
      <c r="T8" s="785"/>
      <c r="U8" s="785"/>
      <c r="V8" s="785"/>
      <c r="W8" s="785"/>
      <c r="X8" s="785"/>
      <c r="Y8" s="785"/>
      <c r="Z8" s="785"/>
      <c r="AA8" s="785"/>
      <c r="AB8" s="785"/>
      <c r="AC8" s="785"/>
      <c r="AD8" s="785"/>
      <c r="AE8" s="785"/>
      <c r="AF8" s="785"/>
      <c r="AG8" s="785"/>
      <c r="AH8" s="786"/>
    </row>
    <row r="9" spans="1:34" ht="37.5" customHeight="1">
      <c r="A9" s="797"/>
      <c r="B9" s="798"/>
      <c r="C9" s="798"/>
      <c r="D9" s="798"/>
      <c r="E9" s="798"/>
      <c r="F9" s="798"/>
      <c r="G9" s="784" t="s">
        <v>944</v>
      </c>
      <c r="H9" s="784"/>
      <c r="I9" s="784"/>
      <c r="J9" s="213" t="s">
        <v>942</v>
      </c>
      <c r="K9" s="214"/>
      <c r="L9" s="215" t="s">
        <v>943</v>
      </c>
      <c r="M9" s="785"/>
      <c r="N9" s="785"/>
      <c r="O9" s="785"/>
      <c r="P9" s="785"/>
      <c r="Q9" s="785"/>
      <c r="R9" s="785"/>
      <c r="S9" s="785"/>
      <c r="T9" s="785"/>
      <c r="U9" s="785"/>
      <c r="V9" s="785"/>
      <c r="W9" s="785"/>
      <c r="X9" s="785"/>
      <c r="Y9" s="785"/>
      <c r="Z9" s="785"/>
      <c r="AA9" s="785"/>
      <c r="AB9" s="785"/>
      <c r="AC9" s="785"/>
      <c r="AD9" s="785"/>
      <c r="AE9" s="785"/>
      <c r="AF9" s="785"/>
      <c r="AG9" s="785"/>
      <c r="AH9" s="786"/>
    </row>
    <row r="10" spans="1:34" ht="84" customHeight="1">
      <c r="A10" s="787" t="s">
        <v>945</v>
      </c>
      <c r="B10" s="788"/>
      <c r="C10" s="788"/>
      <c r="D10" s="788"/>
      <c r="E10" s="788"/>
      <c r="F10" s="788"/>
      <c r="G10" s="788"/>
      <c r="H10" s="788"/>
      <c r="I10" s="788"/>
      <c r="J10" s="788"/>
      <c r="K10" s="788"/>
      <c r="L10" s="788"/>
      <c r="M10" s="788"/>
      <c r="N10" s="788"/>
      <c r="O10" s="788"/>
      <c r="P10" s="788"/>
      <c r="Q10" s="788"/>
      <c r="R10" s="788"/>
      <c r="S10" s="788"/>
      <c r="T10" s="788"/>
      <c r="U10" s="788"/>
      <c r="V10" s="788"/>
      <c r="W10" s="788"/>
      <c r="X10" s="788"/>
      <c r="Y10" s="788"/>
      <c r="Z10" s="788"/>
      <c r="AA10" s="788"/>
      <c r="AB10" s="788"/>
      <c r="AC10" s="788"/>
      <c r="AD10" s="788"/>
      <c r="AE10" s="788"/>
      <c r="AF10" s="788"/>
      <c r="AG10" s="788"/>
      <c r="AH10" s="789"/>
    </row>
    <row r="11" spans="1:34" ht="136.5" customHeight="1">
      <c r="A11" s="790" t="s">
        <v>946</v>
      </c>
      <c r="B11" s="791"/>
      <c r="C11" s="791"/>
      <c r="D11" s="791"/>
      <c r="E11" s="791"/>
      <c r="F11" s="791"/>
      <c r="G11" s="791"/>
      <c r="H11" s="791"/>
      <c r="I11" s="791"/>
      <c r="J11" s="791"/>
      <c r="K11" s="791"/>
      <c r="L11" s="791"/>
      <c r="M11" s="791"/>
      <c r="N11" s="791"/>
      <c r="O11" s="791"/>
      <c r="P11" s="791"/>
      <c r="Q11" s="791"/>
      <c r="R11" s="791"/>
      <c r="S11" s="791"/>
      <c r="T11" s="791"/>
      <c r="U11" s="791"/>
      <c r="V11" s="791"/>
      <c r="W11" s="791"/>
      <c r="X11" s="791"/>
      <c r="Y11" s="791"/>
      <c r="Z11" s="791"/>
      <c r="AA11" s="791"/>
      <c r="AB11" s="791"/>
      <c r="AC11" s="791"/>
      <c r="AD11" s="791"/>
      <c r="AE11" s="791"/>
      <c r="AF11" s="791"/>
      <c r="AG11" s="791"/>
      <c r="AH11" s="792"/>
    </row>
    <row r="12" spans="1:34" ht="32.25" customHeight="1">
      <c r="A12" s="217"/>
      <c r="B12" s="218"/>
      <c r="C12" s="218"/>
      <c r="D12" s="218"/>
      <c r="E12" s="218"/>
      <c r="F12" s="218"/>
      <c r="G12" s="218"/>
      <c r="H12" s="218"/>
      <c r="I12" s="218"/>
      <c r="J12" s="218"/>
      <c r="K12" s="218"/>
      <c r="L12" s="218"/>
      <c r="M12" s="218"/>
      <c r="N12" s="218"/>
      <c r="O12" s="218"/>
      <c r="P12" s="218"/>
      <c r="Q12" s="218"/>
      <c r="R12" s="218"/>
      <c r="S12" s="218"/>
      <c r="T12" s="218"/>
      <c r="U12" s="218"/>
      <c r="V12" s="218"/>
      <c r="W12" s="219"/>
      <c r="X12" s="219"/>
      <c r="Y12" s="219"/>
      <c r="Z12" s="778">
        <f>계약서!AG10</f>
        <v>0</v>
      </c>
      <c r="AA12" s="778"/>
      <c r="AB12" s="778"/>
      <c r="AC12" s="778"/>
      <c r="AD12" s="778"/>
      <c r="AE12" s="778"/>
      <c r="AF12" s="778"/>
      <c r="AG12" s="219"/>
      <c r="AH12" s="220"/>
    </row>
    <row r="13" spans="1:34" ht="55.5" customHeight="1">
      <c r="A13" s="779" t="s">
        <v>947</v>
      </c>
      <c r="B13" s="780"/>
      <c r="C13" s="780"/>
      <c r="D13" s="780"/>
      <c r="E13" s="780"/>
      <c r="F13" s="780"/>
      <c r="G13" s="780"/>
      <c r="H13" s="780"/>
      <c r="I13" s="780"/>
      <c r="J13" s="780"/>
      <c r="K13" s="780"/>
      <c r="L13" s="780"/>
      <c r="M13" s="780"/>
      <c r="N13" s="781">
        <f>계약서!AE27</f>
        <v>0</v>
      </c>
      <c r="O13" s="781"/>
      <c r="P13" s="781"/>
      <c r="Q13" s="781"/>
      <c r="R13" s="781"/>
      <c r="S13" s="781"/>
      <c r="T13" s="781"/>
      <c r="U13" s="781"/>
      <c r="V13" s="781"/>
      <c r="W13" s="781"/>
      <c r="X13" s="781"/>
      <c r="Y13" s="781"/>
      <c r="Z13" s="782" t="s">
        <v>948</v>
      </c>
      <c r="AA13" s="783"/>
      <c r="AB13" s="783"/>
      <c r="AC13" s="783"/>
      <c r="AD13" s="783"/>
      <c r="AE13" s="783"/>
      <c r="AF13" s="783"/>
      <c r="AG13" s="219"/>
      <c r="AH13" s="220"/>
    </row>
    <row r="14" spans="1:34">
      <c r="A14" s="217"/>
      <c r="B14" s="218"/>
      <c r="C14" s="218"/>
      <c r="D14" s="218"/>
      <c r="E14" s="218"/>
      <c r="F14" s="218"/>
      <c r="G14" s="218"/>
      <c r="H14" s="218"/>
      <c r="I14" s="218"/>
      <c r="J14" s="218"/>
      <c r="K14" s="218"/>
      <c r="L14" s="218"/>
      <c r="M14" s="218"/>
      <c r="N14" s="218"/>
      <c r="O14" s="218"/>
      <c r="P14" s="218"/>
      <c r="Q14" s="218"/>
      <c r="R14" s="218"/>
      <c r="S14" s="218"/>
      <c r="T14" s="218"/>
      <c r="U14" s="218"/>
      <c r="V14" s="218"/>
      <c r="W14" s="218"/>
      <c r="X14" s="218"/>
      <c r="Y14" s="218"/>
      <c r="Z14" s="218"/>
      <c r="AA14" s="218"/>
      <c r="AB14" s="218"/>
      <c r="AC14" s="218"/>
      <c r="AD14" s="218"/>
      <c r="AE14" s="218"/>
      <c r="AF14" s="218"/>
      <c r="AG14" s="219"/>
      <c r="AH14" s="220"/>
    </row>
    <row r="15" spans="1:34">
      <c r="A15" s="221"/>
      <c r="B15" s="222"/>
      <c r="C15" s="222"/>
      <c r="D15" s="222"/>
      <c r="E15" s="223"/>
      <c r="F15" s="223"/>
      <c r="G15" s="223"/>
      <c r="H15" s="223"/>
      <c r="I15" s="223"/>
      <c r="J15" s="223"/>
      <c r="K15" s="223"/>
      <c r="L15" s="223"/>
      <c r="M15" s="223"/>
      <c r="N15" s="223"/>
      <c r="O15" s="223"/>
      <c r="P15" s="223"/>
      <c r="Q15" s="223"/>
      <c r="R15" s="223"/>
      <c r="S15" s="223"/>
      <c r="T15" s="223"/>
      <c r="U15" s="223"/>
      <c r="V15" s="223"/>
      <c r="W15" s="223"/>
      <c r="X15" s="223"/>
      <c r="Y15" s="223"/>
      <c r="Z15" s="223"/>
      <c r="AA15" s="223"/>
      <c r="AB15" s="223"/>
      <c r="AC15" s="223"/>
      <c r="AD15" s="223"/>
      <c r="AE15" s="223"/>
      <c r="AF15" s="223"/>
      <c r="AG15" s="222"/>
      <c r="AH15" s="224"/>
    </row>
    <row r="24" spans="1:32">
      <c r="A24" s="225"/>
      <c r="B24" s="225"/>
      <c r="C24" s="225"/>
      <c r="D24" s="225"/>
      <c r="E24" s="225"/>
      <c r="F24" s="225"/>
      <c r="G24" s="225"/>
      <c r="H24" s="225"/>
      <c r="I24" s="225"/>
      <c r="J24" s="225"/>
      <c r="K24" s="225"/>
      <c r="L24" s="225"/>
      <c r="M24" s="225"/>
      <c r="N24" s="225"/>
      <c r="O24" s="225"/>
      <c r="P24" s="225"/>
      <c r="Q24" s="225"/>
      <c r="R24" s="225"/>
      <c r="S24" s="225"/>
      <c r="T24" s="225"/>
      <c r="U24" s="225"/>
      <c r="V24" s="225"/>
      <c r="W24" s="225"/>
      <c r="X24" s="225"/>
      <c r="Y24" s="225"/>
      <c r="Z24" s="225"/>
      <c r="AA24" s="225"/>
      <c r="AB24" s="225"/>
      <c r="AC24" s="225"/>
      <c r="AD24" s="225"/>
      <c r="AE24" s="225"/>
      <c r="AF24" s="225"/>
    </row>
    <row r="25" spans="1:32">
      <c r="A25" s="225"/>
      <c r="B25" s="225"/>
      <c r="C25" s="225"/>
      <c r="D25" s="225"/>
      <c r="E25" s="225"/>
      <c r="F25" s="225"/>
      <c r="G25" s="225"/>
      <c r="H25" s="225"/>
      <c r="I25" s="225"/>
      <c r="J25" s="225"/>
      <c r="K25" s="225"/>
      <c r="L25" s="225"/>
      <c r="M25" s="225"/>
      <c r="N25" s="225"/>
      <c r="O25" s="225"/>
      <c r="P25" s="225"/>
      <c r="Q25" s="225"/>
      <c r="R25" s="225"/>
      <c r="S25" s="225"/>
      <c r="T25" s="225"/>
      <c r="U25" s="225"/>
      <c r="V25" s="225"/>
      <c r="W25" s="225"/>
      <c r="X25" s="225"/>
      <c r="Y25" s="225"/>
      <c r="Z25" s="225"/>
      <c r="AA25" s="225"/>
      <c r="AB25" s="225"/>
      <c r="AC25" s="225"/>
      <c r="AD25" s="225"/>
      <c r="AE25" s="225"/>
      <c r="AF25" s="225"/>
    </row>
    <row r="26" spans="1:32">
      <c r="A26" s="225"/>
      <c r="B26" s="225"/>
      <c r="C26" s="225"/>
      <c r="D26" s="225"/>
      <c r="E26" s="225"/>
      <c r="F26" s="225"/>
      <c r="G26" s="225"/>
      <c r="H26" s="225"/>
      <c r="I26" s="225"/>
      <c r="J26" s="225"/>
      <c r="K26" s="225"/>
      <c r="L26" s="225"/>
      <c r="M26" s="225"/>
      <c r="N26" s="225"/>
      <c r="O26" s="225"/>
      <c r="P26" s="225"/>
      <c r="Q26" s="225"/>
      <c r="R26" s="225"/>
      <c r="S26" s="225"/>
      <c r="T26" s="225"/>
      <c r="U26" s="225"/>
      <c r="V26" s="225"/>
      <c r="W26" s="225"/>
      <c r="X26" s="225"/>
      <c r="Y26" s="225"/>
      <c r="Z26" s="225"/>
      <c r="AA26" s="225"/>
      <c r="AB26" s="225"/>
      <c r="AC26" s="225"/>
      <c r="AD26" s="225"/>
      <c r="AE26" s="225"/>
      <c r="AF26" s="225"/>
    </row>
    <row r="27" spans="1:32">
      <c r="A27" s="225"/>
      <c r="B27" s="225"/>
      <c r="C27" s="225"/>
      <c r="D27" s="225"/>
      <c r="E27" s="225"/>
      <c r="F27" s="225"/>
      <c r="G27" s="225"/>
      <c r="H27" s="225"/>
      <c r="I27" s="225"/>
      <c r="J27" s="225"/>
      <c r="K27" s="225"/>
      <c r="L27" s="225"/>
      <c r="M27" s="225"/>
      <c r="N27" s="225"/>
      <c r="O27" s="225"/>
      <c r="P27" s="225"/>
      <c r="Q27" s="225"/>
      <c r="R27" s="225"/>
      <c r="S27" s="225"/>
      <c r="T27" s="225"/>
      <c r="U27" s="225"/>
      <c r="V27" s="225"/>
      <c r="W27" s="225"/>
      <c r="X27" s="225"/>
      <c r="Y27" s="225"/>
      <c r="Z27" s="225"/>
      <c r="AA27" s="225"/>
      <c r="AB27" s="225"/>
      <c r="AC27" s="225"/>
      <c r="AD27" s="225"/>
      <c r="AE27" s="225"/>
      <c r="AF27" s="225"/>
    </row>
    <row r="28" spans="1:32">
      <c r="A28" s="225"/>
      <c r="B28" s="225"/>
      <c r="C28" s="225"/>
      <c r="D28" s="225"/>
      <c r="E28" s="225"/>
      <c r="F28" s="225"/>
      <c r="G28" s="225"/>
      <c r="H28" s="225"/>
      <c r="I28" s="225"/>
      <c r="J28" s="225"/>
      <c r="K28" s="225"/>
      <c r="L28" s="225"/>
      <c r="M28" s="225"/>
      <c r="N28" s="225"/>
      <c r="O28" s="225"/>
      <c r="P28" s="225"/>
      <c r="Q28" s="225"/>
      <c r="R28" s="225"/>
      <c r="S28" s="225"/>
      <c r="T28" s="225"/>
      <c r="U28" s="225"/>
      <c r="V28" s="225"/>
      <c r="W28" s="225"/>
      <c r="X28" s="225"/>
      <c r="Y28" s="225"/>
      <c r="Z28" s="225"/>
      <c r="AA28" s="225"/>
      <c r="AB28" s="225"/>
      <c r="AC28" s="225"/>
      <c r="AD28" s="225"/>
      <c r="AE28" s="225"/>
      <c r="AF28" s="225"/>
    </row>
    <row r="29" spans="1:32">
      <c r="A29" s="225"/>
      <c r="B29" s="225"/>
      <c r="C29" s="225"/>
      <c r="D29" s="225"/>
      <c r="E29" s="225"/>
      <c r="F29" s="225"/>
      <c r="G29" s="225"/>
      <c r="H29" s="225"/>
      <c r="I29" s="225"/>
      <c r="J29" s="225"/>
      <c r="K29" s="225"/>
      <c r="L29" s="225"/>
      <c r="M29" s="225"/>
      <c r="N29" s="225"/>
      <c r="O29" s="225"/>
      <c r="P29" s="225"/>
      <c r="Q29" s="225"/>
      <c r="R29" s="225"/>
      <c r="S29" s="225"/>
      <c r="T29" s="225"/>
      <c r="U29" s="225"/>
      <c r="V29" s="225"/>
      <c r="W29" s="225"/>
      <c r="X29" s="225"/>
      <c r="Y29" s="225"/>
      <c r="Z29" s="225"/>
      <c r="AA29" s="225"/>
      <c r="AB29" s="225"/>
      <c r="AC29" s="225"/>
      <c r="AD29" s="225"/>
      <c r="AE29" s="225"/>
      <c r="AF29" s="225"/>
    </row>
    <row r="30" spans="1:32">
      <c r="A30" s="225"/>
      <c r="B30" s="225"/>
      <c r="C30" s="225"/>
      <c r="D30" s="225"/>
      <c r="E30" s="225"/>
      <c r="F30" s="225"/>
      <c r="G30" s="225"/>
      <c r="H30" s="225"/>
      <c r="I30" s="225"/>
      <c r="J30" s="225"/>
      <c r="K30" s="225"/>
      <c r="L30" s="225"/>
      <c r="M30" s="225"/>
      <c r="N30" s="225"/>
      <c r="O30" s="225"/>
      <c r="P30" s="225"/>
      <c r="Q30" s="225"/>
      <c r="R30" s="225"/>
      <c r="S30" s="225"/>
      <c r="T30" s="225"/>
      <c r="U30" s="225"/>
      <c r="V30" s="225"/>
      <c r="W30" s="225"/>
      <c r="X30" s="225"/>
      <c r="Y30" s="225"/>
      <c r="Z30" s="225"/>
      <c r="AA30" s="225"/>
      <c r="AB30" s="225"/>
      <c r="AC30" s="225"/>
      <c r="AD30" s="225"/>
      <c r="AE30" s="225"/>
      <c r="AF30" s="225"/>
    </row>
    <row r="31" spans="1:32">
      <c r="A31" s="225"/>
      <c r="B31" s="225"/>
      <c r="C31" s="225"/>
      <c r="D31" s="225"/>
      <c r="E31" s="225"/>
      <c r="F31" s="225"/>
      <c r="G31" s="225"/>
      <c r="H31" s="225"/>
      <c r="I31" s="225"/>
      <c r="J31" s="225"/>
      <c r="K31" s="225"/>
      <c r="L31" s="225"/>
      <c r="M31" s="225"/>
      <c r="N31" s="225"/>
      <c r="O31" s="225"/>
      <c r="P31" s="225"/>
      <c r="Q31" s="225"/>
      <c r="R31" s="225"/>
      <c r="S31" s="225"/>
      <c r="T31" s="225"/>
      <c r="U31" s="225"/>
      <c r="V31" s="225"/>
      <c r="W31" s="225"/>
      <c r="X31" s="225"/>
      <c r="Y31" s="225"/>
      <c r="Z31" s="225"/>
      <c r="AA31" s="225"/>
      <c r="AB31" s="225"/>
      <c r="AC31" s="225"/>
      <c r="AD31" s="225"/>
      <c r="AE31" s="225"/>
      <c r="AF31" s="225"/>
    </row>
    <row r="32" spans="1:32">
      <c r="A32" s="225"/>
      <c r="B32" s="225"/>
      <c r="C32" s="225"/>
      <c r="D32" s="225"/>
      <c r="E32" s="225"/>
      <c r="F32" s="225"/>
      <c r="G32" s="225"/>
      <c r="H32" s="225"/>
      <c r="I32" s="225"/>
      <c r="J32" s="225"/>
      <c r="K32" s="225"/>
      <c r="L32" s="225"/>
      <c r="M32" s="225"/>
      <c r="N32" s="225"/>
      <c r="O32" s="225"/>
      <c r="P32" s="225"/>
      <c r="Q32" s="225"/>
      <c r="R32" s="225"/>
      <c r="S32" s="225"/>
      <c r="T32" s="225"/>
      <c r="U32" s="225"/>
      <c r="V32" s="225"/>
      <c r="W32" s="225"/>
      <c r="X32" s="225"/>
      <c r="Y32" s="225"/>
      <c r="Z32" s="225"/>
      <c r="AA32" s="225"/>
      <c r="AB32" s="225"/>
      <c r="AC32" s="225"/>
      <c r="AD32" s="225"/>
      <c r="AE32" s="225"/>
      <c r="AF32" s="225"/>
    </row>
    <row r="33" spans="1:32">
      <c r="A33" s="225"/>
      <c r="B33" s="225"/>
      <c r="C33" s="225"/>
      <c r="D33" s="225"/>
      <c r="E33" s="225"/>
      <c r="F33" s="225"/>
      <c r="G33" s="225"/>
      <c r="H33" s="225"/>
      <c r="I33" s="225"/>
      <c r="J33" s="225"/>
      <c r="K33" s="225"/>
      <c r="L33" s="225"/>
      <c r="M33" s="225"/>
      <c r="N33" s="225"/>
      <c r="O33" s="225"/>
      <c r="P33" s="225"/>
      <c r="Q33" s="225"/>
      <c r="R33" s="225"/>
      <c r="S33" s="225"/>
      <c r="T33" s="225"/>
      <c r="U33" s="225"/>
      <c r="V33" s="225"/>
      <c r="W33" s="225"/>
      <c r="X33" s="225"/>
      <c r="Y33" s="225"/>
      <c r="Z33" s="225"/>
      <c r="AA33" s="225"/>
      <c r="AB33" s="225"/>
      <c r="AC33" s="225"/>
      <c r="AD33" s="225"/>
      <c r="AE33" s="225"/>
      <c r="AF33" s="225"/>
    </row>
    <row r="34" spans="1:32">
      <c r="A34" s="225"/>
      <c r="B34" s="225"/>
      <c r="C34" s="225"/>
      <c r="D34" s="225"/>
      <c r="E34" s="225"/>
      <c r="F34" s="225"/>
      <c r="G34" s="225"/>
      <c r="H34" s="225"/>
      <c r="I34" s="225"/>
      <c r="J34" s="225"/>
      <c r="K34" s="225"/>
      <c r="L34" s="225"/>
      <c r="M34" s="225"/>
      <c r="N34" s="225"/>
      <c r="O34" s="225"/>
      <c r="P34" s="225"/>
      <c r="Q34" s="225"/>
      <c r="R34" s="225"/>
      <c r="S34" s="225"/>
      <c r="T34" s="225"/>
      <c r="U34" s="225"/>
      <c r="V34" s="225"/>
      <c r="W34" s="225"/>
      <c r="X34" s="225"/>
      <c r="Y34" s="225"/>
      <c r="Z34" s="225"/>
      <c r="AA34" s="225"/>
      <c r="AB34" s="225"/>
      <c r="AC34" s="225"/>
      <c r="AD34" s="225"/>
      <c r="AE34" s="225"/>
      <c r="AF34" s="225"/>
    </row>
    <row r="35" spans="1:32">
      <c r="A35" s="225"/>
      <c r="B35" s="225"/>
      <c r="C35" s="225"/>
      <c r="D35" s="225"/>
      <c r="E35" s="225"/>
      <c r="F35" s="225"/>
      <c r="G35" s="225"/>
      <c r="H35" s="225"/>
      <c r="I35" s="225"/>
      <c r="J35" s="225"/>
      <c r="K35" s="225"/>
      <c r="L35" s="225"/>
      <c r="M35" s="225"/>
      <c r="N35" s="225"/>
      <c r="O35" s="225"/>
      <c r="P35" s="225"/>
      <c r="Q35" s="225"/>
      <c r="R35" s="225"/>
      <c r="S35" s="225"/>
      <c r="T35" s="225"/>
      <c r="U35" s="225"/>
      <c r="V35" s="225"/>
      <c r="W35" s="225"/>
      <c r="X35" s="225"/>
      <c r="Y35" s="225"/>
      <c r="Z35" s="225"/>
      <c r="AA35" s="225"/>
      <c r="AB35" s="225"/>
      <c r="AC35" s="225"/>
      <c r="AD35" s="225"/>
      <c r="AE35" s="225"/>
      <c r="AF35" s="225"/>
    </row>
  </sheetData>
  <sheetProtection sheet="1" objects="1" scenarios="1" formatCells="0" formatRows="0" insertHyperlinks="0"/>
  <mergeCells count="35">
    <mergeCell ref="A1:AH1"/>
    <mergeCell ref="A2:F3"/>
    <mergeCell ref="G2:I2"/>
    <mergeCell ref="J2:Q2"/>
    <mergeCell ref="R2:V2"/>
    <mergeCell ref="W2:AH2"/>
    <mergeCell ref="G3:I3"/>
    <mergeCell ref="J3:AH3"/>
    <mergeCell ref="A4:F4"/>
    <mergeCell ref="G4:AH4"/>
    <mergeCell ref="A5:F9"/>
    <mergeCell ref="G5:I5"/>
    <mergeCell ref="M5:T5"/>
    <mergeCell ref="U5:Z5"/>
    <mergeCell ref="AB5:AH5"/>
    <mergeCell ref="G6:I7"/>
    <mergeCell ref="J6:J7"/>
    <mergeCell ref="K6:K7"/>
    <mergeCell ref="L6:L7"/>
    <mergeCell ref="M6:T6"/>
    <mergeCell ref="U6:Z6"/>
    <mergeCell ref="AB6:AH6"/>
    <mergeCell ref="M7:T7"/>
    <mergeCell ref="U7:Z7"/>
    <mergeCell ref="AB7:AH7"/>
    <mergeCell ref="Z12:AF12"/>
    <mergeCell ref="A13:M13"/>
    <mergeCell ref="N13:Y13"/>
    <mergeCell ref="Z13:AF13"/>
    <mergeCell ref="G8:I8"/>
    <mergeCell ref="M8:AH8"/>
    <mergeCell ref="G9:I9"/>
    <mergeCell ref="M9:AH9"/>
    <mergeCell ref="A10:AH10"/>
    <mergeCell ref="A11:AH11"/>
  </mergeCells>
  <phoneticPr fontId="4" type="noConversion"/>
  <conditionalFormatting sqref="K5">
    <cfRule type="containsText" dxfId="2" priority="3" operator="containsText" text="체크해제">
      <formula>NOT(ISERROR(SEARCH("체크해제",K5)))</formula>
    </cfRule>
  </conditionalFormatting>
  <conditionalFormatting sqref="K8">
    <cfRule type="containsText" dxfId="1" priority="2" operator="containsText" text="체크해제">
      <formula>NOT(ISERROR(SEARCH("체크해제",K8)))</formula>
    </cfRule>
  </conditionalFormatting>
  <conditionalFormatting sqref="K9">
    <cfRule type="containsText" dxfId="0" priority="1" operator="containsText" text="체크해제">
      <formula>NOT(ISERROR(SEARCH("체크해제",K9)))</formula>
    </cfRule>
  </conditionalFormatting>
  <dataValidations count="2">
    <dataValidation type="list" allowBlank="1" showInputMessage="1" showErrorMessage="1" sqref="K6:K7">
      <formula1>체크박스</formula1>
    </dataValidation>
    <dataValidation type="list" allowBlank="1" showInputMessage="1" sqref="K8:K9 K5">
      <formula1>체크박스</formula1>
    </dataValidation>
  </dataValidations>
  <printOptions horizontalCentered="1" verticalCentered="1"/>
  <pageMargins left="0.47244094488188981" right="0.47244094488188981" top="0.74803149606299213" bottom="0.74803149606299213" header="0.31496062992125984" footer="0.31496062992125984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28"/>
  <sheetViews>
    <sheetView showGridLines="0" showRuler="0" view="pageLayout" zoomScaleNormal="100" workbookViewId="0"/>
  </sheetViews>
  <sheetFormatPr defaultColWidth="2.25" defaultRowHeight="16.5"/>
  <sheetData>
    <row r="2" spans="1:44" ht="22.5" customHeight="1"/>
    <row r="3" spans="1:44" ht="22.5" customHeight="1" thickBot="1">
      <c r="A3" s="831"/>
      <c r="B3" s="831"/>
      <c r="C3" s="831"/>
      <c r="D3" s="831"/>
      <c r="E3" s="831"/>
      <c r="F3" s="831"/>
      <c r="G3" s="831"/>
      <c r="H3" s="831"/>
      <c r="I3" s="831"/>
      <c r="J3" s="831"/>
      <c r="K3" s="831"/>
      <c r="L3" s="831"/>
      <c r="M3" s="831"/>
      <c r="N3" s="831"/>
      <c r="O3" s="831"/>
      <c r="P3" s="831"/>
      <c r="Q3" s="831"/>
      <c r="R3" s="831"/>
      <c r="S3" s="831"/>
      <c r="T3" s="831"/>
      <c r="U3" s="831"/>
      <c r="V3" s="831"/>
      <c r="W3" s="831"/>
      <c r="X3" s="831"/>
      <c r="Y3" s="831"/>
      <c r="Z3" s="831"/>
      <c r="AA3" s="831"/>
      <c r="AB3" s="831"/>
      <c r="AC3" s="831"/>
      <c r="AD3" s="831"/>
      <c r="AE3" s="831"/>
      <c r="AF3" s="831"/>
      <c r="AG3" s="831"/>
      <c r="AH3" s="831"/>
      <c r="AI3" s="831"/>
      <c r="AJ3" s="831"/>
    </row>
    <row r="4" spans="1:44" ht="37.5" customHeight="1" thickTop="1">
      <c r="A4" s="55"/>
      <c r="B4" s="815" t="s">
        <v>575</v>
      </c>
      <c r="C4" s="815"/>
      <c r="D4" s="815"/>
      <c r="E4" s="815"/>
      <c r="F4" s="815"/>
      <c r="G4" s="815"/>
      <c r="H4" s="815"/>
      <c r="I4" s="815"/>
      <c r="J4" s="815"/>
      <c r="K4" s="815"/>
      <c r="L4" s="815"/>
      <c r="M4" s="815"/>
      <c r="N4" s="815"/>
      <c r="O4" s="815"/>
      <c r="P4" s="815"/>
      <c r="Q4" s="815"/>
      <c r="R4" s="815"/>
      <c r="S4" s="815"/>
      <c r="T4" s="815"/>
      <c r="U4" s="815"/>
      <c r="V4" s="815"/>
      <c r="W4" s="815"/>
      <c r="X4" s="815"/>
      <c r="Y4" s="815"/>
      <c r="Z4" s="815"/>
      <c r="AA4" s="815"/>
      <c r="AB4" s="815"/>
      <c r="AC4" s="815"/>
      <c r="AD4" s="815"/>
      <c r="AE4" s="815"/>
      <c r="AF4" s="815"/>
      <c r="AG4" s="815"/>
      <c r="AH4" s="815"/>
      <c r="AI4" s="815"/>
      <c r="AJ4" s="56"/>
    </row>
    <row r="5" spans="1:44" ht="25.5" customHeight="1">
      <c r="A5" s="57"/>
      <c r="B5" s="816">
        <f>계약서!AE31</f>
        <v>0</v>
      </c>
      <c r="C5" s="816"/>
      <c r="D5" s="816"/>
      <c r="E5" s="816"/>
      <c r="F5" s="816"/>
      <c r="G5" s="816"/>
      <c r="H5" s="816"/>
      <c r="I5" s="816"/>
      <c r="J5" s="816"/>
      <c r="K5" s="816"/>
      <c r="L5" s="816"/>
      <c r="M5" s="816"/>
      <c r="N5" s="816"/>
      <c r="O5" s="816"/>
      <c r="P5" s="816"/>
      <c r="Q5" s="816"/>
      <c r="R5" s="816"/>
      <c r="S5" s="816"/>
      <c r="T5" s="816"/>
      <c r="U5" s="816"/>
      <c r="V5" s="816"/>
      <c r="W5" s="816"/>
      <c r="X5" s="816"/>
      <c r="Y5" s="816"/>
      <c r="Z5" s="816"/>
      <c r="AA5" s="816"/>
      <c r="AB5" s="816"/>
      <c r="AC5" s="816"/>
      <c r="AD5" s="816"/>
      <c r="AE5" s="816"/>
      <c r="AF5" s="816"/>
      <c r="AG5" s="817" t="s">
        <v>576</v>
      </c>
      <c r="AH5" s="817"/>
      <c r="AI5" s="817"/>
      <c r="AJ5" s="58"/>
    </row>
    <row r="6" spans="1:44" ht="30" customHeight="1">
      <c r="A6" s="57"/>
      <c r="B6" s="818" t="str">
        <f>"一金"&amp;NUMBERSTRING(B7,1)&amp;"원정"</f>
        <v>一金영원정</v>
      </c>
      <c r="C6" s="818"/>
      <c r="D6" s="818"/>
      <c r="E6" s="818"/>
      <c r="F6" s="818"/>
      <c r="G6" s="818"/>
      <c r="H6" s="818"/>
      <c r="I6" s="818"/>
      <c r="J6" s="818"/>
      <c r="K6" s="818"/>
      <c r="L6" s="818"/>
      <c r="M6" s="818"/>
      <c r="N6" s="818"/>
      <c r="O6" s="818"/>
      <c r="P6" s="818"/>
      <c r="Q6" s="818"/>
      <c r="R6" s="818"/>
      <c r="S6" s="818"/>
      <c r="T6" s="818"/>
      <c r="U6" s="818"/>
      <c r="V6" s="818"/>
      <c r="W6" s="818"/>
      <c r="X6" s="818"/>
      <c r="Y6" s="818"/>
      <c r="Z6" s="818"/>
      <c r="AA6" s="818"/>
      <c r="AB6" s="818"/>
      <c r="AC6" s="818"/>
      <c r="AD6" s="818"/>
      <c r="AE6" s="818"/>
      <c r="AF6" s="818"/>
      <c r="AG6" s="818"/>
      <c r="AH6" s="818"/>
      <c r="AI6" s="818"/>
      <c r="AJ6" s="59"/>
    </row>
    <row r="7" spans="1:44" ht="30" customHeight="1">
      <c r="A7" s="60"/>
      <c r="B7" s="819">
        <f>계약서!T10</f>
        <v>0</v>
      </c>
      <c r="C7" s="819"/>
      <c r="D7" s="819"/>
      <c r="E7" s="819"/>
      <c r="F7" s="819"/>
      <c r="G7" s="819"/>
      <c r="H7" s="819"/>
      <c r="I7" s="819"/>
      <c r="J7" s="819"/>
      <c r="K7" s="819"/>
      <c r="L7" s="819"/>
      <c r="M7" s="819"/>
      <c r="N7" s="819"/>
      <c r="O7" s="819"/>
      <c r="P7" s="819"/>
      <c r="Q7" s="819"/>
      <c r="R7" s="819"/>
      <c r="S7" s="819"/>
      <c r="T7" s="819"/>
      <c r="U7" s="819"/>
      <c r="V7" s="819"/>
      <c r="W7" s="819"/>
      <c r="X7" s="819"/>
      <c r="Y7" s="819"/>
      <c r="Z7" s="819"/>
      <c r="AA7" s="819"/>
      <c r="AB7" s="819"/>
      <c r="AC7" s="819"/>
      <c r="AD7" s="819"/>
      <c r="AE7" s="819"/>
      <c r="AF7" s="819"/>
      <c r="AG7" s="819"/>
      <c r="AH7" s="819"/>
      <c r="AI7" s="819"/>
      <c r="AJ7" s="59"/>
    </row>
    <row r="8" spans="1:44" ht="18.75" customHeight="1">
      <c r="A8" s="57"/>
      <c r="B8" s="814" t="s">
        <v>577</v>
      </c>
      <c r="C8" s="814"/>
      <c r="D8" s="814"/>
      <c r="E8" s="814"/>
      <c r="F8" s="814"/>
      <c r="G8" s="814"/>
      <c r="H8" s="814"/>
      <c r="I8" s="814"/>
      <c r="J8" s="814"/>
      <c r="K8" s="814"/>
      <c r="L8" s="814"/>
      <c r="M8" s="814"/>
      <c r="N8" s="814"/>
      <c r="O8" s="814"/>
      <c r="P8" s="814"/>
      <c r="Q8" s="814"/>
      <c r="R8" s="814"/>
      <c r="S8" s="814"/>
      <c r="T8" s="814"/>
      <c r="U8" s="814"/>
      <c r="V8" s="814"/>
      <c r="W8" s="814"/>
      <c r="X8" s="814"/>
      <c r="Y8" s="814"/>
      <c r="Z8" s="814"/>
      <c r="AA8" s="814"/>
      <c r="AB8" s="814"/>
      <c r="AC8" s="814"/>
      <c r="AD8" s="814"/>
      <c r="AE8" s="814"/>
      <c r="AF8" s="814"/>
      <c r="AG8" s="814"/>
      <c r="AH8" s="814"/>
      <c r="AI8" s="814"/>
      <c r="AJ8" s="58"/>
      <c r="AR8" s="13"/>
    </row>
    <row r="9" spans="1:44" ht="37.5" customHeight="1">
      <c r="A9" s="57"/>
      <c r="B9" s="823" t="str">
        <f>계약서!E3&amp;" "&amp;계약서!AH3&amp;IF(계약서!AH3="","","동")&amp;" "&amp;계약서!AL3&amp;IF(계약서!AL3="","","호")</f>
        <v xml:space="preserve">  </v>
      </c>
      <c r="C9" s="823"/>
      <c r="D9" s="823"/>
      <c r="E9" s="823"/>
      <c r="F9" s="823"/>
      <c r="G9" s="823"/>
      <c r="H9" s="823"/>
      <c r="I9" s="823"/>
      <c r="J9" s="823"/>
      <c r="K9" s="823"/>
      <c r="L9" s="823"/>
      <c r="M9" s="823"/>
      <c r="N9" s="823"/>
      <c r="O9" s="823"/>
      <c r="P9" s="823"/>
      <c r="Q9" s="823"/>
      <c r="R9" s="823"/>
      <c r="S9" s="823"/>
      <c r="T9" s="823"/>
      <c r="U9" s="823"/>
      <c r="V9" s="823"/>
      <c r="W9" s="823"/>
      <c r="X9" s="823"/>
      <c r="Y9" s="823"/>
      <c r="Z9" s="823"/>
      <c r="AA9" s="823"/>
      <c r="AB9" s="823"/>
      <c r="AC9" s="823"/>
      <c r="AD9" s="823"/>
      <c r="AE9" s="823"/>
      <c r="AF9" s="823"/>
      <c r="AG9" s="823"/>
      <c r="AH9" s="823"/>
      <c r="AI9" s="823"/>
      <c r="AJ9" s="58"/>
    </row>
    <row r="10" spans="1:44" ht="52.5" customHeight="1">
      <c r="A10" s="57"/>
      <c r="B10" s="824" t="s">
        <v>691</v>
      </c>
      <c r="C10" s="824"/>
      <c r="D10" s="824"/>
      <c r="E10" s="824"/>
      <c r="F10" s="824"/>
      <c r="G10" s="824"/>
      <c r="H10" s="824"/>
      <c r="I10" s="824"/>
      <c r="J10" s="824"/>
      <c r="K10" s="824"/>
      <c r="L10" s="824"/>
      <c r="M10" s="824"/>
      <c r="N10" s="824"/>
      <c r="O10" s="824"/>
      <c r="P10" s="824"/>
      <c r="Q10" s="824"/>
      <c r="R10" s="824"/>
      <c r="S10" s="824"/>
      <c r="T10" s="824"/>
      <c r="U10" s="824"/>
      <c r="V10" s="824"/>
      <c r="W10" s="824"/>
      <c r="X10" s="824"/>
      <c r="Y10" s="824"/>
      <c r="Z10" s="824"/>
      <c r="AA10" s="824"/>
      <c r="AB10" s="824"/>
      <c r="AC10" s="824"/>
      <c r="AD10" s="824"/>
      <c r="AE10" s="824"/>
      <c r="AF10" s="824"/>
      <c r="AG10" s="824"/>
      <c r="AH10" s="824"/>
      <c r="AI10" s="824"/>
      <c r="AJ10" s="58"/>
    </row>
    <row r="11" spans="1:44">
      <c r="A11" s="57"/>
      <c r="B11" s="825" t="s">
        <v>578</v>
      </c>
      <c r="C11" s="825"/>
      <c r="D11" s="825"/>
      <c r="E11" s="825"/>
      <c r="F11" s="825"/>
      <c r="G11" s="2"/>
      <c r="H11" s="826">
        <f ca="1">TODAY()</f>
        <v>44562</v>
      </c>
      <c r="I11" s="826"/>
      <c r="J11" s="826"/>
      <c r="K11" s="826"/>
      <c r="L11" s="826"/>
      <c r="M11" s="826"/>
      <c r="N11" s="826"/>
      <c r="O11" s="826"/>
      <c r="P11" s="826"/>
      <c r="Q11" s="826"/>
      <c r="R11" s="828"/>
      <c r="S11" s="828"/>
      <c r="T11" s="828"/>
      <c r="U11" s="828"/>
      <c r="V11" s="828"/>
      <c r="W11" s="828"/>
      <c r="X11" s="828"/>
      <c r="Y11" s="828"/>
      <c r="Z11" s="828"/>
      <c r="AA11" s="828"/>
      <c r="AB11" s="828"/>
      <c r="AC11" s="828"/>
      <c r="AD11" s="828"/>
      <c r="AE11" s="828"/>
      <c r="AF11" s="828"/>
      <c r="AG11" s="828"/>
      <c r="AH11" s="828"/>
      <c r="AI11" s="828"/>
      <c r="AJ11" s="58"/>
    </row>
    <row r="12" spans="1:44" ht="33.75" customHeight="1">
      <c r="A12" s="57"/>
      <c r="B12" s="820" t="s">
        <v>579</v>
      </c>
      <c r="C12" s="820"/>
      <c r="D12" s="820"/>
      <c r="E12" s="820"/>
      <c r="F12" s="820"/>
      <c r="G12" s="61"/>
      <c r="H12" s="827">
        <f>계약서!K26</f>
        <v>0</v>
      </c>
      <c r="I12" s="827"/>
      <c r="J12" s="827"/>
      <c r="K12" s="827"/>
      <c r="L12" s="827"/>
      <c r="M12" s="827"/>
      <c r="N12" s="827"/>
      <c r="O12" s="827"/>
      <c r="P12" s="827"/>
      <c r="Q12" s="827"/>
      <c r="R12" s="827"/>
      <c r="S12" s="827"/>
      <c r="T12" s="827"/>
      <c r="U12" s="827"/>
      <c r="V12" s="827"/>
      <c r="W12" s="827"/>
      <c r="X12" s="827"/>
      <c r="Y12" s="827"/>
      <c r="Z12" s="827"/>
      <c r="AA12" s="827"/>
      <c r="AB12" s="827"/>
      <c r="AC12" s="827"/>
      <c r="AD12" s="827"/>
      <c r="AE12" s="827"/>
      <c r="AF12" s="827"/>
      <c r="AG12" s="827"/>
      <c r="AH12" s="827"/>
      <c r="AI12" s="827"/>
      <c r="AJ12" s="58"/>
    </row>
    <row r="13" spans="1:44" ht="18" customHeight="1">
      <c r="A13" s="57"/>
      <c r="B13" s="820" t="s">
        <v>580</v>
      </c>
      <c r="C13" s="820"/>
      <c r="D13" s="820"/>
      <c r="E13" s="820"/>
      <c r="F13" s="820"/>
      <c r="G13" s="61"/>
      <c r="H13" s="827">
        <f>계약서!AE27</f>
        <v>0</v>
      </c>
      <c r="I13" s="827"/>
      <c r="J13" s="827"/>
      <c r="K13" s="827"/>
      <c r="L13" s="827"/>
      <c r="M13" s="827"/>
      <c r="N13" s="827"/>
      <c r="O13" s="827"/>
      <c r="P13" s="827"/>
      <c r="Q13" s="827"/>
      <c r="R13" s="827"/>
      <c r="S13" s="827"/>
      <c r="T13" s="827"/>
      <c r="U13" s="827"/>
      <c r="V13" s="827"/>
      <c r="W13" s="827"/>
      <c r="X13" s="827"/>
      <c r="Y13" s="827"/>
      <c r="Z13" s="827"/>
      <c r="AA13" s="827"/>
      <c r="AB13" s="827"/>
      <c r="AC13" s="827"/>
      <c r="AD13" s="827"/>
      <c r="AE13" s="827"/>
      <c r="AF13" s="827"/>
      <c r="AG13" s="828" t="s">
        <v>581</v>
      </c>
      <c r="AH13" s="828"/>
      <c r="AI13" s="828"/>
      <c r="AJ13" s="58"/>
    </row>
    <row r="14" spans="1:44" ht="18" customHeight="1" thickBot="1">
      <c r="A14" s="62"/>
      <c r="B14" s="822"/>
      <c r="C14" s="822"/>
      <c r="D14" s="822"/>
      <c r="E14" s="822"/>
      <c r="F14" s="822"/>
      <c r="G14" s="822"/>
      <c r="H14" s="822"/>
      <c r="I14" s="822"/>
      <c r="J14" s="822"/>
      <c r="K14" s="822"/>
      <c r="L14" s="822"/>
      <c r="M14" s="822"/>
      <c r="N14" s="822"/>
      <c r="O14" s="822"/>
      <c r="P14" s="822"/>
      <c r="Q14" s="822"/>
      <c r="R14" s="822"/>
      <c r="S14" s="822"/>
      <c r="T14" s="822"/>
      <c r="U14" s="822"/>
      <c r="V14" s="822"/>
      <c r="W14" s="822"/>
      <c r="X14" s="822"/>
      <c r="Y14" s="822"/>
      <c r="Z14" s="822"/>
      <c r="AA14" s="822"/>
      <c r="AB14" s="822"/>
      <c r="AC14" s="822"/>
      <c r="AD14" s="822"/>
      <c r="AE14" s="822"/>
      <c r="AF14" s="822"/>
      <c r="AG14" s="822"/>
      <c r="AH14" s="822"/>
      <c r="AI14" s="822"/>
      <c r="AJ14" s="63"/>
    </row>
    <row r="15" spans="1:44" ht="22.5" customHeight="1" thickTop="1">
      <c r="A15" s="834"/>
      <c r="B15" s="834"/>
      <c r="C15" s="834"/>
      <c r="D15" s="834"/>
      <c r="E15" s="834"/>
      <c r="F15" s="834"/>
      <c r="G15" s="834"/>
      <c r="H15" s="834"/>
      <c r="I15" s="834"/>
      <c r="J15" s="834"/>
      <c r="K15" s="834"/>
      <c r="L15" s="834"/>
      <c r="M15" s="834"/>
      <c r="N15" s="834"/>
      <c r="O15" s="834"/>
      <c r="P15" s="834"/>
      <c r="Q15" s="834"/>
      <c r="R15" s="834"/>
      <c r="S15" s="834"/>
      <c r="T15" s="834"/>
      <c r="U15" s="834"/>
      <c r="V15" s="834"/>
      <c r="W15" s="834"/>
      <c r="X15" s="834"/>
      <c r="Y15" s="834"/>
      <c r="Z15" s="834"/>
      <c r="AA15" s="834"/>
      <c r="AB15" s="834"/>
      <c r="AC15" s="834"/>
      <c r="AD15" s="834"/>
      <c r="AE15" s="834"/>
      <c r="AF15" s="834"/>
      <c r="AG15" s="834"/>
      <c r="AH15" s="834"/>
      <c r="AI15" s="834"/>
      <c r="AJ15" s="834"/>
    </row>
    <row r="16" spans="1:44" ht="22.5" customHeight="1" thickBot="1">
      <c r="A16" s="833"/>
      <c r="B16" s="833"/>
      <c r="C16" s="833"/>
      <c r="D16" s="833"/>
      <c r="E16" s="833"/>
      <c r="F16" s="833"/>
      <c r="G16" s="833"/>
      <c r="H16" s="833"/>
      <c r="I16" s="833"/>
      <c r="J16" s="833"/>
      <c r="K16" s="833"/>
      <c r="L16" s="833"/>
      <c r="M16" s="833"/>
      <c r="N16" s="833"/>
      <c r="O16" s="833"/>
      <c r="P16" s="833"/>
      <c r="Q16" s="833"/>
      <c r="R16" s="833"/>
      <c r="S16" s="833"/>
      <c r="T16" s="833"/>
      <c r="U16" s="833"/>
      <c r="V16" s="833"/>
      <c r="W16" s="833"/>
      <c r="X16" s="833"/>
      <c r="Y16" s="833"/>
      <c r="Z16" s="833"/>
      <c r="AA16" s="833"/>
      <c r="AB16" s="833"/>
      <c r="AC16" s="833"/>
      <c r="AD16" s="833"/>
      <c r="AE16" s="833"/>
      <c r="AF16" s="833"/>
      <c r="AG16" s="833"/>
      <c r="AH16" s="833"/>
      <c r="AI16" s="833"/>
      <c r="AJ16" s="833"/>
    </row>
    <row r="17" spans="1:36" ht="37.5" customHeight="1" thickTop="1">
      <c r="A17" s="55"/>
      <c r="B17" s="829" t="str">
        <f>B4</f>
        <v>영   수   증</v>
      </c>
      <c r="C17" s="829"/>
      <c r="D17" s="829"/>
      <c r="E17" s="829"/>
      <c r="F17" s="829"/>
      <c r="G17" s="829"/>
      <c r="H17" s="829"/>
      <c r="I17" s="829"/>
      <c r="J17" s="829"/>
      <c r="K17" s="829"/>
      <c r="L17" s="829"/>
      <c r="M17" s="829"/>
      <c r="N17" s="829"/>
      <c r="O17" s="829"/>
      <c r="P17" s="829"/>
      <c r="Q17" s="829"/>
      <c r="R17" s="829"/>
      <c r="S17" s="829"/>
      <c r="T17" s="829"/>
      <c r="U17" s="829"/>
      <c r="V17" s="829"/>
      <c r="W17" s="829"/>
      <c r="X17" s="829"/>
      <c r="Y17" s="829"/>
      <c r="Z17" s="829"/>
      <c r="AA17" s="829"/>
      <c r="AB17" s="829"/>
      <c r="AC17" s="829"/>
      <c r="AD17" s="829"/>
      <c r="AE17" s="829"/>
      <c r="AF17" s="829"/>
      <c r="AG17" s="829"/>
      <c r="AH17" s="829"/>
      <c r="AI17" s="829"/>
      <c r="AJ17" s="56"/>
    </row>
    <row r="18" spans="1:36" ht="25.5" customHeight="1">
      <c r="A18" s="57"/>
      <c r="B18" s="830">
        <f>B5</f>
        <v>0</v>
      </c>
      <c r="C18" s="830"/>
      <c r="D18" s="830"/>
      <c r="E18" s="830"/>
      <c r="F18" s="830"/>
      <c r="G18" s="830"/>
      <c r="H18" s="830"/>
      <c r="I18" s="830"/>
      <c r="J18" s="830"/>
      <c r="K18" s="830"/>
      <c r="L18" s="830"/>
      <c r="M18" s="830"/>
      <c r="N18" s="830"/>
      <c r="O18" s="830"/>
      <c r="P18" s="830"/>
      <c r="Q18" s="830"/>
      <c r="R18" s="830"/>
      <c r="S18" s="830"/>
      <c r="T18" s="830"/>
      <c r="U18" s="830"/>
      <c r="V18" s="830"/>
      <c r="W18" s="830"/>
      <c r="X18" s="830"/>
      <c r="Y18" s="830"/>
      <c r="Z18" s="830"/>
      <c r="AA18" s="830"/>
      <c r="AB18" s="830"/>
      <c r="AC18" s="830"/>
      <c r="AD18" s="830"/>
      <c r="AE18" s="830"/>
      <c r="AF18" s="830"/>
      <c r="AG18" s="817" t="s">
        <v>582</v>
      </c>
      <c r="AH18" s="817"/>
      <c r="AI18" s="817"/>
      <c r="AJ18" s="58"/>
    </row>
    <row r="19" spans="1:36" ht="30" customHeight="1">
      <c r="A19" s="57"/>
      <c r="B19" s="818" t="str">
        <f>B6</f>
        <v>一金영원정</v>
      </c>
      <c r="C19" s="818"/>
      <c r="D19" s="818"/>
      <c r="E19" s="818"/>
      <c r="F19" s="818"/>
      <c r="G19" s="818"/>
      <c r="H19" s="818"/>
      <c r="I19" s="818"/>
      <c r="J19" s="818"/>
      <c r="K19" s="818"/>
      <c r="L19" s="818"/>
      <c r="M19" s="818"/>
      <c r="N19" s="818"/>
      <c r="O19" s="818"/>
      <c r="P19" s="818"/>
      <c r="Q19" s="818"/>
      <c r="R19" s="818"/>
      <c r="S19" s="818"/>
      <c r="T19" s="818"/>
      <c r="U19" s="818"/>
      <c r="V19" s="818"/>
      <c r="W19" s="818"/>
      <c r="X19" s="818"/>
      <c r="Y19" s="818"/>
      <c r="Z19" s="818"/>
      <c r="AA19" s="818"/>
      <c r="AB19" s="818"/>
      <c r="AC19" s="818"/>
      <c r="AD19" s="818"/>
      <c r="AE19" s="818"/>
      <c r="AF19" s="818"/>
      <c r="AG19" s="818"/>
      <c r="AH19" s="818"/>
      <c r="AI19" s="818"/>
      <c r="AJ19" s="59"/>
    </row>
    <row r="20" spans="1:36" ht="30" customHeight="1">
      <c r="A20" s="60"/>
      <c r="B20" s="821">
        <f>B7</f>
        <v>0</v>
      </c>
      <c r="C20" s="821"/>
      <c r="D20" s="821"/>
      <c r="E20" s="821"/>
      <c r="F20" s="821"/>
      <c r="G20" s="821"/>
      <c r="H20" s="821"/>
      <c r="I20" s="821"/>
      <c r="J20" s="821"/>
      <c r="K20" s="821"/>
      <c r="L20" s="821"/>
      <c r="M20" s="821"/>
      <c r="N20" s="821"/>
      <c r="O20" s="821"/>
      <c r="P20" s="821"/>
      <c r="Q20" s="821"/>
      <c r="R20" s="821"/>
      <c r="S20" s="821"/>
      <c r="T20" s="821"/>
      <c r="U20" s="821"/>
      <c r="V20" s="821"/>
      <c r="W20" s="821"/>
      <c r="X20" s="821"/>
      <c r="Y20" s="821"/>
      <c r="Z20" s="821"/>
      <c r="AA20" s="821"/>
      <c r="AB20" s="821"/>
      <c r="AC20" s="821"/>
      <c r="AD20" s="821"/>
      <c r="AE20" s="821"/>
      <c r="AF20" s="821"/>
      <c r="AG20" s="821"/>
      <c r="AH20" s="821"/>
      <c r="AI20" s="821"/>
      <c r="AJ20" s="59"/>
    </row>
    <row r="21" spans="1:36" ht="18.75" customHeight="1">
      <c r="A21" s="57"/>
      <c r="B21" s="814" t="s">
        <v>583</v>
      </c>
      <c r="C21" s="814"/>
      <c r="D21" s="814"/>
      <c r="E21" s="814"/>
      <c r="F21" s="814"/>
      <c r="G21" s="814"/>
      <c r="H21" s="814"/>
      <c r="I21" s="814"/>
      <c r="J21" s="814"/>
      <c r="K21" s="814"/>
      <c r="L21" s="814"/>
      <c r="M21" s="814"/>
      <c r="N21" s="814"/>
      <c r="O21" s="814"/>
      <c r="P21" s="814"/>
      <c r="Q21" s="814"/>
      <c r="R21" s="814"/>
      <c r="S21" s="814"/>
      <c r="T21" s="814"/>
      <c r="U21" s="814"/>
      <c r="V21" s="814"/>
      <c r="W21" s="814"/>
      <c r="X21" s="814"/>
      <c r="Y21" s="814"/>
      <c r="Z21" s="814"/>
      <c r="AA21" s="814"/>
      <c r="AB21" s="814"/>
      <c r="AC21" s="814"/>
      <c r="AD21" s="814"/>
      <c r="AE21" s="814"/>
      <c r="AF21" s="814"/>
      <c r="AG21" s="814"/>
      <c r="AH21" s="814"/>
      <c r="AI21" s="814"/>
      <c r="AJ21" s="58"/>
    </row>
    <row r="22" spans="1:36" ht="37.5" customHeight="1">
      <c r="A22" s="57"/>
      <c r="B22" s="836" t="str">
        <f>B9</f>
        <v xml:space="preserve">  </v>
      </c>
      <c r="C22" s="836"/>
      <c r="D22" s="836"/>
      <c r="E22" s="836"/>
      <c r="F22" s="836"/>
      <c r="G22" s="836"/>
      <c r="H22" s="836"/>
      <c r="I22" s="836"/>
      <c r="J22" s="836"/>
      <c r="K22" s="836"/>
      <c r="L22" s="836"/>
      <c r="M22" s="836"/>
      <c r="N22" s="836"/>
      <c r="O22" s="836"/>
      <c r="P22" s="836"/>
      <c r="Q22" s="836"/>
      <c r="R22" s="836"/>
      <c r="S22" s="836"/>
      <c r="T22" s="836"/>
      <c r="U22" s="836"/>
      <c r="V22" s="836"/>
      <c r="W22" s="836"/>
      <c r="X22" s="836"/>
      <c r="Y22" s="836"/>
      <c r="Z22" s="836"/>
      <c r="AA22" s="836"/>
      <c r="AB22" s="836"/>
      <c r="AC22" s="836"/>
      <c r="AD22" s="836"/>
      <c r="AE22" s="836"/>
      <c r="AF22" s="836"/>
      <c r="AG22" s="836"/>
      <c r="AH22" s="836"/>
      <c r="AI22" s="836"/>
      <c r="AJ22" s="58"/>
    </row>
    <row r="23" spans="1:36" ht="52.5" customHeight="1">
      <c r="A23" s="57"/>
      <c r="B23" s="837" t="str">
        <f>B10</f>
        <v>위 부동산에 대한 임대차 계약금으로 정히 영수하고 본 영수증을 발행 합니다.</v>
      </c>
      <c r="C23" s="837"/>
      <c r="D23" s="837"/>
      <c r="E23" s="837"/>
      <c r="F23" s="837"/>
      <c r="G23" s="837"/>
      <c r="H23" s="837"/>
      <c r="I23" s="837"/>
      <c r="J23" s="837"/>
      <c r="K23" s="837"/>
      <c r="L23" s="837"/>
      <c r="M23" s="837"/>
      <c r="N23" s="837"/>
      <c r="O23" s="837"/>
      <c r="P23" s="837"/>
      <c r="Q23" s="837"/>
      <c r="R23" s="837"/>
      <c r="S23" s="837"/>
      <c r="T23" s="837"/>
      <c r="U23" s="837"/>
      <c r="V23" s="837"/>
      <c r="W23" s="837"/>
      <c r="X23" s="837"/>
      <c r="Y23" s="837"/>
      <c r="Z23" s="837"/>
      <c r="AA23" s="837"/>
      <c r="AB23" s="837"/>
      <c r="AC23" s="837"/>
      <c r="AD23" s="837"/>
      <c r="AE23" s="837"/>
      <c r="AF23" s="837"/>
      <c r="AG23" s="837"/>
      <c r="AH23" s="837"/>
      <c r="AI23" s="837"/>
      <c r="AJ23" s="58"/>
    </row>
    <row r="24" spans="1:36" ht="16.5" customHeight="1">
      <c r="A24" s="57"/>
      <c r="B24" s="825" t="str">
        <f>B11</f>
        <v>발행일</v>
      </c>
      <c r="C24" s="825"/>
      <c r="D24" s="825"/>
      <c r="E24" s="825"/>
      <c r="F24" s="825"/>
      <c r="G24" s="2"/>
      <c r="H24" s="838">
        <f ca="1">H11</f>
        <v>44562</v>
      </c>
      <c r="I24" s="839"/>
      <c r="J24" s="839"/>
      <c r="K24" s="839"/>
      <c r="L24" s="839"/>
      <c r="M24" s="839"/>
      <c r="N24" s="839"/>
      <c r="O24" s="839"/>
      <c r="P24" s="839"/>
      <c r="Q24" s="839"/>
      <c r="R24" s="828"/>
      <c r="S24" s="828"/>
      <c r="T24" s="828"/>
      <c r="U24" s="828"/>
      <c r="V24" s="828"/>
      <c r="W24" s="828"/>
      <c r="X24" s="828"/>
      <c r="Y24" s="828"/>
      <c r="Z24" s="828"/>
      <c r="AA24" s="828"/>
      <c r="AB24" s="828"/>
      <c r="AC24" s="828"/>
      <c r="AD24" s="828"/>
      <c r="AE24" s="828"/>
      <c r="AF24" s="828"/>
      <c r="AG24" s="828"/>
      <c r="AH24" s="828"/>
      <c r="AI24" s="828"/>
      <c r="AJ24" s="58"/>
    </row>
    <row r="25" spans="1:36" ht="33.75" customHeight="1">
      <c r="A25" s="57"/>
      <c r="B25" s="820" t="str">
        <f>B12</f>
        <v xml:space="preserve">발행인 주소 </v>
      </c>
      <c r="C25" s="820"/>
      <c r="D25" s="820"/>
      <c r="E25" s="820"/>
      <c r="F25" s="820"/>
      <c r="G25" s="61"/>
      <c r="H25" s="835">
        <f>H12</f>
        <v>0</v>
      </c>
      <c r="I25" s="835"/>
      <c r="J25" s="835"/>
      <c r="K25" s="835"/>
      <c r="L25" s="835"/>
      <c r="M25" s="835"/>
      <c r="N25" s="835"/>
      <c r="O25" s="835"/>
      <c r="P25" s="835"/>
      <c r="Q25" s="835"/>
      <c r="R25" s="835"/>
      <c r="S25" s="835"/>
      <c r="T25" s="835"/>
      <c r="U25" s="835"/>
      <c r="V25" s="835"/>
      <c r="W25" s="835"/>
      <c r="X25" s="835"/>
      <c r="Y25" s="835"/>
      <c r="Z25" s="835"/>
      <c r="AA25" s="835"/>
      <c r="AB25" s="835"/>
      <c r="AC25" s="835"/>
      <c r="AD25" s="835"/>
      <c r="AE25" s="835"/>
      <c r="AF25" s="835"/>
      <c r="AG25" s="835"/>
      <c r="AH25" s="835"/>
      <c r="AI25" s="835"/>
      <c r="AJ25" s="58"/>
    </row>
    <row r="26" spans="1:36" ht="18" customHeight="1">
      <c r="A26" s="57"/>
      <c r="B26" s="820" t="str">
        <f>B13</f>
        <v>발행인 성명</v>
      </c>
      <c r="C26" s="820"/>
      <c r="D26" s="820"/>
      <c r="E26" s="820"/>
      <c r="F26" s="820"/>
      <c r="G26" s="61"/>
      <c r="H26" s="835">
        <f>H13</f>
        <v>0</v>
      </c>
      <c r="I26" s="835"/>
      <c r="J26" s="835"/>
      <c r="K26" s="835"/>
      <c r="L26" s="835"/>
      <c r="M26" s="835"/>
      <c r="N26" s="835"/>
      <c r="O26" s="835"/>
      <c r="P26" s="835"/>
      <c r="Q26" s="835"/>
      <c r="R26" s="835"/>
      <c r="S26" s="835"/>
      <c r="T26" s="835"/>
      <c r="U26" s="835"/>
      <c r="V26" s="835"/>
      <c r="W26" s="835"/>
      <c r="X26" s="835"/>
      <c r="Y26" s="835"/>
      <c r="Z26" s="835"/>
      <c r="AA26" s="835"/>
      <c r="AB26" s="835"/>
      <c r="AC26" s="835"/>
      <c r="AD26" s="835"/>
      <c r="AE26" s="835"/>
      <c r="AF26" s="835"/>
      <c r="AG26" s="828" t="s">
        <v>581</v>
      </c>
      <c r="AH26" s="828"/>
      <c r="AI26" s="828"/>
      <c r="AJ26" s="58"/>
    </row>
    <row r="27" spans="1:36" ht="18" customHeight="1" thickBot="1">
      <c r="A27" s="832"/>
      <c r="B27" s="831"/>
      <c r="C27" s="831"/>
      <c r="D27" s="831"/>
      <c r="E27" s="831"/>
      <c r="F27" s="831"/>
      <c r="G27" s="831"/>
      <c r="H27" s="831"/>
      <c r="I27" s="831"/>
      <c r="J27" s="831"/>
      <c r="K27" s="831"/>
      <c r="L27" s="831"/>
      <c r="M27" s="831"/>
      <c r="N27" s="831"/>
      <c r="O27" s="831"/>
      <c r="P27" s="831"/>
      <c r="Q27" s="831"/>
      <c r="R27" s="831"/>
      <c r="S27" s="831"/>
      <c r="T27" s="831"/>
      <c r="U27" s="831"/>
      <c r="V27" s="831"/>
      <c r="W27" s="831"/>
      <c r="X27" s="831"/>
      <c r="Y27" s="831"/>
      <c r="Z27" s="831"/>
      <c r="AA27" s="831"/>
      <c r="AB27" s="831"/>
      <c r="AC27" s="831"/>
      <c r="AD27" s="831"/>
      <c r="AE27" s="831"/>
      <c r="AF27" s="831"/>
      <c r="AG27" s="831"/>
      <c r="AH27" s="831"/>
      <c r="AI27" s="831"/>
      <c r="AJ27" s="63"/>
    </row>
    <row r="28" spans="1:36" ht="17.25" thickTop="1"/>
  </sheetData>
  <sheetProtection sheet="1" objects="1" scenarios="1"/>
  <mergeCells count="37">
    <mergeCell ref="A3:AJ3"/>
    <mergeCell ref="A27:AI27"/>
    <mergeCell ref="R24:AI24"/>
    <mergeCell ref="AG26:AI26"/>
    <mergeCell ref="AG13:AI13"/>
    <mergeCell ref="A16:AJ16"/>
    <mergeCell ref="A15:AJ15"/>
    <mergeCell ref="B26:F26"/>
    <mergeCell ref="H26:AF26"/>
    <mergeCell ref="B22:AI22"/>
    <mergeCell ref="B23:AI23"/>
    <mergeCell ref="B24:F24"/>
    <mergeCell ref="H24:Q24"/>
    <mergeCell ref="B25:F25"/>
    <mergeCell ref="H25:AI25"/>
    <mergeCell ref="B21:AI21"/>
    <mergeCell ref="B13:F13"/>
    <mergeCell ref="B20:AI20"/>
    <mergeCell ref="B14:AI14"/>
    <mergeCell ref="B9:AI9"/>
    <mergeCell ref="B10:AI10"/>
    <mergeCell ref="B11:F11"/>
    <mergeCell ref="H11:Q11"/>
    <mergeCell ref="B12:F12"/>
    <mergeCell ref="H12:AI12"/>
    <mergeCell ref="R11:AI11"/>
    <mergeCell ref="H13:AF13"/>
    <mergeCell ref="B17:AI17"/>
    <mergeCell ref="B18:AF18"/>
    <mergeCell ref="AG18:AI18"/>
    <mergeCell ref="B19:AI19"/>
    <mergeCell ref="B8:AI8"/>
    <mergeCell ref="B4:AI4"/>
    <mergeCell ref="B5:AF5"/>
    <mergeCell ref="AG5:AI5"/>
    <mergeCell ref="B6:AI6"/>
    <mergeCell ref="B7:AI7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1"/>
  <sheetViews>
    <sheetView showGridLines="0" showRuler="0" view="pageLayout" zoomScaleNormal="100" workbookViewId="0"/>
  </sheetViews>
  <sheetFormatPr defaultColWidth="2.25" defaultRowHeight="16.5"/>
  <sheetData>
    <row r="1" spans="1:44" ht="16.5" customHeight="1"/>
    <row r="2" spans="1:44" ht="22.5" customHeight="1"/>
    <row r="3" spans="1:44" ht="22.5" customHeight="1" thickBot="1">
      <c r="A3" s="831"/>
      <c r="B3" s="831"/>
      <c r="C3" s="831"/>
      <c r="D3" s="831"/>
      <c r="E3" s="831"/>
      <c r="F3" s="831"/>
      <c r="G3" s="831"/>
      <c r="H3" s="831"/>
      <c r="I3" s="831"/>
      <c r="J3" s="831"/>
      <c r="K3" s="831"/>
      <c r="L3" s="831"/>
      <c r="M3" s="831"/>
      <c r="N3" s="831"/>
      <c r="O3" s="831"/>
      <c r="P3" s="831"/>
      <c r="Q3" s="831"/>
      <c r="R3" s="831"/>
      <c r="S3" s="831"/>
      <c r="T3" s="831"/>
      <c r="U3" s="831"/>
      <c r="V3" s="831"/>
      <c r="W3" s="831"/>
      <c r="X3" s="831"/>
      <c r="Y3" s="831"/>
      <c r="Z3" s="831"/>
      <c r="AA3" s="831"/>
      <c r="AB3" s="831"/>
      <c r="AC3" s="831"/>
      <c r="AD3" s="831"/>
      <c r="AE3" s="831"/>
      <c r="AF3" s="831"/>
      <c r="AG3" s="831"/>
      <c r="AH3" s="831"/>
      <c r="AI3" s="831"/>
      <c r="AJ3" s="831"/>
    </row>
    <row r="4" spans="1:44" ht="37.5" customHeight="1" thickTop="1">
      <c r="A4" s="55"/>
      <c r="B4" s="815" t="s">
        <v>575</v>
      </c>
      <c r="C4" s="815"/>
      <c r="D4" s="815"/>
      <c r="E4" s="815"/>
      <c r="F4" s="815"/>
      <c r="G4" s="815"/>
      <c r="H4" s="815"/>
      <c r="I4" s="815"/>
      <c r="J4" s="815"/>
      <c r="K4" s="815"/>
      <c r="L4" s="815"/>
      <c r="M4" s="815"/>
      <c r="N4" s="815"/>
      <c r="O4" s="815"/>
      <c r="P4" s="815"/>
      <c r="Q4" s="815"/>
      <c r="R4" s="815"/>
      <c r="S4" s="815"/>
      <c r="T4" s="815"/>
      <c r="U4" s="815"/>
      <c r="V4" s="815"/>
      <c r="W4" s="815"/>
      <c r="X4" s="815"/>
      <c r="Y4" s="815"/>
      <c r="Z4" s="815"/>
      <c r="AA4" s="815"/>
      <c r="AB4" s="815"/>
      <c r="AC4" s="815"/>
      <c r="AD4" s="815"/>
      <c r="AE4" s="815"/>
      <c r="AF4" s="815"/>
      <c r="AG4" s="815"/>
      <c r="AH4" s="815"/>
      <c r="AI4" s="815"/>
      <c r="AJ4" s="56"/>
    </row>
    <row r="5" spans="1:44" ht="25.5" customHeight="1">
      <c r="A5" s="57"/>
      <c r="B5" s="816">
        <f>계약서!AE31</f>
        <v>0</v>
      </c>
      <c r="C5" s="816"/>
      <c r="D5" s="816"/>
      <c r="E5" s="816"/>
      <c r="F5" s="816"/>
      <c r="G5" s="816"/>
      <c r="H5" s="816"/>
      <c r="I5" s="816"/>
      <c r="J5" s="816"/>
      <c r="K5" s="816"/>
      <c r="L5" s="816"/>
      <c r="M5" s="816"/>
      <c r="N5" s="816"/>
      <c r="O5" s="816"/>
      <c r="P5" s="816"/>
      <c r="Q5" s="816"/>
      <c r="R5" s="816"/>
      <c r="S5" s="816"/>
      <c r="T5" s="816"/>
      <c r="U5" s="816"/>
      <c r="V5" s="816"/>
      <c r="W5" s="816"/>
      <c r="X5" s="816"/>
      <c r="Y5" s="816"/>
      <c r="Z5" s="816"/>
      <c r="AA5" s="816"/>
      <c r="AB5" s="816"/>
      <c r="AC5" s="816"/>
      <c r="AD5" s="816"/>
      <c r="AE5" s="816"/>
      <c r="AF5" s="816"/>
      <c r="AG5" s="817" t="s">
        <v>576</v>
      </c>
      <c r="AH5" s="817"/>
      <c r="AI5" s="817"/>
      <c r="AJ5" s="58"/>
    </row>
    <row r="6" spans="1:44" ht="30" customHeight="1">
      <c r="A6" s="57"/>
      <c r="B6" s="818" t="str">
        <f>"一金"&amp;NUMBERSTRING(B7,1)&amp;"원정"</f>
        <v>一金영원정</v>
      </c>
      <c r="C6" s="818"/>
      <c r="D6" s="818"/>
      <c r="E6" s="818"/>
      <c r="F6" s="818"/>
      <c r="G6" s="818"/>
      <c r="H6" s="818"/>
      <c r="I6" s="818"/>
      <c r="J6" s="818"/>
      <c r="K6" s="818"/>
      <c r="L6" s="818"/>
      <c r="M6" s="818"/>
      <c r="N6" s="818"/>
      <c r="O6" s="818"/>
      <c r="P6" s="818"/>
      <c r="Q6" s="818"/>
      <c r="R6" s="818"/>
      <c r="S6" s="818"/>
      <c r="T6" s="818"/>
      <c r="U6" s="818"/>
      <c r="V6" s="818"/>
      <c r="W6" s="818"/>
      <c r="X6" s="818"/>
      <c r="Y6" s="818"/>
      <c r="Z6" s="818"/>
      <c r="AA6" s="818"/>
      <c r="AB6" s="818"/>
      <c r="AC6" s="818"/>
      <c r="AD6" s="818"/>
      <c r="AE6" s="818"/>
      <c r="AF6" s="818"/>
      <c r="AG6" s="818"/>
      <c r="AH6" s="818"/>
      <c r="AI6" s="818"/>
      <c r="AJ6" s="59"/>
    </row>
    <row r="7" spans="1:44" ht="30" customHeight="1">
      <c r="A7" s="60"/>
      <c r="B7" s="819">
        <f>계약서!T11</f>
        <v>0</v>
      </c>
      <c r="C7" s="819"/>
      <c r="D7" s="819"/>
      <c r="E7" s="819"/>
      <c r="F7" s="819"/>
      <c r="G7" s="819"/>
      <c r="H7" s="819"/>
      <c r="I7" s="819"/>
      <c r="J7" s="819"/>
      <c r="K7" s="819"/>
      <c r="L7" s="819"/>
      <c r="M7" s="819"/>
      <c r="N7" s="819"/>
      <c r="O7" s="819"/>
      <c r="P7" s="819"/>
      <c r="Q7" s="819"/>
      <c r="R7" s="819"/>
      <c r="S7" s="819"/>
      <c r="T7" s="819"/>
      <c r="U7" s="819"/>
      <c r="V7" s="819"/>
      <c r="W7" s="819"/>
      <c r="X7" s="819"/>
      <c r="Y7" s="819"/>
      <c r="Z7" s="819"/>
      <c r="AA7" s="819"/>
      <c r="AB7" s="819"/>
      <c r="AC7" s="819"/>
      <c r="AD7" s="819"/>
      <c r="AE7" s="819"/>
      <c r="AF7" s="819"/>
      <c r="AG7" s="819"/>
      <c r="AH7" s="819"/>
      <c r="AI7" s="819"/>
      <c r="AJ7" s="59"/>
    </row>
    <row r="8" spans="1:44" ht="18.75" customHeight="1">
      <c r="A8" s="57"/>
      <c r="B8" s="814" t="s">
        <v>577</v>
      </c>
      <c r="C8" s="814"/>
      <c r="D8" s="814"/>
      <c r="E8" s="814"/>
      <c r="F8" s="814"/>
      <c r="G8" s="814"/>
      <c r="H8" s="814"/>
      <c r="I8" s="814"/>
      <c r="J8" s="814"/>
      <c r="K8" s="814"/>
      <c r="L8" s="814"/>
      <c r="M8" s="814"/>
      <c r="N8" s="814"/>
      <c r="O8" s="814"/>
      <c r="P8" s="814"/>
      <c r="Q8" s="814"/>
      <c r="R8" s="814"/>
      <c r="S8" s="814"/>
      <c r="T8" s="814"/>
      <c r="U8" s="814"/>
      <c r="V8" s="814"/>
      <c r="W8" s="814"/>
      <c r="X8" s="814"/>
      <c r="Y8" s="814"/>
      <c r="Z8" s="814"/>
      <c r="AA8" s="814"/>
      <c r="AB8" s="814"/>
      <c r="AC8" s="814"/>
      <c r="AD8" s="814"/>
      <c r="AE8" s="814"/>
      <c r="AF8" s="814"/>
      <c r="AG8" s="814"/>
      <c r="AH8" s="814"/>
      <c r="AI8" s="814"/>
      <c r="AJ8" s="58"/>
      <c r="AR8" s="13"/>
    </row>
    <row r="9" spans="1:44" ht="37.5" customHeight="1">
      <c r="A9" s="57"/>
      <c r="B9" s="823" t="str">
        <f>계약서!E3&amp;" "&amp;계약서!AH3&amp;IF(계약서!AH3="","","동")&amp;" "&amp;계약서!AL3&amp;IF(계약서!AL3="","","호")</f>
        <v xml:space="preserve">  </v>
      </c>
      <c r="C9" s="823"/>
      <c r="D9" s="823"/>
      <c r="E9" s="823"/>
      <c r="F9" s="823"/>
      <c r="G9" s="823"/>
      <c r="H9" s="823"/>
      <c r="I9" s="823"/>
      <c r="J9" s="823"/>
      <c r="K9" s="823"/>
      <c r="L9" s="823"/>
      <c r="M9" s="823"/>
      <c r="N9" s="823"/>
      <c r="O9" s="823"/>
      <c r="P9" s="823"/>
      <c r="Q9" s="823"/>
      <c r="R9" s="823"/>
      <c r="S9" s="823"/>
      <c r="T9" s="823"/>
      <c r="U9" s="823"/>
      <c r="V9" s="823"/>
      <c r="W9" s="823"/>
      <c r="X9" s="823"/>
      <c r="Y9" s="823"/>
      <c r="Z9" s="823"/>
      <c r="AA9" s="823"/>
      <c r="AB9" s="823"/>
      <c r="AC9" s="823"/>
      <c r="AD9" s="823"/>
      <c r="AE9" s="823"/>
      <c r="AF9" s="823"/>
      <c r="AG9" s="823"/>
      <c r="AH9" s="823"/>
      <c r="AI9" s="823"/>
      <c r="AJ9" s="58"/>
    </row>
    <row r="10" spans="1:44" ht="52.5" customHeight="1">
      <c r="A10" s="57"/>
      <c r="B10" s="824" t="s">
        <v>757</v>
      </c>
      <c r="C10" s="824"/>
      <c r="D10" s="824"/>
      <c r="E10" s="824"/>
      <c r="F10" s="824"/>
      <c r="G10" s="824"/>
      <c r="H10" s="824"/>
      <c r="I10" s="824"/>
      <c r="J10" s="824"/>
      <c r="K10" s="824"/>
      <c r="L10" s="824"/>
      <c r="M10" s="824"/>
      <c r="N10" s="824"/>
      <c r="O10" s="824"/>
      <c r="P10" s="824"/>
      <c r="Q10" s="824"/>
      <c r="R10" s="824"/>
      <c r="S10" s="824"/>
      <c r="T10" s="824"/>
      <c r="U10" s="824"/>
      <c r="V10" s="824"/>
      <c r="W10" s="824"/>
      <c r="X10" s="824"/>
      <c r="Y10" s="824"/>
      <c r="Z10" s="824"/>
      <c r="AA10" s="824"/>
      <c r="AB10" s="824"/>
      <c r="AC10" s="824"/>
      <c r="AD10" s="824"/>
      <c r="AE10" s="824"/>
      <c r="AF10" s="824"/>
      <c r="AG10" s="824"/>
      <c r="AH10" s="824"/>
      <c r="AI10" s="824"/>
      <c r="AJ10" s="58"/>
    </row>
    <row r="11" spans="1:44">
      <c r="A11" s="57"/>
      <c r="B11" s="825" t="s">
        <v>578</v>
      </c>
      <c r="C11" s="825"/>
      <c r="D11" s="825"/>
      <c r="E11" s="825"/>
      <c r="F11" s="825"/>
      <c r="G11" s="2"/>
      <c r="H11" s="826">
        <f ca="1">TODAY()</f>
        <v>44562</v>
      </c>
      <c r="I11" s="826"/>
      <c r="J11" s="826"/>
      <c r="K11" s="826"/>
      <c r="L11" s="826"/>
      <c r="M11" s="826"/>
      <c r="N11" s="826"/>
      <c r="O11" s="826"/>
      <c r="P11" s="826"/>
      <c r="Q11" s="826"/>
      <c r="R11" s="828"/>
      <c r="S11" s="828"/>
      <c r="T11" s="828"/>
      <c r="U11" s="828"/>
      <c r="V11" s="828"/>
      <c r="W11" s="828"/>
      <c r="X11" s="828"/>
      <c r="Y11" s="828"/>
      <c r="Z11" s="828"/>
      <c r="AA11" s="828"/>
      <c r="AB11" s="828"/>
      <c r="AC11" s="828"/>
      <c r="AD11" s="828"/>
      <c r="AE11" s="828"/>
      <c r="AF11" s="828"/>
      <c r="AG11" s="828"/>
      <c r="AH11" s="828"/>
      <c r="AI11" s="828"/>
      <c r="AJ11" s="58"/>
    </row>
    <row r="12" spans="1:44" ht="33.75" customHeight="1">
      <c r="A12" s="57"/>
      <c r="B12" s="820" t="s">
        <v>579</v>
      </c>
      <c r="C12" s="820"/>
      <c r="D12" s="820"/>
      <c r="E12" s="820"/>
      <c r="F12" s="820"/>
      <c r="G12" s="61"/>
      <c r="H12" s="827">
        <f>계약서!K26</f>
        <v>0</v>
      </c>
      <c r="I12" s="827"/>
      <c r="J12" s="827"/>
      <c r="K12" s="827"/>
      <c r="L12" s="827"/>
      <c r="M12" s="827"/>
      <c r="N12" s="827"/>
      <c r="O12" s="827"/>
      <c r="P12" s="827"/>
      <c r="Q12" s="827"/>
      <c r="R12" s="827"/>
      <c r="S12" s="827"/>
      <c r="T12" s="827"/>
      <c r="U12" s="827"/>
      <c r="V12" s="827"/>
      <c r="W12" s="827"/>
      <c r="X12" s="827"/>
      <c r="Y12" s="827"/>
      <c r="Z12" s="827"/>
      <c r="AA12" s="827"/>
      <c r="AB12" s="827"/>
      <c r="AC12" s="827"/>
      <c r="AD12" s="827"/>
      <c r="AE12" s="827"/>
      <c r="AF12" s="827"/>
      <c r="AG12" s="827"/>
      <c r="AH12" s="827"/>
      <c r="AI12" s="827"/>
      <c r="AJ12" s="58"/>
    </row>
    <row r="13" spans="1:44" ht="18" customHeight="1">
      <c r="A13" s="57"/>
      <c r="B13" s="820" t="s">
        <v>580</v>
      </c>
      <c r="C13" s="820"/>
      <c r="D13" s="820"/>
      <c r="E13" s="820"/>
      <c r="F13" s="820"/>
      <c r="G13" s="61"/>
      <c r="H13" s="827">
        <f>계약서!AE27</f>
        <v>0</v>
      </c>
      <c r="I13" s="827"/>
      <c r="J13" s="827"/>
      <c r="K13" s="827"/>
      <c r="L13" s="827"/>
      <c r="M13" s="827"/>
      <c r="N13" s="827"/>
      <c r="O13" s="827"/>
      <c r="P13" s="827"/>
      <c r="Q13" s="827"/>
      <c r="R13" s="827"/>
      <c r="S13" s="827"/>
      <c r="T13" s="827"/>
      <c r="U13" s="827"/>
      <c r="V13" s="827"/>
      <c r="W13" s="827"/>
      <c r="X13" s="827"/>
      <c r="Y13" s="827"/>
      <c r="Z13" s="827"/>
      <c r="AA13" s="827"/>
      <c r="AB13" s="827"/>
      <c r="AC13" s="827"/>
      <c r="AD13" s="827"/>
      <c r="AE13" s="827"/>
      <c r="AF13" s="827"/>
      <c r="AG13" s="828" t="s">
        <v>581</v>
      </c>
      <c r="AH13" s="828"/>
      <c r="AI13" s="828"/>
      <c r="AJ13" s="58"/>
    </row>
    <row r="14" spans="1:44" ht="18" customHeight="1" thickBot="1">
      <c r="A14" s="62"/>
      <c r="B14" s="822"/>
      <c r="C14" s="822"/>
      <c r="D14" s="822"/>
      <c r="E14" s="822"/>
      <c r="F14" s="822"/>
      <c r="G14" s="822"/>
      <c r="H14" s="822"/>
      <c r="I14" s="822"/>
      <c r="J14" s="822"/>
      <c r="K14" s="822"/>
      <c r="L14" s="822"/>
      <c r="M14" s="822"/>
      <c r="N14" s="822"/>
      <c r="O14" s="822"/>
      <c r="P14" s="822"/>
      <c r="Q14" s="822"/>
      <c r="R14" s="822"/>
      <c r="S14" s="822"/>
      <c r="T14" s="822"/>
      <c r="U14" s="822"/>
      <c r="V14" s="822"/>
      <c r="W14" s="822"/>
      <c r="X14" s="822"/>
      <c r="Y14" s="822"/>
      <c r="Z14" s="822"/>
      <c r="AA14" s="822"/>
      <c r="AB14" s="822"/>
      <c r="AC14" s="822"/>
      <c r="AD14" s="822"/>
      <c r="AE14" s="822"/>
      <c r="AF14" s="822"/>
      <c r="AG14" s="822"/>
      <c r="AH14" s="822"/>
      <c r="AI14" s="822"/>
      <c r="AJ14" s="63"/>
    </row>
    <row r="15" spans="1:44" ht="22.5" customHeight="1" thickTop="1">
      <c r="A15" s="834"/>
      <c r="B15" s="834"/>
      <c r="C15" s="834"/>
      <c r="D15" s="834"/>
      <c r="E15" s="834"/>
      <c r="F15" s="834"/>
      <c r="G15" s="834"/>
      <c r="H15" s="834"/>
      <c r="I15" s="834"/>
      <c r="J15" s="834"/>
      <c r="K15" s="834"/>
      <c r="L15" s="834"/>
      <c r="M15" s="834"/>
      <c r="N15" s="834"/>
      <c r="O15" s="834"/>
      <c r="P15" s="834"/>
      <c r="Q15" s="834"/>
      <c r="R15" s="834"/>
      <c r="S15" s="834"/>
      <c r="T15" s="834"/>
      <c r="U15" s="834"/>
      <c r="V15" s="834"/>
      <c r="W15" s="834"/>
      <c r="X15" s="834"/>
      <c r="Y15" s="834"/>
      <c r="Z15" s="834"/>
      <c r="AA15" s="834"/>
      <c r="AB15" s="834"/>
      <c r="AC15" s="834"/>
      <c r="AD15" s="834"/>
      <c r="AE15" s="834"/>
      <c r="AF15" s="834"/>
      <c r="AG15" s="834"/>
      <c r="AH15" s="834"/>
      <c r="AI15" s="834"/>
      <c r="AJ15" s="834"/>
    </row>
    <row r="16" spans="1:44" ht="22.5" customHeight="1" thickBot="1">
      <c r="A16" s="833"/>
      <c r="B16" s="833"/>
      <c r="C16" s="833"/>
      <c r="D16" s="833"/>
      <c r="E16" s="833"/>
      <c r="F16" s="833"/>
      <c r="G16" s="833"/>
      <c r="H16" s="833"/>
      <c r="I16" s="833"/>
      <c r="J16" s="833"/>
      <c r="K16" s="833"/>
      <c r="L16" s="833"/>
      <c r="M16" s="833"/>
      <c r="N16" s="833"/>
      <c r="O16" s="833"/>
      <c r="P16" s="833"/>
      <c r="Q16" s="833"/>
      <c r="R16" s="833"/>
      <c r="S16" s="833"/>
      <c r="T16" s="833"/>
      <c r="U16" s="833"/>
      <c r="V16" s="833"/>
      <c r="W16" s="833"/>
      <c r="X16" s="833"/>
      <c r="Y16" s="833"/>
      <c r="Z16" s="833"/>
      <c r="AA16" s="833"/>
      <c r="AB16" s="833"/>
      <c r="AC16" s="833"/>
      <c r="AD16" s="833"/>
      <c r="AE16" s="833"/>
      <c r="AF16" s="833"/>
      <c r="AG16" s="833"/>
      <c r="AH16" s="833"/>
      <c r="AI16" s="833"/>
      <c r="AJ16" s="833"/>
    </row>
    <row r="17" spans="1:36" ht="37.5" customHeight="1" thickTop="1">
      <c r="A17" s="55"/>
      <c r="B17" s="829" t="str">
        <f>B4</f>
        <v>영   수   증</v>
      </c>
      <c r="C17" s="829"/>
      <c r="D17" s="829"/>
      <c r="E17" s="829"/>
      <c r="F17" s="829"/>
      <c r="G17" s="829"/>
      <c r="H17" s="829"/>
      <c r="I17" s="829"/>
      <c r="J17" s="829"/>
      <c r="K17" s="829"/>
      <c r="L17" s="829"/>
      <c r="M17" s="829"/>
      <c r="N17" s="829"/>
      <c r="O17" s="829"/>
      <c r="P17" s="829"/>
      <c r="Q17" s="829"/>
      <c r="R17" s="829"/>
      <c r="S17" s="829"/>
      <c r="T17" s="829"/>
      <c r="U17" s="829"/>
      <c r="V17" s="829"/>
      <c r="W17" s="829"/>
      <c r="X17" s="829"/>
      <c r="Y17" s="829"/>
      <c r="Z17" s="829"/>
      <c r="AA17" s="829"/>
      <c r="AB17" s="829"/>
      <c r="AC17" s="829"/>
      <c r="AD17" s="829"/>
      <c r="AE17" s="829"/>
      <c r="AF17" s="829"/>
      <c r="AG17" s="829"/>
      <c r="AH17" s="829"/>
      <c r="AI17" s="829"/>
      <c r="AJ17" s="56"/>
    </row>
    <row r="18" spans="1:36" ht="25.5" customHeight="1">
      <c r="A18" s="57"/>
      <c r="B18" s="830">
        <f>B5</f>
        <v>0</v>
      </c>
      <c r="C18" s="830"/>
      <c r="D18" s="830"/>
      <c r="E18" s="830"/>
      <c r="F18" s="830"/>
      <c r="G18" s="830"/>
      <c r="H18" s="830"/>
      <c r="I18" s="830"/>
      <c r="J18" s="830"/>
      <c r="K18" s="830"/>
      <c r="L18" s="830"/>
      <c r="M18" s="830"/>
      <c r="N18" s="830"/>
      <c r="O18" s="830"/>
      <c r="P18" s="830"/>
      <c r="Q18" s="830"/>
      <c r="R18" s="830"/>
      <c r="S18" s="830"/>
      <c r="T18" s="830"/>
      <c r="U18" s="830"/>
      <c r="V18" s="830"/>
      <c r="W18" s="830"/>
      <c r="X18" s="830"/>
      <c r="Y18" s="830"/>
      <c r="Z18" s="830"/>
      <c r="AA18" s="830"/>
      <c r="AB18" s="830"/>
      <c r="AC18" s="830"/>
      <c r="AD18" s="830"/>
      <c r="AE18" s="830"/>
      <c r="AF18" s="830"/>
      <c r="AG18" s="817" t="s">
        <v>582</v>
      </c>
      <c r="AH18" s="817"/>
      <c r="AI18" s="817"/>
      <c r="AJ18" s="58"/>
    </row>
    <row r="19" spans="1:36" ht="30" customHeight="1">
      <c r="A19" s="57"/>
      <c r="B19" s="818" t="str">
        <f>B6</f>
        <v>一金영원정</v>
      </c>
      <c r="C19" s="818"/>
      <c r="D19" s="818"/>
      <c r="E19" s="818"/>
      <c r="F19" s="818"/>
      <c r="G19" s="818"/>
      <c r="H19" s="818"/>
      <c r="I19" s="818"/>
      <c r="J19" s="818"/>
      <c r="K19" s="818"/>
      <c r="L19" s="818"/>
      <c r="M19" s="818"/>
      <c r="N19" s="818"/>
      <c r="O19" s="818"/>
      <c r="P19" s="818"/>
      <c r="Q19" s="818"/>
      <c r="R19" s="818"/>
      <c r="S19" s="818"/>
      <c r="T19" s="818"/>
      <c r="U19" s="818"/>
      <c r="V19" s="818"/>
      <c r="W19" s="818"/>
      <c r="X19" s="818"/>
      <c r="Y19" s="818"/>
      <c r="Z19" s="818"/>
      <c r="AA19" s="818"/>
      <c r="AB19" s="818"/>
      <c r="AC19" s="818"/>
      <c r="AD19" s="818"/>
      <c r="AE19" s="818"/>
      <c r="AF19" s="818"/>
      <c r="AG19" s="818"/>
      <c r="AH19" s="818"/>
      <c r="AI19" s="818"/>
      <c r="AJ19" s="59"/>
    </row>
    <row r="20" spans="1:36" ht="30" customHeight="1">
      <c r="A20" s="60"/>
      <c r="B20" s="821">
        <f>B7</f>
        <v>0</v>
      </c>
      <c r="C20" s="821"/>
      <c r="D20" s="821"/>
      <c r="E20" s="821"/>
      <c r="F20" s="821"/>
      <c r="G20" s="821"/>
      <c r="H20" s="821"/>
      <c r="I20" s="821"/>
      <c r="J20" s="821"/>
      <c r="K20" s="821"/>
      <c r="L20" s="821"/>
      <c r="M20" s="821"/>
      <c r="N20" s="821"/>
      <c r="O20" s="821"/>
      <c r="P20" s="821"/>
      <c r="Q20" s="821"/>
      <c r="R20" s="821"/>
      <c r="S20" s="821"/>
      <c r="T20" s="821"/>
      <c r="U20" s="821"/>
      <c r="V20" s="821"/>
      <c r="W20" s="821"/>
      <c r="X20" s="821"/>
      <c r="Y20" s="821"/>
      <c r="Z20" s="821"/>
      <c r="AA20" s="821"/>
      <c r="AB20" s="821"/>
      <c r="AC20" s="821"/>
      <c r="AD20" s="821"/>
      <c r="AE20" s="821"/>
      <c r="AF20" s="821"/>
      <c r="AG20" s="821"/>
      <c r="AH20" s="821"/>
      <c r="AI20" s="821"/>
      <c r="AJ20" s="59"/>
    </row>
    <row r="21" spans="1:36" ht="18.75" customHeight="1">
      <c r="A21" s="57"/>
      <c r="B21" s="814" t="s">
        <v>583</v>
      </c>
      <c r="C21" s="814"/>
      <c r="D21" s="814"/>
      <c r="E21" s="814"/>
      <c r="F21" s="814"/>
      <c r="G21" s="814"/>
      <c r="H21" s="814"/>
      <c r="I21" s="814"/>
      <c r="J21" s="814"/>
      <c r="K21" s="814"/>
      <c r="L21" s="814"/>
      <c r="M21" s="814"/>
      <c r="N21" s="814"/>
      <c r="O21" s="814"/>
      <c r="P21" s="814"/>
      <c r="Q21" s="814"/>
      <c r="R21" s="814"/>
      <c r="S21" s="814"/>
      <c r="T21" s="814"/>
      <c r="U21" s="814"/>
      <c r="V21" s="814"/>
      <c r="W21" s="814"/>
      <c r="X21" s="814"/>
      <c r="Y21" s="814"/>
      <c r="Z21" s="814"/>
      <c r="AA21" s="814"/>
      <c r="AB21" s="814"/>
      <c r="AC21" s="814"/>
      <c r="AD21" s="814"/>
      <c r="AE21" s="814"/>
      <c r="AF21" s="814"/>
      <c r="AG21" s="814"/>
      <c r="AH21" s="814"/>
      <c r="AI21" s="814"/>
      <c r="AJ21" s="58"/>
    </row>
    <row r="22" spans="1:36" ht="37.5" customHeight="1">
      <c r="A22" s="57"/>
      <c r="B22" s="836" t="str">
        <f>B9</f>
        <v xml:space="preserve">  </v>
      </c>
      <c r="C22" s="836"/>
      <c r="D22" s="836"/>
      <c r="E22" s="836"/>
      <c r="F22" s="836"/>
      <c r="G22" s="836"/>
      <c r="H22" s="836"/>
      <c r="I22" s="836"/>
      <c r="J22" s="836"/>
      <c r="K22" s="836"/>
      <c r="L22" s="836"/>
      <c r="M22" s="836"/>
      <c r="N22" s="836"/>
      <c r="O22" s="836"/>
      <c r="P22" s="836"/>
      <c r="Q22" s="836"/>
      <c r="R22" s="836"/>
      <c r="S22" s="836"/>
      <c r="T22" s="836"/>
      <c r="U22" s="836"/>
      <c r="V22" s="836"/>
      <c r="W22" s="836"/>
      <c r="X22" s="836"/>
      <c r="Y22" s="836"/>
      <c r="Z22" s="836"/>
      <c r="AA22" s="836"/>
      <c r="AB22" s="836"/>
      <c r="AC22" s="836"/>
      <c r="AD22" s="836"/>
      <c r="AE22" s="836"/>
      <c r="AF22" s="836"/>
      <c r="AG22" s="836"/>
      <c r="AH22" s="836"/>
      <c r="AI22" s="836"/>
      <c r="AJ22" s="58"/>
    </row>
    <row r="23" spans="1:36" ht="52.5" customHeight="1">
      <c r="A23" s="57"/>
      <c r="B23" s="837" t="str">
        <f>B10</f>
        <v>위 부동산에 대한 임대차 중도금으로 정히 영수하고 본 영수증을 발행 합니다.</v>
      </c>
      <c r="C23" s="837"/>
      <c r="D23" s="837"/>
      <c r="E23" s="837"/>
      <c r="F23" s="837"/>
      <c r="G23" s="837"/>
      <c r="H23" s="837"/>
      <c r="I23" s="837"/>
      <c r="J23" s="837"/>
      <c r="K23" s="837"/>
      <c r="L23" s="837"/>
      <c r="M23" s="837"/>
      <c r="N23" s="837"/>
      <c r="O23" s="837"/>
      <c r="P23" s="837"/>
      <c r="Q23" s="837"/>
      <c r="R23" s="837"/>
      <c r="S23" s="837"/>
      <c r="T23" s="837"/>
      <c r="U23" s="837"/>
      <c r="V23" s="837"/>
      <c r="W23" s="837"/>
      <c r="X23" s="837"/>
      <c r="Y23" s="837"/>
      <c r="Z23" s="837"/>
      <c r="AA23" s="837"/>
      <c r="AB23" s="837"/>
      <c r="AC23" s="837"/>
      <c r="AD23" s="837"/>
      <c r="AE23" s="837"/>
      <c r="AF23" s="837"/>
      <c r="AG23" s="837"/>
      <c r="AH23" s="837"/>
      <c r="AI23" s="837"/>
      <c r="AJ23" s="58"/>
    </row>
    <row r="24" spans="1:36" ht="16.5" customHeight="1">
      <c r="A24" s="57"/>
      <c r="B24" s="825" t="str">
        <f>B11</f>
        <v>발행일</v>
      </c>
      <c r="C24" s="825"/>
      <c r="D24" s="825"/>
      <c r="E24" s="825"/>
      <c r="F24" s="825"/>
      <c r="G24" s="2"/>
      <c r="H24" s="838">
        <f ca="1">H11</f>
        <v>44562</v>
      </c>
      <c r="I24" s="839"/>
      <c r="J24" s="839"/>
      <c r="K24" s="839"/>
      <c r="L24" s="839"/>
      <c r="M24" s="839"/>
      <c r="N24" s="839"/>
      <c r="O24" s="839"/>
      <c r="P24" s="839"/>
      <c r="Q24" s="839"/>
      <c r="R24" s="828"/>
      <c r="S24" s="828"/>
      <c r="T24" s="828"/>
      <c r="U24" s="828"/>
      <c r="V24" s="828"/>
      <c r="W24" s="828"/>
      <c r="X24" s="828"/>
      <c r="Y24" s="828"/>
      <c r="Z24" s="828"/>
      <c r="AA24" s="828"/>
      <c r="AB24" s="828"/>
      <c r="AC24" s="828"/>
      <c r="AD24" s="828"/>
      <c r="AE24" s="828"/>
      <c r="AF24" s="828"/>
      <c r="AG24" s="828"/>
      <c r="AH24" s="828"/>
      <c r="AI24" s="828"/>
      <c r="AJ24" s="58"/>
    </row>
    <row r="25" spans="1:36" ht="33.75" customHeight="1">
      <c r="A25" s="57"/>
      <c r="B25" s="820" t="str">
        <f>B12</f>
        <v xml:space="preserve">발행인 주소 </v>
      </c>
      <c r="C25" s="820"/>
      <c r="D25" s="820"/>
      <c r="E25" s="820"/>
      <c r="F25" s="820"/>
      <c r="G25" s="61"/>
      <c r="H25" s="835">
        <f>H12</f>
        <v>0</v>
      </c>
      <c r="I25" s="835"/>
      <c r="J25" s="835"/>
      <c r="K25" s="835"/>
      <c r="L25" s="835"/>
      <c r="M25" s="835"/>
      <c r="N25" s="835"/>
      <c r="O25" s="835"/>
      <c r="P25" s="835"/>
      <c r="Q25" s="835"/>
      <c r="R25" s="835"/>
      <c r="S25" s="835"/>
      <c r="T25" s="835"/>
      <c r="U25" s="835"/>
      <c r="V25" s="835"/>
      <c r="W25" s="835"/>
      <c r="X25" s="835"/>
      <c r="Y25" s="835"/>
      <c r="Z25" s="835"/>
      <c r="AA25" s="835"/>
      <c r="AB25" s="835"/>
      <c r="AC25" s="835"/>
      <c r="AD25" s="835"/>
      <c r="AE25" s="835"/>
      <c r="AF25" s="835"/>
      <c r="AG25" s="835"/>
      <c r="AH25" s="835"/>
      <c r="AI25" s="835"/>
      <c r="AJ25" s="58"/>
    </row>
    <row r="26" spans="1:36" ht="18" customHeight="1">
      <c r="A26" s="57"/>
      <c r="B26" s="820" t="str">
        <f>B13</f>
        <v>발행인 성명</v>
      </c>
      <c r="C26" s="820"/>
      <c r="D26" s="820"/>
      <c r="E26" s="820"/>
      <c r="F26" s="820"/>
      <c r="G26" s="61"/>
      <c r="H26" s="835">
        <f>H13</f>
        <v>0</v>
      </c>
      <c r="I26" s="835"/>
      <c r="J26" s="835"/>
      <c r="K26" s="835"/>
      <c r="L26" s="835"/>
      <c r="M26" s="835"/>
      <c r="N26" s="835"/>
      <c r="O26" s="835"/>
      <c r="P26" s="835"/>
      <c r="Q26" s="835"/>
      <c r="R26" s="835"/>
      <c r="S26" s="835"/>
      <c r="T26" s="835"/>
      <c r="U26" s="835"/>
      <c r="V26" s="835"/>
      <c r="W26" s="835"/>
      <c r="X26" s="835"/>
      <c r="Y26" s="835"/>
      <c r="Z26" s="835"/>
      <c r="AA26" s="835"/>
      <c r="AB26" s="835"/>
      <c r="AC26" s="835"/>
      <c r="AD26" s="835"/>
      <c r="AE26" s="835"/>
      <c r="AF26" s="835"/>
      <c r="AG26" s="828" t="s">
        <v>581</v>
      </c>
      <c r="AH26" s="828"/>
      <c r="AI26" s="828"/>
      <c r="AJ26" s="58"/>
    </row>
    <row r="27" spans="1:36" ht="18" customHeight="1" thickBot="1">
      <c r="A27" s="832"/>
      <c r="B27" s="831"/>
      <c r="C27" s="831"/>
      <c r="D27" s="831"/>
      <c r="E27" s="831"/>
      <c r="F27" s="831"/>
      <c r="G27" s="831"/>
      <c r="H27" s="831"/>
      <c r="I27" s="831"/>
      <c r="J27" s="831"/>
      <c r="K27" s="831"/>
      <c r="L27" s="831"/>
      <c r="M27" s="831"/>
      <c r="N27" s="831"/>
      <c r="O27" s="831"/>
      <c r="P27" s="831"/>
      <c r="Q27" s="831"/>
      <c r="R27" s="831"/>
      <c r="S27" s="831"/>
      <c r="T27" s="831"/>
      <c r="U27" s="831"/>
      <c r="V27" s="831"/>
      <c r="W27" s="831"/>
      <c r="X27" s="831"/>
      <c r="Y27" s="831"/>
      <c r="Z27" s="831"/>
      <c r="AA27" s="831"/>
      <c r="AB27" s="831"/>
      <c r="AC27" s="831"/>
      <c r="AD27" s="831"/>
      <c r="AE27" s="831"/>
      <c r="AF27" s="831"/>
      <c r="AG27" s="831"/>
      <c r="AH27" s="831"/>
      <c r="AI27" s="831"/>
      <c r="AJ27" s="63"/>
    </row>
    <row r="28" spans="1:36" ht="17.25" thickTop="1"/>
    <row r="30" spans="1:36" ht="18" customHeight="1"/>
    <row r="31" spans="1:36" ht="18" customHeight="1"/>
  </sheetData>
  <sheetProtection sheet="1" objects="1" scenarios="1"/>
  <mergeCells count="37"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B8:AI8"/>
    <mergeCell ref="B4:AI4"/>
    <mergeCell ref="B5:AF5"/>
    <mergeCell ref="AG5:AI5"/>
    <mergeCell ref="B6:AI6"/>
    <mergeCell ref="B7:AI7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1"/>
  <sheetViews>
    <sheetView showGridLines="0" showRuler="0" view="pageLayout" zoomScaleNormal="100" workbookViewId="0"/>
  </sheetViews>
  <sheetFormatPr defaultColWidth="2.25" defaultRowHeight="16.5"/>
  <sheetData>
    <row r="2" spans="1:44" ht="22.5" customHeight="1"/>
    <row r="3" spans="1:44" ht="22.5" customHeight="1" thickBot="1">
      <c r="A3" s="831"/>
      <c r="B3" s="831"/>
      <c r="C3" s="831"/>
      <c r="D3" s="831"/>
      <c r="E3" s="831"/>
      <c r="F3" s="831"/>
      <c r="G3" s="831"/>
      <c r="H3" s="831"/>
      <c r="I3" s="831"/>
      <c r="J3" s="831"/>
      <c r="K3" s="831"/>
      <c r="L3" s="831"/>
      <c r="M3" s="831"/>
      <c r="N3" s="831"/>
      <c r="O3" s="831"/>
      <c r="P3" s="831"/>
      <c r="Q3" s="831"/>
      <c r="R3" s="831"/>
      <c r="S3" s="831"/>
      <c r="T3" s="831"/>
      <c r="U3" s="831"/>
      <c r="V3" s="831"/>
      <c r="W3" s="831"/>
      <c r="X3" s="831"/>
      <c r="Y3" s="831"/>
      <c r="Z3" s="831"/>
      <c r="AA3" s="831"/>
      <c r="AB3" s="831"/>
      <c r="AC3" s="831"/>
      <c r="AD3" s="831"/>
      <c r="AE3" s="831"/>
      <c r="AF3" s="831"/>
      <c r="AG3" s="831"/>
      <c r="AH3" s="831"/>
      <c r="AI3" s="831"/>
      <c r="AJ3" s="831"/>
    </row>
    <row r="4" spans="1:44" ht="37.5" customHeight="1" thickTop="1">
      <c r="A4" s="55"/>
      <c r="B4" s="815" t="s">
        <v>575</v>
      </c>
      <c r="C4" s="815"/>
      <c r="D4" s="815"/>
      <c r="E4" s="815"/>
      <c r="F4" s="815"/>
      <c r="G4" s="815"/>
      <c r="H4" s="815"/>
      <c r="I4" s="815"/>
      <c r="J4" s="815"/>
      <c r="K4" s="815"/>
      <c r="L4" s="815"/>
      <c r="M4" s="815"/>
      <c r="N4" s="815"/>
      <c r="O4" s="815"/>
      <c r="P4" s="815"/>
      <c r="Q4" s="815"/>
      <c r="R4" s="815"/>
      <c r="S4" s="815"/>
      <c r="T4" s="815"/>
      <c r="U4" s="815"/>
      <c r="V4" s="815"/>
      <c r="W4" s="815"/>
      <c r="X4" s="815"/>
      <c r="Y4" s="815"/>
      <c r="Z4" s="815"/>
      <c r="AA4" s="815"/>
      <c r="AB4" s="815"/>
      <c r="AC4" s="815"/>
      <c r="AD4" s="815"/>
      <c r="AE4" s="815"/>
      <c r="AF4" s="815"/>
      <c r="AG4" s="815"/>
      <c r="AH4" s="815"/>
      <c r="AI4" s="815"/>
      <c r="AJ4" s="56"/>
    </row>
    <row r="5" spans="1:44" ht="25.5" customHeight="1">
      <c r="A5" s="57"/>
      <c r="B5" s="816">
        <f>계약서!AE31</f>
        <v>0</v>
      </c>
      <c r="C5" s="816"/>
      <c r="D5" s="816"/>
      <c r="E5" s="816"/>
      <c r="F5" s="816"/>
      <c r="G5" s="816"/>
      <c r="H5" s="816"/>
      <c r="I5" s="816"/>
      <c r="J5" s="816"/>
      <c r="K5" s="816"/>
      <c r="L5" s="816"/>
      <c r="M5" s="816"/>
      <c r="N5" s="816"/>
      <c r="O5" s="816"/>
      <c r="P5" s="816"/>
      <c r="Q5" s="816"/>
      <c r="R5" s="816"/>
      <c r="S5" s="816"/>
      <c r="T5" s="816"/>
      <c r="U5" s="816"/>
      <c r="V5" s="816"/>
      <c r="W5" s="816"/>
      <c r="X5" s="816"/>
      <c r="Y5" s="816"/>
      <c r="Z5" s="816"/>
      <c r="AA5" s="816"/>
      <c r="AB5" s="816"/>
      <c r="AC5" s="816"/>
      <c r="AD5" s="816"/>
      <c r="AE5" s="816"/>
      <c r="AF5" s="816"/>
      <c r="AG5" s="817" t="s">
        <v>576</v>
      </c>
      <c r="AH5" s="817"/>
      <c r="AI5" s="817"/>
      <c r="AJ5" s="58"/>
    </row>
    <row r="6" spans="1:44" ht="30" customHeight="1">
      <c r="A6" s="57"/>
      <c r="B6" s="818" t="str">
        <f>"一金"&amp;NUMBERSTRING(B7,1)&amp;"원정"</f>
        <v>一金영원정</v>
      </c>
      <c r="C6" s="818"/>
      <c r="D6" s="818"/>
      <c r="E6" s="818"/>
      <c r="F6" s="818"/>
      <c r="G6" s="818"/>
      <c r="H6" s="818"/>
      <c r="I6" s="818"/>
      <c r="J6" s="818"/>
      <c r="K6" s="818"/>
      <c r="L6" s="818"/>
      <c r="M6" s="818"/>
      <c r="N6" s="818"/>
      <c r="O6" s="818"/>
      <c r="P6" s="818"/>
      <c r="Q6" s="818"/>
      <c r="R6" s="818"/>
      <c r="S6" s="818"/>
      <c r="T6" s="818"/>
      <c r="U6" s="818"/>
      <c r="V6" s="818"/>
      <c r="W6" s="818"/>
      <c r="X6" s="818"/>
      <c r="Y6" s="818"/>
      <c r="Z6" s="818"/>
      <c r="AA6" s="818"/>
      <c r="AB6" s="818"/>
      <c r="AC6" s="818"/>
      <c r="AD6" s="818"/>
      <c r="AE6" s="818"/>
      <c r="AF6" s="818"/>
      <c r="AG6" s="818"/>
      <c r="AH6" s="818"/>
      <c r="AI6" s="818"/>
      <c r="AJ6" s="59"/>
    </row>
    <row r="7" spans="1:44" ht="30" customHeight="1">
      <c r="A7" s="60"/>
      <c r="B7" s="819">
        <f>계약서!T12</f>
        <v>0</v>
      </c>
      <c r="C7" s="819"/>
      <c r="D7" s="819"/>
      <c r="E7" s="819"/>
      <c r="F7" s="819"/>
      <c r="G7" s="819"/>
      <c r="H7" s="819"/>
      <c r="I7" s="819"/>
      <c r="J7" s="819"/>
      <c r="K7" s="819"/>
      <c r="L7" s="819"/>
      <c r="M7" s="819"/>
      <c r="N7" s="819"/>
      <c r="O7" s="819"/>
      <c r="P7" s="819"/>
      <c r="Q7" s="819"/>
      <c r="R7" s="819"/>
      <c r="S7" s="819"/>
      <c r="T7" s="819"/>
      <c r="U7" s="819"/>
      <c r="V7" s="819"/>
      <c r="W7" s="819"/>
      <c r="X7" s="819"/>
      <c r="Y7" s="819"/>
      <c r="Z7" s="819"/>
      <c r="AA7" s="819"/>
      <c r="AB7" s="819"/>
      <c r="AC7" s="819"/>
      <c r="AD7" s="819"/>
      <c r="AE7" s="819"/>
      <c r="AF7" s="819"/>
      <c r="AG7" s="819"/>
      <c r="AH7" s="819"/>
      <c r="AI7" s="819"/>
      <c r="AJ7" s="59"/>
    </row>
    <row r="8" spans="1:44" ht="18.75" customHeight="1">
      <c r="A8" s="57"/>
      <c r="B8" s="814" t="s">
        <v>577</v>
      </c>
      <c r="C8" s="814"/>
      <c r="D8" s="814"/>
      <c r="E8" s="814"/>
      <c r="F8" s="814"/>
      <c r="G8" s="814"/>
      <c r="H8" s="814"/>
      <c r="I8" s="814"/>
      <c r="J8" s="814"/>
      <c r="K8" s="814"/>
      <c r="L8" s="814"/>
      <c r="M8" s="814"/>
      <c r="N8" s="814"/>
      <c r="O8" s="814"/>
      <c r="P8" s="814"/>
      <c r="Q8" s="814"/>
      <c r="R8" s="814"/>
      <c r="S8" s="814"/>
      <c r="T8" s="814"/>
      <c r="U8" s="814"/>
      <c r="V8" s="814"/>
      <c r="W8" s="814"/>
      <c r="X8" s="814"/>
      <c r="Y8" s="814"/>
      <c r="Z8" s="814"/>
      <c r="AA8" s="814"/>
      <c r="AB8" s="814"/>
      <c r="AC8" s="814"/>
      <c r="AD8" s="814"/>
      <c r="AE8" s="814"/>
      <c r="AF8" s="814"/>
      <c r="AG8" s="814"/>
      <c r="AH8" s="814"/>
      <c r="AI8" s="814"/>
      <c r="AJ8" s="58"/>
      <c r="AR8" s="13"/>
    </row>
    <row r="9" spans="1:44" ht="37.5" customHeight="1">
      <c r="A9" s="57"/>
      <c r="B9" s="823" t="str">
        <f>계약서!E3&amp;" "&amp;계약서!AH3&amp;IF(계약서!AH3="","","동")&amp;" "&amp;계약서!AL3&amp;IF(계약서!AL3="","","호")</f>
        <v xml:space="preserve">  </v>
      </c>
      <c r="C9" s="823"/>
      <c r="D9" s="823"/>
      <c r="E9" s="823"/>
      <c r="F9" s="823"/>
      <c r="G9" s="823"/>
      <c r="H9" s="823"/>
      <c r="I9" s="823"/>
      <c r="J9" s="823"/>
      <c r="K9" s="823"/>
      <c r="L9" s="823"/>
      <c r="M9" s="823"/>
      <c r="N9" s="823"/>
      <c r="O9" s="823"/>
      <c r="P9" s="823"/>
      <c r="Q9" s="823"/>
      <c r="R9" s="823"/>
      <c r="S9" s="823"/>
      <c r="T9" s="823"/>
      <c r="U9" s="823"/>
      <c r="V9" s="823"/>
      <c r="W9" s="823"/>
      <c r="X9" s="823"/>
      <c r="Y9" s="823"/>
      <c r="Z9" s="823"/>
      <c r="AA9" s="823"/>
      <c r="AB9" s="823"/>
      <c r="AC9" s="823"/>
      <c r="AD9" s="823"/>
      <c r="AE9" s="823"/>
      <c r="AF9" s="823"/>
      <c r="AG9" s="823"/>
      <c r="AH9" s="823"/>
      <c r="AI9" s="823"/>
      <c r="AJ9" s="58"/>
    </row>
    <row r="10" spans="1:44" ht="52.5" customHeight="1">
      <c r="A10" s="57"/>
      <c r="B10" s="824" t="s">
        <v>758</v>
      </c>
      <c r="C10" s="824"/>
      <c r="D10" s="824"/>
      <c r="E10" s="824"/>
      <c r="F10" s="824"/>
      <c r="G10" s="824"/>
      <c r="H10" s="824"/>
      <c r="I10" s="824"/>
      <c r="J10" s="824"/>
      <c r="K10" s="824"/>
      <c r="L10" s="824"/>
      <c r="M10" s="824"/>
      <c r="N10" s="824"/>
      <c r="O10" s="824"/>
      <c r="P10" s="824"/>
      <c r="Q10" s="824"/>
      <c r="R10" s="824"/>
      <c r="S10" s="824"/>
      <c r="T10" s="824"/>
      <c r="U10" s="824"/>
      <c r="V10" s="824"/>
      <c r="W10" s="824"/>
      <c r="X10" s="824"/>
      <c r="Y10" s="824"/>
      <c r="Z10" s="824"/>
      <c r="AA10" s="824"/>
      <c r="AB10" s="824"/>
      <c r="AC10" s="824"/>
      <c r="AD10" s="824"/>
      <c r="AE10" s="824"/>
      <c r="AF10" s="824"/>
      <c r="AG10" s="824"/>
      <c r="AH10" s="824"/>
      <c r="AI10" s="824"/>
      <c r="AJ10" s="58"/>
    </row>
    <row r="11" spans="1:44">
      <c r="A11" s="57"/>
      <c r="B11" s="825" t="s">
        <v>578</v>
      </c>
      <c r="C11" s="825"/>
      <c r="D11" s="825"/>
      <c r="E11" s="825"/>
      <c r="F11" s="825"/>
      <c r="G11" s="2"/>
      <c r="H11" s="826">
        <f ca="1">TODAY()</f>
        <v>44562</v>
      </c>
      <c r="I11" s="826"/>
      <c r="J11" s="826"/>
      <c r="K11" s="826"/>
      <c r="L11" s="826"/>
      <c r="M11" s="826"/>
      <c r="N11" s="826"/>
      <c r="O11" s="826"/>
      <c r="P11" s="826"/>
      <c r="Q11" s="826"/>
      <c r="R11" s="828"/>
      <c r="S11" s="828"/>
      <c r="T11" s="828"/>
      <c r="U11" s="828"/>
      <c r="V11" s="828"/>
      <c r="W11" s="828"/>
      <c r="X11" s="828"/>
      <c r="Y11" s="828"/>
      <c r="Z11" s="828"/>
      <c r="AA11" s="828"/>
      <c r="AB11" s="828"/>
      <c r="AC11" s="828"/>
      <c r="AD11" s="828"/>
      <c r="AE11" s="828"/>
      <c r="AF11" s="828"/>
      <c r="AG11" s="828"/>
      <c r="AH11" s="828"/>
      <c r="AI11" s="828"/>
      <c r="AJ11" s="58"/>
    </row>
    <row r="12" spans="1:44" ht="33.75" customHeight="1">
      <c r="A12" s="57"/>
      <c r="B12" s="820" t="s">
        <v>579</v>
      </c>
      <c r="C12" s="820"/>
      <c r="D12" s="820"/>
      <c r="E12" s="820"/>
      <c r="F12" s="820"/>
      <c r="G12" s="61"/>
      <c r="H12" s="827">
        <f>계약서!K26</f>
        <v>0</v>
      </c>
      <c r="I12" s="827"/>
      <c r="J12" s="827"/>
      <c r="K12" s="827"/>
      <c r="L12" s="827"/>
      <c r="M12" s="827"/>
      <c r="N12" s="827"/>
      <c r="O12" s="827"/>
      <c r="P12" s="827"/>
      <c r="Q12" s="827"/>
      <c r="R12" s="827"/>
      <c r="S12" s="827"/>
      <c r="T12" s="827"/>
      <c r="U12" s="827"/>
      <c r="V12" s="827"/>
      <c r="W12" s="827"/>
      <c r="X12" s="827"/>
      <c r="Y12" s="827"/>
      <c r="Z12" s="827"/>
      <c r="AA12" s="827"/>
      <c r="AB12" s="827"/>
      <c r="AC12" s="827"/>
      <c r="AD12" s="827"/>
      <c r="AE12" s="827"/>
      <c r="AF12" s="827"/>
      <c r="AG12" s="827"/>
      <c r="AH12" s="827"/>
      <c r="AI12" s="827"/>
      <c r="AJ12" s="58"/>
    </row>
    <row r="13" spans="1:44" ht="18" customHeight="1">
      <c r="A13" s="57"/>
      <c r="B13" s="820" t="s">
        <v>580</v>
      </c>
      <c r="C13" s="820"/>
      <c r="D13" s="820"/>
      <c r="E13" s="820"/>
      <c r="F13" s="820"/>
      <c r="G13" s="61"/>
      <c r="H13" s="827">
        <f>계약서!AE27</f>
        <v>0</v>
      </c>
      <c r="I13" s="827"/>
      <c r="J13" s="827"/>
      <c r="K13" s="827"/>
      <c r="L13" s="827"/>
      <c r="M13" s="827"/>
      <c r="N13" s="827"/>
      <c r="O13" s="827"/>
      <c r="P13" s="827"/>
      <c r="Q13" s="827"/>
      <c r="R13" s="827"/>
      <c r="S13" s="827"/>
      <c r="T13" s="827"/>
      <c r="U13" s="827"/>
      <c r="V13" s="827"/>
      <c r="W13" s="827"/>
      <c r="X13" s="827"/>
      <c r="Y13" s="827"/>
      <c r="Z13" s="827"/>
      <c r="AA13" s="827"/>
      <c r="AB13" s="827"/>
      <c r="AC13" s="827"/>
      <c r="AD13" s="827"/>
      <c r="AE13" s="827"/>
      <c r="AF13" s="827"/>
      <c r="AG13" s="828" t="s">
        <v>581</v>
      </c>
      <c r="AH13" s="828"/>
      <c r="AI13" s="828"/>
      <c r="AJ13" s="58"/>
    </row>
    <row r="14" spans="1:44" ht="18" customHeight="1" thickBot="1">
      <c r="A14" s="62"/>
      <c r="B14" s="822"/>
      <c r="C14" s="822"/>
      <c r="D14" s="822"/>
      <c r="E14" s="822"/>
      <c r="F14" s="822"/>
      <c r="G14" s="822"/>
      <c r="H14" s="822"/>
      <c r="I14" s="822"/>
      <c r="J14" s="822"/>
      <c r="K14" s="822"/>
      <c r="L14" s="822"/>
      <c r="M14" s="822"/>
      <c r="N14" s="822"/>
      <c r="O14" s="822"/>
      <c r="P14" s="822"/>
      <c r="Q14" s="822"/>
      <c r="R14" s="822"/>
      <c r="S14" s="822"/>
      <c r="T14" s="822"/>
      <c r="U14" s="822"/>
      <c r="V14" s="822"/>
      <c r="W14" s="822"/>
      <c r="X14" s="822"/>
      <c r="Y14" s="822"/>
      <c r="Z14" s="822"/>
      <c r="AA14" s="822"/>
      <c r="AB14" s="822"/>
      <c r="AC14" s="822"/>
      <c r="AD14" s="822"/>
      <c r="AE14" s="822"/>
      <c r="AF14" s="822"/>
      <c r="AG14" s="822"/>
      <c r="AH14" s="822"/>
      <c r="AI14" s="822"/>
      <c r="AJ14" s="63"/>
    </row>
    <row r="15" spans="1:44" ht="22.5" customHeight="1" thickTop="1">
      <c r="A15" s="834"/>
      <c r="B15" s="834"/>
      <c r="C15" s="834"/>
      <c r="D15" s="834"/>
      <c r="E15" s="834"/>
      <c r="F15" s="834"/>
      <c r="G15" s="834"/>
      <c r="H15" s="834"/>
      <c r="I15" s="834"/>
      <c r="J15" s="834"/>
      <c r="K15" s="834"/>
      <c r="L15" s="834"/>
      <c r="M15" s="834"/>
      <c r="N15" s="834"/>
      <c r="O15" s="834"/>
      <c r="P15" s="834"/>
      <c r="Q15" s="834"/>
      <c r="R15" s="834"/>
      <c r="S15" s="834"/>
      <c r="T15" s="834"/>
      <c r="U15" s="834"/>
      <c r="V15" s="834"/>
      <c r="W15" s="834"/>
      <c r="X15" s="834"/>
      <c r="Y15" s="834"/>
      <c r="Z15" s="834"/>
      <c r="AA15" s="834"/>
      <c r="AB15" s="834"/>
      <c r="AC15" s="834"/>
      <c r="AD15" s="834"/>
      <c r="AE15" s="834"/>
      <c r="AF15" s="834"/>
      <c r="AG15" s="834"/>
      <c r="AH15" s="834"/>
      <c r="AI15" s="834"/>
      <c r="AJ15" s="834"/>
    </row>
    <row r="16" spans="1:44" ht="22.5" customHeight="1" thickBot="1">
      <c r="A16" s="833"/>
      <c r="B16" s="833"/>
      <c r="C16" s="833"/>
      <c r="D16" s="833"/>
      <c r="E16" s="833"/>
      <c r="F16" s="833"/>
      <c r="G16" s="833"/>
      <c r="H16" s="833"/>
      <c r="I16" s="833"/>
      <c r="J16" s="833"/>
      <c r="K16" s="833"/>
      <c r="L16" s="833"/>
      <c r="M16" s="833"/>
      <c r="N16" s="833"/>
      <c r="O16" s="833"/>
      <c r="P16" s="833"/>
      <c r="Q16" s="833"/>
      <c r="R16" s="833"/>
      <c r="S16" s="833"/>
      <c r="T16" s="833"/>
      <c r="U16" s="833"/>
      <c r="V16" s="833"/>
      <c r="W16" s="833"/>
      <c r="X16" s="833"/>
      <c r="Y16" s="833"/>
      <c r="Z16" s="833"/>
      <c r="AA16" s="833"/>
      <c r="AB16" s="833"/>
      <c r="AC16" s="833"/>
      <c r="AD16" s="833"/>
      <c r="AE16" s="833"/>
      <c r="AF16" s="833"/>
      <c r="AG16" s="833"/>
      <c r="AH16" s="833"/>
      <c r="AI16" s="833"/>
      <c r="AJ16" s="833"/>
    </row>
    <row r="17" spans="1:36" ht="37.5" customHeight="1" thickTop="1">
      <c r="A17" s="55"/>
      <c r="B17" s="829" t="str">
        <f>B4</f>
        <v>영   수   증</v>
      </c>
      <c r="C17" s="829"/>
      <c r="D17" s="829"/>
      <c r="E17" s="829"/>
      <c r="F17" s="829"/>
      <c r="G17" s="829"/>
      <c r="H17" s="829"/>
      <c r="I17" s="829"/>
      <c r="J17" s="829"/>
      <c r="K17" s="829"/>
      <c r="L17" s="829"/>
      <c r="M17" s="829"/>
      <c r="N17" s="829"/>
      <c r="O17" s="829"/>
      <c r="P17" s="829"/>
      <c r="Q17" s="829"/>
      <c r="R17" s="829"/>
      <c r="S17" s="829"/>
      <c r="T17" s="829"/>
      <c r="U17" s="829"/>
      <c r="V17" s="829"/>
      <c r="W17" s="829"/>
      <c r="X17" s="829"/>
      <c r="Y17" s="829"/>
      <c r="Z17" s="829"/>
      <c r="AA17" s="829"/>
      <c r="AB17" s="829"/>
      <c r="AC17" s="829"/>
      <c r="AD17" s="829"/>
      <c r="AE17" s="829"/>
      <c r="AF17" s="829"/>
      <c r="AG17" s="829"/>
      <c r="AH17" s="829"/>
      <c r="AI17" s="829"/>
      <c r="AJ17" s="56"/>
    </row>
    <row r="18" spans="1:36" ht="25.5" customHeight="1">
      <c r="A18" s="57"/>
      <c r="B18" s="830">
        <f>B5</f>
        <v>0</v>
      </c>
      <c r="C18" s="830"/>
      <c r="D18" s="830"/>
      <c r="E18" s="830"/>
      <c r="F18" s="830"/>
      <c r="G18" s="830"/>
      <c r="H18" s="830"/>
      <c r="I18" s="830"/>
      <c r="J18" s="830"/>
      <c r="K18" s="830"/>
      <c r="L18" s="830"/>
      <c r="M18" s="830"/>
      <c r="N18" s="830"/>
      <c r="O18" s="830"/>
      <c r="P18" s="830"/>
      <c r="Q18" s="830"/>
      <c r="R18" s="830"/>
      <c r="S18" s="830"/>
      <c r="T18" s="830"/>
      <c r="U18" s="830"/>
      <c r="V18" s="830"/>
      <c r="W18" s="830"/>
      <c r="X18" s="830"/>
      <c r="Y18" s="830"/>
      <c r="Z18" s="830"/>
      <c r="AA18" s="830"/>
      <c r="AB18" s="830"/>
      <c r="AC18" s="830"/>
      <c r="AD18" s="830"/>
      <c r="AE18" s="830"/>
      <c r="AF18" s="830"/>
      <c r="AG18" s="817" t="s">
        <v>582</v>
      </c>
      <c r="AH18" s="817"/>
      <c r="AI18" s="817"/>
      <c r="AJ18" s="58"/>
    </row>
    <row r="19" spans="1:36" ht="30" customHeight="1">
      <c r="A19" s="57"/>
      <c r="B19" s="818" t="str">
        <f>B6</f>
        <v>一金영원정</v>
      </c>
      <c r="C19" s="818"/>
      <c r="D19" s="818"/>
      <c r="E19" s="818"/>
      <c r="F19" s="818"/>
      <c r="G19" s="818"/>
      <c r="H19" s="818"/>
      <c r="I19" s="818"/>
      <c r="J19" s="818"/>
      <c r="K19" s="818"/>
      <c r="L19" s="818"/>
      <c r="M19" s="818"/>
      <c r="N19" s="818"/>
      <c r="O19" s="818"/>
      <c r="P19" s="818"/>
      <c r="Q19" s="818"/>
      <c r="R19" s="818"/>
      <c r="S19" s="818"/>
      <c r="T19" s="818"/>
      <c r="U19" s="818"/>
      <c r="V19" s="818"/>
      <c r="W19" s="818"/>
      <c r="X19" s="818"/>
      <c r="Y19" s="818"/>
      <c r="Z19" s="818"/>
      <c r="AA19" s="818"/>
      <c r="AB19" s="818"/>
      <c r="AC19" s="818"/>
      <c r="AD19" s="818"/>
      <c r="AE19" s="818"/>
      <c r="AF19" s="818"/>
      <c r="AG19" s="818"/>
      <c r="AH19" s="818"/>
      <c r="AI19" s="818"/>
      <c r="AJ19" s="59"/>
    </row>
    <row r="20" spans="1:36" ht="30" customHeight="1">
      <c r="A20" s="60"/>
      <c r="B20" s="821">
        <f>B7</f>
        <v>0</v>
      </c>
      <c r="C20" s="821"/>
      <c r="D20" s="821"/>
      <c r="E20" s="821"/>
      <c r="F20" s="821"/>
      <c r="G20" s="821"/>
      <c r="H20" s="821"/>
      <c r="I20" s="821"/>
      <c r="J20" s="821"/>
      <c r="K20" s="821"/>
      <c r="L20" s="821"/>
      <c r="M20" s="821"/>
      <c r="N20" s="821"/>
      <c r="O20" s="821"/>
      <c r="P20" s="821"/>
      <c r="Q20" s="821"/>
      <c r="R20" s="821"/>
      <c r="S20" s="821"/>
      <c r="T20" s="821"/>
      <c r="U20" s="821"/>
      <c r="V20" s="821"/>
      <c r="W20" s="821"/>
      <c r="X20" s="821"/>
      <c r="Y20" s="821"/>
      <c r="Z20" s="821"/>
      <c r="AA20" s="821"/>
      <c r="AB20" s="821"/>
      <c r="AC20" s="821"/>
      <c r="AD20" s="821"/>
      <c r="AE20" s="821"/>
      <c r="AF20" s="821"/>
      <c r="AG20" s="821"/>
      <c r="AH20" s="821"/>
      <c r="AI20" s="821"/>
      <c r="AJ20" s="59"/>
    </row>
    <row r="21" spans="1:36" ht="18.75" customHeight="1">
      <c r="A21" s="57"/>
      <c r="B21" s="814" t="s">
        <v>583</v>
      </c>
      <c r="C21" s="814"/>
      <c r="D21" s="814"/>
      <c r="E21" s="814"/>
      <c r="F21" s="814"/>
      <c r="G21" s="814"/>
      <c r="H21" s="814"/>
      <c r="I21" s="814"/>
      <c r="J21" s="814"/>
      <c r="K21" s="814"/>
      <c r="L21" s="814"/>
      <c r="M21" s="814"/>
      <c r="N21" s="814"/>
      <c r="O21" s="814"/>
      <c r="P21" s="814"/>
      <c r="Q21" s="814"/>
      <c r="R21" s="814"/>
      <c r="S21" s="814"/>
      <c r="T21" s="814"/>
      <c r="U21" s="814"/>
      <c r="V21" s="814"/>
      <c r="W21" s="814"/>
      <c r="X21" s="814"/>
      <c r="Y21" s="814"/>
      <c r="Z21" s="814"/>
      <c r="AA21" s="814"/>
      <c r="AB21" s="814"/>
      <c r="AC21" s="814"/>
      <c r="AD21" s="814"/>
      <c r="AE21" s="814"/>
      <c r="AF21" s="814"/>
      <c r="AG21" s="814"/>
      <c r="AH21" s="814"/>
      <c r="AI21" s="814"/>
      <c r="AJ21" s="58"/>
    </row>
    <row r="22" spans="1:36" ht="37.5" customHeight="1">
      <c r="A22" s="57"/>
      <c r="B22" s="836" t="str">
        <f>B9</f>
        <v xml:space="preserve">  </v>
      </c>
      <c r="C22" s="836"/>
      <c r="D22" s="836"/>
      <c r="E22" s="836"/>
      <c r="F22" s="836"/>
      <c r="G22" s="836"/>
      <c r="H22" s="836"/>
      <c r="I22" s="836"/>
      <c r="J22" s="836"/>
      <c r="K22" s="836"/>
      <c r="L22" s="836"/>
      <c r="M22" s="836"/>
      <c r="N22" s="836"/>
      <c r="O22" s="836"/>
      <c r="P22" s="836"/>
      <c r="Q22" s="836"/>
      <c r="R22" s="836"/>
      <c r="S22" s="836"/>
      <c r="T22" s="836"/>
      <c r="U22" s="836"/>
      <c r="V22" s="836"/>
      <c r="W22" s="836"/>
      <c r="X22" s="836"/>
      <c r="Y22" s="836"/>
      <c r="Z22" s="836"/>
      <c r="AA22" s="836"/>
      <c r="AB22" s="836"/>
      <c r="AC22" s="836"/>
      <c r="AD22" s="836"/>
      <c r="AE22" s="836"/>
      <c r="AF22" s="836"/>
      <c r="AG22" s="836"/>
      <c r="AH22" s="836"/>
      <c r="AI22" s="836"/>
      <c r="AJ22" s="58"/>
    </row>
    <row r="23" spans="1:36" ht="52.5" customHeight="1">
      <c r="A23" s="57"/>
      <c r="B23" s="837" t="str">
        <f>B10</f>
        <v>위 부동산에 대한 임대차 잔금으로 정히 영수하고 본 영수증을 발행 합니다.</v>
      </c>
      <c r="C23" s="837"/>
      <c r="D23" s="837"/>
      <c r="E23" s="837"/>
      <c r="F23" s="837"/>
      <c r="G23" s="837"/>
      <c r="H23" s="837"/>
      <c r="I23" s="837"/>
      <c r="J23" s="837"/>
      <c r="K23" s="837"/>
      <c r="L23" s="837"/>
      <c r="M23" s="837"/>
      <c r="N23" s="837"/>
      <c r="O23" s="837"/>
      <c r="P23" s="837"/>
      <c r="Q23" s="837"/>
      <c r="R23" s="837"/>
      <c r="S23" s="837"/>
      <c r="T23" s="837"/>
      <c r="U23" s="837"/>
      <c r="V23" s="837"/>
      <c r="W23" s="837"/>
      <c r="X23" s="837"/>
      <c r="Y23" s="837"/>
      <c r="Z23" s="837"/>
      <c r="AA23" s="837"/>
      <c r="AB23" s="837"/>
      <c r="AC23" s="837"/>
      <c r="AD23" s="837"/>
      <c r="AE23" s="837"/>
      <c r="AF23" s="837"/>
      <c r="AG23" s="837"/>
      <c r="AH23" s="837"/>
      <c r="AI23" s="837"/>
      <c r="AJ23" s="58"/>
    </row>
    <row r="24" spans="1:36" ht="16.5" customHeight="1">
      <c r="A24" s="57"/>
      <c r="B24" s="825" t="str">
        <f>B11</f>
        <v>발행일</v>
      </c>
      <c r="C24" s="825"/>
      <c r="D24" s="825"/>
      <c r="E24" s="825"/>
      <c r="F24" s="825"/>
      <c r="G24" s="2"/>
      <c r="H24" s="838">
        <f ca="1">H11</f>
        <v>44562</v>
      </c>
      <c r="I24" s="839"/>
      <c r="J24" s="839"/>
      <c r="K24" s="839"/>
      <c r="L24" s="839"/>
      <c r="M24" s="839"/>
      <c r="N24" s="839"/>
      <c r="O24" s="839"/>
      <c r="P24" s="839"/>
      <c r="Q24" s="839"/>
      <c r="R24" s="828"/>
      <c r="S24" s="828"/>
      <c r="T24" s="828"/>
      <c r="U24" s="828"/>
      <c r="V24" s="828"/>
      <c r="W24" s="828"/>
      <c r="X24" s="828"/>
      <c r="Y24" s="828"/>
      <c r="Z24" s="828"/>
      <c r="AA24" s="828"/>
      <c r="AB24" s="828"/>
      <c r="AC24" s="828"/>
      <c r="AD24" s="828"/>
      <c r="AE24" s="828"/>
      <c r="AF24" s="828"/>
      <c r="AG24" s="828"/>
      <c r="AH24" s="828"/>
      <c r="AI24" s="828"/>
      <c r="AJ24" s="58"/>
    </row>
    <row r="25" spans="1:36" ht="33.75" customHeight="1">
      <c r="A25" s="57"/>
      <c r="B25" s="820" t="str">
        <f>B12</f>
        <v xml:space="preserve">발행인 주소 </v>
      </c>
      <c r="C25" s="820"/>
      <c r="D25" s="820"/>
      <c r="E25" s="820"/>
      <c r="F25" s="820"/>
      <c r="G25" s="61"/>
      <c r="H25" s="835">
        <f>H12</f>
        <v>0</v>
      </c>
      <c r="I25" s="835"/>
      <c r="J25" s="835"/>
      <c r="K25" s="835"/>
      <c r="L25" s="835"/>
      <c r="M25" s="835"/>
      <c r="N25" s="835"/>
      <c r="O25" s="835"/>
      <c r="P25" s="835"/>
      <c r="Q25" s="835"/>
      <c r="R25" s="835"/>
      <c r="S25" s="835"/>
      <c r="T25" s="835"/>
      <c r="U25" s="835"/>
      <c r="V25" s="835"/>
      <c r="W25" s="835"/>
      <c r="X25" s="835"/>
      <c r="Y25" s="835"/>
      <c r="Z25" s="835"/>
      <c r="AA25" s="835"/>
      <c r="AB25" s="835"/>
      <c r="AC25" s="835"/>
      <c r="AD25" s="835"/>
      <c r="AE25" s="835"/>
      <c r="AF25" s="835"/>
      <c r="AG25" s="835"/>
      <c r="AH25" s="835"/>
      <c r="AI25" s="835"/>
      <c r="AJ25" s="58"/>
    </row>
    <row r="26" spans="1:36" ht="18" customHeight="1">
      <c r="A26" s="57"/>
      <c r="B26" s="820" t="str">
        <f>B13</f>
        <v>발행인 성명</v>
      </c>
      <c r="C26" s="820"/>
      <c r="D26" s="820"/>
      <c r="E26" s="820"/>
      <c r="F26" s="820"/>
      <c r="G26" s="61"/>
      <c r="H26" s="835">
        <f>H13</f>
        <v>0</v>
      </c>
      <c r="I26" s="835"/>
      <c r="J26" s="835"/>
      <c r="K26" s="835"/>
      <c r="L26" s="835"/>
      <c r="M26" s="835"/>
      <c r="N26" s="835"/>
      <c r="O26" s="835"/>
      <c r="P26" s="835"/>
      <c r="Q26" s="835"/>
      <c r="R26" s="835"/>
      <c r="S26" s="835"/>
      <c r="T26" s="835"/>
      <c r="U26" s="835"/>
      <c r="V26" s="835"/>
      <c r="W26" s="835"/>
      <c r="X26" s="835"/>
      <c r="Y26" s="835"/>
      <c r="Z26" s="835"/>
      <c r="AA26" s="835"/>
      <c r="AB26" s="835"/>
      <c r="AC26" s="835"/>
      <c r="AD26" s="835"/>
      <c r="AE26" s="835"/>
      <c r="AF26" s="835"/>
      <c r="AG26" s="828" t="s">
        <v>581</v>
      </c>
      <c r="AH26" s="828"/>
      <c r="AI26" s="828"/>
      <c r="AJ26" s="58"/>
    </row>
    <row r="27" spans="1:36" ht="18" customHeight="1" thickBot="1">
      <c r="A27" s="832"/>
      <c r="B27" s="831"/>
      <c r="C27" s="831"/>
      <c r="D27" s="831"/>
      <c r="E27" s="831"/>
      <c r="F27" s="831"/>
      <c r="G27" s="831"/>
      <c r="H27" s="831"/>
      <c r="I27" s="831"/>
      <c r="J27" s="831"/>
      <c r="K27" s="831"/>
      <c r="L27" s="831"/>
      <c r="M27" s="831"/>
      <c r="N27" s="831"/>
      <c r="O27" s="831"/>
      <c r="P27" s="831"/>
      <c r="Q27" s="831"/>
      <c r="R27" s="831"/>
      <c r="S27" s="831"/>
      <c r="T27" s="831"/>
      <c r="U27" s="831"/>
      <c r="V27" s="831"/>
      <c r="W27" s="831"/>
      <c r="X27" s="831"/>
      <c r="Y27" s="831"/>
      <c r="Z27" s="831"/>
      <c r="AA27" s="831"/>
      <c r="AB27" s="831"/>
      <c r="AC27" s="831"/>
      <c r="AD27" s="831"/>
      <c r="AE27" s="831"/>
      <c r="AF27" s="831"/>
      <c r="AG27" s="831"/>
      <c r="AH27" s="831"/>
      <c r="AI27" s="831"/>
      <c r="AJ27" s="63"/>
    </row>
    <row r="28" spans="1:36" ht="17.25" thickTop="1"/>
    <row r="30" spans="1:36" ht="18" customHeight="1"/>
    <row r="31" spans="1:36" ht="18" customHeight="1"/>
  </sheetData>
  <sheetProtection sheet="1" objects="1" scenarios="1"/>
  <mergeCells count="37"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B8:AI8"/>
    <mergeCell ref="B4:AI4"/>
    <mergeCell ref="B5:AF5"/>
    <mergeCell ref="AG5:AI5"/>
    <mergeCell ref="B6:AI6"/>
    <mergeCell ref="B7:AI7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1"/>
  <sheetViews>
    <sheetView showGridLines="0" showRuler="0" view="pageLayout" zoomScaleNormal="100" workbookViewId="0"/>
  </sheetViews>
  <sheetFormatPr defaultColWidth="2.25" defaultRowHeight="16.5"/>
  <sheetData>
    <row r="2" spans="1:44" ht="22.5" customHeight="1"/>
    <row r="3" spans="1:44" ht="22.5" customHeight="1" thickBot="1">
      <c r="A3" s="831"/>
      <c r="B3" s="831"/>
      <c r="C3" s="831"/>
      <c r="D3" s="831"/>
      <c r="E3" s="831"/>
      <c r="F3" s="831"/>
      <c r="G3" s="831"/>
      <c r="H3" s="831"/>
      <c r="I3" s="831"/>
      <c r="J3" s="831"/>
      <c r="K3" s="831"/>
      <c r="L3" s="831"/>
      <c r="M3" s="831"/>
      <c r="N3" s="831"/>
      <c r="O3" s="831"/>
      <c r="P3" s="831"/>
      <c r="Q3" s="831"/>
      <c r="R3" s="831"/>
      <c r="S3" s="831"/>
      <c r="T3" s="831"/>
      <c r="U3" s="831"/>
      <c r="V3" s="831"/>
      <c r="W3" s="831"/>
      <c r="X3" s="831"/>
      <c r="Y3" s="831"/>
      <c r="Z3" s="831"/>
      <c r="AA3" s="831"/>
      <c r="AB3" s="831"/>
      <c r="AC3" s="831"/>
      <c r="AD3" s="831"/>
      <c r="AE3" s="831"/>
      <c r="AF3" s="831"/>
      <c r="AG3" s="831"/>
      <c r="AH3" s="831"/>
      <c r="AI3" s="831"/>
      <c r="AJ3" s="831"/>
    </row>
    <row r="4" spans="1:44" ht="37.5" customHeight="1" thickTop="1">
      <c r="A4" s="55"/>
      <c r="B4" s="815" t="s">
        <v>575</v>
      </c>
      <c r="C4" s="815"/>
      <c r="D4" s="815"/>
      <c r="E4" s="815"/>
      <c r="F4" s="815"/>
      <c r="G4" s="815"/>
      <c r="H4" s="815"/>
      <c r="I4" s="815"/>
      <c r="J4" s="815"/>
      <c r="K4" s="815"/>
      <c r="L4" s="815"/>
      <c r="M4" s="815"/>
      <c r="N4" s="815"/>
      <c r="O4" s="815"/>
      <c r="P4" s="815"/>
      <c r="Q4" s="815"/>
      <c r="R4" s="815"/>
      <c r="S4" s="815"/>
      <c r="T4" s="815"/>
      <c r="U4" s="815"/>
      <c r="V4" s="815"/>
      <c r="W4" s="815"/>
      <c r="X4" s="815"/>
      <c r="Y4" s="815"/>
      <c r="Z4" s="815"/>
      <c r="AA4" s="815"/>
      <c r="AB4" s="815"/>
      <c r="AC4" s="815"/>
      <c r="AD4" s="815"/>
      <c r="AE4" s="815"/>
      <c r="AF4" s="815"/>
      <c r="AG4" s="815"/>
      <c r="AH4" s="815"/>
      <c r="AI4" s="815"/>
      <c r="AJ4" s="56"/>
    </row>
    <row r="5" spans="1:44" ht="25.5" customHeight="1">
      <c r="A5" s="57"/>
      <c r="B5" s="816">
        <f>계약서!AE31</f>
        <v>0</v>
      </c>
      <c r="C5" s="816"/>
      <c r="D5" s="816"/>
      <c r="E5" s="816"/>
      <c r="F5" s="816"/>
      <c r="G5" s="816"/>
      <c r="H5" s="816"/>
      <c r="I5" s="816"/>
      <c r="J5" s="816"/>
      <c r="K5" s="816"/>
      <c r="L5" s="816"/>
      <c r="M5" s="816"/>
      <c r="N5" s="816"/>
      <c r="O5" s="816"/>
      <c r="P5" s="816"/>
      <c r="Q5" s="816"/>
      <c r="R5" s="816"/>
      <c r="S5" s="816"/>
      <c r="T5" s="816"/>
      <c r="U5" s="816"/>
      <c r="V5" s="816"/>
      <c r="W5" s="816"/>
      <c r="X5" s="816"/>
      <c r="Y5" s="816"/>
      <c r="Z5" s="816"/>
      <c r="AA5" s="816"/>
      <c r="AB5" s="816"/>
      <c r="AC5" s="816"/>
      <c r="AD5" s="816"/>
      <c r="AE5" s="816"/>
      <c r="AF5" s="816"/>
      <c r="AG5" s="817" t="s">
        <v>576</v>
      </c>
      <c r="AH5" s="817"/>
      <c r="AI5" s="817"/>
      <c r="AJ5" s="58"/>
    </row>
    <row r="6" spans="1:44" ht="30" customHeight="1">
      <c r="A6" s="57"/>
      <c r="B6" s="818" t="str">
        <f>"一金"&amp;NUMBERSTRING(B7,1)&amp;"원정"</f>
        <v>一金영원정</v>
      </c>
      <c r="C6" s="818"/>
      <c r="D6" s="818"/>
      <c r="E6" s="818"/>
      <c r="F6" s="818"/>
      <c r="G6" s="818"/>
      <c r="H6" s="818"/>
      <c r="I6" s="818"/>
      <c r="J6" s="818"/>
      <c r="K6" s="818"/>
      <c r="L6" s="818"/>
      <c r="M6" s="818"/>
      <c r="N6" s="818"/>
      <c r="O6" s="818"/>
      <c r="P6" s="818"/>
      <c r="Q6" s="818"/>
      <c r="R6" s="818"/>
      <c r="S6" s="818"/>
      <c r="T6" s="818"/>
      <c r="U6" s="818"/>
      <c r="V6" s="818"/>
      <c r="W6" s="818"/>
      <c r="X6" s="818"/>
      <c r="Y6" s="818"/>
      <c r="Z6" s="818"/>
      <c r="AA6" s="818"/>
      <c r="AB6" s="818"/>
      <c r="AC6" s="818"/>
      <c r="AD6" s="818"/>
      <c r="AE6" s="818"/>
      <c r="AF6" s="818"/>
      <c r="AG6" s="818"/>
      <c r="AH6" s="818"/>
      <c r="AI6" s="818"/>
      <c r="AJ6" s="59"/>
    </row>
    <row r="7" spans="1:44" ht="30" customHeight="1">
      <c r="A7" s="60"/>
      <c r="B7" s="819">
        <f>계약서!T9</f>
        <v>0</v>
      </c>
      <c r="C7" s="819"/>
      <c r="D7" s="819"/>
      <c r="E7" s="819"/>
      <c r="F7" s="819"/>
      <c r="G7" s="819"/>
      <c r="H7" s="819"/>
      <c r="I7" s="819"/>
      <c r="J7" s="819"/>
      <c r="K7" s="819"/>
      <c r="L7" s="819"/>
      <c r="M7" s="819"/>
      <c r="N7" s="819"/>
      <c r="O7" s="819"/>
      <c r="P7" s="819"/>
      <c r="Q7" s="819"/>
      <c r="R7" s="819"/>
      <c r="S7" s="819"/>
      <c r="T7" s="819"/>
      <c r="U7" s="819"/>
      <c r="V7" s="819"/>
      <c r="W7" s="819"/>
      <c r="X7" s="819"/>
      <c r="Y7" s="819"/>
      <c r="Z7" s="819"/>
      <c r="AA7" s="819"/>
      <c r="AB7" s="819"/>
      <c r="AC7" s="819"/>
      <c r="AD7" s="819"/>
      <c r="AE7" s="819"/>
      <c r="AF7" s="819"/>
      <c r="AG7" s="819"/>
      <c r="AH7" s="819"/>
      <c r="AI7" s="819"/>
      <c r="AJ7" s="59"/>
    </row>
    <row r="8" spans="1:44" ht="18.75" customHeight="1">
      <c r="A8" s="57"/>
      <c r="B8" s="814" t="s">
        <v>577</v>
      </c>
      <c r="C8" s="814"/>
      <c r="D8" s="814"/>
      <c r="E8" s="814"/>
      <c r="F8" s="814"/>
      <c r="G8" s="814"/>
      <c r="H8" s="814"/>
      <c r="I8" s="814"/>
      <c r="J8" s="814"/>
      <c r="K8" s="814"/>
      <c r="L8" s="814"/>
      <c r="M8" s="814"/>
      <c r="N8" s="814"/>
      <c r="O8" s="814"/>
      <c r="P8" s="814"/>
      <c r="Q8" s="814"/>
      <c r="R8" s="814"/>
      <c r="S8" s="814"/>
      <c r="T8" s="814"/>
      <c r="U8" s="814"/>
      <c r="V8" s="814"/>
      <c r="W8" s="814"/>
      <c r="X8" s="814"/>
      <c r="Y8" s="814"/>
      <c r="Z8" s="814"/>
      <c r="AA8" s="814"/>
      <c r="AB8" s="814"/>
      <c r="AC8" s="814"/>
      <c r="AD8" s="814"/>
      <c r="AE8" s="814"/>
      <c r="AF8" s="814"/>
      <c r="AG8" s="814"/>
      <c r="AH8" s="814"/>
      <c r="AI8" s="814"/>
      <c r="AJ8" s="58"/>
      <c r="AR8" s="13"/>
    </row>
    <row r="9" spans="1:44" ht="37.5" customHeight="1">
      <c r="A9" s="57"/>
      <c r="B9" s="823" t="str">
        <f>계약서!E3&amp;" "&amp;계약서!AH3&amp;IF(계약서!AH3="","","동")&amp;" "&amp;계약서!AL3&amp;IF(계약서!AL3="","","호")</f>
        <v xml:space="preserve">  </v>
      </c>
      <c r="C9" s="823"/>
      <c r="D9" s="823"/>
      <c r="E9" s="823"/>
      <c r="F9" s="823"/>
      <c r="G9" s="823"/>
      <c r="H9" s="823"/>
      <c r="I9" s="823"/>
      <c r="J9" s="823"/>
      <c r="K9" s="823"/>
      <c r="L9" s="823"/>
      <c r="M9" s="823"/>
      <c r="N9" s="823"/>
      <c r="O9" s="823"/>
      <c r="P9" s="823"/>
      <c r="Q9" s="823"/>
      <c r="R9" s="823"/>
      <c r="S9" s="823"/>
      <c r="T9" s="823"/>
      <c r="U9" s="823"/>
      <c r="V9" s="823"/>
      <c r="W9" s="823"/>
      <c r="X9" s="823"/>
      <c r="Y9" s="823"/>
      <c r="Z9" s="823"/>
      <c r="AA9" s="823"/>
      <c r="AB9" s="823"/>
      <c r="AC9" s="823"/>
      <c r="AD9" s="823"/>
      <c r="AE9" s="823"/>
      <c r="AF9" s="823"/>
      <c r="AG9" s="823"/>
      <c r="AH9" s="823"/>
      <c r="AI9" s="823"/>
      <c r="AJ9" s="58"/>
    </row>
    <row r="10" spans="1:44" ht="52.5" customHeight="1">
      <c r="A10" s="57"/>
      <c r="B10" s="824" t="s">
        <v>759</v>
      </c>
      <c r="C10" s="824"/>
      <c r="D10" s="824"/>
      <c r="E10" s="824"/>
      <c r="F10" s="824"/>
      <c r="G10" s="824"/>
      <c r="H10" s="824"/>
      <c r="I10" s="824"/>
      <c r="J10" s="824"/>
      <c r="K10" s="824"/>
      <c r="L10" s="824"/>
      <c r="M10" s="824"/>
      <c r="N10" s="824"/>
      <c r="O10" s="824"/>
      <c r="P10" s="824"/>
      <c r="Q10" s="824"/>
      <c r="R10" s="824"/>
      <c r="S10" s="824"/>
      <c r="T10" s="824"/>
      <c r="U10" s="824"/>
      <c r="V10" s="824"/>
      <c r="W10" s="824"/>
      <c r="X10" s="824"/>
      <c r="Y10" s="824"/>
      <c r="Z10" s="824"/>
      <c r="AA10" s="824"/>
      <c r="AB10" s="824"/>
      <c r="AC10" s="824"/>
      <c r="AD10" s="824"/>
      <c r="AE10" s="824"/>
      <c r="AF10" s="824"/>
      <c r="AG10" s="824"/>
      <c r="AH10" s="824"/>
      <c r="AI10" s="824"/>
      <c r="AJ10" s="58"/>
    </row>
    <row r="11" spans="1:44">
      <c r="A11" s="57"/>
      <c r="B11" s="825" t="s">
        <v>578</v>
      </c>
      <c r="C11" s="825"/>
      <c r="D11" s="825"/>
      <c r="E11" s="825"/>
      <c r="F11" s="825"/>
      <c r="G11" s="2"/>
      <c r="H11" s="826">
        <f ca="1">TODAY()</f>
        <v>44562</v>
      </c>
      <c r="I11" s="826"/>
      <c r="J11" s="826"/>
      <c r="K11" s="826"/>
      <c r="L11" s="826"/>
      <c r="M11" s="826"/>
      <c r="N11" s="826"/>
      <c r="O11" s="826"/>
      <c r="P11" s="826"/>
      <c r="Q11" s="826"/>
      <c r="R11" s="828"/>
      <c r="S11" s="828"/>
      <c r="T11" s="828"/>
      <c r="U11" s="828"/>
      <c r="V11" s="828"/>
      <c r="W11" s="828"/>
      <c r="X11" s="828"/>
      <c r="Y11" s="828"/>
      <c r="Z11" s="828"/>
      <c r="AA11" s="828"/>
      <c r="AB11" s="828"/>
      <c r="AC11" s="828"/>
      <c r="AD11" s="828"/>
      <c r="AE11" s="828"/>
      <c r="AF11" s="828"/>
      <c r="AG11" s="828"/>
      <c r="AH11" s="828"/>
      <c r="AI11" s="828"/>
      <c r="AJ11" s="58"/>
    </row>
    <row r="12" spans="1:44" ht="33.75" customHeight="1">
      <c r="A12" s="57"/>
      <c r="B12" s="820" t="s">
        <v>579</v>
      </c>
      <c r="C12" s="820"/>
      <c r="D12" s="820"/>
      <c r="E12" s="820"/>
      <c r="F12" s="820"/>
      <c r="G12" s="61"/>
      <c r="H12" s="827">
        <f>계약서!K26</f>
        <v>0</v>
      </c>
      <c r="I12" s="827"/>
      <c r="J12" s="827"/>
      <c r="K12" s="827"/>
      <c r="L12" s="827"/>
      <c r="M12" s="827"/>
      <c r="N12" s="827"/>
      <c r="O12" s="827"/>
      <c r="P12" s="827"/>
      <c r="Q12" s="827"/>
      <c r="R12" s="827"/>
      <c r="S12" s="827"/>
      <c r="T12" s="827"/>
      <c r="U12" s="827"/>
      <c r="V12" s="827"/>
      <c r="W12" s="827"/>
      <c r="X12" s="827"/>
      <c r="Y12" s="827"/>
      <c r="Z12" s="827"/>
      <c r="AA12" s="827"/>
      <c r="AB12" s="827"/>
      <c r="AC12" s="827"/>
      <c r="AD12" s="827"/>
      <c r="AE12" s="827"/>
      <c r="AF12" s="827"/>
      <c r="AG12" s="827"/>
      <c r="AH12" s="827"/>
      <c r="AI12" s="827"/>
      <c r="AJ12" s="58"/>
    </row>
    <row r="13" spans="1:44" ht="18" customHeight="1">
      <c r="A13" s="57"/>
      <c r="B13" s="820" t="s">
        <v>580</v>
      </c>
      <c r="C13" s="820"/>
      <c r="D13" s="820"/>
      <c r="E13" s="820"/>
      <c r="F13" s="820"/>
      <c r="G13" s="61"/>
      <c r="H13" s="827">
        <f>계약서!AE27</f>
        <v>0</v>
      </c>
      <c r="I13" s="827"/>
      <c r="J13" s="827"/>
      <c r="K13" s="827"/>
      <c r="L13" s="827"/>
      <c r="M13" s="827"/>
      <c r="N13" s="827"/>
      <c r="O13" s="827"/>
      <c r="P13" s="827"/>
      <c r="Q13" s="827"/>
      <c r="R13" s="827"/>
      <c r="S13" s="827"/>
      <c r="T13" s="827"/>
      <c r="U13" s="827"/>
      <c r="V13" s="827"/>
      <c r="W13" s="827"/>
      <c r="X13" s="827"/>
      <c r="Y13" s="827"/>
      <c r="Z13" s="827"/>
      <c r="AA13" s="827"/>
      <c r="AB13" s="827"/>
      <c r="AC13" s="827"/>
      <c r="AD13" s="827"/>
      <c r="AE13" s="827"/>
      <c r="AF13" s="827"/>
      <c r="AG13" s="828" t="s">
        <v>581</v>
      </c>
      <c r="AH13" s="828"/>
      <c r="AI13" s="828"/>
      <c r="AJ13" s="58"/>
    </row>
    <row r="14" spans="1:44" ht="18" customHeight="1" thickBot="1">
      <c r="A14" s="62"/>
      <c r="B14" s="822"/>
      <c r="C14" s="822"/>
      <c r="D14" s="822"/>
      <c r="E14" s="822"/>
      <c r="F14" s="822"/>
      <c r="G14" s="822"/>
      <c r="H14" s="822"/>
      <c r="I14" s="822"/>
      <c r="J14" s="822"/>
      <c r="K14" s="822"/>
      <c r="L14" s="822"/>
      <c r="M14" s="822"/>
      <c r="N14" s="822"/>
      <c r="O14" s="822"/>
      <c r="P14" s="822"/>
      <c r="Q14" s="822"/>
      <c r="R14" s="822"/>
      <c r="S14" s="822"/>
      <c r="T14" s="822"/>
      <c r="U14" s="822"/>
      <c r="V14" s="822"/>
      <c r="W14" s="822"/>
      <c r="X14" s="822"/>
      <c r="Y14" s="822"/>
      <c r="Z14" s="822"/>
      <c r="AA14" s="822"/>
      <c r="AB14" s="822"/>
      <c r="AC14" s="822"/>
      <c r="AD14" s="822"/>
      <c r="AE14" s="822"/>
      <c r="AF14" s="822"/>
      <c r="AG14" s="822"/>
      <c r="AH14" s="822"/>
      <c r="AI14" s="822"/>
      <c r="AJ14" s="63"/>
    </row>
    <row r="15" spans="1:44" ht="22.5" customHeight="1" thickTop="1">
      <c r="A15" s="834"/>
      <c r="B15" s="834"/>
      <c r="C15" s="834"/>
      <c r="D15" s="834"/>
      <c r="E15" s="834"/>
      <c r="F15" s="834"/>
      <c r="G15" s="834"/>
      <c r="H15" s="834"/>
      <c r="I15" s="834"/>
      <c r="J15" s="834"/>
      <c r="K15" s="834"/>
      <c r="L15" s="834"/>
      <c r="M15" s="834"/>
      <c r="N15" s="834"/>
      <c r="O15" s="834"/>
      <c r="P15" s="834"/>
      <c r="Q15" s="834"/>
      <c r="R15" s="834"/>
      <c r="S15" s="834"/>
      <c r="T15" s="834"/>
      <c r="U15" s="834"/>
      <c r="V15" s="834"/>
      <c r="W15" s="834"/>
      <c r="X15" s="834"/>
      <c r="Y15" s="834"/>
      <c r="Z15" s="834"/>
      <c r="AA15" s="834"/>
      <c r="AB15" s="834"/>
      <c r="AC15" s="834"/>
      <c r="AD15" s="834"/>
      <c r="AE15" s="834"/>
      <c r="AF15" s="834"/>
      <c r="AG15" s="834"/>
      <c r="AH15" s="834"/>
      <c r="AI15" s="834"/>
      <c r="AJ15" s="834"/>
    </row>
    <row r="16" spans="1:44" ht="22.5" customHeight="1" thickBot="1">
      <c r="A16" s="833"/>
      <c r="B16" s="833"/>
      <c r="C16" s="833"/>
      <c r="D16" s="833"/>
      <c r="E16" s="833"/>
      <c r="F16" s="833"/>
      <c r="G16" s="833"/>
      <c r="H16" s="833"/>
      <c r="I16" s="833"/>
      <c r="J16" s="833"/>
      <c r="K16" s="833"/>
      <c r="L16" s="833"/>
      <c r="M16" s="833"/>
      <c r="N16" s="833"/>
      <c r="O16" s="833"/>
      <c r="P16" s="833"/>
      <c r="Q16" s="833"/>
      <c r="R16" s="833"/>
      <c r="S16" s="833"/>
      <c r="T16" s="833"/>
      <c r="U16" s="833"/>
      <c r="V16" s="833"/>
      <c r="W16" s="833"/>
      <c r="X16" s="833"/>
      <c r="Y16" s="833"/>
      <c r="Z16" s="833"/>
      <c r="AA16" s="833"/>
      <c r="AB16" s="833"/>
      <c r="AC16" s="833"/>
      <c r="AD16" s="833"/>
      <c r="AE16" s="833"/>
      <c r="AF16" s="833"/>
      <c r="AG16" s="833"/>
      <c r="AH16" s="833"/>
      <c r="AI16" s="833"/>
      <c r="AJ16" s="833"/>
    </row>
    <row r="17" spans="1:36" ht="37.5" customHeight="1" thickTop="1">
      <c r="A17" s="55"/>
      <c r="B17" s="829" t="str">
        <f>B4</f>
        <v>영   수   증</v>
      </c>
      <c r="C17" s="829"/>
      <c r="D17" s="829"/>
      <c r="E17" s="829"/>
      <c r="F17" s="829"/>
      <c r="G17" s="829"/>
      <c r="H17" s="829"/>
      <c r="I17" s="829"/>
      <c r="J17" s="829"/>
      <c r="K17" s="829"/>
      <c r="L17" s="829"/>
      <c r="M17" s="829"/>
      <c r="N17" s="829"/>
      <c r="O17" s="829"/>
      <c r="P17" s="829"/>
      <c r="Q17" s="829"/>
      <c r="R17" s="829"/>
      <c r="S17" s="829"/>
      <c r="T17" s="829"/>
      <c r="U17" s="829"/>
      <c r="V17" s="829"/>
      <c r="W17" s="829"/>
      <c r="X17" s="829"/>
      <c r="Y17" s="829"/>
      <c r="Z17" s="829"/>
      <c r="AA17" s="829"/>
      <c r="AB17" s="829"/>
      <c r="AC17" s="829"/>
      <c r="AD17" s="829"/>
      <c r="AE17" s="829"/>
      <c r="AF17" s="829"/>
      <c r="AG17" s="829"/>
      <c r="AH17" s="829"/>
      <c r="AI17" s="829"/>
      <c r="AJ17" s="56"/>
    </row>
    <row r="18" spans="1:36" ht="25.5" customHeight="1">
      <c r="A18" s="57"/>
      <c r="B18" s="830">
        <f>B5</f>
        <v>0</v>
      </c>
      <c r="C18" s="830"/>
      <c r="D18" s="830"/>
      <c r="E18" s="830"/>
      <c r="F18" s="830"/>
      <c r="G18" s="830"/>
      <c r="H18" s="830"/>
      <c r="I18" s="830"/>
      <c r="J18" s="830"/>
      <c r="K18" s="830"/>
      <c r="L18" s="830"/>
      <c r="M18" s="830"/>
      <c r="N18" s="830"/>
      <c r="O18" s="830"/>
      <c r="P18" s="830"/>
      <c r="Q18" s="830"/>
      <c r="R18" s="830"/>
      <c r="S18" s="830"/>
      <c r="T18" s="830"/>
      <c r="U18" s="830"/>
      <c r="V18" s="830"/>
      <c r="W18" s="830"/>
      <c r="X18" s="830"/>
      <c r="Y18" s="830"/>
      <c r="Z18" s="830"/>
      <c r="AA18" s="830"/>
      <c r="AB18" s="830"/>
      <c r="AC18" s="830"/>
      <c r="AD18" s="830"/>
      <c r="AE18" s="830"/>
      <c r="AF18" s="830"/>
      <c r="AG18" s="817" t="s">
        <v>582</v>
      </c>
      <c r="AH18" s="817"/>
      <c r="AI18" s="817"/>
      <c r="AJ18" s="58"/>
    </row>
    <row r="19" spans="1:36" ht="30" customHeight="1">
      <c r="A19" s="57"/>
      <c r="B19" s="818" t="str">
        <f>B6</f>
        <v>一金영원정</v>
      </c>
      <c r="C19" s="818"/>
      <c r="D19" s="818"/>
      <c r="E19" s="818"/>
      <c r="F19" s="818"/>
      <c r="G19" s="818"/>
      <c r="H19" s="818"/>
      <c r="I19" s="818"/>
      <c r="J19" s="818"/>
      <c r="K19" s="818"/>
      <c r="L19" s="818"/>
      <c r="M19" s="818"/>
      <c r="N19" s="818"/>
      <c r="O19" s="818"/>
      <c r="P19" s="818"/>
      <c r="Q19" s="818"/>
      <c r="R19" s="818"/>
      <c r="S19" s="818"/>
      <c r="T19" s="818"/>
      <c r="U19" s="818"/>
      <c r="V19" s="818"/>
      <c r="W19" s="818"/>
      <c r="X19" s="818"/>
      <c r="Y19" s="818"/>
      <c r="Z19" s="818"/>
      <c r="AA19" s="818"/>
      <c r="AB19" s="818"/>
      <c r="AC19" s="818"/>
      <c r="AD19" s="818"/>
      <c r="AE19" s="818"/>
      <c r="AF19" s="818"/>
      <c r="AG19" s="818"/>
      <c r="AH19" s="818"/>
      <c r="AI19" s="818"/>
      <c r="AJ19" s="59"/>
    </row>
    <row r="20" spans="1:36" ht="30" customHeight="1">
      <c r="A20" s="60"/>
      <c r="B20" s="821">
        <f>B7</f>
        <v>0</v>
      </c>
      <c r="C20" s="821"/>
      <c r="D20" s="821"/>
      <c r="E20" s="821"/>
      <c r="F20" s="821"/>
      <c r="G20" s="821"/>
      <c r="H20" s="821"/>
      <c r="I20" s="821"/>
      <c r="J20" s="821"/>
      <c r="K20" s="821"/>
      <c r="L20" s="821"/>
      <c r="M20" s="821"/>
      <c r="N20" s="821"/>
      <c r="O20" s="821"/>
      <c r="P20" s="821"/>
      <c r="Q20" s="821"/>
      <c r="R20" s="821"/>
      <c r="S20" s="821"/>
      <c r="T20" s="821"/>
      <c r="U20" s="821"/>
      <c r="V20" s="821"/>
      <c r="W20" s="821"/>
      <c r="X20" s="821"/>
      <c r="Y20" s="821"/>
      <c r="Z20" s="821"/>
      <c r="AA20" s="821"/>
      <c r="AB20" s="821"/>
      <c r="AC20" s="821"/>
      <c r="AD20" s="821"/>
      <c r="AE20" s="821"/>
      <c r="AF20" s="821"/>
      <c r="AG20" s="821"/>
      <c r="AH20" s="821"/>
      <c r="AI20" s="821"/>
      <c r="AJ20" s="59"/>
    </row>
    <row r="21" spans="1:36" ht="18.75" customHeight="1">
      <c r="A21" s="57"/>
      <c r="B21" s="814" t="s">
        <v>583</v>
      </c>
      <c r="C21" s="814"/>
      <c r="D21" s="814"/>
      <c r="E21" s="814"/>
      <c r="F21" s="814"/>
      <c r="G21" s="814"/>
      <c r="H21" s="814"/>
      <c r="I21" s="814"/>
      <c r="J21" s="814"/>
      <c r="K21" s="814"/>
      <c r="L21" s="814"/>
      <c r="M21" s="814"/>
      <c r="N21" s="814"/>
      <c r="O21" s="814"/>
      <c r="P21" s="814"/>
      <c r="Q21" s="814"/>
      <c r="R21" s="814"/>
      <c r="S21" s="814"/>
      <c r="T21" s="814"/>
      <c r="U21" s="814"/>
      <c r="V21" s="814"/>
      <c r="W21" s="814"/>
      <c r="X21" s="814"/>
      <c r="Y21" s="814"/>
      <c r="Z21" s="814"/>
      <c r="AA21" s="814"/>
      <c r="AB21" s="814"/>
      <c r="AC21" s="814"/>
      <c r="AD21" s="814"/>
      <c r="AE21" s="814"/>
      <c r="AF21" s="814"/>
      <c r="AG21" s="814"/>
      <c r="AH21" s="814"/>
      <c r="AI21" s="814"/>
      <c r="AJ21" s="58"/>
    </row>
    <row r="22" spans="1:36" ht="37.5" customHeight="1">
      <c r="A22" s="57"/>
      <c r="B22" s="836" t="str">
        <f>B9</f>
        <v xml:space="preserve">  </v>
      </c>
      <c r="C22" s="836"/>
      <c r="D22" s="836"/>
      <c r="E22" s="836"/>
      <c r="F22" s="836"/>
      <c r="G22" s="836"/>
      <c r="H22" s="836"/>
      <c r="I22" s="836"/>
      <c r="J22" s="836"/>
      <c r="K22" s="836"/>
      <c r="L22" s="836"/>
      <c r="M22" s="836"/>
      <c r="N22" s="836"/>
      <c r="O22" s="836"/>
      <c r="P22" s="836"/>
      <c r="Q22" s="836"/>
      <c r="R22" s="836"/>
      <c r="S22" s="836"/>
      <c r="T22" s="836"/>
      <c r="U22" s="836"/>
      <c r="V22" s="836"/>
      <c r="W22" s="836"/>
      <c r="X22" s="836"/>
      <c r="Y22" s="836"/>
      <c r="Z22" s="836"/>
      <c r="AA22" s="836"/>
      <c r="AB22" s="836"/>
      <c r="AC22" s="836"/>
      <c r="AD22" s="836"/>
      <c r="AE22" s="836"/>
      <c r="AF22" s="836"/>
      <c r="AG22" s="836"/>
      <c r="AH22" s="836"/>
      <c r="AI22" s="836"/>
      <c r="AJ22" s="58"/>
    </row>
    <row r="23" spans="1:36" ht="52.5" customHeight="1">
      <c r="A23" s="57"/>
      <c r="B23" s="837" t="str">
        <f>B10</f>
        <v>위 부동산에 대한 임대차 보증금으로 정히 영수하고 본 영수증을 발행 합니다.</v>
      </c>
      <c r="C23" s="837"/>
      <c r="D23" s="837"/>
      <c r="E23" s="837"/>
      <c r="F23" s="837"/>
      <c r="G23" s="837"/>
      <c r="H23" s="837"/>
      <c r="I23" s="837"/>
      <c r="J23" s="837"/>
      <c r="K23" s="837"/>
      <c r="L23" s="837"/>
      <c r="M23" s="837"/>
      <c r="N23" s="837"/>
      <c r="O23" s="837"/>
      <c r="P23" s="837"/>
      <c r="Q23" s="837"/>
      <c r="R23" s="837"/>
      <c r="S23" s="837"/>
      <c r="T23" s="837"/>
      <c r="U23" s="837"/>
      <c r="V23" s="837"/>
      <c r="W23" s="837"/>
      <c r="X23" s="837"/>
      <c r="Y23" s="837"/>
      <c r="Z23" s="837"/>
      <c r="AA23" s="837"/>
      <c r="AB23" s="837"/>
      <c r="AC23" s="837"/>
      <c r="AD23" s="837"/>
      <c r="AE23" s="837"/>
      <c r="AF23" s="837"/>
      <c r="AG23" s="837"/>
      <c r="AH23" s="837"/>
      <c r="AI23" s="837"/>
      <c r="AJ23" s="58"/>
    </row>
    <row r="24" spans="1:36" ht="16.5" customHeight="1">
      <c r="A24" s="57"/>
      <c r="B24" s="825" t="str">
        <f>B11</f>
        <v>발행일</v>
      </c>
      <c r="C24" s="825"/>
      <c r="D24" s="825"/>
      <c r="E24" s="825"/>
      <c r="F24" s="825"/>
      <c r="G24" s="2"/>
      <c r="H24" s="838">
        <f ca="1">H11</f>
        <v>44562</v>
      </c>
      <c r="I24" s="839"/>
      <c r="J24" s="839"/>
      <c r="K24" s="839"/>
      <c r="L24" s="839"/>
      <c r="M24" s="839"/>
      <c r="N24" s="839"/>
      <c r="O24" s="839"/>
      <c r="P24" s="839"/>
      <c r="Q24" s="839"/>
      <c r="R24" s="828"/>
      <c r="S24" s="828"/>
      <c r="T24" s="828"/>
      <c r="U24" s="828"/>
      <c r="V24" s="828"/>
      <c r="W24" s="828"/>
      <c r="X24" s="828"/>
      <c r="Y24" s="828"/>
      <c r="Z24" s="828"/>
      <c r="AA24" s="828"/>
      <c r="AB24" s="828"/>
      <c r="AC24" s="828"/>
      <c r="AD24" s="828"/>
      <c r="AE24" s="828"/>
      <c r="AF24" s="828"/>
      <c r="AG24" s="828"/>
      <c r="AH24" s="828"/>
      <c r="AI24" s="828"/>
      <c r="AJ24" s="58"/>
    </row>
    <row r="25" spans="1:36" ht="33.75" customHeight="1">
      <c r="A25" s="57"/>
      <c r="B25" s="820" t="str">
        <f>B12</f>
        <v xml:space="preserve">발행인 주소 </v>
      </c>
      <c r="C25" s="820"/>
      <c r="D25" s="820"/>
      <c r="E25" s="820"/>
      <c r="F25" s="820"/>
      <c r="G25" s="61"/>
      <c r="H25" s="835">
        <f>H12</f>
        <v>0</v>
      </c>
      <c r="I25" s="835"/>
      <c r="J25" s="835"/>
      <c r="K25" s="835"/>
      <c r="L25" s="835"/>
      <c r="M25" s="835"/>
      <c r="N25" s="835"/>
      <c r="O25" s="835"/>
      <c r="P25" s="835"/>
      <c r="Q25" s="835"/>
      <c r="R25" s="835"/>
      <c r="S25" s="835"/>
      <c r="T25" s="835"/>
      <c r="U25" s="835"/>
      <c r="V25" s="835"/>
      <c r="W25" s="835"/>
      <c r="X25" s="835"/>
      <c r="Y25" s="835"/>
      <c r="Z25" s="835"/>
      <c r="AA25" s="835"/>
      <c r="AB25" s="835"/>
      <c r="AC25" s="835"/>
      <c r="AD25" s="835"/>
      <c r="AE25" s="835"/>
      <c r="AF25" s="835"/>
      <c r="AG25" s="835"/>
      <c r="AH25" s="835"/>
      <c r="AI25" s="835"/>
      <c r="AJ25" s="58"/>
    </row>
    <row r="26" spans="1:36" ht="18" customHeight="1">
      <c r="A26" s="57"/>
      <c r="B26" s="820" t="str">
        <f>B13</f>
        <v>발행인 성명</v>
      </c>
      <c r="C26" s="820"/>
      <c r="D26" s="820"/>
      <c r="E26" s="820"/>
      <c r="F26" s="820"/>
      <c r="G26" s="61"/>
      <c r="H26" s="835">
        <f>H13</f>
        <v>0</v>
      </c>
      <c r="I26" s="835"/>
      <c r="J26" s="835"/>
      <c r="K26" s="835"/>
      <c r="L26" s="835"/>
      <c r="M26" s="835"/>
      <c r="N26" s="835"/>
      <c r="O26" s="835"/>
      <c r="P26" s="835"/>
      <c r="Q26" s="835"/>
      <c r="R26" s="835"/>
      <c r="S26" s="835"/>
      <c r="T26" s="835"/>
      <c r="U26" s="835"/>
      <c r="V26" s="835"/>
      <c r="W26" s="835"/>
      <c r="X26" s="835"/>
      <c r="Y26" s="835"/>
      <c r="Z26" s="835"/>
      <c r="AA26" s="835"/>
      <c r="AB26" s="835"/>
      <c r="AC26" s="835"/>
      <c r="AD26" s="835"/>
      <c r="AE26" s="835"/>
      <c r="AF26" s="835"/>
      <c r="AG26" s="828" t="s">
        <v>581</v>
      </c>
      <c r="AH26" s="828"/>
      <c r="AI26" s="828"/>
      <c r="AJ26" s="58"/>
    </row>
    <row r="27" spans="1:36" ht="18" customHeight="1" thickBot="1">
      <c r="A27" s="832"/>
      <c r="B27" s="831"/>
      <c r="C27" s="831"/>
      <c r="D27" s="831"/>
      <c r="E27" s="831"/>
      <c r="F27" s="831"/>
      <c r="G27" s="831"/>
      <c r="H27" s="831"/>
      <c r="I27" s="831"/>
      <c r="J27" s="831"/>
      <c r="K27" s="831"/>
      <c r="L27" s="831"/>
      <c r="M27" s="831"/>
      <c r="N27" s="831"/>
      <c r="O27" s="831"/>
      <c r="P27" s="831"/>
      <c r="Q27" s="831"/>
      <c r="R27" s="831"/>
      <c r="S27" s="831"/>
      <c r="T27" s="831"/>
      <c r="U27" s="831"/>
      <c r="V27" s="831"/>
      <c r="W27" s="831"/>
      <c r="X27" s="831"/>
      <c r="Y27" s="831"/>
      <c r="Z27" s="831"/>
      <c r="AA27" s="831"/>
      <c r="AB27" s="831"/>
      <c r="AC27" s="831"/>
      <c r="AD27" s="831"/>
      <c r="AE27" s="831"/>
      <c r="AF27" s="831"/>
      <c r="AG27" s="831"/>
      <c r="AH27" s="831"/>
      <c r="AI27" s="831"/>
      <c r="AJ27" s="63"/>
    </row>
    <row r="28" spans="1:36" ht="17.25" thickTop="1"/>
    <row r="30" spans="1:36" ht="18" customHeight="1"/>
    <row r="31" spans="1:36" ht="18" customHeight="1"/>
  </sheetData>
  <sheetProtection sheet="1" objects="1" scenarios="1"/>
  <mergeCells count="37"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B8:AI8"/>
    <mergeCell ref="B4:AI4"/>
    <mergeCell ref="B5:AF5"/>
    <mergeCell ref="AG5:AI5"/>
    <mergeCell ref="B6:AI6"/>
    <mergeCell ref="B7:AI7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8"/>
  <sheetViews>
    <sheetView showGridLines="0" showRuler="0" view="pageLayout" zoomScaleNormal="100" workbookViewId="0"/>
  </sheetViews>
  <sheetFormatPr defaultColWidth="2.25" defaultRowHeight="16.5"/>
  <cols>
    <col min="1" max="16384" width="2.25" style="64"/>
  </cols>
  <sheetData>
    <row r="1" spans="2:58"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8"/>
      <c r="AV1" s="158"/>
      <c r="AW1" s="158"/>
      <c r="AX1" s="158"/>
      <c r="AY1" s="158"/>
      <c r="AZ1" s="158"/>
      <c r="BA1" s="158"/>
      <c r="BB1" s="158"/>
      <c r="BC1" s="158"/>
      <c r="BD1" s="158"/>
      <c r="BE1" s="158"/>
      <c r="BF1" s="158"/>
    </row>
    <row r="2" spans="2:58" ht="22.5" customHeight="1">
      <c r="AK2" s="158"/>
      <c r="AL2" s="158"/>
      <c r="AM2" s="158"/>
      <c r="AN2" s="158"/>
      <c r="AO2" s="158"/>
      <c r="AP2" s="158"/>
      <c r="AQ2" s="158"/>
      <c r="AR2" s="158"/>
      <c r="AS2" s="158"/>
      <c r="AT2" s="158"/>
      <c r="AU2" s="158"/>
      <c r="AV2" s="158"/>
      <c r="AW2" s="158"/>
      <c r="AX2" s="158"/>
      <c r="AY2" s="158"/>
      <c r="AZ2" s="158"/>
      <c r="BA2" s="158"/>
      <c r="BB2" s="158"/>
      <c r="BC2" s="158"/>
      <c r="BD2" s="158"/>
      <c r="BE2" s="158"/>
      <c r="BF2" s="158"/>
    </row>
    <row r="3" spans="2:58" ht="12" customHeight="1">
      <c r="B3" s="914"/>
      <c r="C3" s="914"/>
      <c r="D3" s="914"/>
      <c r="E3" s="914"/>
      <c r="F3" s="914"/>
      <c r="G3" s="914"/>
      <c r="H3" s="914"/>
      <c r="I3" s="914"/>
      <c r="J3" s="914"/>
      <c r="K3" s="914"/>
      <c r="L3" s="914"/>
      <c r="M3" s="914"/>
      <c r="N3" s="914"/>
      <c r="O3" s="914"/>
      <c r="P3" s="914"/>
      <c r="Q3" s="914"/>
      <c r="R3" s="914"/>
      <c r="S3" s="914"/>
      <c r="T3" s="914"/>
      <c r="U3" s="914"/>
      <c r="V3" s="914"/>
      <c r="W3" s="914"/>
      <c r="X3" s="914"/>
      <c r="Y3" s="914"/>
      <c r="Z3" s="914"/>
      <c r="AA3" s="914"/>
      <c r="AB3" s="914"/>
      <c r="AC3" s="914"/>
      <c r="AD3" s="914"/>
      <c r="AE3" s="914"/>
      <c r="AF3" s="914"/>
      <c r="AG3" s="914"/>
      <c r="AH3" s="914"/>
      <c r="AI3" s="914"/>
      <c r="AJ3" s="914"/>
      <c r="AK3" s="914"/>
      <c r="AL3" s="914"/>
      <c r="AM3" s="914"/>
      <c r="AN3" s="914"/>
      <c r="AO3" s="914"/>
      <c r="AP3" s="914"/>
      <c r="AQ3" s="914"/>
      <c r="AR3" s="914"/>
      <c r="AS3" s="914"/>
      <c r="AT3" s="914"/>
      <c r="AU3" s="914"/>
      <c r="AV3" s="914"/>
      <c r="AW3" s="914"/>
      <c r="AX3" s="914"/>
      <c r="AY3" s="914"/>
      <c r="AZ3" s="914"/>
      <c r="BA3" s="914"/>
      <c r="BB3" s="914"/>
      <c r="BC3" s="914"/>
      <c r="BD3" s="914"/>
      <c r="BE3" s="914"/>
      <c r="BF3" s="914"/>
    </row>
    <row r="4" spans="2:58" s="45" customFormat="1" ht="30" customHeight="1">
      <c r="B4" s="865"/>
      <c r="C4" s="866"/>
      <c r="D4" s="866"/>
      <c r="E4" s="866"/>
      <c r="F4" s="881" t="s">
        <v>585</v>
      </c>
      <c r="G4" s="881"/>
      <c r="H4" s="881"/>
      <c r="I4" s="881"/>
      <c r="J4" s="881"/>
      <c r="K4" s="881"/>
      <c r="L4" s="881"/>
      <c r="M4" s="881"/>
      <c r="N4" s="881"/>
      <c r="O4" s="868" t="s">
        <v>586</v>
      </c>
      <c r="P4" s="868"/>
      <c r="Q4" s="868"/>
      <c r="R4" s="869"/>
      <c r="S4" s="65"/>
      <c r="T4" s="66"/>
      <c r="U4" s="865"/>
      <c r="V4" s="866"/>
      <c r="W4" s="866"/>
      <c r="X4" s="866"/>
      <c r="Y4" s="867" t="str">
        <f>F4</f>
        <v>영 수 증</v>
      </c>
      <c r="Z4" s="867"/>
      <c r="AA4" s="867"/>
      <c r="AB4" s="867"/>
      <c r="AC4" s="867"/>
      <c r="AD4" s="867"/>
      <c r="AE4" s="867"/>
      <c r="AF4" s="867"/>
      <c r="AG4" s="867"/>
      <c r="AH4" s="868" t="str">
        <f>"("&amp;B5&amp;"용"&amp;")"</f>
        <v>(임대인용)</v>
      </c>
      <c r="AI4" s="868"/>
      <c r="AJ4" s="868"/>
      <c r="AK4" s="869"/>
      <c r="AL4" s="65"/>
      <c r="AM4" s="67"/>
      <c r="AN4" s="865"/>
      <c r="AO4" s="866"/>
      <c r="AP4" s="866"/>
      <c r="AQ4" s="866"/>
      <c r="AR4" s="867" t="str">
        <f>F4</f>
        <v>영 수 증</v>
      </c>
      <c r="AS4" s="867"/>
      <c r="AT4" s="867"/>
      <c r="AU4" s="867"/>
      <c r="AV4" s="867"/>
      <c r="AW4" s="867"/>
      <c r="AX4" s="867"/>
      <c r="AY4" s="867"/>
      <c r="AZ4" s="867"/>
      <c r="BA4" s="868" t="str">
        <f>"("&amp;B6&amp;"용"&amp;")"</f>
        <v>(임차인용)</v>
      </c>
      <c r="BB4" s="868"/>
      <c r="BC4" s="868"/>
      <c r="BD4" s="869"/>
    </row>
    <row r="5" spans="2:58" s="45" customFormat="1" ht="16.5" customHeight="1">
      <c r="B5" s="870" t="s">
        <v>740</v>
      </c>
      <c r="C5" s="871"/>
      <c r="D5" s="871"/>
      <c r="E5" s="872">
        <f>계약서!AE27</f>
        <v>0</v>
      </c>
      <c r="F5" s="872"/>
      <c r="G5" s="872"/>
      <c r="H5" s="872"/>
      <c r="I5" s="872"/>
      <c r="J5" s="872"/>
      <c r="K5" s="872"/>
      <c r="L5" s="872"/>
      <c r="M5" s="872"/>
      <c r="N5" s="872"/>
      <c r="O5" s="872"/>
      <c r="P5" s="872"/>
      <c r="Q5" s="872"/>
      <c r="R5" s="873"/>
      <c r="S5" s="65"/>
      <c r="T5" s="66"/>
      <c r="U5" s="843"/>
      <c r="V5" s="844"/>
      <c r="W5" s="844"/>
      <c r="X5" s="844"/>
      <c r="Y5" s="844"/>
      <c r="Z5" s="844"/>
      <c r="AA5" s="844"/>
      <c r="AB5" s="844"/>
      <c r="AC5" s="844"/>
      <c r="AD5" s="844"/>
      <c r="AE5" s="844"/>
      <c r="AF5" s="844"/>
      <c r="AG5" s="844"/>
      <c r="AH5" s="844"/>
      <c r="AI5" s="844"/>
      <c r="AJ5" s="844"/>
      <c r="AK5" s="845"/>
      <c r="AL5" s="65"/>
      <c r="AM5" s="67"/>
      <c r="AN5" s="843"/>
      <c r="AO5" s="844"/>
      <c r="AP5" s="844"/>
      <c r="AQ5" s="844"/>
      <c r="AR5" s="844"/>
      <c r="AS5" s="844"/>
      <c r="AT5" s="844"/>
      <c r="AU5" s="844"/>
      <c r="AV5" s="844"/>
      <c r="AW5" s="844"/>
      <c r="AX5" s="844"/>
      <c r="AY5" s="844"/>
      <c r="AZ5" s="844"/>
      <c r="BA5" s="844"/>
      <c r="BB5" s="844"/>
      <c r="BC5" s="844"/>
      <c r="BD5" s="845"/>
    </row>
    <row r="6" spans="2:58" s="45" customFormat="1" ht="16.5" customHeight="1">
      <c r="B6" s="874" t="s">
        <v>741</v>
      </c>
      <c r="C6" s="875"/>
      <c r="D6" s="875"/>
      <c r="E6" s="300">
        <f>계약서!AE31</f>
        <v>0</v>
      </c>
      <c r="F6" s="300"/>
      <c r="G6" s="300"/>
      <c r="H6" s="300"/>
      <c r="I6" s="300"/>
      <c r="J6" s="300"/>
      <c r="K6" s="300"/>
      <c r="L6" s="300"/>
      <c r="M6" s="300"/>
      <c r="N6" s="300"/>
      <c r="O6" s="300"/>
      <c r="P6" s="300"/>
      <c r="Q6" s="300"/>
      <c r="R6" s="876"/>
      <c r="S6" s="65"/>
      <c r="T6" s="66"/>
      <c r="U6" s="877">
        <f>E5</f>
        <v>0</v>
      </c>
      <c r="V6" s="878"/>
      <c r="W6" s="878"/>
      <c r="X6" s="878"/>
      <c r="Y6" s="878"/>
      <c r="Z6" s="878"/>
      <c r="AA6" s="878"/>
      <c r="AB6" s="878"/>
      <c r="AC6" s="878"/>
      <c r="AD6" s="878"/>
      <c r="AE6" s="878"/>
      <c r="AF6" s="878"/>
      <c r="AG6" s="878"/>
      <c r="AH6" s="878"/>
      <c r="AI6" s="878"/>
      <c r="AJ6" s="879" t="s">
        <v>587</v>
      </c>
      <c r="AK6" s="880"/>
      <c r="AL6" s="65"/>
      <c r="AM6" s="67"/>
      <c r="AN6" s="877">
        <f>E6</f>
        <v>0</v>
      </c>
      <c r="AO6" s="878"/>
      <c r="AP6" s="878"/>
      <c r="AQ6" s="878"/>
      <c r="AR6" s="878"/>
      <c r="AS6" s="878"/>
      <c r="AT6" s="878"/>
      <c r="AU6" s="878"/>
      <c r="AV6" s="878"/>
      <c r="AW6" s="878"/>
      <c r="AX6" s="878"/>
      <c r="AY6" s="878"/>
      <c r="AZ6" s="878"/>
      <c r="BA6" s="878"/>
      <c r="BB6" s="878"/>
      <c r="BC6" s="879" t="s">
        <v>584</v>
      </c>
      <c r="BD6" s="880"/>
    </row>
    <row r="7" spans="2:58" s="45" customFormat="1" ht="28.5" customHeight="1">
      <c r="B7" s="858" t="s">
        <v>588</v>
      </c>
      <c r="C7" s="861" t="s">
        <v>589</v>
      </c>
      <c r="D7" s="861"/>
      <c r="E7" s="861"/>
      <c r="F7" s="861"/>
      <c r="G7" s="862" t="str">
        <f>[2]중개사무소정보!$C$7</f>
        <v>206-70-34358</v>
      </c>
      <c r="H7" s="863"/>
      <c r="I7" s="863"/>
      <c r="J7" s="863"/>
      <c r="K7" s="863"/>
      <c r="L7" s="863"/>
      <c r="M7" s="863"/>
      <c r="N7" s="863"/>
      <c r="O7" s="863"/>
      <c r="P7" s="863"/>
      <c r="Q7" s="863"/>
      <c r="R7" s="864"/>
      <c r="S7" s="68"/>
      <c r="T7" s="66"/>
      <c r="U7" s="858" t="s">
        <v>590</v>
      </c>
      <c r="V7" s="861" t="s">
        <v>591</v>
      </c>
      <c r="W7" s="861"/>
      <c r="X7" s="861"/>
      <c r="Y7" s="861"/>
      <c r="Z7" s="882" t="str">
        <f t="shared" ref="Z7:Z12" si="0">G7</f>
        <v>206-70-34358</v>
      </c>
      <c r="AA7" s="883"/>
      <c r="AB7" s="883"/>
      <c r="AC7" s="883"/>
      <c r="AD7" s="883"/>
      <c r="AE7" s="883"/>
      <c r="AF7" s="883"/>
      <c r="AG7" s="883"/>
      <c r="AH7" s="883"/>
      <c r="AI7" s="883"/>
      <c r="AJ7" s="883"/>
      <c r="AK7" s="884"/>
      <c r="AL7" s="68"/>
      <c r="AM7" s="67"/>
      <c r="AN7" s="858" t="s">
        <v>590</v>
      </c>
      <c r="AO7" s="861" t="s">
        <v>592</v>
      </c>
      <c r="AP7" s="861"/>
      <c r="AQ7" s="861"/>
      <c r="AR7" s="861"/>
      <c r="AS7" s="882" t="str">
        <f t="shared" ref="AS7:AS12" si="1">G7</f>
        <v>206-70-34358</v>
      </c>
      <c r="AT7" s="883"/>
      <c r="AU7" s="883"/>
      <c r="AV7" s="883"/>
      <c r="AW7" s="883"/>
      <c r="AX7" s="883"/>
      <c r="AY7" s="883"/>
      <c r="AZ7" s="883"/>
      <c r="BA7" s="883"/>
      <c r="BB7" s="883"/>
      <c r="BC7" s="883"/>
      <c r="BD7" s="884"/>
    </row>
    <row r="8" spans="2:58" s="45" customFormat="1" ht="30" customHeight="1">
      <c r="B8" s="859"/>
      <c r="C8" s="854" t="s">
        <v>593</v>
      </c>
      <c r="D8" s="854"/>
      <c r="E8" s="854"/>
      <c r="F8" s="854"/>
      <c r="G8" s="855" t="str">
        <f>계약서!K35</f>
        <v>원주랜드공인중개사사무소</v>
      </c>
      <c r="H8" s="856"/>
      <c r="I8" s="856"/>
      <c r="J8" s="856"/>
      <c r="K8" s="856"/>
      <c r="L8" s="856"/>
      <c r="M8" s="856"/>
      <c r="N8" s="856"/>
      <c r="O8" s="856"/>
      <c r="P8" s="856"/>
      <c r="Q8" s="856"/>
      <c r="R8" s="857"/>
      <c r="S8" s="69"/>
      <c r="T8" s="66"/>
      <c r="U8" s="859"/>
      <c r="V8" s="854" t="s">
        <v>593</v>
      </c>
      <c r="W8" s="854"/>
      <c r="X8" s="854"/>
      <c r="Y8" s="854"/>
      <c r="Z8" s="855" t="str">
        <f t="shared" si="0"/>
        <v>원주랜드공인중개사사무소</v>
      </c>
      <c r="AA8" s="856"/>
      <c r="AB8" s="856"/>
      <c r="AC8" s="856"/>
      <c r="AD8" s="856"/>
      <c r="AE8" s="856"/>
      <c r="AF8" s="856"/>
      <c r="AG8" s="856"/>
      <c r="AH8" s="856"/>
      <c r="AI8" s="856"/>
      <c r="AJ8" s="856"/>
      <c r="AK8" s="857"/>
      <c r="AL8" s="69"/>
      <c r="AM8" s="67"/>
      <c r="AN8" s="859"/>
      <c r="AO8" s="854" t="s">
        <v>593</v>
      </c>
      <c r="AP8" s="854"/>
      <c r="AQ8" s="854"/>
      <c r="AR8" s="854"/>
      <c r="AS8" s="855" t="str">
        <f t="shared" si="1"/>
        <v>원주랜드공인중개사사무소</v>
      </c>
      <c r="AT8" s="856"/>
      <c r="AU8" s="856"/>
      <c r="AV8" s="856"/>
      <c r="AW8" s="856"/>
      <c r="AX8" s="856"/>
      <c r="AY8" s="856"/>
      <c r="AZ8" s="856"/>
      <c r="BA8" s="856"/>
      <c r="BB8" s="856"/>
      <c r="BC8" s="856"/>
      <c r="BD8" s="857"/>
    </row>
    <row r="9" spans="2:58" s="45" customFormat="1" ht="16.5" customHeight="1">
      <c r="B9" s="859"/>
      <c r="C9" s="854" t="s">
        <v>594</v>
      </c>
      <c r="D9" s="854"/>
      <c r="E9" s="854"/>
      <c r="F9" s="854"/>
      <c r="G9" s="888" t="str">
        <f>계약서!AE35</f>
        <v>이용훈</v>
      </c>
      <c r="H9" s="889"/>
      <c r="I9" s="889"/>
      <c r="J9" s="889"/>
      <c r="K9" s="889"/>
      <c r="L9" s="889"/>
      <c r="M9" s="889"/>
      <c r="N9" s="889"/>
      <c r="O9" s="889"/>
      <c r="P9" s="889"/>
      <c r="Q9" s="891" t="s">
        <v>54</v>
      </c>
      <c r="R9" s="892"/>
      <c r="S9" s="68"/>
      <c r="T9" s="66"/>
      <c r="U9" s="859"/>
      <c r="V9" s="854" t="s">
        <v>594</v>
      </c>
      <c r="W9" s="854"/>
      <c r="X9" s="854"/>
      <c r="Y9" s="854"/>
      <c r="Z9" s="888" t="str">
        <f t="shared" si="0"/>
        <v>이용훈</v>
      </c>
      <c r="AA9" s="889"/>
      <c r="AB9" s="889"/>
      <c r="AC9" s="889"/>
      <c r="AD9" s="889"/>
      <c r="AE9" s="889"/>
      <c r="AF9" s="889"/>
      <c r="AG9" s="889"/>
      <c r="AH9" s="889"/>
      <c r="AI9" s="889"/>
      <c r="AJ9" s="891" t="s">
        <v>54</v>
      </c>
      <c r="AK9" s="892"/>
      <c r="AL9" s="68"/>
      <c r="AM9" s="67"/>
      <c r="AN9" s="859"/>
      <c r="AO9" s="854" t="s">
        <v>594</v>
      </c>
      <c r="AP9" s="854"/>
      <c r="AQ9" s="854"/>
      <c r="AR9" s="854"/>
      <c r="AS9" s="888" t="str">
        <f t="shared" si="1"/>
        <v>이용훈</v>
      </c>
      <c r="AT9" s="889"/>
      <c r="AU9" s="889"/>
      <c r="AV9" s="889"/>
      <c r="AW9" s="889"/>
      <c r="AX9" s="889"/>
      <c r="AY9" s="889"/>
      <c r="AZ9" s="889"/>
      <c r="BA9" s="889"/>
      <c r="BB9" s="889"/>
      <c r="BC9" s="891" t="s">
        <v>54</v>
      </c>
      <c r="BD9" s="892"/>
    </row>
    <row r="10" spans="2:58" s="45" customFormat="1" ht="37.5" customHeight="1">
      <c r="B10" s="859"/>
      <c r="C10" s="854" t="s">
        <v>595</v>
      </c>
      <c r="D10" s="854"/>
      <c r="E10" s="854"/>
      <c r="F10" s="854"/>
      <c r="G10" s="855" t="str">
        <f>계약서!K34</f>
        <v>강원도 원주시 흥양로51번길 22-1, 상가동 104호(태장동, 태장주공아파트1단지)</v>
      </c>
      <c r="H10" s="856"/>
      <c r="I10" s="856"/>
      <c r="J10" s="856"/>
      <c r="K10" s="856"/>
      <c r="L10" s="856"/>
      <c r="M10" s="856"/>
      <c r="N10" s="856"/>
      <c r="O10" s="856"/>
      <c r="P10" s="856"/>
      <c r="Q10" s="856"/>
      <c r="R10" s="857"/>
      <c r="S10" s="69"/>
      <c r="T10" s="66"/>
      <c r="U10" s="859"/>
      <c r="V10" s="854" t="s">
        <v>595</v>
      </c>
      <c r="W10" s="854"/>
      <c r="X10" s="854"/>
      <c r="Y10" s="854"/>
      <c r="Z10" s="855" t="str">
        <f t="shared" si="0"/>
        <v>강원도 원주시 흥양로51번길 22-1, 상가동 104호(태장동, 태장주공아파트1단지)</v>
      </c>
      <c r="AA10" s="856"/>
      <c r="AB10" s="856"/>
      <c r="AC10" s="856"/>
      <c r="AD10" s="856"/>
      <c r="AE10" s="856"/>
      <c r="AF10" s="856"/>
      <c r="AG10" s="856"/>
      <c r="AH10" s="856"/>
      <c r="AI10" s="856"/>
      <c r="AJ10" s="856"/>
      <c r="AK10" s="857"/>
      <c r="AL10" s="69"/>
      <c r="AM10" s="67"/>
      <c r="AN10" s="859"/>
      <c r="AO10" s="854" t="s">
        <v>595</v>
      </c>
      <c r="AP10" s="854"/>
      <c r="AQ10" s="854"/>
      <c r="AR10" s="854"/>
      <c r="AS10" s="855" t="str">
        <f t="shared" si="1"/>
        <v>강원도 원주시 흥양로51번길 22-1, 상가동 104호(태장동, 태장주공아파트1단지)</v>
      </c>
      <c r="AT10" s="856"/>
      <c r="AU10" s="856"/>
      <c r="AV10" s="856"/>
      <c r="AW10" s="856"/>
      <c r="AX10" s="856"/>
      <c r="AY10" s="856"/>
      <c r="AZ10" s="856"/>
      <c r="BA10" s="856"/>
      <c r="BB10" s="856"/>
      <c r="BC10" s="856"/>
      <c r="BD10" s="857"/>
    </row>
    <row r="11" spans="2:58" s="45" customFormat="1" ht="16.5" customHeight="1">
      <c r="B11" s="859"/>
      <c r="C11" s="854" t="s">
        <v>596</v>
      </c>
      <c r="D11" s="854"/>
      <c r="E11" s="854"/>
      <c r="F11" s="854"/>
      <c r="G11" s="885" t="str">
        <f>[2]중개사무소정보!$C$8</f>
        <v>부동산업 및 임대업</v>
      </c>
      <c r="H11" s="886"/>
      <c r="I11" s="886"/>
      <c r="J11" s="886"/>
      <c r="K11" s="886"/>
      <c r="L11" s="886"/>
      <c r="M11" s="886"/>
      <c r="N11" s="886"/>
      <c r="O11" s="886"/>
      <c r="P11" s="886"/>
      <c r="Q11" s="886"/>
      <c r="R11" s="887"/>
      <c r="S11" s="68"/>
      <c r="T11" s="66"/>
      <c r="U11" s="859"/>
      <c r="V11" s="854" t="s">
        <v>597</v>
      </c>
      <c r="W11" s="854"/>
      <c r="X11" s="854"/>
      <c r="Y11" s="854"/>
      <c r="Z11" s="888" t="str">
        <f t="shared" si="0"/>
        <v>부동산업 및 임대업</v>
      </c>
      <c r="AA11" s="889"/>
      <c r="AB11" s="889"/>
      <c r="AC11" s="889"/>
      <c r="AD11" s="889"/>
      <c r="AE11" s="889"/>
      <c r="AF11" s="889"/>
      <c r="AG11" s="889"/>
      <c r="AH11" s="889"/>
      <c r="AI11" s="889"/>
      <c r="AJ11" s="889"/>
      <c r="AK11" s="890"/>
      <c r="AL11" s="68"/>
      <c r="AM11" s="67"/>
      <c r="AN11" s="859"/>
      <c r="AO11" s="854" t="s">
        <v>596</v>
      </c>
      <c r="AP11" s="854"/>
      <c r="AQ11" s="854"/>
      <c r="AR11" s="854"/>
      <c r="AS11" s="888" t="str">
        <f t="shared" si="1"/>
        <v>부동산업 및 임대업</v>
      </c>
      <c r="AT11" s="889"/>
      <c r="AU11" s="889"/>
      <c r="AV11" s="889"/>
      <c r="AW11" s="889"/>
      <c r="AX11" s="889"/>
      <c r="AY11" s="889"/>
      <c r="AZ11" s="889"/>
      <c r="BA11" s="889"/>
      <c r="BB11" s="889"/>
      <c r="BC11" s="889"/>
      <c r="BD11" s="890"/>
    </row>
    <row r="12" spans="2:58" s="45" customFormat="1" ht="16.5" customHeight="1">
      <c r="B12" s="860"/>
      <c r="C12" s="903" t="s">
        <v>598</v>
      </c>
      <c r="D12" s="903"/>
      <c r="E12" s="903"/>
      <c r="F12" s="903"/>
      <c r="G12" s="907" t="str">
        <f>[2]중개사무소정보!$C$9</f>
        <v>부동산 자문 및 중개업</v>
      </c>
      <c r="H12" s="908"/>
      <c r="I12" s="908"/>
      <c r="J12" s="908"/>
      <c r="K12" s="908"/>
      <c r="L12" s="908"/>
      <c r="M12" s="908"/>
      <c r="N12" s="908"/>
      <c r="O12" s="908"/>
      <c r="P12" s="908"/>
      <c r="Q12" s="908"/>
      <c r="R12" s="909"/>
      <c r="S12" s="68"/>
      <c r="T12" s="66"/>
      <c r="U12" s="860"/>
      <c r="V12" s="903" t="s">
        <v>598</v>
      </c>
      <c r="W12" s="903"/>
      <c r="X12" s="903"/>
      <c r="Y12" s="903"/>
      <c r="Z12" s="904" t="str">
        <f t="shared" si="0"/>
        <v>부동산 자문 및 중개업</v>
      </c>
      <c r="AA12" s="905"/>
      <c r="AB12" s="905"/>
      <c r="AC12" s="905"/>
      <c r="AD12" s="905"/>
      <c r="AE12" s="905"/>
      <c r="AF12" s="905"/>
      <c r="AG12" s="905"/>
      <c r="AH12" s="905"/>
      <c r="AI12" s="905"/>
      <c r="AJ12" s="905"/>
      <c r="AK12" s="906"/>
      <c r="AL12" s="68"/>
      <c r="AM12" s="67"/>
      <c r="AN12" s="860"/>
      <c r="AO12" s="903" t="s">
        <v>598</v>
      </c>
      <c r="AP12" s="903"/>
      <c r="AQ12" s="903"/>
      <c r="AR12" s="903"/>
      <c r="AS12" s="904" t="str">
        <f t="shared" si="1"/>
        <v>부동산 자문 및 중개업</v>
      </c>
      <c r="AT12" s="905"/>
      <c r="AU12" s="905"/>
      <c r="AV12" s="905"/>
      <c r="AW12" s="905"/>
      <c r="AX12" s="905"/>
      <c r="AY12" s="905"/>
      <c r="AZ12" s="905"/>
      <c r="BA12" s="905"/>
      <c r="BB12" s="905"/>
      <c r="BC12" s="905"/>
      <c r="BD12" s="906"/>
    </row>
    <row r="13" spans="2:58" s="45" customFormat="1" ht="16.5" customHeight="1">
      <c r="B13" s="900" t="s">
        <v>599</v>
      </c>
      <c r="C13" s="901"/>
      <c r="D13" s="901"/>
      <c r="E13" s="901"/>
      <c r="F13" s="901"/>
      <c r="G13" s="901"/>
      <c r="H13" s="901"/>
      <c r="I13" s="901" t="s">
        <v>600</v>
      </c>
      <c r="J13" s="901"/>
      <c r="K13" s="901"/>
      <c r="L13" s="901"/>
      <c r="M13" s="901"/>
      <c r="N13" s="901"/>
      <c r="O13" s="901"/>
      <c r="P13" s="901"/>
      <c r="Q13" s="901"/>
      <c r="R13" s="902"/>
      <c r="S13" s="65"/>
      <c r="T13" s="66"/>
      <c r="U13" s="900" t="s">
        <v>601</v>
      </c>
      <c r="V13" s="901"/>
      <c r="W13" s="901"/>
      <c r="X13" s="901"/>
      <c r="Y13" s="901"/>
      <c r="Z13" s="901"/>
      <c r="AA13" s="901"/>
      <c r="AB13" s="901" t="s">
        <v>602</v>
      </c>
      <c r="AC13" s="901"/>
      <c r="AD13" s="901"/>
      <c r="AE13" s="901"/>
      <c r="AF13" s="901"/>
      <c r="AG13" s="901"/>
      <c r="AH13" s="901"/>
      <c r="AI13" s="901"/>
      <c r="AJ13" s="901"/>
      <c r="AK13" s="902"/>
      <c r="AL13" s="65"/>
      <c r="AM13" s="67"/>
      <c r="AN13" s="900" t="s">
        <v>603</v>
      </c>
      <c r="AO13" s="901"/>
      <c r="AP13" s="901"/>
      <c r="AQ13" s="901"/>
      <c r="AR13" s="901"/>
      <c r="AS13" s="901"/>
      <c r="AT13" s="901"/>
      <c r="AU13" s="901" t="s">
        <v>604</v>
      </c>
      <c r="AV13" s="901"/>
      <c r="AW13" s="901"/>
      <c r="AX13" s="901"/>
      <c r="AY13" s="901"/>
      <c r="AZ13" s="901"/>
      <c r="BA13" s="901"/>
      <c r="BB13" s="901"/>
      <c r="BC13" s="901"/>
      <c r="BD13" s="902"/>
    </row>
    <row r="14" spans="2:58" s="45" customFormat="1" ht="21" customHeight="1">
      <c r="B14" s="896">
        <f ca="1">TODAY()</f>
        <v>44562</v>
      </c>
      <c r="C14" s="897"/>
      <c r="D14" s="897"/>
      <c r="E14" s="897"/>
      <c r="F14" s="897"/>
      <c r="G14" s="897"/>
      <c r="H14" s="897"/>
      <c r="I14" s="898">
        <f>주거용!K95</f>
        <v>0</v>
      </c>
      <c r="J14" s="898"/>
      <c r="K14" s="898"/>
      <c r="L14" s="898"/>
      <c r="M14" s="898"/>
      <c r="N14" s="898"/>
      <c r="O14" s="898"/>
      <c r="P14" s="898"/>
      <c r="Q14" s="898"/>
      <c r="R14" s="899"/>
      <c r="S14" s="70"/>
      <c r="T14" s="66"/>
      <c r="U14" s="896">
        <f t="shared" ref="U14:U20" ca="1" si="2">B14</f>
        <v>44562</v>
      </c>
      <c r="V14" s="897"/>
      <c r="W14" s="897"/>
      <c r="X14" s="897"/>
      <c r="Y14" s="897"/>
      <c r="Z14" s="897"/>
      <c r="AA14" s="897"/>
      <c r="AB14" s="898">
        <f>I14</f>
        <v>0</v>
      </c>
      <c r="AC14" s="898"/>
      <c r="AD14" s="898"/>
      <c r="AE14" s="898"/>
      <c r="AF14" s="898"/>
      <c r="AG14" s="898"/>
      <c r="AH14" s="898"/>
      <c r="AI14" s="898"/>
      <c r="AJ14" s="898"/>
      <c r="AK14" s="899"/>
      <c r="AL14" s="70"/>
      <c r="AM14" s="67"/>
      <c r="AN14" s="896">
        <f t="shared" ref="AN14:AN20" ca="1" si="3">B14</f>
        <v>44562</v>
      </c>
      <c r="AO14" s="897"/>
      <c r="AP14" s="897"/>
      <c r="AQ14" s="897"/>
      <c r="AR14" s="897"/>
      <c r="AS14" s="897"/>
      <c r="AT14" s="897"/>
      <c r="AU14" s="898">
        <f>I14</f>
        <v>0</v>
      </c>
      <c r="AV14" s="898"/>
      <c r="AW14" s="898"/>
      <c r="AX14" s="898"/>
      <c r="AY14" s="898"/>
      <c r="AZ14" s="898"/>
      <c r="BA14" s="898"/>
      <c r="BB14" s="898"/>
      <c r="BC14" s="898"/>
      <c r="BD14" s="899"/>
    </row>
    <row r="15" spans="2:58" s="97" customFormat="1" ht="45" customHeight="1">
      <c r="B15" s="932" t="s">
        <v>783</v>
      </c>
      <c r="C15" s="933"/>
      <c r="D15" s="933"/>
      <c r="E15" s="933"/>
      <c r="F15" s="933"/>
      <c r="G15" s="933"/>
      <c r="H15" s="933"/>
      <c r="I15" s="933"/>
      <c r="J15" s="933"/>
      <c r="K15" s="933"/>
      <c r="L15" s="933"/>
      <c r="M15" s="933"/>
      <c r="N15" s="933"/>
      <c r="O15" s="933"/>
      <c r="P15" s="933"/>
      <c r="Q15" s="933"/>
      <c r="R15" s="934"/>
      <c r="S15" s="72"/>
      <c r="T15" s="98"/>
      <c r="U15" s="893" t="str">
        <f t="shared" si="2"/>
        <v>위 금액을 아래 중개대상물에 대한 
중개보수 및 실비로 정히 영수합니다.</v>
      </c>
      <c r="V15" s="894"/>
      <c r="W15" s="894"/>
      <c r="X15" s="894"/>
      <c r="Y15" s="894"/>
      <c r="Z15" s="894"/>
      <c r="AA15" s="894"/>
      <c r="AB15" s="894"/>
      <c r="AC15" s="894"/>
      <c r="AD15" s="894"/>
      <c r="AE15" s="894"/>
      <c r="AF15" s="894"/>
      <c r="AG15" s="894"/>
      <c r="AH15" s="894"/>
      <c r="AI15" s="894"/>
      <c r="AJ15" s="894"/>
      <c r="AK15" s="895"/>
      <c r="AL15" s="72"/>
      <c r="AM15" s="99"/>
      <c r="AN15" s="893" t="str">
        <f t="shared" si="3"/>
        <v>위 금액을 아래 중개대상물에 대한 
중개보수 및 실비로 정히 영수합니다.</v>
      </c>
      <c r="AO15" s="894"/>
      <c r="AP15" s="894"/>
      <c r="AQ15" s="894"/>
      <c r="AR15" s="894"/>
      <c r="AS15" s="894"/>
      <c r="AT15" s="894"/>
      <c r="AU15" s="894"/>
      <c r="AV15" s="894"/>
      <c r="AW15" s="894"/>
      <c r="AX15" s="894"/>
      <c r="AY15" s="894"/>
      <c r="AZ15" s="894"/>
      <c r="BA15" s="894"/>
      <c r="BB15" s="894"/>
      <c r="BC15" s="894"/>
      <c r="BD15" s="895"/>
    </row>
    <row r="16" spans="2:58" s="45" customFormat="1" ht="16.5" customHeight="1">
      <c r="B16" s="925" t="s">
        <v>605</v>
      </c>
      <c r="C16" s="872"/>
      <c r="D16" s="872"/>
      <c r="E16" s="872"/>
      <c r="F16" s="872"/>
      <c r="G16" s="872"/>
      <c r="H16" s="872"/>
      <c r="I16" s="872"/>
      <c r="J16" s="872"/>
      <c r="K16" s="872"/>
      <c r="L16" s="872"/>
      <c r="M16" s="872"/>
      <c r="N16" s="872"/>
      <c r="O16" s="872"/>
      <c r="P16" s="872"/>
      <c r="Q16" s="872"/>
      <c r="R16" s="873"/>
      <c r="S16" s="71"/>
      <c r="T16" s="66"/>
      <c r="U16" s="922" t="str">
        <f t="shared" si="2"/>
        <v>중개대상물</v>
      </c>
      <c r="V16" s="923"/>
      <c r="W16" s="923"/>
      <c r="X16" s="923"/>
      <c r="Y16" s="923"/>
      <c r="Z16" s="923"/>
      <c r="AA16" s="923"/>
      <c r="AB16" s="923"/>
      <c r="AC16" s="923"/>
      <c r="AD16" s="923"/>
      <c r="AE16" s="923"/>
      <c r="AF16" s="923"/>
      <c r="AG16" s="923"/>
      <c r="AH16" s="923"/>
      <c r="AI16" s="923"/>
      <c r="AJ16" s="923"/>
      <c r="AK16" s="924"/>
      <c r="AL16" s="71"/>
      <c r="AM16" s="67"/>
      <c r="AN16" s="922" t="str">
        <f t="shared" si="3"/>
        <v>중개대상물</v>
      </c>
      <c r="AO16" s="923"/>
      <c r="AP16" s="923"/>
      <c r="AQ16" s="923"/>
      <c r="AR16" s="923"/>
      <c r="AS16" s="923"/>
      <c r="AT16" s="923"/>
      <c r="AU16" s="923"/>
      <c r="AV16" s="923"/>
      <c r="AW16" s="923"/>
      <c r="AX16" s="923"/>
      <c r="AY16" s="923"/>
      <c r="AZ16" s="923"/>
      <c r="BA16" s="923"/>
      <c r="BB16" s="923"/>
      <c r="BC16" s="923"/>
      <c r="BD16" s="924"/>
    </row>
    <row r="17" spans="1:56" s="45" customFormat="1" ht="63.75" customHeight="1">
      <c r="B17" s="926" t="str">
        <f>계약서!E3&amp;" "&amp;계약서!AH3&amp;IF(계약서!AH3="","","동")&amp;" "&amp;계약서!AL3&amp;IF(계약서!AL3="","","호")</f>
        <v xml:space="preserve">  </v>
      </c>
      <c r="C17" s="927"/>
      <c r="D17" s="927"/>
      <c r="E17" s="927"/>
      <c r="F17" s="927"/>
      <c r="G17" s="927"/>
      <c r="H17" s="927"/>
      <c r="I17" s="927"/>
      <c r="J17" s="927"/>
      <c r="K17" s="927"/>
      <c r="L17" s="927"/>
      <c r="M17" s="927"/>
      <c r="N17" s="927"/>
      <c r="O17" s="927"/>
      <c r="P17" s="927"/>
      <c r="Q17" s="927"/>
      <c r="R17" s="928"/>
      <c r="S17" s="73"/>
      <c r="T17" s="66"/>
      <c r="U17" s="929" t="str">
        <f t="shared" si="2"/>
        <v xml:space="preserve">  </v>
      </c>
      <c r="V17" s="930"/>
      <c r="W17" s="930"/>
      <c r="X17" s="930"/>
      <c r="Y17" s="930"/>
      <c r="Z17" s="930"/>
      <c r="AA17" s="930"/>
      <c r="AB17" s="930"/>
      <c r="AC17" s="930"/>
      <c r="AD17" s="930"/>
      <c r="AE17" s="930"/>
      <c r="AF17" s="930"/>
      <c r="AG17" s="930"/>
      <c r="AH17" s="930"/>
      <c r="AI17" s="930"/>
      <c r="AJ17" s="930"/>
      <c r="AK17" s="931"/>
      <c r="AL17" s="73"/>
      <c r="AM17" s="67"/>
      <c r="AN17" s="929" t="str">
        <f t="shared" si="3"/>
        <v xml:space="preserve">  </v>
      </c>
      <c r="AO17" s="930"/>
      <c r="AP17" s="930"/>
      <c r="AQ17" s="930"/>
      <c r="AR17" s="930"/>
      <c r="AS17" s="930"/>
      <c r="AT17" s="930"/>
      <c r="AU17" s="930"/>
      <c r="AV17" s="930"/>
      <c r="AW17" s="930"/>
      <c r="AX17" s="930"/>
      <c r="AY17" s="930"/>
      <c r="AZ17" s="930"/>
      <c r="BA17" s="930"/>
      <c r="BB17" s="930"/>
      <c r="BC17" s="930"/>
      <c r="BD17" s="931"/>
    </row>
    <row r="18" spans="1:56" s="45" customFormat="1" ht="16.5" customHeight="1">
      <c r="B18" s="910" t="s">
        <v>606</v>
      </c>
      <c r="C18" s="911"/>
      <c r="D18" s="911"/>
      <c r="E18" s="911"/>
      <c r="F18" s="912"/>
      <c r="G18" s="852" t="s">
        <v>632</v>
      </c>
      <c r="H18" s="853"/>
      <c r="I18" s="853"/>
      <c r="J18" s="850">
        <f>계약서!T9</f>
        <v>0</v>
      </c>
      <c r="K18" s="850"/>
      <c r="L18" s="850"/>
      <c r="M18" s="850"/>
      <c r="N18" s="850"/>
      <c r="O18" s="850"/>
      <c r="P18" s="850"/>
      <c r="Q18" s="850"/>
      <c r="R18" s="851"/>
      <c r="S18" s="74"/>
      <c r="T18" s="66"/>
      <c r="U18" s="910" t="str">
        <f t="shared" si="2"/>
        <v>거래금액</v>
      </c>
      <c r="V18" s="911"/>
      <c r="W18" s="911"/>
      <c r="X18" s="911"/>
      <c r="Y18" s="912"/>
      <c r="Z18" s="852" t="str">
        <f>G18</f>
        <v>보증금</v>
      </c>
      <c r="AA18" s="853"/>
      <c r="AB18" s="853"/>
      <c r="AC18" s="850">
        <f>J18</f>
        <v>0</v>
      </c>
      <c r="AD18" s="850"/>
      <c r="AE18" s="850"/>
      <c r="AF18" s="850"/>
      <c r="AG18" s="850"/>
      <c r="AH18" s="850"/>
      <c r="AI18" s="850"/>
      <c r="AJ18" s="850"/>
      <c r="AK18" s="851"/>
      <c r="AL18" s="74"/>
      <c r="AM18" s="67"/>
      <c r="AN18" s="910" t="str">
        <f t="shared" si="3"/>
        <v>거래금액</v>
      </c>
      <c r="AO18" s="911"/>
      <c r="AP18" s="911"/>
      <c r="AQ18" s="911"/>
      <c r="AR18" s="912"/>
      <c r="AS18" s="852" t="str">
        <f>G18</f>
        <v>보증금</v>
      </c>
      <c r="AT18" s="853"/>
      <c r="AU18" s="853"/>
      <c r="AV18" s="850">
        <f>J18</f>
        <v>0</v>
      </c>
      <c r="AW18" s="850"/>
      <c r="AX18" s="850"/>
      <c r="AY18" s="850"/>
      <c r="AZ18" s="850"/>
      <c r="BA18" s="850"/>
      <c r="BB18" s="850"/>
      <c r="BC18" s="850"/>
      <c r="BD18" s="851"/>
    </row>
    <row r="19" spans="1:56" s="45" customFormat="1" ht="16.5" customHeight="1">
      <c r="B19" s="917" t="s">
        <v>782</v>
      </c>
      <c r="C19" s="918"/>
      <c r="D19" s="918"/>
      <c r="E19" s="918"/>
      <c r="F19" s="918"/>
      <c r="G19" s="919">
        <f>주거용!Z95</f>
        <v>0</v>
      </c>
      <c r="H19" s="920"/>
      <c r="I19" s="920"/>
      <c r="J19" s="920"/>
      <c r="K19" s="920"/>
      <c r="L19" s="920"/>
      <c r="M19" s="920"/>
      <c r="N19" s="920"/>
      <c r="O19" s="920"/>
      <c r="P19" s="920"/>
      <c r="Q19" s="920"/>
      <c r="R19" s="921"/>
      <c r="S19" s="74"/>
      <c r="T19" s="66"/>
      <c r="U19" s="917" t="str">
        <f t="shared" si="2"/>
        <v>실비</v>
      </c>
      <c r="V19" s="918"/>
      <c r="W19" s="918"/>
      <c r="X19" s="918"/>
      <c r="Y19" s="918"/>
      <c r="Z19" s="919">
        <f>G19</f>
        <v>0</v>
      </c>
      <c r="AA19" s="920"/>
      <c r="AB19" s="920"/>
      <c r="AC19" s="920"/>
      <c r="AD19" s="920"/>
      <c r="AE19" s="920"/>
      <c r="AF19" s="920"/>
      <c r="AG19" s="920"/>
      <c r="AH19" s="920"/>
      <c r="AI19" s="920"/>
      <c r="AJ19" s="920"/>
      <c r="AK19" s="921"/>
      <c r="AL19" s="74"/>
      <c r="AM19" s="67"/>
      <c r="AN19" s="917" t="str">
        <f t="shared" si="3"/>
        <v>실비</v>
      </c>
      <c r="AO19" s="918"/>
      <c r="AP19" s="918"/>
      <c r="AQ19" s="918"/>
      <c r="AR19" s="918"/>
      <c r="AS19" s="919">
        <f>G19</f>
        <v>0</v>
      </c>
      <c r="AT19" s="920"/>
      <c r="AU19" s="920"/>
      <c r="AV19" s="920"/>
      <c r="AW19" s="920"/>
      <c r="AX19" s="920"/>
      <c r="AY19" s="920"/>
      <c r="AZ19" s="920"/>
      <c r="BA19" s="920"/>
      <c r="BB19" s="920"/>
      <c r="BC19" s="920"/>
      <c r="BD19" s="921"/>
    </row>
    <row r="20" spans="1:56" s="45" customFormat="1" ht="16.5" customHeight="1">
      <c r="B20" s="915" t="s">
        <v>781</v>
      </c>
      <c r="C20" s="916"/>
      <c r="D20" s="916"/>
      <c r="E20" s="916"/>
      <c r="F20" s="916"/>
      <c r="G20" s="846" t="s">
        <v>784</v>
      </c>
      <c r="H20" s="847"/>
      <c r="I20" s="847"/>
      <c r="J20" s="847"/>
      <c r="K20" s="847"/>
      <c r="L20" s="848">
        <f>주거용!K92+(주거용!K92*주거용!N96%)</f>
        <v>0</v>
      </c>
      <c r="M20" s="848"/>
      <c r="N20" s="848"/>
      <c r="O20" s="848"/>
      <c r="P20" s="848"/>
      <c r="Q20" s="848"/>
      <c r="R20" s="849"/>
      <c r="S20" s="74"/>
      <c r="T20" s="66"/>
      <c r="U20" s="915" t="str">
        <f t="shared" si="2"/>
        <v>중개보수</v>
      </c>
      <c r="V20" s="916"/>
      <c r="W20" s="916"/>
      <c r="X20" s="916"/>
      <c r="Y20" s="916"/>
      <c r="Z20" s="846" t="s">
        <v>784</v>
      </c>
      <c r="AA20" s="847"/>
      <c r="AB20" s="847"/>
      <c r="AC20" s="847"/>
      <c r="AD20" s="847"/>
      <c r="AE20" s="848">
        <f>L20</f>
        <v>0</v>
      </c>
      <c r="AF20" s="848"/>
      <c r="AG20" s="848"/>
      <c r="AH20" s="848"/>
      <c r="AI20" s="848"/>
      <c r="AJ20" s="848"/>
      <c r="AK20" s="849"/>
      <c r="AL20" s="74"/>
      <c r="AM20" s="67"/>
      <c r="AN20" s="915" t="str">
        <f t="shared" si="3"/>
        <v>중개보수</v>
      </c>
      <c r="AO20" s="916"/>
      <c r="AP20" s="916"/>
      <c r="AQ20" s="916"/>
      <c r="AR20" s="916"/>
      <c r="AS20" s="846" t="s">
        <v>784</v>
      </c>
      <c r="AT20" s="847"/>
      <c r="AU20" s="847"/>
      <c r="AV20" s="847"/>
      <c r="AW20" s="847"/>
      <c r="AX20" s="848">
        <f>L20</f>
        <v>0</v>
      </c>
      <c r="AY20" s="848"/>
      <c r="AZ20" s="848"/>
      <c r="BA20" s="848"/>
      <c r="BB20" s="848"/>
      <c r="BC20" s="848"/>
      <c r="BD20" s="849"/>
    </row>
    <row r="21" spans="1:56" s="45" customFormat="1" ht="18.75" customHeight="1">
      <c r="B21" s="840"/>
      <c r="C21" s="841"/>
      <c r="D21" s="841"/>
      <c r="E21" s="841"/>
      <c r="F21" s="841"/>
      <c r="G21" s="841"/>
      <c r="H21" s="841"/>
      <c r="I21" s="841"/>
      <c r="J21" s="841"/>
      <c r="K21" s="841"/>
      <c r="L21" s="841"/>
      <c r="M21" s="841"/>
      <c r="N21" s="841"/>
      <c r="O21" s="841"/>
      <c r="P21" s="841"/>
      <c r="Q21" s="841"/>
      <c r="R21" s="842"/>
      <c r="S21" s="71"/>
      <c r="T21" s="66"/>
      <c r="U21" s="840"/>
      <c r="V21" s="841"/>
      <c r="W21" s="841"/>
      <c r="X21" s="841"/>
      <c r="Y21" s="841"/>
      <c r="Z21" s="841"/>
      <c r="AA21" s="841"/>
      <c r="AB21" s="841"/>
      <c r="AC21" s="841"/>
      <c r="AD21" s="841"/>
      <c r="AE21" s="841"/>
      <c r="AF21" s="841"/>
      <c r="AG21" s="841"/>
      <c r="AH21" s="841"/>
      <c r="AI21" s="841"/>
      <c r="AJ21" s="841"/>
      <c r="AK21" s="842"/>
      <c r="AL21" s="71"/>
      <c r="AM21" s="67"/>
      <c r="AN21" s="840"/>
      <c r="AO21" s="841"/>
      <c r="AP21" s="841"/>
      <c r="AQ21" s="841"/>
      <c r="AR21" s="841"/>
      <c r="AS21" s="841"/>
      <c r="AT21" s="841"/>
      <c r="AU21" s="841"/>
      <c r="AV21" s="841"/>
      <c r="AW21" s="841"/>
      <c r="AX21" s="841"/>
      <c r="AY21" s="841"/>
      <c r="AZ21" s="841"/>
      <c r="BA21" s="841"/>
      <c r="BB21" s="841"/>
      <c r="BC21" s="841"/>
      <c r="BD21" s="842"/>
    </row>
    <row r="22" spans="1:56" s="45" customFormat="1">
      <c r="A22"/>
      <c r="B22" s="913"/>
      <c r="C22" s="913"/>
      <c r="D22" s="913"/>
      <c r="E22" s="913"/>
      <c r="F22" s="913"/>
      <c r="G22" s="913"/>
      <c r="H22" s="913"/>
      <c r="I22" s="913"/>
      <c r="J22" s="913"/>
      <c r="K22" s="913"/>
      <c r="L22" s="913"/>
      <c r="M22" s="913"/>
      <c r="N22" s="913"/>
      <c r="O22" s="913"/>
      <c r="P22" s="913"/>
      <c r="Q22" s="913"/>
      <c r="R22" s="913"/>
      <c r="S22" s="913"/>
      <c r="T22" s="913"/>
      <c r="U22" s="913"/>
      <c r="V22" s="913"/>
      <c r="W22" s="913"/>
      <c r="X22" s="913"/>
      <c r="Y22" s="913"/>
      <c r="Z22" s="913"/>
      <c r="AA22" s="913"/>
      <c r="AB22" s="913"/>
      <c r="AC22" s="913"/>
      <c r="AD22" s="913"/>
      <c r="AE22" s="913"/>
      <c r="AF22" s="913"/>
      <c r="AG22" s="913"/>
      <c r="AH22" s="913"/>
      <c r="AI22" s="913"/>
      <c r="AJ22" s="913"/>
      <c r="AK22" s="913"/>
      <c r="AL22" s="913"/>
      <c r="AM22" s="913"/>
      <c r="AN22" s="913"/>
      <c r="AO22" s="913"/>
      <c r="AP22" s="913"/>
      <c r="AQ22" s="913"/>
      <c r="AR22" s="913"/>
      <c r="AS22" s="913"/>
      <c r="AT22" s="913"/>
      <c r="AU22" s="913"/>
      <c r="AV22" s="913"/>
      <c r="AW22" s="913"/>
      <c r="AX22" s="913"/>
      <c r="AY22" s="913"/>
      <c r="AZ22" s="913"/>
      <c r="BA22" s="913"/>
      <c r="BB22" s="913"/>
      <c r="BC22" s="913"/>
      <c r="BD22" s="913"/>
    </row>
    <row r="23" spans="1:56" s="45" customForma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56" s="45" customForma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56" s="45" customFormat="1" ht="12"/>
    <row r="26" spans="1:56" s="45" customFormat="1" ht="12"/>
    <row r="27" spans="1:56" s="45" customFormat="1" ht="12"/>
    <row r="28" spans="1:56" s="45" customFormat="1" ht="12"/>
  </sheetData>
  <mergeCells count="111">
    <mergeCell ref="AN18:AR18"/>
    <mergeCell ref="U18:Y18"/>
    <mergeCell ref="B18:F18"/>
    <mergeCell ref="B22:BD22"/>
    <mergeCell ref="B3:BF3"/>
    <mergeCell ref="B20:F20"/>
    <mergeCell ref="U20:Y20"/>
    <mergeCell ref="AN20:AR20"/>
    <mergeCell ref="B19:F19"/>
    <mergeCell ref="G19:R19"/>
    <mergeCell ref="U19:Y19"/>
    <mergeCell ref="Z19:AK19"/>
    <mergeCell ref="AN19:AR19"/>
    <mergeCell ref="AS19:BD19"/>
    <mergeCell ref="AN16:BD16"/>
    <mergeCell ref="U16:AK16"/>
    <mergeCell ref="B16:R16"/>
    <mergeCell ref="B17:R17"/>
    <mergeCell ref="U17:AK17"/>
    <mergeCell ref="AN17:BD17"/>
    <mergeCell ref="G18:I18"/>
    <mergeCell ref="J18:R18"/>
    <mergeCell ref="Z18:AB18"/>
    <mergeCell ref="B15:R15"/>
    <mergeCell ref="AN15:BD15"/>
    <mergeCell ref="B14:H14"/>
    <mergeCell ref="I14:R14"/>
    <mergeCell ref="U14:AA14"/>
    <mergeCell ref="AB14:AK14"/>
    <mergeCell ref="AN14:AT14"/>
    <mergeCell ref="AU14:BD14"/>
    <mergeCell ref="AO10:AR10"/>
    <mergeCell ref="AS10:BD10"/>
    <mergeCell ref="AN13:AT13"/>
    <mergeCell ref="AU13:BD13"/>
    <mergeCell ref="AO12:AR12"/>
    <mergeCell ref="AS12:BD12"/>
    <mergeCell ref="B13:H13"/>
    <mergeCell ref="I13:R13"/>
    <mergeCell ref="U13:AA13"/>
    <mergeCell ref="AB13:AK13"/>
    <mergeCell ref="C12:F12"/>
    <mergeCell ref="G12:R12"/>
    <mergeCell ref="V12:Y12"/>
    <mergeCell ref="Z12:AK12"/>
    <mergeCell ref="U15:AK15"/>
    <mergeCell ref="V7:Y7"/>
    <mergeCell ref="Z7:AK7"/>
    <mergeCell ref="AN7:AN12"/>
    <mergeCell ref="AO7:AR7"/>
    <mergeCell ref="AS7:BD7"/>
    <mergeCell ref="C11:F11"/>
    <mergeCell ref="G11:R11"/>
    <mergeCell ref="V11:Y11"/>
    <mergeCell ref="Z11:AK11"/>
    <mergeCell ref="AO11:AR11"/>
    <mergeCell ref="AS11:BD11"/>
    <mergeCell ref="AO9:AR9"/>
    <mergeCell ref="AS9:BB9"/>
    <mergeCell ref="BC9:BD9"/>
    <mergeCell ref="C10:F10"/>
    <mergeCell ref="G10:R10"/>
    <mergeCell ref="V10:Y10"/>
    <mergeCell ref="Z10:AK10"/>
    <mergeCell ref="C9:F9"/>
    <mergeCell ref="G9:P9"/>
    <mergeCell ref="Q9:R9"/>
    <mergeCell ref="V9:Y9"/>
    <mergeCell ref="Z9:AI9"/>
    <mergeCell ref="AJ9:AK9"/>
    <mergeCell ref="AN4:AQ4"/>
    <mergeCell ref="AR4:AZ4"/>
    <mergeCell ref="BA4:BD4"/>
    <mergeCell ref="B5:D5"/>
    <mergeCell ref="E5:R5"/>
    <mergeCell ref="B6:D6"/>
    <mergeCell ref="E6:R6"/>
    <mergeCell ref="U6:AI6"/>
    <mergeCell ref="AJ6:AK6"/>
    <mergeCell ref="AN6:BB6"/>
    <mergeCell ref="B4:E4"/>
    <mergeCell ref="F4:N4"/>
    <mergeCell ref="O4:R4"/>
    <mergeCell ref="U4:X4"/>
    <mergeCell ref="Y4:AG4"/>
    <mergeCell ref="AH4:AK4"/>
    <mergeCell ref="BC6:BD6"/>
    <mergeCell ref="B21:R21"/>
    <mergeCell ref="AN5:BD5"/>
    <mergeCell ref="U5:AK5"/>
    <mergeCell ref="G20:K20"/>
    <mergeCell ref="L20:R20"/>
    <mergeCell ref="Z20:AD20"/>
    <mergeCell ref="AE20:AK20"/>
    <mergeCell ref="AS20:AW20"/>
    <mergeCell ref="AX20:BD20"/>
    <mergeCell ref="AC18:AK18"/>
    <mergeCell ref="AS18:AU18"/>
    <mergeCell ref="AV18:BD18"/>
    <mergeCell ref="AN21:BD21"/>
    <mergeCell ref="U21:AK21"/>
    <mergeCell ref="C8:F8"/>
    <mergeCell ref="G8:R8"/>
    <mergeCell ref="V8:Y8"/>
    <mergeCell ref="Z8:AK8"/>
    <mergeCell ref="AO8:AR8"/>
    <mergeCell ref="AS8:BD8"/>
    <mergeCell ref="B7:B12"/>
    <mergeCell ref="C7:F7"/>
    <mergeCell ref="G7:R7"/>
    <mergeCell ref="U7:U12"/>
  </mergeCells>
  <phoneticPr fontId="4" type="noConversion"/>
  <pageMargins left="0.39370078740157483" right="0.39370078740157483" top="0.39370078740157483" bottom="0.39370078740157483" header="0.31496062992125984" footer="0.31496062992125984"/>
  <pageSetup paperSize="9" orientation="landscape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1"/>
  <sheetViews>
    <sheetView showRuler="0" view="pageLayout" zoomScaleNormal="100" workbookViewId="0"/>
  </sheetViews>
  <sheetFormatPr defaultColWidth="2.25" defaultRowHeight="16.5"/>
  <cols>
    <col min="68" max="68" width="2.25" customWidth="1"/>
  </cols>
  <sheetData>
    <row r="2" spans="1:44" ht="22.5" customHeight="1"/>
    <row r="3" spans="1:44" ht="22.5" customHeight="1" thickBot="1">
      <c r="A3" s="831"/>
      <c r="B3" s="831"/>
      <c r="C3" s="831"/>
      <c r="D3" s="831"/>
      <c r="E3" s="831"/>
      <c r="F3" s="831"/>
      <c r="G3" s="831"/>
      <c r="H3" s="831"/>
      <c r="I3" s="831"/>
      <c r="J3" s="831"/>
      <c r="K3" s="831"/>
      <c r="L3" s="831"/>
      <c r="M3" s="831"/>
      <c r="N3" s="831"/>
      <c r="O3" s="831"/>
      <c r="P3" s="831"/>
      <c r="Q3" s="831"/>
      <c r="R3" s="831"/>
      <c r="S3" s="831"/>
      <c r="T3" s="831"/>
      <c r="U3" s="831"/>
      <c r="V3" s="831"/>
      <c r="W3" s="831"/>
      <c r="X3" s="831"/>
      <c r="Y3" s="831"/>
      <c r="Z3" s="831"/>
      <c r="AA3" s="831"/>
      <c r="AB3" s="831"/>
      <c r="AC3" s="831"/>
      <c r="AD3" s="831"/>
      <c r="AE3" s="831"/>
      <c r="AF3" s="831"/>
      <c r="AG3" s="831"/>
      <c r="AH3" s="831"/>
      <c r="AI3" s="831"/>
      <c r="AJ3" s="831"/>
    </row>
    <row r="4" spans="1:44" ht="37.5" customHeight="1" thickTop="1">
      <c r="A4" s="55"/>
      <c r="B4" s="815" t="s">
        <v>575</v>
      </c>
      <c r="C4" s="815"/>
      <c r="D4" s="815"/>
      <c r="E4" s="815"/>
      <c r="F4" s="815"/>
      <c r="G4" s="815"/>
      <c r="H4" s="815"/>
      <c r="I4" s="815"/>
      <c r="J4" s="815"/>
      <c r="K4" s="815"/>
      <c r="L4" s="815"/>
      <c r="M4" s="815"/>
      <c r="N4" s="815"/>
      <c r="O4" s="815"/>
      <c r="P4" s="815"/>
      <c r="Q4" s="815"/>
      <c r="R4" s="815"/>
      <c r="S4" s="815"/>
      <c r="T4" s="815"/>
      <c r="U4" s="815"/>
      <c r="V4" s="815"/>
      <c r="W4" s="815"/>
      <c r="X4" s="815"/>
      <c r="Y4" s="815"/>
      <c r="Z4" s="815"/>
      <c r="AA4" s="815"/>
      <c r="AB4" s="815"/>
      <c r="AC4" s="815"/>
      <c r="AD4" s="815"/>
      <c r="AE4" s="815"/>
      <c r="AF4" s="815"/>
      <c r="AG4" s="815"/>
      <c r="AH4" s="815"/>
      <c r="AI4" s="815"/>
      <c r="AJ4" s="56"/>
    </row>
    <row r="5" spans="1:44" ht="25.5" customHeight="1">
      <c r="A5" s="57"/>
      <c r="B5" s="816">
        <f>계약서!AE31</f>
        <v>0</v>
      </c>
      <c r="C5" s="816"/>
      <c r="D5" s="816"/>
      <c r="E5" s="816"/>
      <c r="F5" s="816"/>
      <c r="G5" s="816"/>
      <c r="H5" s="816"/>
      <c r="I5" s="816"/>
      <c r="J5" s="816"/>
      <c r="K5" s="816"/>
      <c r="L5" s="816"/>
      <c r="M5" s="816"/>
      <c r="N5" s="816"/>
      <c r="O5" s="816"/>
      <c r="P5" s="816"/>
      <c r="Q5" s="816"/>
      <c r="R5" s="816"/>
      <c r="S5" s="816"/>
      <c r="T5" s="816"/>
      <c r="U5" s="816"/>
      <c r="V5" s="816"/>
      <c r="W5" s="816"/>
      <c r="X5" s="816"/>
      <c r="Y5" s="816"/>
      <c r="Z5" s="816"/>
      <c r="AA5" s="816"/>
      <c r="AB5" s="816"/>
      <c r="AC5" s="816"/>
      <c r="AD5" s="816"/>
      <c r="AE5" s="816"/>
      <c r="AF5" s="816"/>
      <c r="AG5" s="817" t="s">
        <v>576</v>
      </c>
      <c r="AH5" s="817"/>
      <c r="AI5" s="817"/>
      <c r="AJ5" s="58"/>
    </row>
    <row r="6" spans="1:44" ht="30" customHeight="1">
      <c r="A6" s="57"/>
      <c r="B6" s="818" t="str">
        <f>"一金"&amp;NUMBERSTRING(B7,1)&amp;"원정"</f>
        <v>一金영원정</v>
      </c>
      <c r="C6" s="818"/>
      <c r="D6" s="818"/>
      <c r="E6" s="818"/>
      <c r="F6" s="818"/>
      <c r="G6" s="818"/>
      <c r="H6" s="818"/>
      <c r="I6" s="818"/>
      <c r="J6" s="818"/>
      <c r="K6" s="818"/>
      <c r="L6" s="818"/>
      <c r="M6" s="818"/>
      <c r="N6" s="818"/>
      <c r="O6" s="818"/>
      <c r="P6" s="818"/>
      <c r="Q6" s="818"/>
      <c r="R6" s="818"/>
      <c r="S6" s="818"/>
      <c r="T6" s="818"/>
      <c r="U6" s="818"/>
      <c r="V6" s="818"/>
      <c r="W6" s="818"/>
      <c r="X6" s="818"/>
      <c r="Y6" s="818"/>
      <c r="Z6" s="818"/>
      <c r="AA6" s="818"/>
      <c r="AB6" s="818"/>
      <c r="AC6" s="818"/>
      <c r="AD6" s="818"/>
      <c r="AE6" s="818"/>
      <c r="AF6" s="818"/>
      <c r="AG6" s="818"/>
      <c r="AH6" s="818"/>
      <c r="AI6" s="818"/>
      <c r="AJ6" s="59"/>
    </row>
    <row r="7" spans="1:44" ht="30" customHeight="1">
      <c r="A7" s="60"/>
      <c r="B7" s="819">
        <f>계약서!T10</f>
        <v>0</v>
      </c>
      <c r="C7" s="819"/>
      <c r="D7" s="819"/>
      <c r="E7" s="819"/>
      <c r="F7" s="819"/>
      <c r="G7" s="819"/>
      <c r="H7" s="819"/>
      <c r="I7" s="819"/>
      <c r="J7" s="819"/>
      <c r="K7" s="819"/>
      <c r="L7" s="819"/>
      <c r="M7" s="819"/>
      <c r="N7" s="819"/>
      <c r="O7" s="819"/>
      <c r="P7" s="819"/>
      <c r="Q7" s="819"/>
      <c r="R7" s="819"/>
      <c r="S7" s="819"/>
      <c r="T7" s="819"/>
      <c r="U7" s="819"/>
      <c r="V7" s="819"/>
      <c r="W7" s="819"/>
      <c r="X7" s="819"/>
      <c r="Y7" s="819"/>
      <c r="Z7" s="819"/>
      <c r="AA7" s="819"/>
      <c r="AB7" s="819"/>
      <c r="AC7" s="819"/>
      <c r="AD7" s="819"/>
      <c r="AE7" s="819"/>
      <c r="AF7" s="819"/>
      <c r="AG7" s="819"/>
      <c r="AH7" s="819"/>
      <c r="AI7" s="819"/>
      <c r="AJ7" s="59"/>
    </row>
    <row r="8" spans="1:44" ht="18.75" customHeight="1">
      <c r="A8" s="57"/>
      <c r="B8" s="814" t="s">
        <v>577</v>
      </c>
      <c r="C8" s="814"/>
      <c r="D8" s="814"/>
      <c r="E8" s="814"/>
      <c r="F8" s="814"/>
      <c r="G8" s="814"/>
      <c r="H8" s="814"/>
      <c r="I8" s="814"/>
      <c r="J8" s="814"/>
      <c r="K8" s="814"/>
      <c r="L8" s="814"/>
      <c r="M8" s="814"/>
      <c r="N8" s="814"/>
      <c r="O8" s="814"/>
      <c r="P8" s="814"/>
      <c r="Q8" s="814"/>
      <c r="R8" s="814"/>
      <c r="S8" s="814"/>
      <c r="T8" s="814"/>
      <c r="U8" s="814"/>
      <c r="V8" s="814"/>
      <c r="W8" s="814"/>
      <c r="X8" s="814"/>
      <c r="Y8" s="814"/>
      <c r="Z8" s="814"/>
      <c r="AA8" s="814"/>
      <c r="AB8" s="814"/>
      <c r="AC8" s="814"/>
      <c r="AD8" s="814"/>
      <c r="AE8" s="814"/>
      <c r="AF8" s="814"/>
      <c r="AG8" s="814"/>
      <c r="AH8" s="814"/>
      <c r="AI8" s="814"/>
      <c r="AJ8" s="58"/>
      <c r="AR8" s="13"/>
    </row>
    <row r="9" spans="1:44" ht="37.5" customHeight="1">
      <c r="A9" s="57"/>
      <c r="B9" s="823" t="str">
        <f>계약서!E3&amp;" "&amp;계약서!AH3&amp;IF(계약서!AH3="","","동")&amp;" "&amp;계약서!AL3&amp;IF(계약서!AL3="","","호")</f>
        <v xml:space="preserve">  </v>
      </c>
      <c r="C9" s="823"/>
      <c r="D9" s="823"/>
      <c r="E9" s="823"/>
      <c r="F9" s="823"/>
      <c r="G9" s="823"/>
      <c r="H9" s="823"/>
      <c r="I9" s="823"/>
      <c r="J9" s="823"/>
      <c r="K9" s="823"/>
      <c r="L9" s="823"/>
      <c r="M9" s="823"/>
      <c r="N9" s="823"/>
      <c r="O9" s="823"/>
      <c r="P9" s="823"/>
      <c r="Q9" s="823"/>
      <c r="R9" s="823"/>
      <c r="S9" s="823"/>
      <c r="T9" s="823"/>
      <c r="U9" s="823"/>
      <c r="V9" s="823"/>
      <c r="W9" s="823"/>
      <c r="X9" s="823"/>
      <c r="Y9" s="823"/>
      <c r="Z9" s="823"/>
      <c r="AA9" s="823"/>
      <c r="AB9" s="823"/>
      <c r="AC9" s="823"/>
      <c r="AD9" s="823"/>
      <c r="AE9" s="823"/>
      <c r="AF9" s="823"/>
      <c r="AG9" s="823"/>
      <c r="AH9" s="823"/>
      <c r="AI9" s="823"/>
      <c r="AJ9" s="58"/>
    </row>
    <row r="10" spans="1:44" ht="52.5" customHeight="1">
      <c r="A10" s="57"/>
      <c r="B10" s="824" t="s">
        <v>691</v>
      </c>
      <c r="C10" s="824"/>
      <c r="D10" s="824"/>
      <c r="E10" s="824"/>
      <c r="F10" s="824"/>
      <c r="G10" s="824"/>
      <c r="H10" s="824"/>
      <c r="I10" s="824"/>
      <c r="J10" s="824"/>
      <c r="K10" s="824"/>
      <c r="L10" s="824"/>
      <c r="M10" s="824"/>
      <c r="N10" s="824"/>
      <c r="O10" s="824"/>
      <c r="P10" s="824"/>
      <c r="Q10" s="824"/>
      <c r="R10" s="824"/>
      <c r="S10" s="824"/>
      <c r="T10" s="824"/>
      <c r="U10" s="824"/>
      <c r="V10" s="824"/>
      <c r="W10" s="824"/>
      <c r="X10" s="824"/>
      <c r="Y10" s="824"/>
      <c r="Z10" s="824"/>
      <c r="AA10" s="824"/>
      <c r="AB10" s="824"/>
      <c r="AC10" s="824"/>
      <c r="AD10" s="824"/>
      <c r="AE10" s="824"/>
      <c r="AF10" s="824"/>
      <c r="AG10" s="824"/>
      <c r="AH10" s="824"/>
      <c r="AI10" s="824"/>
      <c r="AJ10" s="58"/>
    </row>
    <row r="11" spans="1:44">
      <c r="A11" s="57"/>
      <c r="B11" s="825" t="s">
        <v>578</v>
      </c>
      <c r="C11" s="825"/>
      <c r="D11" s="825"/>
      <c r="E11" s="825"/>
      <c r="F11" s="825"/>
      <c r="G11" s="2"/>
      <c r="H11" s="826">
        <f ca="1">TODAY()</f>
        <v>44562</v>
      </c>
      <c r="I11" s="826"/>
      <c r="J11" s="826"/>
      <c r="K11" s="826"/>
      <c r="L11" s="826"/>
      <c r="M11" s="826"/>
      <c r="N11" s="826"/>
      <c r="O11" s="826"/>
      <c r="P11" s="826"/>
      <c r="Q11" s="826"/>
      <c r="R11" s="828"/>
      <c r="S11" s="828"/>
      <c r="T11" s="828"/>
      <c r="U11" s="828"/>
      <c r="V11" s="828"/>
      <c r="W11" s="828"/>
      <c r="X11" s="828"/>
      <c r="Y11" s="828"/>
      <c r="Z11" s="828"/>
      <c r="AA11" s="828"/>
      <c r="AB11" s="828"/>
      <c r="AC11" s="828"/>
      <c r="AD11" s="828"/>
      <c r="AE11" s="828"/>
      <c r="AF11" s="828"/>
      <c r="AG11" s="828"/>
      <c r="AH11" s="828"/>
      <c r="AI11" s="828"/>
      <c r="AJ11" s="58"/>
    </row>
    <row r="12" spans="1:44" ht="33.75" customHeight="1">
      <c r="A12" s="57"/>
      <c r="B12" s="820" t="s">
        <v>579</v>
      </c>
      <c r="C12" s="820"/>
      <c r="D12" s="820"/>
      <c r="E12" s="820"/>
      <c r="F12" s="820"/>
      <c r="G12" s="61"/>
      <c r="H12" s="827">
        <f>계약서!K26</f>
        <v>0</v>
      </c>
      <c r="I12" s="827"/>
      <c r="J12" s="827"/>
      <c r="K12" s="827"/>
      <c r="L12" s="827"/>
      <c r="M12" s="827"/>
      <c r="N12" s="827"/>
      <c r="O12" s="827"/>
      <c r="P12" s="827"/>
      <c r="Q12" s="827"/>
      <c r="R12" s="827"/>
      <c r="S12" s="827"/>
      <c r="T12" s="827"/>
      <c r="U12" s="827"/>
      <c r="V12" s="827"/>
      <c r="W12" s="827"/>
      <c r="X12" s="827"/>
      <c r="Y12" s="827"/>
      <c r="Z12" s="827"/>
      <c r="AA12" s="827"/>
      <c r="AB12" s="827"/>
      <c r="AC12" s="827"/>
      <c r="AD12" s="827"/>
      <c r="AE12" s="827"/>
      <c r="AF12" s="827"/>
      <c r="AG12" s="827"/>
      <c r="AH12" s="827"/>
      <c r="AI12" s="827"/>
      <c r="AJ12" s="58"/>
    </row>
    <row r="13" spans="1:44" ht="18" customHeight="1">
      <c r="A13" s="57"/>
      <c r="B13" s="820" t="s">
        <v>580</v>
      </c>
      <c r="C13" s="820"/>
      <c r="D13" s="820"/>
      <c r="E13" s="820"/>
      <c r="F13" s="820"/>
      <c r="G13" s="61"/>
      <c r="H13" s="827">
        <f>계약서!AE27</f>
        <v>0</v>
      </c>
      <c r="I13" s="827"/>
      <c r="J13" s="827"/>
      <c r="K13" s="827"/>
      <c r="L13" s="827"/>
      <c r="M13" s="827"/>
      <c r="N13" s="827"/>
      <c r="O13" s="827"/>
      <c r="P13" s="827"/>
      <c r="Q13" s="827"/>
      <c r="R13" s="827"/>
      <c r="S13" s="827"/>
      <c r="T13" s="827"/>
      <c r="U13" s="827"/>
      <c r="V13" s="827"/>
      <c r="W13" s="827"/>
      <c r="X13" s="827"/>
      <c r="Y13" s="827"/>
      <c r="Z13" s="827"/>
      <c r="AA13" s="827"/>
      <c r="AB13" s="827"/>
      <c r="AC13" s="827"/>
      <c r="AD13" s="827"/>
      <c r="AE13" s="827"/>
      <c r="AF13" s="827"/>
      <c r="AG13" s="828" t="s">
        <v>581</v>
      </c>
      <c r="AH13" s="828"/>
      <c r="AI13" s="828"/>
      <c r="AJ13" s="58"/>
    </row>
    <row r="14" spans="1:44" ht="18" customHeight="1" thickBot="1">
      <c r="A14" s="62"/>
      <c r="B14" s="822"/>
      <c r="C14" s="822"/>
      <c r="D14" s="822"/>
      <c r="E14" s="822"/>
      <c r="F14" s="822"/>
      <c r="G14" s="822"/>
      <c r="H14" s="822"/>
      <c r="I14" s="822"/>
      <c r="J14" s="822"/>
      <c r="K14" s="822"/>
      <c r="L14" s="822"/>
      <c r="M14" s="822"/>
      <c r="N14" s="822"/>
      <c r="O14" s="822"/>
      <c r="P14" s="822"/>
      <c r="Q14" s="822"/>
      <c r="R14" s="822"/>
      <c r="S14" s="822"/>
      <c r="T14" s="822"/>
      <c r="U14" s="822"/>
      <c r="V14" s="822"/>
      <c r="W14" s="822"/>
      <c r="X14" s="822"/>
      <c r="Y14" s="822"/>
      <c r="Z14" s="822"/>
      <c r="AA14" s="822"/>
      <c r="AB14" s="822"/>
      <c r="AC14" s="822"/>
      <c r="AD14" s="822"/>
      <c r="AE14" s="822"/>
      <c r="AF14" s="822"/>
      <c r="AG14" s="822"/>
      <c r="AH14" s="822"/>
      <c r="AI14" s="822"/>
      <c r="AJ14" s="63"/>
    </row>
    <row r="15" spans="1:44" ht="22.5" customHeight="1" thickTop="1">
      <c r="A15" s="834"/>
      <c r="B15" s="834"/>
      <c r="C15" s="834"/>
      <c r="D15" s="834"/>
      <c r="E15" s="834"/>
      <c r="F15" s="834"/>
      <c r="G15" s="834"/>
      <c r="H15" s="834"/>
      <c r="I15" s="834"/>
      <c r="J15" s="834"/>
      <c r="K15" s="834"/>
      <c r="L15" s="834"/>
      <c r="M15" s="834"/>
      <c r="N15" s="834"/>
      <c r="O15" s="834"/>
      <c r="P15" s="834"/>
      <c r="Q15" s="834"/>
      <c r="R15" s="834"/>
      <c r="S15" s="834"/>
      <c r="T15" s="834"/>
      <c r="U15" s="834"/>
      <c r="V15" s="834"/>
      <c r="W15" s="834"/>
      <c r="X15" s="834"/>
      <c r="Y15" s="834"/>
      <c r="Z15" s="834"/>
      <c r="AA15" s="834"/>
      <c r="AB15" s="834"/>
      <c r="AC15" s="834"/>
      <c r="AD15" s="834"/>
      <c r="AE15" s="834"/>
      <c r="AF15" s="834"/>
      <c r="AG15" s="834"/>
      <c r="AH15" s="834"/>
      <c r="AI15" s="834"/>
      <c r="AJ15" s="834"/>
    </row>
    <row r="16" spans="1:44" ht="22.5" customHeight="1" thickBot="1">
      <c r="A16" s="833"/>
      <c r="B16" s="833"/>
      <c r="C16" s="833"/>
      <c r="D16" s="833"/>
      <c r="E16" s="833"/>
      <c r="F16" s="833"/>
      <c r="G16" s="833"/>
      <c r="H16" s="833"/>
      <c r="I16" s="833"/>
      <c r="J16" s="833"/>
      <c r="K16" s="833"/>
      <c r="L16" s="833"/>
      <c r="M16" s="833"/>
      <c r="N16" s="833"/>
      <c r="O16" s="833"/>
      <c r="P16" s="833"/>
      <c r="Q16" s="833"/>
      <c r="R16" s="833"/>
      <c r="S16" s="833"/>
      <c r="T16" s="833"/>
      <c r="U16" s="833"/>
      <c r="V16" s="833"/>
      <c r="W16" s="833"/>
      <c r="X16" s="833"/>
      <c r="Y16" s="833"/>
      <c r="Z16" s="833"/>
      <c r="AA16" s="833"/>
      <c r="AB16" s="833"/>
      <c r="AC16" s="833"/>
      <c r="AD16" s="833"/>
      <c r="AE16" s="833"/>
      <c r="AF16" s="833"/>
      <c r="AG16" s="833"/>
      <c r="AH16" s="833"/>
      <c r="AI16" s="833"/>
      <c r="AJ16" s="833"/>
    </row>
    <row r="17" spans="1:36" ht="37.5" customHeight="1" thickTop="1">
      <c r="A17" s="55"/>
      <c r="B17" s="829" t="str">
        <f>B4</f>
        <v>영   수   증</v>
      </c>
      <c r="C17" s="829"/>
      <c r="D17" s="829"/>
      <c r="E17" s="829"/>
      <c r="F17" s="829"/>
      <c r="G17" s="829"/>
      <c r="H17" s="829"/>
      <c r="I17" s="829"/>
      <c r="J17" s="829"/>
      <c r="K17" s="829"/>
      <c r="L17" s="829"/>
      <c r="M17" s="829"/>
      <c r="N17" s="829"/>
      <c r="O17" s="829"/>
      <c r="P17" s="829"/>
      <c r="Q17" s="829"/>
      <c r="R17" s="829"/>
      <c r="S17" s="829"/>
      <c r="T17" s="829"/>
      <c r="U17" s="829"/>
      <c r="V17" s="829"/>
      <c r="W17" s="829"/>
      <c r="X17" s="829"/>
      <c r="Y17" s="829"/>
      <c r="Z17" s="829"/>
      <c r="AA17" s="829"/>
      <c r="AB17" s="829"/>
      <c r="AC17" s="829"/>
      <c r="AD17" s="829"/>
      <c r="AE17" s="829"/>
      <c r="AF17" s="829"/>
      <c r="AG17" s="829"/>
      <c r="AH17" s="829"/>
      <c r="AI17" s="829"/>
      <c r="AJ17" s="56"/>
    </row>
    <row r="18" spans="1:36" ht="25.5" customHeight="1">
      <c r="A18" s="57"/>
      <c r="B18" s="830">
        <f>B5</f>
        <v>0</v>
      </c>
      <c r="C18" s="830"/>
      <c r="D18" s="830"/>
      <c r="E18" s="830"/>
      <c r="F18" s="830"/>
      <c r="G18" s="830"/>
      <c r="H18" s="830"/>
      <c r="I18" s="830"/>
      <c r="J18" s="830"/>
      <c r="K18" s="830"/>
      <c r="L18" s="830"/>
      <c r="M18" s="830"/>
      <c r="N18" s="830"/>
      <c r="O18" s="830"/>
      <c r="P18" s="830"/>
      <c r="Q18" s="830"/>
      <c r="R18" s="830"/>
      <c r="S18" s="830"/>
      <c r="T18" s="830"/>
      <c r="U18" s="830"/>
      <c r="V18" s="830"/>
      <c r="W18" s="830"/>
      <c r="X18" s="830"/>
      <c r="Y18" s="830"/>
      <c r="Z18" s="830"/>
      <c r="AA18" s="830"/>
      <c r="AB18" s="830"/>
      <c r="AC18" s="830"/>
      <c r="AD18" s="830"/>
      <c r="AE18" s="830"/>
      <c r="AF18" s="830"/>
      <c r="AG18" s="817" t="s">
        <v>582</v>
      </c>
      <c r="AH18" s="817"/>
      <c r="AI18" s="817"/>
      <c r="AJ18" s="58"/>
    </row>
    <row r="19" spans="1:36" ht="30" customHeight="1">
      <c r="A19" s="57"/>
      <c r="B19" s="818" t="str">
        <f>B6</f>
        <v>一金영원정</v>
      </c>
      <c r="C19" s="818"/>
      <c r="D19" s="818"/>
      <c r="E19" s="818"/>
      <c r="F19" s="818"/>
      <c r="G19" s="818"/>
      <c r="H19" s="818"/>
      <c r="I19" s="818"/>
      <c r="J19" s="818"/>
      <c r="K19" s="818"/>
      <c r="L19" s="818"/>
      <c r="M19" s="818"/>
      <c r="N19" s="818"/>
      <c r="O19" s="818"/>
      <c r="P19" s="818"/>
      <c r="Q19" s="818"/>
      <c r="R19" s="818"/>
      <c r="S19" s="818"/>
      <c r="T19" s="818"/>
      <c r="U19" s="818"/>
      <c r="V19" s="818"/>
      <c r="W19" s="818"/>
      <c r="X19" s="818"/>
      <c r="Y19" s="818"/>
      <c r="Z19" s="818"/>
      <c r="AA19" s="818"/>
      <c r="AB19" s="818"/>
      <c r="AC19" s="818"/>
      <c r="AD19" s="818"/>
      <c r="AE19" s="818"/>
      <c r="AF19" s="818"/>
      <c r="AG19" s="818"/>
      <c r="AH19" s="818"/>
      <c r="AI19" s="818"/>
      <c r="AJ19" s="59"/>
    </row>
    <row r="20" spans="1:36" ht="30" customHeight="1">
      <c r="A20" s="60"/>
      <c r="B20" s="821">
        <f>B7</f>
        <v>0</v>
      </c>
      <c r="C20" s="821"/>
      <c r="D20" s="821"/>
      <c r="E20" s="821"/>
      <c r="F20" s="821"/>
      <c r="G20" s="821"/>
      <c r="H20" s="821"/>
      <c r="I20" s="821"/>
      <c r="J20" s="821"/>
      <c r="K20" s="821"/>
      <c r="L20" s="821"/>
      <c r="M20" s="821"/>
      <c r="N20" s="821"/>
      <c r="O20" s="821"/>
      <c r="P20" s="821"/>
      <c r="Q20" s="821"/>
      <c r="R20" s="821"/>
      <c r="S20" s="821"/>
      <c r="T20" s="821"/>
      <c r="U20" s="821"/>
      <c r="V20" s="821"/>
      <c r="W20" s="821"/>
      <c r="X20" s="821"/>
      <c r="Y20" s="821"/>
      <c r="Z20" s="821"/>
      <c r="AA20" s="821"/>
      <c r="AB20" s="821"/>
      <c r="AC20" s="821"/>
      <c r="AD20" s="821"/>
      <c r="AE20" s="821"/>
      <c r="AF20" s="821"/>
      <c r="AG20" s="821"/>
      <c r="AH20" s="821"/>
      <c r="AI20" s="821"/>
      <c r="AJ20" s="59"/>
    </row>
    <row r="21" spans="1:36" ht="18.75" customHeight="1">
      <c r="A21" s="57"/>
      <c r="B21" s="814" t="s">
        <v>583</v>
      </c>
      <c r="C21" s="814"/>
      <c r="D21" s="814"/>
      <c r="E21" s="814"/>
      <c r="F21" s="814"/>
      <c r="G21" s="814"/>
      <c r="H21" s="814"/>
      <c r="I21" s="814"/>
      <c r="J21" s="814"/>
      <c r="K21" s="814"/>
      <c r="L21" s="814"/>
      <c r="M21" s="814"/>
      <c r="N21" s="814"/>
      <c r="O21" s="814"/>
      <c r="P21" s="814"/>
      <c r="Q21" s="814"/>
      <c r="R21" s="814"/>
      <c r="S21" s="814"/>
      <c r="T21" s="814"/>
      <c r="U21" s="814"/>
      <c r="V21" s="814"/>
      <c r="W21" s="814"/>
      <c r="X21" s="814"/>
      <c r="Y21" s="814"/>
      <c r="Z21" s="814"/>
      <c r="AA21" s="814"/>
      <c r="AB21" s="814"/>
      <c r="AC21" s="814"/>
      <c r="AD21" s="814"/>
      <c r="AE21" s="814"/>
      <c r="AF21" s="814"/>
      <c r="AG21" s="814"/>
      <c r="AH21" s="814"/>
      <c r="AI21" s="814"/>
      <c r="AJ21" s="58"/>
    </row>
    <row r="22" spans="1:36" ht="37.5" customHeight="1">
      <c r="A22" s="57"/>
      <c r="B22" s="836" t="str">
        <f>B9</f>
        <v xml:space="preserve">  </v>
      </c>
      <c r="C22" s="836"/>
      <c r="D22" s="836"/>
      <c r="E22" s="836"/>
      <c r="F22" s="836"/>
      <c r="G22" s="836"/>
      <c r="H22" s="836"/>
      <c r="I22" s="836"/>
      <c r="J22" s="836"/>
      <c r="K22" s="836"/>
      <c r="L22" s="836"/>
      <c r="M22" s="836"/>
      <c r="N22" s="836"/>
      <c r="O22" s="836"/>
      <c r="P22" s="836"/>
      <c r="Q22" s="836"/>
      <c r="R22" s="836"/>
      <c r="S22" s="836"/>
      <c r="T22" s="836"/>
      <c r="U22" s="836"/>
      <c r="V22" s="836"/>
      <c r="W22" s="836"/>
      <c r="X22" s="836"/>
      <c r="Y22" s="836"/>
      <c r="Z22" s="836"/>
      <c r="AA22" s="836"/>
      <c r="AB22" s="836"/>
      <c r="AC22" s="836"/>
      <c r="AD22" s="836"/>
      <c r="AE22" s="836"/>
      <c r="AF22" s="836"/>
      <c r="AG22" s="836"/>
      <c r="AH22" s="836"/>
      <c r="AI22" s="836"/>
      <c r="AJ22" s="58"/>
    </row>
    <row r="23" spans="1:36" ht="52.5" customHeight="1">
      <c r="A23" s="57"/>
      <c r="B23" s="837" t="str">
        <f>B10</f>
        <v>위 부동산에 대한 임대차 계약금으로 정히 영수하고 본 영수증을 발행 합니다.</v>
      </c>
      <c r="C23" s="837"/>
      <c r="D23" s="837"/>
      <c r="E23" s="837"/>
      <c r="F23" s="837"/>
      <c r="G23" s="837"/>
      <c r="H23" s="837"/>
      <c r="I23" s="837"/>
      <c r="J23" s="837"/>
      <c r="K23" s="837"/>
      <c r="L23" s="837"/>
      <c r="M23" s="837"/>
      <c r="N23" s="837"/>
      <c r="O23" s="837"/>
      <c r="P23" s="837"/>
      <c r="Q23" s="837"/>
      <c r="R23" s="837"/>
      <c r="S23" s="837"/>
      <c r="T23" s="837"/>
      <c r="U23" s="837"/>
      <c r="V23" s="837"/>
      <c r="W23" s="837"/>
      <c r="X23" s="837"/>
      <c r="Y23" s="837"/>
      <c r="Z23" s="837"/>
      <c r="AA23" s="837"/>
      <c r="AB23" s="837"/>
      <c r="AC23" s="837"/>
      <c r="AD23" s="837"/>
      <c r="AE23" s="837"/>
      <c r="AF23" s="837"/>
      <c r="AG23" s="837"/>
      <c r="AH23" s="837"/>
      <c r="AI23" s="837"/>
      <c r="AJ23" s="58"/>
    </row>
    <row r="24" spans="1:36" ht="16.5" customHeight="1">
      <c r="A24" s="57"/>
      <c r="B24" s="825" t="str">
        <f>B11</f>
        <v>발행일</v>
      </c>
      <c r="C24" s="825"/>
      <c r="D24" s="825"/>
      <c r="E24" s="825"/>
      <c r="F24" s="825"/>
      <c r="G24" s="2"/>
      <c r="H24" s="838">
        <f ca="1">H11</f>
        <v>44562</v>
      </c>
      <c r="I24" s="839"/>
      <c r="J24" s="839"/>
      <c r="K24" s="839"/>
      <c r="L24" s="839"/>
      <c r="M24" s="839"/>
      <c r="N24" s="839"/>
      <c r="O24" s="839"/>
      <c r="P24" s="839"/>
      <c r="Q24" s="839"/>
      <c r="R24" s="828"/>
      <c r="S24" s="828"/>
      <c r="T24" s="828"/>
      <c r="U24" s="828"/>
      <c r="V24" s="828"/>
      <c r="W24" s="828"/>
      <c r="X24" s="828"/>
      <c r="Y24" s="828"/>
      <c r="Z24" s="828"/>
      <c r="AA24" s="828"/>
      <c r="AB24" s="828"/>
      <c r="AC24" s="828"/>
      <c r="AD24" s="828"/>
      <c r="AE24" s="828"/>
      <c r="AF24" s="828"/>
      <c r="AG24" s="828"/>
      <c r="AH24" s="828"/>
      <c r="AI24" s="828"/>
      <c r="AJ24" s="58"/>
    </row>
    <row r="25" spans="1:36" ht="33.75" customHeight="1">
      <c r="A25" s="57"/>
      <c r="B25" s="820" t="str">
        <f>B12</f>
        <v xml:space="preserve">발행인 주소 </v>
      </c>
      <c r="C25" s="820"/>
      <c r="D25" s="820"/>
      <c r="E25" s="820"/>
      <c r="F25" s="820"/>
      <c r="G25" s="61"/>
      <c r="H25" s="835">
        <f>H12</f>
        <v>0</v>
      </c>
      <c r="I25" s="835"/>
      <c r="J25" s="835"/>
      <c r="K25" s="835"/>
      <c r="L25" s="835"/>
      <c r="M25" s="835"/>
      <c r="N25" s="835"/>
      <c r="O25" s="835"/>
      <c r="P25" s="835"/>
      <c r="Q25" s="835"/>
      <c r="R25" s="835"/>
      <c r="S25" s="835"/>
      <c r="T25" s="835"/>
      <c r="U25" s="835"/>
      <c r="V25" s="835"/>
      <c r="W25" s="835"/>
      <c r="X25" s="835"/>
      <c r="Y25" s="835"/>
      <c r="Z25" s="835"/>
      <c r="AA25" s="835"/>
      <c r="AB25" s="835"/>
      <c r="AC25" s="835"/>
      <c r="AD25" s="835"/>
      <c r="AE25" s="835"/>
      <c r="AF25" s="835"/>
      <c r="AG25" s="835"/>
      <c r="AH25" s="835"/>
      <c r="AI25" s="835"/>
      <c r="AJ25" s="58"/>
    </row>
    <row r="26" spans="1:36" ht="18" customHeight="1">
      <c r="A26" s="57"/>
      <c r="B26" s="820" t="str">
        <f>B13</f>
        <v>발행인 성명</v>
      </c>
      <c r="C26" s="820"/>
      <c r="D26" s="820"/>
      <c r="E26" s="820"/>
      <c r="F26" s="820"/>
      <c r="G26" s="61"/>
      <c r="H26" s="835">
        <f>H13</f>
        <v>0</v>
      </c>
      <c r="I26" s="835"/>
      <c r="J26" s="835"/>
      <c r="K26" s="835"/>
      <c r="L26" s="835"/>
      <c r="M26" s="835"/>
      <c r="N26" s="835"/>
      <c r="O26" s="835"/>
      <c r="P26" s="835"/>
      <c r="Q26" s="835"/>
      <c r="R26" s="835"/>
      <c r="S26" s="835"/>
      <c r="T26" s="835"/>
      <c r="U26" s="835"/>
      <c r="V26" s="835"/>
      <c r="W26" s="835"/>
      <c r="X26" s="835"/>
      <c r="Y26" s="835"/>
      <c r="Z26" s="835"/>
      <c r="AA26" s="835"/>
      <c r="AB26" s="835"/>
      <c r="AC26" s="835"/>
      <c r="AD26" s="835"/>
      <c r="AE26" s="835"/>
      <c r="AF26" s="835"/>
      <c r="AG26" s="828" t="s">
        <v>581</v>
      </c>
      <c r="AH26" s="828"/>
      <c r="AI26" s="828"/>
      <c r="AJ26" s="58"/>
    </row>
    <row r="27" spans="1:36" ht="18" customHeight="1" thickBot="1">
      <c r="A27" s="832"/>
      <c r="B27" s="831"/>
      <c r="C27" s="831"/>
      <c r="D27" s="831"/>
      <c r="E27" s="831"/>
      <c r="F27" s="831"/>
      <c r="G27" s="831"/>
      <c r="H27" s="831"/>
      <c r="I27" s="831"/>
      <c r="J27" s="831"/>
      <c r="K27" s="831"/>
      <c r="L27" s="831"/>
      <c r="M27" s="831"/>
      <c r="N27" s="831"/>
      <c r="O27" s="831"/>
      <c r="P27" s="831"/>
      <c r="Q27" s="831"/>
      <c r="R27" s="831"/>
      <c r="S27" s="831"/>
      <c r="T27" s="831"/>
      <c r="U27" s="831"/>
      <c r="V27" s="831"/>
      <c r="W27" s="831"/>
      <c r="X27" s="831"/>
      <c r="Y27" s="831"/>
      <c r="Z27" s="831"/>
      <c r="AA27" s="831"/>
      <c r="AB27" s="831"/>
      <c r="AC27" s="831"/>
      <c r="AD27" s="831"/>
      <c r="AE27" s="831"/>
      <c r="AF27" s="831"/>
      <c r="AG27" s="831"/>
      <c r="AH27" s="831"/>
      <c r="AI27" s="831"/>
      <c r="AJ27" s="63"/>
    </row>
    <row r="28" spans="1:36" ht="17.25" thickTop="1"/>
    <row r="30" spans="1:36" ht="18" customHeight="1"/>
    <row r="31" spans="1:36" ht="18" customHeight="1"/>
  </sheetData>
  <mergeCells count="37"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B8:AI8"/>
    <mergeCell ref="B4:AI4"/>
    <mergeCell ref="B5:AF5"/>
    <mergeCell ref="AG5:AI5"/>
    <mergeCell ref="B6:AI6"/>
    <mergeCell ref="B7:AI7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16</vt:i4>
      </vt:variant>
      <vt:variant>
        <vt:lpstr>이름이 지정된 범위</vt:lpstr>
      </vt:variant>
      <vt:variant>
        <vt:i4>41</vt:i4>
      </vt:variant>
    </vt:vector>
  </HeadingPairs>
  <TitlesOfParts>
    <vt:vector size="57" baseType="lpstr">
      <vt:lpstr>계약서</vt:lpstr>
      <vt:lpstr>주거용</vt:lpstr>
      <vt:lpstr>계약갱신요구확인서</vt:lpstr>
      <vt:lpstr>영수증계약금</vt:lpstr>
      <vt:lpstr>영수증중도금</vt:lpstr>
      <vt:lpstr>영수증잔금</vt:lpstr>
      <vt:lpstr>영수증보증금</vt:lpstr>
      <vt:lpstr>영수증중개보수</vt:lpstr>
      <vt:lpstr>영수증일반</vt:lpstr>
      <vt:lpstr>정산표</vt:lpstr>
      <vt:lpstr>DB드롬다운</vt:lpstr>
      <vt:lpstr>DB중개보수요율</vt:lpstr>
      <vt:lpstr>아이콘</vt:lpstr>
      <vt:lpstr>웹링크연결</vt:lpstr>
      <vt:lpstr>부동산취득세율</vt:lpstr>
      <vt:lpstr>DB날짜</vt:lpstr>
      <vt:lpstr>계약갱신요구확인서!Print_Area</vt:lpstr>
      <vt:lpstr>계약서!Print_Area</vt:lpstr>
      <vt:lpstr>주거용!Print_Area</vt:lpstr>
      <vt:lpstr>건축물의구조</vt:lpstr>
      <vt:lpstr>건축물주용도</vt:lpstr>
      <vt:lpstr>그밖의자료</vt:lpstr>
      <vt:lpstr>날짜년도</vt:lpstr>
      <vt:lpstr>날짜선불</vt:lpstr>
      <vt:lpstr>날짜월</vt:lpstr>
      <vt:lpstr>날짜일</vt:lpstr>
      <vt:lpstr>날짜준공년도</vt:lpstr>
      <vt:lpstr>날짜차임월</vt:lpstr>
      <vt:lpstr>농어촌특별세____85㎡이하</vt:lpstr>
      <vt:lpstr>농어촌특별세____85㎡초과</vt:lpstr>
      <vt:lpstr>대리인매도</vt:lpstr>
      <vt:lpstr>대리인매수</vt:lpstr>
      <vt:lpstr>대리인임대</vt:lpstr>
      <vt:lpstr>대리인임차</vt:lpstr>
      <vt:lpstr>등록번호</vt:lpstr>
      <vt:lpstr>방향</vt:lpstr>
      <vt:lpstr>방향기준</vt:lpstr>
      <vt:lpstr>벽면균열</vt:lpstr>
      <vt:lpstr>벽면누수</vt:lpstr>
      <vt:lpstr>부가세</vt:lpstr>
      <vt:lpstr>시간분단위</vt:lpstr>
      <vt:lpstr>용도구역</vt:lpstr>
      <vt:lpstr>용도지구</vt:lpstr>
      <vt:lpstr>용도지역</vt:lpstr>
      <vt:lpstr>일조량불충분</vt:lpstr>
      <vt:lpstr>장기수선충당금</vt:lpstr>
      <vt:lpstr>주택수</vt:lpstr>
      <vt:lpstr>중개보수요율</vt:lpstr>
      <vt:lpstr>중개보수요율표</vt:lpstr>
      <vt:lpstr>지급시기</vt:lpstr>
      <vt:lpstr>지목</vt:lpstr>
      <vt:lpstr>지방교육세_취특세율의_10</vt:lpstr>
      <vt:lpstr>체크박스</vt:lpstr>
      <vt:lpstr>취득가격</vt:lpstr>
      <vt:lpstr>취득세</vt:lpstr>
      <vt:lpstr>취득세주택</vt:lpstr>
      <vt:lpstr>취득세주택외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cp:lastPrinted>2020-09-26T00:14:34Z</cp:lastPrinted>
  <dcterms:created xsi:type="dcterms:W3CDTF">2020-01-28T10:20:53Z</dcterms:created>
  <dcterms:modified xsi:type="dcterms:W3CDTF">2022-01-01T02:43:04Z</dcterms:modified>
</cp:coreProperties>
</file>