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11019공포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계약서!$A$1:$AO$79</definedName>
    <definedName name="_xlnm.Print_Area" localSheetId="1">비주거용!$A$1:$AQ$143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" i="2" l="1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N26" i="3" s="1"/>
  <c r="AG140" i="3"/>
  <c r="AI97" i="3"/>
  <c r="AG76" i="2" l="1"/>
  <c r="AG25" i="2"/>
  <c r="Q19" i="3"/>
  <c r="AH17" i="3"/>
  <c r="E14" i="2"/>
  <c r="Y15" i="2" s="1"/>
  <c r="AH6" i="2"/>
  <c r="AK35" i="3" l="1"/>
  <c r="AF35" i="3"/>
  <c r="K102" i="3"/>
  <c r="K100" i="3"/>
  <c r="AE73" i="2"/>
  <c r="T74" i="2"/>
  <c r="K73" i="2"/>
  <c r="K72" i="2"/>
  <c r="AE70" i="2"/>
  <c r="T71" i="2"/>
  <c r="K70" i="2"/>
  <c r="K69" i="2"/>
  <c r="AE38" i="2"/>
  <c r="T39" i="2"/>
  <c r="K38" i="2"/>
  <c r="BT8" i="2" s="1"/>
  <c r="K37" i="2"/>
  <c r="AE35" i="2" l="1"/>
  <c r="Z8" i="16" l="1"/>
  <c r="B7" i="15"/>
  <c r="J18" i="14"/>
  <c r="B7" i="13"/>
  <c r="B7" i="11"/>
  <c r="B7" i="10"/>
  <c r="Z90" i="3"/>
  <c r="U57" i="3"/>
  <c r="E13" i="2" l="1"/>
  <c r="T12" i="2"/>
  <c r="E11" i="2"/>
  <c r="E10" i="2"/>
  <c r="E9" i="2"/>
  <c r="E12" i="2" l="1"/>
  <c r="B7" i="12"/>
  <c r="T36" i="2"/>
  <c r="K36" i="2"/>
  <c r="K35" i="2"/>
  <c r="K34" i="2"/>
  <c r="AK90" i="3" l="1"/>
  <c r="K89" i="3" s="1"/>
  <c r="L21" i="14" s="1"/>
  <c r="G37" i="16" l="1"/>
  <c r="G36" i="16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F31" i="17"/>
  <c r="E31" i="17"/>
  <c r="D31" i="17"/>
  <c r="C31" i="17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B18" i="15" s="1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B18" i="10" s="1"/>
  <c r="AC136" i="3"/>
  <c r="K136" i="3"/>
  <c r="K135" i="3"/>
  <c r="AC134" i="3"/>
  <c r="K134" i="3"/>
  <c r="AC133" i="3"/>
  <c r="K133" i="3"/>
  <c r="K132" i="3"/>
  <c r="AC131" i="3"/>
  <c r="K131" i="3"/>
  <c r="A128" i="3"/>
  <c r="A125" i="3"/>
  <c r="A122" i="3"/>
  <c r="Y118" i="3"/>
  <c r="Y115" i="3"/>
  <c r="A111" i="3"/>
  <c r="AC108" i="3"/>
  <c r="K108" i="3"/>
  <c r="K107" i="3"/>
  <c r="AC106" i="3"/>
  <c r="K106" i="3"/>
  <c r="AC102" i="3"/>
  <c r="AC101" i="3"/>
  <c r="K101" i="3"/>
  <c r="AC100" i="3"/>
  <c r="AC99" i="3"/>
  <c r="K99" i="3"/>
  <c r="K90" i="3"/>
  <c r="E118" i="3"/>
  <c r="E115" i="3"/>
  <c r="AH18" i="3"/>
  <c r="Q16" i="3"/>
  <c r="AH14" i="3"/>
  <c r="AH15" i="3" s="1"/>
  <c r="Q13" i="3"/>
  <c r="A66" i="2"/>
  <c r="AH46" i="2"/>
  <c r="Q46" i="2"/>
  <c r="E46" i="2"/>
  <c r="E45" i="2"/>
  <c r="E44" i="2"/>
  <c r="AC105" i="3"/>
  <c r="K103" i="3"/>
  <c r="AC103" i="3"/>
  <c r="K104" i="3"/>
  <c r="G10" i="14"/>
  <c r="AS10" i="14" s="1"/>
  <c r="AH47" i="2"/>
  <c r="E6" i="2"/>
  <c r="E47" i="2" s="1"/>
  <c r="AS12" i="14" l="1"/>
  <c r="Z11" i="14"/>
  <c r="K105" i="3"/>
  <c r="AV18" i="14"/>
  <c r="B6" i="13"/>
  <c r="B19" i="13" s="1"/>
  <c r="Z20" i="14"/>
  <c r="Q14" i="3"/>
  <c r="U17" i="14"/>
  <c r="AH45" i="2"/>
  <c r="G9" i="14"/>
  <c r="Z10" i="14"/>
  <c r="G8" i="14"/>
  <c r="AC19" i="14"/>
  <c r="B6" i="15"/>
  <c r="B19" i="15" s="1"/>
  <c r="B6" i="11"/>
  <c r="B19" i="11" s="1"/>
  <c r="B6" i="10"/>
  <c r="B19" i="10" s="1"/>
  <c r="B20" i="12"/>
  <c r="U14" i="14"/>
  <c r="Z8" i="14" l="1"/>
  <c r="AS8" i="14"/>
  <c r="AS9" i="14"/>
  <c r="Z9" i="14"/>
  <c r="B6" i="12"/>
  <c r="B19" i="12" s="1"/>
  <c r="K92" i="3"/>
  <c r="I14" i="14" l="1"/>
  <c r="BE8" i="2"/>
  <c r="BF8" i="2"/>
  <c r="AE21" i="14"/>
  <c r="AU14" i="14"/>
  <c r="AX21" i="14"/>
  <c r="AB14" i="14" l="1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형식으로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8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0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<sst xmlns="http://schemas.openxmlformats.org/spreadsheetml/2006/main" count="1352" uniqueCount="933">
  <si>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</si>
  <si>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</si>
  <si>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</si>
  <si>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</si>
  <si>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</si>
  <si>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</si>
  <si>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</si>
  <si>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</si>
  <si>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</si>
  <si>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</si>
  <si>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</si>
  <si>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</si>
  <si>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</si>
  <si>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</si>
  <si>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</si>
  <si>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</si>
  <si>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</si>
  <si>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</si>
  <si>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</si>
  <si>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</si>
  <si>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</si>
  <si>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</si>
  <si>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</si>
  <si>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</si>
  <si>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</si>
  <si>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</si>
  <si>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</si>
  <si>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</si>
  <si>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</si>
  <si>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</si>
  <si>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</si>
  <si>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</si>
  <si>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</si>
  <si>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</si>
  <si>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</si>
  <si>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</si>
  <si>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</si>
  <si>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</si>
  <si>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</si>
  <si>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</si>
  <si>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</si>
  <si>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</si>
  <si>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</si>
  <si>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</si>
  <si>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</si>
  <si>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</si>
  <si>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</si>
  <si>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</si>
  <si>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</si>
  <si>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</si>
  <si>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</si>
  <si>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</si>
  <si>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</si>
  <si>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</si>
  <si>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</si>
  <si>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</si>
  <si>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</si>
  <si>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</si>
  <si>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</si>
  <si>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</si>
  <si>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</si>
  <si>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</si>
  <si>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</si>
  <si>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</si>
  <si>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</si>
  <si>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</si>
  <si>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</si>
  <si>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</si>
  <si>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</si>
  <si>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</si>
  <si>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</si>
  <si>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</si>
  <si>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</si>
  <si>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</si>
  <si>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</si>
  <si>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</si>
  <si>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</si>
  <si>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</si>
  <si>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</si>
  <si>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</si>
  <si>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</si>
  <si>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</si>
  <si>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</si>
  <si>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</si>
  <si>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</si>
  <si>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</si>
  <si>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</si>
  <si>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</si>
  <si>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</si>
  <si>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</si>
  <si>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</si>
  <si>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</si>
  <si>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</si>
  <si>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</si>
  <si>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</si>
  <si>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</si>
  <si>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</si>
  <si>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</si>
  <si>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</si>
  <si>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</si>
  <si>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</si>
  <si>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</si>
  <si>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</si>
  <si>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</si>
  <si>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</si>
  <si>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</si>
  <si>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</si>
  <si>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</si>
  <si>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</si>
  <si>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</si>
  <si>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</si>
  <si>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</si>
  <si>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</si>
  <si>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</si>
  <si>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</si>
  <si>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</si>
  <si>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</si>
  <si>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</si>
  <si>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</si>
  <si>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</si>
  <si>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</si>
  <si>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</si>
  <si>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</si>
  <si>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</si>
  <si>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</si>
  <si>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</si>
  <si>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</si>
  <si>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</si>
  <si>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</si>
  <si>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</si>
  <si>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</si>
  <si>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</si>
  <si>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</si>
  <si>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</si>
  <si>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</si>
  <si>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</si>
  <si>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</si>
  <si>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</si>
  <si>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</si>
  <si>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</si>
  <si>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</si>
  <si>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</si>
  <si>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</si>
  <si>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</si>
  <si>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</si>
  <si>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</si>
  <si>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</si>
  <si>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</si>
  <si>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</si>
  <si>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</si>
  <si>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</si>
  <si>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</si>
  <si>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</si>
  <si>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</si>
  <si>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</si>
  <si>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</si>
  <si>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</si>
  <si>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</si>
  <si>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</si>
  <si>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</si>
  <si>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</si>
  <si>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</si>
  <si>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</si>
  <si>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</si>
  <si>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</si>
  <si>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</si>
  <si>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</si>
  <si>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</si>
  <si>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</si>
  <si>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</si>
  <si>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</si>
  <si>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</si>
  <si>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</si>
  <si>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</si>
  <si>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</si>
  <si>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</si>
  <si>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</si>
  <si>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</si>
  <si>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※ 재산세는 6월 1일 기준 대상물건 소유자가 납세의무를 부담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</si>
  <si>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</si>
  <si>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</si>
  <si>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</si>
  <si>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</si>
  <si>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</si>
  <si>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</si>
  <si>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</si>
  <si>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</si>
  <si>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</si>
  <si>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</si>
  <si>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</si>
  <si>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</si>
  <si>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</si>
  <si>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</si>
  <si>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</si>
  <si>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</si>
  <si>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</si>
  <si>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</si>
  <si>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</si>
  <si>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</si>
  <si>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</si>
  <si>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</si>
  <si>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</si>
  <si>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</si>
  <si>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</si>
  <si>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</si>
  <si>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</si>
  <si>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</si>
  <si>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</si>
  <si>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</si>
  <si>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</si>
  <si>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</si>
  <si>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</si>
  <si>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</si>
  <si>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</si>
  <si>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</si>
  <si>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</si>
  <si>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</si>
  <si>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</si>
  <si>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</si>
  <si>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</si>
  <si>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</si>
  <si>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</si>
  <si>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</si>
  <si>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</si>
  <si>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</si>
  <si>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</si>
  <si>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]도배필요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</si>
  <si>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</si>
  <si>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</si>
  <si>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</si>
  <si>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</si>
  <si>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</si>
  <si>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</si>
  <si>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</si>
  <si>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</si>
  <si>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</si>
  <si>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</si>
  <si>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</si>
  <si>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</si>
  <si>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</si>
  <si>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</si>
  <si>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</si>
  <si>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</si>
  <si>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</si>
  <si>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</si>
  <si>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</si>
  <si>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</si>
  <si>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</si>
  <si>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</si>
  <si>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</si>
  <si>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</si>
  <si>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</si>
  <si>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</si>
  <si>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</si>
  <si>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</si>
  <si>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</si>
  <si>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</si>
  <si>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</si>
  <si>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</si>
  <si>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</si>
  <si>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</si>
  <si>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</si>
  <si>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</si>
  <si>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</si>
  <si>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</si>
  <si>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</si>
  <si>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</si>
  <si>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</si>
  <si>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</si>
  <si>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</si>
  <si>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</si>
  <si>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</si>
  <si>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</si>
  <si>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</si>
  <si>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</si>
  <si>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</si>
  <si>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</si>
  <si>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</si>
  <si>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</si>
  <si>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</si>
  <si>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</si>
  <si>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</si>
  <si>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</si>
  <si>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</si>
  <si>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</si>
  <si>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</si>
  <si>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</si>
  <si>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</si>
  <si>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</si>
  <si>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</si>
  <si>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</si>
  <si>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</si>
  <si>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</si>
  <si>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</si>
  <si>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</si>
  <si>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</si>
  <si>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</si>
  <si>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</si>
  <si>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</si>
  <si>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</si>
  <si>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</si>
  <si>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</si>
  <si>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</si>
  <si>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</si>
  <si>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</si>
  <si>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</si>
  <si>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</si>
  <si>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</si>
  <si>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</si>
  <si>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</si>
  <si>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</si>
  <si>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</si>
  <si>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</si>
  <si>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</si>
  <si>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</si>
  <si>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</si>
  <si>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</si>
  <si>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</si>
  <si>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</si>
  <si>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</si>
  <si>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</si>
  <si>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</si>
  <si>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</si>
  <si>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</si>
  <si>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</si>
  <si>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</si>
  <si>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</si>
  <si>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</si>
  <si>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</si>
  <si>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</si>
  <si>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</si>
  <si>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</si>
  <si>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</si>
  <si>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</si>
  <si>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</si>
  <si>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</si>
  <si>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</si>
  <si>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</si>
  <si>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</si>
  <si>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</si>
  <si>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</si>
  <si>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</si>
  <si>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</si>
  <si>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</si>
  <si>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</si>
  <si>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</si>
  <si>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</si>
  <si>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</si>
  <si>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</si>
  <si>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</si>
  <si>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</si>
  <si>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</si>
  <si>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</si>
  <si>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</si>
  <si>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</si>
  <si>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</si>
  <si>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</si>
  <si>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</si>
  <si>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</si>
  <si>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</si>
  <si>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</si>
  <si>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</si>
  <si>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</si>
  <si>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</si>
  <si>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</si>
  <si>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</si>
  <si>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</si>
  <si>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</si>
  <si>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</si>
  <si>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</si>
  <si>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</si>
  <si>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</si>
  <si>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</si>
  <si>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</si>
  <si>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</si>
  <si>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</si>
  <si>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</si>
  <si>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</si>
  <si>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</si>
  <si>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</si>
  <si>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</si>
  <si>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</si>
  <si>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</si>
  <si>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</si>
  <si>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</si>
  <si>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</si>
  <si>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</si>
  <si>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</si>
  <si>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</si>
  <si>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</si>
  <si>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</si>
  <si>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</si>
  <si>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</si>
  <si>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</si>
  <si>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</si>
  <si>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</si>
  <si>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</si>
  <si>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</si>
  <si>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</si>
  <si>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</si>
  <si>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</si>
  <si>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</si>
  <si>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</si>
  <si>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</si>
  <si>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</si>
  <si>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</si>
  <si>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</si>
  <si>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</si>
  <si>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</si>
  <si>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</si>
  <si>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</si>
  <si>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</si>
  <si>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</si>
  <si>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</si>
  <si>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</si>
  <si>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</si>
  <si>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</si>
  <si>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</si>
  <si>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</si>
  <si>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</si>
  <si>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</si>
  <si>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</si>
  <si>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</si>
  <si>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</si>
  <si>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</si>
  <si>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</si>
  <si>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</si>
  <si>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</si>
  <si>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</si>
  <si>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</si>
  <si>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</si>
  <si>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</si>
  <si>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</si>
  <si>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</si>
  <si>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</si>
  <si>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</si>
  <si>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</si>
  <si>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</si>
  <si>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</si>
  <si>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</si>
  <si>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</si>
  <si>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</si>
  <si>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</si>
  <si>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</si>
  <si>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</si>
  <si>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</si>
  <si>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</si>
  <si>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</si>
  <si>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</si>
  <si>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</si>
  <si>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</si>
  <si>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</si>
  <si>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</si>
  <si>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</si>
  <si>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</si>
  <si>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</si>
  <si>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</si>
  <si>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</si>
  <si>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</si>
  <si>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</si>
  <si>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</si>
  <si>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</si>
  <si>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</si>
  <si>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</si>
  <si>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</si>
  <si>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</si>
  <si>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</si>
  <si>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</si>
  <si>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</si>
  <si>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</si>
  <si>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</si>
  <si>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</si>
  <si>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</si>
  <si>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</si>
  <si>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</si>
  <si>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</si>
  <si>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</si>
  <si>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</si>
  <si>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</si>
  <si>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</si>
  <si>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</si>
  <si>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</si>
  <si>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</si>
  <si>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</si>
  <si>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</si>
  <si>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</si>
  <si>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</si>
  <si>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</si>
  <si>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</si>
  <si>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</si>
  <si>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</si>
  <si>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</si>
  <si>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</si>
  <si>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</si>
  <si>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</si>
  <si>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</si>
  <si>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</si>
  <si>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</si>
  <si>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</si>
  <si>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</si>
  <si>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</si>
  <si>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</si>
  <si>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</si>
  <si>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</si>
  <si>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</si>
  <si>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</si>
  <si>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</si>
  <si>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</si>
  <si>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</si>
  <si>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</si>
  <si>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</si>
  <si>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</si>
  <si>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</si>
  <si>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</si>
  <si>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</si>
  <si>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</si>
  <si>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</si>
  <si>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</si>
  <si>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</si>
  <si>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</si>
  <si>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</si>
  <si>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</si>
  <si>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</si>
  <si>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</si>
  <si>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</si>
  <si>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</si>
  <si>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</si>
  <si>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</si>
  <si>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</si>
  <si>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</si>
  <si>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</si>
  <si>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</si>
  <si>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</si>
  <si>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</si>
  <si>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</si>
  <si>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</si>
  <si>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</si>
  <si>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</si>
  <si>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</si>
  <si>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</si>
  <si>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</si>
  <si>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</si>
  <si>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</si>
  <si>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</si>
  <si>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</si>
  <si>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</si>
  <si>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</si>
  <si>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</si>
  <si>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</si>
  <si>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</si>
  <si>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</si>
  <si>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</si>
  <si>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</si>
  <si>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</si>
  <si>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</si>
  <si>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</si>
  <si>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</si>
  <si>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</si>
  <si>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</si>
  <si>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</si>
  <si>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</si>
  <si>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</si>
  <si>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</si>
  <si>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</si>
  <si>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</si>
  <si>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</si>
  <si>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</si>
  <si>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</si>
  <si>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</si>
  <si>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</si>
  <si>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</si>
  <si>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</si>
  <si>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</si>
  <si>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</si>
  <si>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</si>
  <si>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</si>
  <si>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</si>
  <si>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</si>
  <si>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</si>
  <si>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</si>
  <si>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</si>
  <si>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</si>
  <si>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</si>
  <si>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</si>
  <si>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</si>
  <si>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</si>
  <si>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</si>
  <si>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</si>
  <si>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</si>
  <si>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</si>
  <si>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</si>
  <si>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</si>
  <si>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</si>
  <si>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</si>
  <si>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</si>
  <si>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</si>
  <si>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</si>
  <si>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</si>
  <si>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</si>
  <si>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</si>
  <si>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</si>
  <si>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</si>
  <si>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</si>
  <si>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</si>
  <si>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</si>
  <si>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</si>
  <si>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</si>
  <si>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</si>
  <si>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</si>
  <si>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</si>
  <si>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</si>
  <si>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</si>
  <si>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</si>
  <si>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</si>
  <si>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</si>
  <si>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</si>
  <si>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</si>
  <si>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</si>
  <si>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</si>
  <si>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</si>
  <si>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</si>
  <si>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</si>
  <si>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</si>
  <si>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</si>
  <si>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</si>
  <si>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</si>
  <si>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</si>
  <si>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</si>
  <si>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</si>
  <si>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</si>
  <si>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</si>
  <si>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</si>
  <si>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</si>
  <si>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</si>
  <si>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</si>
  <si>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</si>
  <si>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</si>
  <si>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</si>
  <si>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</si>
  <si>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</si>
  <si>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</si>
  <si>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</si>
  <si>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</si>
  <si>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</si>
  <si>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</si>
  <si>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</si>
  <si>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</si>
  <si>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</si>
  <si>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</si>
  <si>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</si>
  <si>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</si>
  <si>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</si>
  <si>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</si>
  <si>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</si>
  <si>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</si>
  <si>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</si>
  <si>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</si>
  <si>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</si>
  <si>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</si>
  <si>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</si>
  <si>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</si>
  <si>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</si>
  <si>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</si>
  <si>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</si>
  <si>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</si>
  <si>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</si>
  <si>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</si>
  <si>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</si>
  <si>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</si>
  <si>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</si>
  <si>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</si>
  <si>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</si>
  <si>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</si>
  <si>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</si>
  <si>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</si>
  <si>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</si>
  <si>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</si>
  <si>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</si>
  <si>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</si>
  <si>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</si>
  <si>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</si>
  <si>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</si>
  <si>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</si>
  <si>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</si>
  <si>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</si>
  <si>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</si>
  <si>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</si>
  <si>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</si>
  <si>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</si>
  <si>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</si>
  <si>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</si>
  <si>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</si>
  <si>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</si>
  <si>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</si>
  <si>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</si>
  <si>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</si>
  <si>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</si>
  <si>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</si>
  <si>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</si>
  <si>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</si>
  <si>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</si>
  <si>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</si>
  <si>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</si>
  <si>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</si>
  <si>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</si>
  <si>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</si>
  <si>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</si>
  <si>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</si>
  <si>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</si>
  <si>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</si>
  <si>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</si>
  <si>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</si>
  <si>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</si>
  <si>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</si>
  <si>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</si>
  <si>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</si>
  <si>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</si>
  <si>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</si>
  <si>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</si>
  <si>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</si>
  <si>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</si>
  <si>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</si>
  <si>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</si>
  <si>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</si>
  <si>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</si>
  <si>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</si>
  <si>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</si>
  <si>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</si>
  <si>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</si>
  <si>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</si>
  <si>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</si>
  <si>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</si>
  <si>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</si>
  <si>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</si>
  <si>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</si>
  <si>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</si>
  <si>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</si>
  <si>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</si>
  <si>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</si>
  <si>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</si>
  <si>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</si>
  <si>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</si>
  <si>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보증금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</si>
  <si>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</si>
  <si>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</si>
  <si>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</si>
  <si>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</si>
  <si>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</si>
  <si>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</si>
  <si>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</si>
  <si>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</si>
  <si>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</si>
  <si>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</si>
  <si>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</si>
  <si>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</si>
  <si>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</si>
  <si>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</si>
  <si>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</si>
  <si>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</si>
  <si>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</si>
  <si>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</si>
  <si>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</si>
  <si>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</si>
  <si>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</si>
  <si>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</si>
  <si>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</si>
  <si>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</si>
  <si>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</si>
  <si>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</si>
  <si>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</si>
  <si>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</si>
  <si>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</si>
  <si>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</si>
  <si>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</si>
  <si>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</si>
  <si>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</si>
  <si>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</si>
  <si>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</si>
  <si>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</si>
  <si>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</si>
  <si>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</si>
  <si>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</si>
  <si>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</si>
  <si>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</si>
  <si>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</si>
  <si>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</si>
  <si>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</si>
  <si>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</si>
  <si>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</si>
  <si>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</si>
  <si>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</si>
  <si>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</si>
  <si>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</si>
  <si>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</si>
  <si>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</si>
  <si>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</si>
  <si>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</si>
  <si>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</si>
  <si>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</si>
  <si>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</si>
  <si>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</si>
  <si>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</si>
  <si>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</si>
  <si>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</si>
  <si>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</si>
  <si>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</si>
  <si>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</si>
  <si>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</si>
  <si>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</si>
  <si>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</si>
  <si>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</si>
  <si>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</si>
  <si>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</si>
  <si>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</si>
  <si>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</si>
  <si>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</si>
  <si>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</si>
  <si>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</si>
  <si>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</si>
  <si>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</si>
  <si>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</si>
  <si>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</si>
  <si>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</si>
  <si>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</si>
  <si>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</si>
  <si>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</si>
  <si>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</si>
  <si>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</si>
  <si>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</si>
  <si>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</si>
  <si>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</si>
  <si>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</si>
  <si>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</si>
  <si>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</si>
  <si>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</si>
  <si>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</si>
  <si>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</si>
  <si>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</si>
  <si>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</si>
  <si>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</si>
  <si>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</si>
  <si>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</si>
  <si>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</si>
  <si>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</si>
  <si>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</si>
  <si>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</si>
  <si>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</si>
  <si>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</si>
  <si>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</si>
  <si>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</si>
  <si>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</si>
  <si>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</si>
  <si>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</si>
  <si>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</si>
  <si>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</si>
  <si>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</si>
  <si>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</si>
  <si>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</si>
  <si>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</si>
  <si>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</si>
  <si>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</si>
  <si>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</si>
  <si>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</si>
  <si>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</si>
  <si>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</si>
  <si>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</si>
  <si>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</si>
  <si>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</si>
  <si>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임대부분</t>
    <phoneticPr fontId="4" type="noConversion"/>
  </si>
  <si>
    <t>⑩ 벽면</t>
    <phoneticPr fontId="4" type="noConversion"/>
  </si>
  <si>
    <t>⑪ 중개보수 및 실비의금액과 산출내역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</si>
  <si>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임차인이 제3조를 위반하였을 때 임대인은 즉시 본 계약을 해지할 수 있다.</t>
    </r>
    <phoneticPr fontId="4" type="noConversion"/>
  </si>
  <si>
    <t>=</t>
    <phoneticPr fontId="4" type="noConversion"/>
  </si>
  <si>
    <t>(부가세포함)</t>
    <phoneticPr fontId="4" type="noConversion"/>
  </si>
  <si>
    <t>중도금</t>
    <phoneticPr fontId="4" type="noConversion"/>
  </si>
  <si>
    <t>차임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</si>
  <si>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
   </t>
    </r>
    <phoneticPr fontId="4" type="noConversion"/>
  </si>
  <si>
    <t>날짜년도</t>
    <phoneticPr fontId="4" type="noConversion"/>
  </si>
  <si>
    <t>2021년</t>
  </si>
  <si>
    <t>직접입력</t>
    <phoneticPr fontId="4" type="noConversion"/>
  </si>
  <si>
    <t>임대부분</t>
    <phoneticPr fontId="4" type="noConversion"/>
  </si>
  <si>
    <t>임대차계약-생략</t>
    <phoneticPr fontId="4" type="noConversion"/>
  </si>
  <si>
    <t>소화전비상벨위치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</si>
  <si>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</si>
  <si>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</si>
  <si>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</si>
  <si>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공용계단</t>
    <phoneticPr fontId="4" type="noConversion"/>
  </si>
  <si>
    <t>임대차계약-생략</t>
    <phoneticPr fontId="4" type="noConversion"/>
  </si>
  <si>
    <t>임대차 보증금 반환 정산 내용 및 영수증</t>
    <phoneticPr fontId="4" type="noConversion"/>
  </si>
  <si>
    <t>건축물구조</t>
    <phoneticPr fontId="4" type="noConversion"/>
  </si>
  <si>
    <t>건축물용도</t>
    <phoneticPr fontId="4" type="noConversion"/>
  </si>
  <si>
    <t>건축물구조</t>
    <phoneticPr fontId="4" type="noConversion"/>
  </si>
  <si>
    <t>건축물용도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</si>
  <si>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</si>
  <si>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까지 임차인에게 인도한다.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</si>
  <si>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</si>
  <si>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</si>
  <si>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</si>
  <si>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</si>
  <si>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별지-임대인 추가</t>
    <phoneticPr fontId="4" type="noConversion"/>
  </si>
  <si>
    <t>공동명의인</t>
    <phoneticPr fontId="4" type="noConversion"/>
  </si>
  <si>
    <t>공동명의인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</si>
  <si>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</si>
  <si>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</si>
  <si>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</si>
  <si>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</si>
  <si>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</si>
  <si>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</si>
  <si>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창고</t>
  </si>
  <si>
    <t>계약서</t>
    <phoneticPr fontId="4" type="noConversion"/>
  </si>
  <si>
    <t>전세</t>
    <phoneticPr fontId="4" type="noConversion"/>
  </si>
  <si>
    <t>N</t>
    <phoneticPr fontId="4" type="noConversion"/>
  </si>
  <si>
    <t>동호</t>
    <phoneticPr fontId="4" type="noConversion"/>
  </si>
  <si>
    <t>■ 공인중개사법 시행규칙 [별지 제20호의2서식] &lt;개정 2021. 1. 12.&gt;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</si>
  <si>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</si>
  <si>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</si>
  <si>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</si>
  <si>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</si>
  <si>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[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</si>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</sst>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89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9" fillId="0" borderId="1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0" fontId="9" fillId="2" borderId="14" xfId="0" applyFont="1" applyFill="1" applyBorder="1" applyAlignment="1" applyProtection="1">
      <alignment vertical="center"/>
    </xf>
    <xf numFmtId="0" fontId="9" fillId="2" borderId="78" xfId="0" applyFont="1" applyFill="1" applyBorder="1" applyAlignment="1" applyProtection="1">
      <alignment vertical="center"/>
    </xf>
    <xf numFmtId="0" fontId="9" fillId="0" borderId="15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13" fillId="0" borderId="21" xfId="0" applyFont="1" applyBorder="1" applyAlignment="1" applyProtection="1">
      <alignment horizontal="right" vertical="center" shrinkToFit="1"/>
      <protection locked="0"/>
    </xf>
    <xf numFmtId="0" fontId="8" fillId="0" borderId="21" xfId="0" applyFont="1" applyBorder="1" applyAlignment="1" applyProtection="1">
      <alignment horizontal="right" vertical="center" shrinkToFit="1"/>
      <protection locked="0"/>
    </xf>
    <xf numFmtId="0" fontId="7" fillId="2" borderId="13" xfId="0" applyFont="1" applyFill="1" applyBorder="1" applyAlignment="1" applyProtection="1">
      <alignment vertical="center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5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Fill="1" applyBorder="1" applyAlignment="1" applyProtection="1">
      <alignment horizontal="right" vertical="center" shrinkToFit="1"/>
    </xf>
    <xf numFmtId="177" fontId="55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>
      <alignment vertical="center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6" fillId="2" borderId="0" xfId="0" applyFont="1" applyFill="1" applyAlignment="1" applyProtection="1">
      <alignment horizontal="left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52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0" fillId="0" borderId="0" xfId="0" applyFill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1" xfId="2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7" fillId="2" borderId="13" xfId="0" applyFont="1" applyFill="1" applyBorder="1" applyAlignment="1" applyProtection="1">
      <alignment horizontal="left" vertical="center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0" fontId="11" fillId="2" borderId="17" xfId="0" applyFont="1" applyFill="1" applyBorder="1" applyAlignment="1" applyProtection="1">
      <alignment horizontal="left" vertical="center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left" vertical="center"/>
      <protection locked="0"/>
    </xf>
    <xf numFmtId="183" fontId="44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Border="1" applyProtection="1">
      <alignment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10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2" borderId="8" xfId="0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0" fontId="14" fillId="2" borderId="6" xfId="0" applyFont="1" applyFill="1" applyBorder="1" applyAlignment="1" applyProtection="1">
      <alignment horizontal="center" vertical="center"/>
      <protection locked="0"/>
    </xf>
    <xf numFmtId="0" fontId="14" fillId="0" borderId="19" xfId="0" applyFont="1" applyBorder="1" applyAlignment="1">
      <alignment horizontal="left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>
      <alignment horizontal="left" vertical="center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11" xfId="0" applyFont="1" applyFill="1" applyBorder="1" applyAlignment="1" applyProtection="1">
      <alignment horizontal="left" vertical="top" wrapTex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2" borderId="78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9" fillId="16" borderId="0" xfId="0" applyFont="1" applyFill="1" applyProtection="1">
      <alignment vertical="center"/>
    </xf>
    <xf numFmtId="0" fontId="9" fillId="0" borderId="1" xfId="0" applyFont="1" applyFill="1" applyBorder="1" applyAlignment="1" applyProtection="1">
      <alignment horizontal="center" vertical="center" shrinkToFit="1"/>
      <protection locked="0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0" fillId="0" borderId="17" xfId="0" applyFill="1" applyBorder="1" applyAlignment="1">
      <alignment horizontal="center" vertical="center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32" fillId="2" borderId="5" xfId="0" applyFont="1" applyFill="1" applyBorder="1" applyAlignment="1" applyProtection="1">
      <alignment horizontal="right" vertical="center" wrapText="1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180" fontId="10" fillId="2" borderId="0" xfId="0" applyNumberFormat="1" applyFont="1" applyFill="1" applyAlignment="1">
      <alignment horizontal="left" vertical="center"/>
    </xf>
    <xf numFmtId="0" fontId="0" fillId="2" borderId="7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182" fontId="48" fillId="0" borderId="0" xfId="0" applyNumberFormat="1" applyFont="1" applyAlignment="1">
      <alignment horizontal="center" vertical="center"/>
    </xf>
    <xf numFmtId="0" fontId="9" fillId="0" borderId="16" xfId="0" applyFont="1" applyFill="1" applyBorder="1" applyAlignment="1" applyProtection="1">
      <alignment horizontal="center" vertical="center"/>
    </xf>
    <xf numFmtId="0" fontId="9" fillId="16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27" fillId="2" borderId="0" xfId="0" applyFont="1" applyFill="1" applyAlignment="1" applyProtection="1">
      <alignment horizontal="center" vertical="center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2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2" borderId="12" xfId="0" applyFont="1" applyFill="1" applyBorder="1" applyAlignment="1" applyProtection="1">
      <alignment horizontal="left" vertical="top" wrapText="1"/>
    </xf>
    <xf numFmtId="0" fontId="9" fillId="2" borderId="4" xfId="0" applyFont="1" applyFill="1" applyBorder="1" applyAlignment="1" applyProtection="1">
      <alignment horizontal="center" vertical="center"/>
    </xf>
    <xf numFmtId="0" fontId="0" fillId="16" borderId="0" xfId="0" applyFill="1" applyProtection="1">
      <alignment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9" fillId="2" borderId="0" xfId="0" applyNumberFormat="1" applyFont="1" applyFill="1" applyAlignment="1">
      <alignment horizontal="center" vertical="center"/>
    </xf>
    <xf numFmtId="177" fontId="30" fillId="0" borderId="9" xfId="0" applyNumberFormat="1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left" vertical="center" shrinkToFit="1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25" fillId="2" borderId="0" xfId="0" applyFont="1" applyFill="1" applyAlignment="1" applyProtection="1">
      <alignment horizontal="right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5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48708;&#51452;&#44144;&#50857;!AU116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48708;&#51452;&#44144;&#50857;!AU95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#&#48708;&#51452;&#44144;&#50857;!AU62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48708;&#51452;&#44144;&#50857;!AU1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04887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04887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446000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827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4827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9" name="그룹 38"/>
        <xdr:cNvGrpSpPr/>
      </xdr:nvGrpSpPr>
      <xdr:grpSpPr>
        <a:xfrm>
          <a:off x="7643813" y="11652250"/>
          <a:ext cx="3175499" cy="493419"/>
          <a:chOff x="7469188" y="13136563"/>
          <a:chExt cx="3175499" cy="493419"/>
        </a:xfrm>
      </xdr:grpSpPr>
      <xdr:sp macro="" textlink="">
        <xdr:nvSpPr>
          <xdr:cNvPr id="40" name="모서리가 둥근 직사각형 39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41" name="모서리가 둥근 직사각형 40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42" name="모서리가 둥근 직사각형 41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43" name="모서리가 둥근 직사각형 42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4" name="모서리가 둥근 직사각형 4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110</xdr:row>
      <xdr:rowOff>0</xdr:rowOff>
    </xdr:from>
    <xdr:to>
      <xdr:col>66</xdr:col>
      <xdr:colOff>121783</xdr:colOff>
      <xdr:row>111</xdr:row>
      <xdr:rowOff>146669</xdr:rowOff>
    </xdr:to>
    <xdr:sp macro="" textlink="">
      <xdr:nvSpPr>
        <xdr:cNvPr id="49" name="모서리가 둥근 직사각형 48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58" name="모서리가 둥근 직사각형 5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59" name="모서리가 둥근 직사각형 58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60" name="모서리가 둥근 직사각형 59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61" name="모서리가 둥근 직사각형 6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2" name="모서리가 둥근 직사각형 6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3" name="모서리가 둥근 직사각형 6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64" name="모서리가 둥근 직사각형 6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65" name="모서리가 둥근 직사각형 6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87</xdr:row>
      <xdr:rowOff>0</xdr:rowOff>
    </xdr:from>
    <xdr:to>
      <xdr:col>49</xdr:col>
      <xdr:colOff>88193</xdr:colOff>
      <xdr:row>87</xdr:row>
      <xdr:rowOff>197304</xdr:rowOff>
    </xdr:to>
    <xdr:sp macro="" textlink="">
      <xdr:nvSpPr>
        <xdr:cNvPr id="66" name="모서리가 둥근 직사각형 6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87</xdr:row>
      <xdr:rowOff>0</xdr:rowOff>
    </xdr:from>
    <xdr:to>
      <xdr:col>52</xdr:col>
      <xdr:colOff>52360</xdr:colOff>
      <xdr:row>87</xdr:row>
      <xdr:rowOff>197304</xdr:rowOff>
    </xdr:to>
    <xdr:sp macro="" textlink="">
      <xdr:nvSpPr>
        <xdr:cNvPr id="67" name="모서리가 둥근 직사각형 6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87</xdr:row>
      <xdr:rowOff>0</xdr:rowOff>
    </xdr:from>
    <xdr:to>
      <xdr:col>55</xdr:col>
      <xdr:colOff>20610</xdr:colOff>
      <xdr:row>87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87</xdr:row>
      <xdr:rowOff>0</xdr:rowOff>
    </xdr:from>
    <xdr:to>
      <xdr:col>57</xdr:col>
      <xdr:colOff>160311</xdr:colOff>
      <xdr:row>87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112</xdr:row>
      <xdr:rowOff>0</xdr:rowOff>
    </xdr:from>
    <xdr:to>
      <xdr:col>49</xdr:col>
      <xdr:colOff>88193</xdr:colOff>
      <xdr:row>112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112</xdr:row>
      <xdr:rowOff>0</xdr:rowOff>
    </xdr:from>
    <xdr:to>
      <xdr:col>52</xdr:col>
      <xdr:colOff>52360</xdr:colOff>
      <xdr:row>112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112</xdr:row>
      <xdr:rowOff>0</xdr:rowOff>
    </xdr:from>
    <xdr:to>
      <xdr:col>55</xdr:col>
      <xdr:colOff>20610</xdr:colOff>
      <xdr:row>112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112</xdr:row>
      <xdr:rowOff>0</xdr:rowOff>
    </xdr:from>
    <xdr:to>
      <xdr:col>57</xdr:col>
      <xdr:colOff>160311</xdr:colOff>
      <xdr:row>112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139</xdr:row>
      <xdr:rowOff>0</xdr:rowOff>
    </xdr:from>
    <xdr:to>
      <xdr:col>49</xdr:col>
      <xdr:colOff>88193</xdr:colOff>
      <xdr:row>139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139</xdr:row>
      <xdr:rowOff>0</xdr:rowOff>
    </xdr:from>
    <xdr:to>
      <xdr:col>52</xdr:col>
      <xdr:colOff>52360</xdr:colOff>
      <xdr:row>139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139</xdr:row>
      <xdr:rowOff>0</xdr:rowOff>
    </xdr:from>
    <xdr:to>
      <xdr:col>55</xdr:col>
      <xdr:colOff>20610</xdr:colOff>
      <xdr:row>139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139</xdr:row>
      <xdr:rowOff>0</xdr:rowOff>
    </xdr:from>
    <xdr:to>
      <xdr:col>57</xdr:col>
      <xdr:colOff>160311</xdr:colOff>
      <xdr:row>139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3주택이하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4주택이상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0-1&#51473;&#44060;&#49324;&#47924;&#49548;&#51221;&#48372;&#46321;&#47197;&#54616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>
      <selection activeCell="E3" sqref="E3:AO3"/>
    </sheetView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3" customFormat="1" ht="24.75" customHeight="1">
      <c r="A1" s="211"/>
      <c r="B1" s="212"/>
      <c r="C1" s="213"/>
      <c r="D1" s="213"/>
      <c r="E1" s="213"/>
      <c r="F1" s="213"/>
      <c r="G1" s="213"/>
      <c r="H1" s="213"/>
      <c r="I1" s="213"/>
      <c r="J1" s="408" t="s">
        <v>908</v>
      </c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9" t="s">
        <v>910</v>
      </c>
      <c r="V1" s="409"/>
      <c r="W1" s="409"/>
      <c r="X1" s="410" t="s">
        <v>909</v>
      </c>
      <c r="Y1" s="410"/>
      <c r="Z1" s="410"/>
      <c r="AA1" s="410"/>
      <c r="AB1" s="410"/>
      <c r="AC1" s="410"/>
      <c r="AD1" s="410"/>
      <c r="AE1" s="410"/>
      <c r="AF1" s="410"/>
      <c r="AG1" s="410"/>
      <c r="AH1" s="410"/>
      <c r="AI1" s="410"/>
      <c r="AJ1" s="410"/>
      <c r="AK1" s="410"/>
      <c r="AL1" s="410"/>
      <c r="AM1" s="410"/>
      <c r="AN1" s="410"/>
      <c r="AO1" s="410"/>
    </row>
    <row r="2" spans="1:72" s="93" customFormat="1" ht="16.5" customHeight="1">
      <c r="A2" s="415" t="s">
        <v>0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  <c r="AC2" s="415"/>
      <c r="AD2" s="415"/>
      <c r="AE2" s="415"/>
      <c r="AF2" s="415"/>
      <c r="AG2" s="415"/>
      <c r="AH2" s="415"/>
      <c r="AI2" s="415"/>
      <c r="AJ2" s="415"/>
      <c r="AK2" s="415"/>
      <c r="AL2" s="415"/>
      <c r="AM2" s="415"/>
      <c r="AN2" s="415"/>
      <c r="AO2" s="415"/>
    </row>
    <row r="3" spans="1:72" s="93" customFormat="1" ht="16.5" customHeight="1">
      <c r="A3" s="411" t="s">
        <v>1</v>
      </c>
      <c r="B3" s="412"/>
      <c r="C3" s="412"/>
      <c r="D3" s="412"/>
      <c r="E3" s="416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A3" s="417"/>
      <c r="AB3" s="417"/>
      <c r="AC3" s="417"/>
      <c r="AD3" s="417"/>
      <c r="AE3" s="417"/>
      <c r="AF3" s="417"/>
      <c r="AG3" s="417"/>
      <c r="AH3" s="417"/>
      <c r="AI3" s="417"/>
      <c r="AJ3" s="417"/>
      <c r="AK3" s="417"/>
      <c r="AL3" s="417"/>
      <c r="AM3" s="417"/>
      <c r="AN3" s="417"/>
      <c r="AO3" s="417"/>
    </row>
    <row r="4" spans="1:72" s="93" customFormat="1" ht="16.5" customHeight="1">
      <c r="A4" s="324" t="s">
        <v>5</v>
      </c>
      <c r="B4" s="325"/>
      <c r="C4" s="325"/>
      <c r="D4" s="325"/>
      <c r="E4" s="345" t="s">
        <v>867</v>
      </c>
      <c r="F4" s="346"/>
      <c r="G4" s="346"/>
      <c r="H4" s="346"/>
      <c r="I4" s="346"/>
      <c r="J4" s="346"/>
      <c r="K4" s="346"/>
      <c r="L4" s="346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402"/>
      <c r="AD4" s="281"/>
      <c r="AE4" s="403" t="s">
        <v>6</v>
      </c>
      <c r="AF4" s="404"/>
      <c r="AG4" s="405"/>
      <c r="AH4" s="413"/>
      <c r="AI4" s="414"/>
      <c r="AJ4" s="414"/>
      <c r="AK4" s="414"/>
      <c r="AL4" s="414"/>
      <c r="AM4" s="414"/>
      <c r="AN4" s="414"/>
      <c r="AO4" s="143" t="s">
        <v>668</v>
      </c>
    </row>
    <row r="5" spans="1:72" s="93" customFormat="1" ht="16.5" customHeight="1">
      <c r="A5" s="315" t="s">
        <v>891</v>
      </c>
      <c r="B5" s="325"/>
      <c r="C5" s="325"/>
      <c r="D5" s="325"/>
      <c r="E5" s="345" t="s">
        <v>3</v>
      </c>
      <c r="F5" s="346"/>
      <c r="G5" s="346"/>
      <c r="H5" s="346"/>
      <c r="I5" s="346"/>
      <c r="J5" s="346"/>
      <c r="K5" s="346"/>
      <c r="L5" s="401"/>
      <c r="M5" s="284" t="s">
        <v>892</v>
      </c>
      <c r="N5" s="402"/>
      <c r="O5" s="402"/>
      <c r="P5" s="402"/>
      <c r="Q5" s="345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401"/>
      <c r="AE5" s="403" t="s">
        <v>4</v>
      </c>
      <c r="AF5" s="404"/>
      <c r="AG5" s="405"/>
      <c r="AH5" s="406"/>
      <c r="AI5" s="407"/>
      <c r="AJ5" s="407"/>
      <c r="AK5" s="407"/>
      <c r="AL5" s="407"/>
      <c r="AM5" s="407"/>
      <c r="AN5" s="407"/>
      <c r="AO5" s="143" t="s">
        <v>667</v>
      </c>
    </row>
    <row r="6" spans="1:72" s="93" customFormat="1" ht="16.5" customHeight="1">
      <c r="A6" s="389" t="s">
        <v>868</v>
      </c>
      <c r="B6" s="389"/>
      <c r="C6" s="389"/>
      <c r="D6" s="298"/>
      <c r="E6" s="390" t="str">
        <f>IF(AL3="","",CONCATENATE(AL3,"호 전부"))</f>
        <v/>
      </c>
      <c r="F6" s="391"/>
      <c r="G6" s="391"/>
      <c r="H6" s="391"/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1"/>
      <c r="Y6" s="391"/>
      <c r="Z6" s="391"/>
      <c r="AA6" s="391"/>
      <c r="AB6" s="391"/>
      <c r="AC6" s="391"/>
      <c r="AD6" s="392"/>
      <c r="AE6" s="386" t="s">
        <v>785</v>
      </c>
      <c r="AF6" s="387"/>
      <c r="AG6" s="388"/>
      <c r="AH6" s="395" t="str">
        <f>IF(AH5="","",AH5)</f>
        <v/>
      </c>
      <c r="AI6" s="396"/>
      <c r="AJ6" s="396"/>
      <c r="AK6" s="396"/>
      <c r="AL6" s="396"/>
      <c r="AM6" s="396"/>
      <c r="AN6" s="396"/>
      <c r="AO6" s="144" t="s">
        <v>667</v>
      </c>
    </row>
    <row r="7" spans="1:72" s="93" customFormat="1" ht="16.5" customHeight="1">
      <c r="A7" s="237" t="s">
        <v>7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T7" s="214">
        <v>0</v>
      </c>
      <c r="AU7" s="215">
        <v>1</v>
      </c>
      <c r="AV7" s="215">
        <v>2</v>
      </c>
      <c r="AW7" s="215">
        <v>3</v>
      </c>
      <c r="AX7" s="215">
        <v>4</v>
      </c>
      <c r="AY7" s="215">
        <v>5</v>
      </c>
      <c r="AZ7" s="215">
        <v>6</v>
      </c>
      <c r="BA7" s="215">
        <v>7</v>
      </c>
      <c r="BB7" s="215">
        <v>8</v>
      </c>
      <c r="BC7" s="215">
        <v>9</v>
      </c>
      <c r="BD7" s="215">
        <v>10</v>
      </c>
      <c r="BE7" s="215">
        <v>11</v>
      </c>
      <c r="BF7" s="215">
        <v>12</v>
      </c>
      <c r="BG7" s="215">
        <v>13</v>
      </c>
      <c r="BH7" s="215">
        <v>14</v>
      </c>
      <c r="BI7" s="215">
        <v>15</v>
      </c>
      <c r="BJ7" s="215">
        <v>16</v>
      </c>
      <c r="BK7" s="215">
        <v>17</v>
      </c>
      <c r="BL7" s="215">
        <v>18</v>
      </c>
      <c r="BM7" s="215">
        <v>19</v>
      </c>
      <c r="BN7" s="215">
        <v>20</v>
      </c>
      <c r="BO7" s="215">
        <v>21</v>
      </c>
      <c r="BP7" s="215">
        <v>22</v>
      </c>
      <c r="BQ7" s="215">
        <v>23</v>
      </c>
      <c r="BR7" s="215">
        <v>24</v>
      </c>
      <c r="BS7" s="215">
        <v>25</v>
      </c>
      <c r="BT7" s="94">
        <v>26</v>
      </c>
    </row>
    <row r="8" spans="1:72" s="140" customFormat="1" ht="15" customHeight="1">
      <c r="A8" s="393" t="s">
        <v>609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4"/>
      <c r="AC8" s="394"/>
      <c r="AD8" s="394"/>
      <c r="AE8" s="394"/>
      <c r="AF8" s="394"/>
      <c r="AG8" s="394"/>
      <c r="AH8" s="394"/>
      <c r="AI8" s="394"/>
      <c r="AJ8" s="394"/>
      <c r="AK8" s="394"/>
      <c r="AL8" s="394"/>
      <c r="AM8" s="394"/>
      <c r="AN8" s="394"/>
      <c r="AO8" s="394"/>
      <c r="AT8" s="216" t="s">
        <v>911</v>
      </c>
      <c r="AU8" s="217" t="str">
        <f>IF(AG10="","",AG10)</f>
        <v/>
      </c>
      <c r="AV8" s="217" t="str">
        <f>IF(AG11="","",AG11)</f>
        <v/>
      </c>
      <c r="AW8" s="217" t="str">
        <f>IF(AG12="","",AG12)</f>
        <v/>
      </c>
      <c r="AX8" s="217" t="str">
        <f>IF(P14="","",P14)</f>
        <v/>
      </c>
      <c r="AY8" s="216" t="str">
        <f>IF(E3="","",E3)</f>
        <v/>
      </c>
      <c r="AZ8" s="216" t="s">
        <v>912</v>
      </c>
      <c r="BA8" s="216" t="str">
        <f>J1</f>
        <v>창고</v>
      </c>
      <c r="BB8" s="216" t="str">
        <f>U1</f>
        <v>전세</v>
      </c>
      <c r="BC8" s="218" t="str">
        <f>IF(T9="","",T9)</f>
        <v/>
      </c>
      <c r="BD8" s="218">
        <f>IF(T13="","",T13)</f>
        <v>300000</v>
      </c>
      <c r="BE8" s="218">
        <f>비주거용!K92</f>
        <v>0</v>
      </c>
      <c r="BF8" s="218">
        <f>비주거용!K92</f>
        <v>0</v>
      </c>
      <c r="BG8" s="216">
        <f>AE27</f>
        <v>0</v>
      </c>
      <c r="BH8" s="216">
        <f>T27</f>
        <v>0</v>
      </c>
      <c r="BI8" s="216">
        <f>K27</f>
        <v>0</v>
      </c>
      <c r="BJ8" s="216">
        <f>K26</f>
        <v>0</v>
      </c>
      <c r="BK8" s="216" t="str">
        <f>IF(AE29="","",AE29)</f>
        <v/>
      </c>
      <c r="BL8" s="216" t="str">
        <f>IF(T29="","",T29)</f>
        <v/>
      </c>
      <c r="BM8" s="216">
        <f>AE31</f>
        <v>0</v>
      </c>
      <c r="BN8" s="216">
        <f>T31</f>
        <v>0</v>
      </c>
      <c r="BO8" s="216">
        <f>K31</f>
        <v>0</v>
      </c>
      <c r="BP8" s="216">
        <f>K30</f>
        <v>0</v>
      </c>
      <c r="BQ8" s="216" t="str">
        <f>IF(AE33="","",AE33)</f>
        <v/>
      </c>
      <c r="BR8" s="216" t="str">
        <f>IF(T33="","",T33)</f>
        <v/>
      </c>
      <c r="BS8" s="216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19" t="str">
        <f>IF(K38="","",K38&amp;" "&amp;AE38&amp;" "&amp;T39)</f>
        <v/>
      </c>
    </row>
    <row r="9" spans="1:72" s="141" customFormat="1" ht="16.5" customHeight="1">
      <c r="A9" s="313" t="s">
        <v>742</v>
      </c>
      <c r="B9" s="397"/>
      <c r="C9" s="397"/>
      <c r="D9" s="397"/>
      <c r="E9" s="399" t="str">
        <f>IF(T9="","","금"&amp;NUMBERSTRING(T9,1)&amp;"원정")</f>
        <v/>
      </c>
      <c r="F9" s="400"/>
      <c r="G9" s="400"/>
      <c r="H9" s="400"/>
      <c r="I9" s="400"/>
      <c r="J9" s="400"/>
      <c r="K9" s="400"/>
      <c r="L9" s="400"/>
      <c r="M9" s="400"/>
      <c r="N9" s="400"/>
      <c r="O9" s="400"/>
      <c r="P9" s="400"/>
      <c r="Q9" s="400"/>
      <c r="R9" s="400"/>
      <c r="S9" s="400"/>
      <c r="T9" s="984"/>
      <c r="U9" s="984"/>
      <c r="V9" s="984"/>
      <c r="W9" s="984"/>
      <c r="X9" s="984"/>
      <c r="Y9" s="984"/>
      <c r="Z9" s="984"/>
      <c r="AA9" s="984"/>
      <c r="AB9" s="398"/>
      <c r="AC9" s="398"/>
      <c r="AD9" s="398"/>
      <c r="AE9" s="398"/>
      <c r="AF9" s="398"/>
      <c r="AG9" s="398"/>
      <c r="AH9" s="398"/>
      <c r="AI9" s="398"/>
      <c r="AJ9" s="398"/>
      <c r="AK9" s="398"/>
      <c r="AL9" s="398"/>
      <c r="AM9" s="398"/>
      <c r="AN9" s="398"/>
      <c r="AO9" s="398"/>
    </row>
    <row r="10" spans="1:72" s="141" customFormat="1" ht="16.5" customHeight="1">
      <c r="A10" s="238" t="s">
        <v>483</v>
      </c>
      <c r="B10" s="239"/>
      <c r="C10" s="239"/>
      <c r="D10" s="239"/>
      <c r="E10" s="371" t="str">
        <f>IF(T10="","","금"&amp;NUMBERSTRING(T10,1)&amp;"원정")</f>
        <v/>
      </c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985"/>
      <c r="U10" s="985"/>
      <c r="V10" s="985"/>
      <c r="W10" s="985"/>
      <c r="X10" s="985"/>
      <c r="Y10" s="985"/>
      <c r="Z10" s="985"/>
      <c r="AA10" s="986"/>
      <c r="AB10" s="240" t="s">
        <v>10</v>
      </c>
      <c r="AC10" s="240"/>
      <c r="AD10" s="240"/>
      <c r="AE10" s="240"/>
      <c r="AF10" s="240"/>
      <c r="AG10" s="382"/>
      <c r="AH10" s="383"/>
      <c r="AI10" s="383"/>
      <c r="AJ10" s="383"/>
      <c r="AK10" s="383"/>
      <c r="AL10" s="383"/>
      <c r="AM10" s="383"/>
      <c r="AN10" s="383"/>
      <c r="AO10" s="383"/>
    </row>
    <row r="11" spans="1:72" s="141" customFormat="1" ht="16.5" customHeight="1">
      <c r="A11" s="238" t="s">
        <v>874</v>
      </c>
      <c r="B11" s="239"/>
      <c r="C11" s="239"/>
      <c r="D11" s="239"/>
      <c r="E11" s="371" t="str">
        <f>IF(T11="","","금"&amp;NUMBERSTRING(T11,1)&amp;"원정")</f>
        <v/>
      </c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985"/>
      <c r="U11" s="985"/>
      <c r="V11" s="985"/>
      <c r="W11" s="985"/>
      <c r="X11" s="985"/>
      <c r="Y11" s="985"/>
      <c r="Z11" s="985"/>
      <c r="AA11" s="986"/>
      <c r="AB11" s="240" t="s">
        <v>14</v>
      </c>
      <c r="AC11" s="240"/>
      <c r="AD11" s="240"/>
      <c r="AE11" s="240"/>
      <c r="AF11" s="240"/>
      <c r="AG11" s="382"/>
      <c r="AH11" s="383"/>
      <c r="AI11" s="383"/>
      <c r="AJ11" s="383"/>
      <c r="AK11" s="383"/>
      <c r="AL11" s="383"/>
      <c r="AM11" s="383"/>
      <c r="AN11" s="383"/>
      <c r="AO11" s="383"/>
    </row>
    <row r="12" spans="1:72" s="141" customFormat="1" ht="16.5" customHeight="1">
      <c r="A12" s="238" t="s">
        <v>485</v>
      </c>
      <c r="B12" s="239"/>
      <c r="C12" s="239"/>
      <c r="D12" s="239"/>
      <c r="E12" s="371" t="str">
        <f>IF(T12="","","금"&amp;NUMBERSTRING(T12,1)&amp;"원정")</f>
        <v>금영원정</v>
      </c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987">
        <f>T9-T10-T11</f>
        <v>0</v>
      </c>
      <c r="U12" s="987"/>
      <c r="V12" s="987"/>
      <c r="W12" s="987"/>
      <c r="X12" s="987"/>
      <c r="Y12" s="987"/>
      <c r="Z12" s="987"/>
      <c r="AA12" s="988"/>
      <c r="AB12" s="240" t="s">
        <v>18</v>
      </c>
      <c r="AC12" s="240"/>
      <c r="AD12" s="240"/>
      <c r="AE12" s="240"/>
      <c r="AF12" s="240"/>
      <c r="AG12" s="382"/>
      <c r="AH12" s="383"/>
      <c r="AI12" s="383"/>
      <c r="AJ12" s="383"/>
      <c r="AK12" s="383"/>
      <c r="AL12" s="383"/>
      <c r="AM12" s="383"/>
      <c r="AN12" s="383"/>
      <c r="AO12" s="383"/>
    </row>
    <row r="13" spans="1:72" s="141" customFormat="1" ht="16.5" hidden="1" customHeight="1">
      <c r="A13" s="384" t="s">
        <v>875</v>
      </c>
      <c r="B13" s="385"/>
      <c r="C13" s="385"/>
      <c r="D13" s="385"/>
      <c r="E13" s="375" t="str">
        <f>IF(T13="","","금"&amp;NUMBERSTRING(T13,1)&amp;"원정")</f>
        <v>금삼십만원정</v>
      </c>
      <c r="F13" s="376"/>
      <c r="G13" s="376"/>
      <c r="H13" s="376"/>
      <c r="I13" s="376"/>
      <c r="J13" s="376"/>
      <c r="K13" s="376"/>
      <c r="L13" s="376"/>
      <c r="M13" s="376"/>
      <c r="N13" s="376"/>
      <c r="O13" s="376"/>
      <c r="P13" s="376"/>
      <c r="Q13" s="376"/>
      <c r="R13" s="376"/>
      <c r="S13" s="376"/>
      <c r="T13" s="377">
        <v>300000</v>
      </c>
      <c r="U13" s="377"/>
      <c r="V13" s="377"/>
      <c r="W13" s="377"/>
      <c r="X13" s="377"/>
      <c r="Y13" s="377"/>
      <c r="Z13" s="377"/>
      <c r="AA13" s="378"/>
      <c r="AB13" s="369"/>
      <c r="AC13" s="369"/>
      <c r="AD13" s="369"/>
      <c r="AE13" s="369"/>
      <c r="AF13" s="369"/>
      <c r="AG13" s="200"/>
      <c r="AH13" s="200"/>
      <c r="AI13" s="200"/>
      <c r="AJ13" s="200"/>
      <c r="AK13" s="200"/>
      <c r="AL13" s="201"/>
      <c r="AM13" s="201"/>
      <c r="AN13" s="201"/>
      <c r="AO13" s="201"/>
    </row>
    <row r="14" spans="1:72" s="93" customFormat="1" ht="16.5" customHeight="1">
      <c r="A14" s="367" t="s">
        <v>608</v>
      </c>
      <c r="B14" s="368"/>
      <c r="C14" s="368"/>
      <c r="D14" s="368"/>
      <c r="E14" s="380" t="str">
        <f>IF(AG12="","",AG12)</f>
        <v/>
      </c>
      <c r="F14" s="381"/>
      <c r="G14" s="381"/>
      <c r="H14" s="381"/>
      <c r="I14" s="381"/>
      <c r="J14" s="381"/>
      <c r="K14" s="381"/>
      <c r="L14" s="381"/>
      <c r="M14" s="365" t="s">
        <v>593</v>
      </c>
      <c r="N14" s="365"/>
      <c r="O14" s="365"/>
      <c r="P14" s="379"/>
      <c r="Q14" s="379"/>
      <c r="R14" s="379"/>
      <c r="S14" s="379"/>
      <c r="T14" s="379"/>
      <c r="U14" s="379"/>
      <c r="V14" s="379"/>
      <c r="W14" s="379"/>
      <c r="X14" s="202" t="s">
        <v>594</v>
      </c>
      <c r="Y14" s="202"/>
      <c r="Z14" s="202"/>
      <c r="AA14" s="202"/>
      <c r="AB14" s="374"/>
      <c r="AC14" s="374"/>
      <c r="AD14" s="374"/>
      <c r="AE14" s="374"/>
      <c r="AF14" s="374"/>
      <c r="AG14" s="374"/>
      <c r="AH14" s="374"/>
      <c r="AI14" s="374"/>
      <c r="AJ14" s="374"/>
      <c r="AK14" s="374"/>
      <c r="AL14" s="374"/>
      <c r="AM14" s="374"/>
      <c r="AN14" s="374"/>
      <c r="AO14" s="374"/>
    </row>
    <row r="15" spans="1:72" s="142" customFormat="1" ht="16.5" customHeight="1">
      <c r="A15" s="370" t="s">
        <v>893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370"/>
      <c r="O15" s="370"/>
      <c r="P15" s="370"/>
      <c r="Q15" s="370"/>
      <c r="R15" s="370"/>
      <c r="S15" s="370"/>
      <c r="T15" s="370"/>
      <c r="U15" s="370"/>
      <c r="V15" s="370"/>
      <c r="W15" s="370"/>
      <c r="X15" s="370"/>
      <c r="Y15" s="373" t="str">
        <f>E14</f>
        <v/>
      </c>
      <c r="Z15" s="373"/>
      <c r="AA15" s="373"/>
      <c r="AB15" s="373"/>
      <c r="AC15" s="373"/>
      <c r="AD15" s="373"/>
      <c r="AE15" s="373"/>
      <c r="AF15" s="370" t="s">
        <v>894</v>
      </c>
      <c r="AG15" s="370"/>
      <c r="AH15" s="370"/>
      <c r="AI15" s="370"/>
      <c r="AJ15" s="370"/>
      <c r="AK15" s="370"/>
      <c r="AL15" s="370"/>
      <c r="AM15" s="370"/>
      <c r="AN15" s="370"/>
      <c r="AO15" s="370"/>
    </row>
    <row r="16" spans="1:72" s="142" customFormat="1" ht="24" customHeight="1">
      <c r="A16" s="366" t="s">
        <v>603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s="366"/>
      <c r="P16" s="366"/>
      <c r="Q16" s="366"/>
      <c r="R16" s="366"/>
      <c r="S16" s="366"/>
      <c r="T16" s="366"/>
      <c r="U16" s="366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  <c r="AJ16" s="366"/>
      <c r="AK16" s="366"/>
      <c r="AL16" s="366"/>
      <c r="AM16" s="366"/>
      <c r="AN16" s="366"/>
      <c r="AO16" s="366"/>
    </row>
    <row r="17" spans="1:41" s="142" customFormat="1" ht="16.5" customHeight="1">
      <c r="A17" s="366" t="s">
        <v>871</v>
      </c>
      <c r="B17" s="366"/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366"/>
      <c r="P17" s="366"/>
      <c r="Q17" s="366"/>
      <c r="R17" s="366"/>
      <c r="S17" s="366"/>
      <c r="T17" s="366"/>
      <c r="U17" s="366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  <c r="AJ17" s="366"/>
      <c r="AK17" s="366"/>
      <c r="AL17" s="366"/>
      <c r="AM17" s="366"/>
      <c r="AN17" s="366"/>
      <c r="AO17" s="366"/>
    </row>
    <row r="18" spans="1:41" s="142" customFormat="1" ht="24" customHeight="1">
      <c r="A18" s="362" t="s">
        <v>604</v>
      </c>
      <c r="B18" s="362"/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  <c r="X18" s="362"/>
      <c r="Y18" s="362"/>
      <c r="Z18" s="362"/>
      <c r="AA18" s="362"/>
      <c r="AB18" s="362"/>
      <c r="AC18" s="362"/>
      <c r="AD18" s="362"/>
      <c r="AE18" s="362"/>
      <c r="AF18" s="362"/>
      <c r="AG18" s="362"/>
      <c r="AH18" s="362"/>
      <c r="AI18" s="362"/>
      <c r="AJ18" s="362"/>
      <c r="AK18" s="362"/>
      <c r="AL18" s="362"/>
      <c r="AM18" s="362"/>
      <c r="AN18" s="362"/>
      <c r="AO18" s="362"/>
    </row>
    <row r="19" spans="1:41" s="142" customFormat="1" ht="24" customHeight="1">
      <c r="A19" s="362" t="s">
        <v>605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2"/>
      <c r="AA19" s="362"/>
      <c r="AB19" s="362"/>
      <c r="AC19" s="362"/>
      <c r="AD19" s="362"/>
      <c r="AE19" s="362"/>
      <c r="AF19" s="362"/>
      <c r="AG19" s="362"/>
      <c r="AH19" s="362"/>
      <c r="AI19" s="362"/>
      <c r="AJ19" s="362"/>
      <c r="AK19" s="362"/>
      <c r="AL19" s="362"/>
      <c r="AM19" s="362"/>
      <c r="AN19" s="362"/>
      <c r="AO19" s="362"/>
    </row>
    <row r="20" spans="1:41" s="142" customFormat="1" ht="38.25" customHeight="1">
      <c r="A20" s="362" t="s">
        <v>932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</row>
    <row r="21" spans="1:41" s="93" customFormat="1" ht="37.5" customHeight="1">
      <c r="A21" s="363" t="s">
        <v>606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4"/>
      <c r="AI21" s="364"/>
      <c r="AJ21" s="364"/>
      <c r="AK21" s="364"/>
      <c r="AL21" s="364"/>
      <c r="AM21" s="364"/>
      <c r="AN21" s="364"/>
      <c r="AO21" s="364"/>
    </row>
    <row r="22" spans="1:41" s="93" customFormat="1" ht="35.25" hidden="1" customHeight="1">
      <c r="A22" s="354" t="s">
        <v>20</v>
      </c>
      <c r="B22" s="354"/>
      <c r="C22" s="354"/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54"/>
      <c r="U22" s="354"/>
      <c r="V22" s="354"/>
      <c r="W22" s="354"/>
      <c r="X22" s="354"/>
      <c r="Y22" s="354"/>
      <c r="Z22" s="354"/>
      <c r="AA22" s="354"/>
      <c r="AB22" s="354"/>
      <c r="AC22" s="354"/>
      <c r="AD22" s="354"/>
      <c r="AE22" s="354"/>
      <c r="AF22" s="354"/>
      <c r="AG22" s="354"/>
      <c r="AH22" s="354"/>
      <c r="AI22" s="354"/>
      <c r="AJ22" s="354"/>
      <c r="AK22" s="354"/>
      <c r="AL22" s="354"/>
      <c r="AM22" s="354"/>
      <c r="AN22" s="354"/>
      <c r="AO22" s="354"/>
    </row>
    <row r="23" spans="1:41" s="93" customFormat="1">
      <c r="A23" s="355" t="s">
        <v>21</v>
      </c>
      <c r="B23" s="355"/>
      <c r="C23" s="355"/>
      <c r="D23" s="355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358"/>
      <c r="X23" s="358"/>
      <c r="Y23" s="358"/>
      <c r="Z23" s="358"/>
      <c r="AA23" s="358"/>
      <c r="AB23" s="358"/>
      <c r="AC23" s="358"/>
      <c r="AD23" s="358"/>
      <c r="AE23" s="358"/>
      <c r="AF23" s="358"/>
      <c r="AG23" s="358"/>
      <c r="AH23" s="358"/>
      <c r="AI23" s="358"/>
      <c r="AJ23" s="358"/>
      <c r="AK23" s="358"/>
      <c r="AL23" s="358"/>
      <c r="AM23" s="358"/>
      <c r="AN23" s="358"/>
      <c r="AO23" s="358"/>
    </row>
    <row r="24" spans="1:41" s="93" customFormat="1" ht="65.25" customHeight="1">
      <c r="A24" s="356" t="s">
        <v>895</v>
      </c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57"/>
      <c r="P24" s="357"/>
      <c r="Q24" s="357"/>
      <c r="R24" s="357"/>
      <c r="S24" s="357"/>
      <c r="T24" s="357"/>
      <c r="U24" s="357"/>
      <c r="V24" s="357"/>
      <c r="W24" s="357"/>
      <c r="X24" s="357"/>
      <c r="Y24" s="357"/>
      <c r="Z24" s="357"/>
      <c r="AA24" s="357"/>
      <c r="AB24" s="357"/>
      <c r="AC24" s="357"/>
      <c r="AD24" s="357"/>
      <c r="AE24" s="357"/>
      <c r="AF24" s="357"/>
      <c r="AG24" s="357"/>
      <c r="AH24" s="357"/>
      <c r="AI24" s="357"/>
      <c r="AJ24" s="357"/>
      <c r="AK24" s="357"/>
      <c r="AL24" s="357"/>
      <c r="AM24" s="357"/>
      <c r="AN24" s="357"/>
      <c r="AO24" s="357"/>
    </row>
    <row r="25" spans="1:41" s="93" customFormat="1">
      <c r="A25" s="359" t="s">
        <v>22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359"/>
      <c r="AB25" s="359"/>
      <c r="AC25" s="359"/>
      <c r="AD25" s="359"/>
      <c r="AE25" s="359"/>
      <c r="AF25" s="359"/>
      <c r="AG25" s="360">
        <f>AG10</f>
        <v>0</v>
      </c>
      <c r="AH25" s="361"/>
      <c r="AI25" s="361"/>
      <c r="AJ25" s="361"/>
      <c r="AK25" s="361"/>
      <c r="AL25" s="361"/>
      <c r="AM25" s="361"/>
      <c r="AN25" s="361"/>
      <c r="AO25" s="361"/>
    </row>
    <row r="26" spans="1:41" s="93" customFormat="1">
      <c r="A26" s="339" t="s">
        <v>610</v>
      </c>
      <c r="B26" s="339"/>
      <c r="C26" s="339"/>
      <c r="D26" s="340"/>
      <c r="E26" s="264" t="s">
        <v>23</v>
      </c>
      <c r="F26" s="265"/>
      <c r="G26" s="265"/>
      <c r="H26" s="265"/>
      <c r="I26" s="265"/>
      <c r="J26" s="26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5"/>
      <c r="AN26" s="255"/>
      <c r="AO26" s="256"/>
    </row>
    <row r="27" spans="1:41" s="93" customFormat="1" ht="24" customHeight="1">
      <c r="A27" s="341"/>
      <c r="B27" s="341"/>
      <c r="C27" s="341"/>
      <c r="D27" s="342"/>
      <c r="E27" s="343" t="s">
        <v>24</v>
      </c>
      <c r="F27" s="343"/>
      <c r="G27" s="343"/>
      <c r="H27" s="343"/>
      <c r="I27" s="343"/>
      <c r="J27" s="343"/>
      <c r="K27" s="258"/>
      <c r="L27" s="258"/>
      <c r="M27" s="258"/>
      <c r="N27" s="258"/>
      <c r="O27" s="258"/>
      <c r="P27" s="258"/>
      <c r="Q27" s="258"/>
      <c r="R27" s="282" t="s">
        <v>25</v>
      </c>
      <c r="S27" s="282"/>
      <c r="T27" s="258"/>
      <c r="U27" s="258"/>
      <c r="V27" s="258"/>
      <c r="W27" s="258"/>
      <c r="X27" s="258"/>
      <c r="Y27" s="258"/>
      <c r="Z27" s="258"/>
      <c r="AA27" s="259" t="s">
        <v>26</v>
      </c>
      <c r="AB27" s="259"/>
      <c r="AC27" s="259"/>
      <c r="AD27" s="259"/>
      <c r="AE27" s="345"/>
      <c r="AF27" s="346"/>
      <c r="AG27" s="346"/>
      <c r="AH27" s="346"/>
      <c r="AI27" s="346"/>
      <c r="AJ27" s="346"/>
      <c r="AK27" s="346"/>
      <c r="AL27" s="346"/>
      <c r="AM27" s="346"/>
      <c r="AN27" s="346"/>
      <c r="AO27" s="133" t="s">
        <v>27</v>
      </c>
    </row>
    <row r="28" spans="1:41" s="93" customFormat="1" outlineLevel="1">
      <c r="A28" s="347" t="s">
        <v>612</v>
      </c>
      <c r="B28" s="347"/>
      <c r="C28" s="347"/>
      <c r="D28" s="348"/>
      <c r="E28" s="353" t="s">
        <v>28</v>
      </c>
      <c r="F28" s="353"/>
      <c r="G28" s="353"/>
      <c r="H28" s="353"/>
      <c r="I28" s="353"/>
      <c r="J28" s="353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345"/>
    </row>
    <row r="29" spans="1:41" s="93" customFormat="1" ht="16.5" customHeight="1" outlineLevel="1">
      <c r="A29" s="349"/>
      <c r="B29" s="349"/>
      <c r="C29" s="349"/>
      <c r="D29" s="350"/>
      <c r="E29" s="343" t="s">
        <v>24</v>
      </c>
      <c r="F29" s="343"/>
      <c r="G29" s="343"/>
      <c r="H29" s="343"/>
      <c r="I29" s="343"/>
      <c r="J29" s="343"/>
      <c r="K29" s="244"/>
      <c r="L29" s="244"/>
      <c r="M29" s="244"/>
      <c r="N29" s="244"/>
      <c r="O29" s="244"/>
      <c r="P29" s="244"/>
      <c r="Q29" s="244"/>
      <c r="R29" s="245" t="s">
        <v>25</v>
      </c>
      <c r="S29" s="245"/>
      <c r="T29" s="244"/>
      <c r="U29" s="244"/>
      <c r="V29" s="244"/>
      <c r="W29" s="244"/>
      <c r="X29" s="244"/>
      <c r="Y29" s="244"/>
      <c r="Z29" s="244"/>
      <c r="AA29" s="245" t="s">
        <v>29</v>
      </c>
      <c r="AB29" s="245"/>
      <c r="AC29" s="245"/>
      <c r="AD29" s="245"/>
      <c r="AE29" s="351"/>
      <c r="AF29" s="352"/>
      <c r="AG29" s="352"/>
      <c r="AH29" s="352"/>
      <c r="AI29" s="352"/>
      <c r="AJ29" s="352"/>
      <c r="AK29" s="352"/>
      <c r="AL29" s="352"/>
      <c r="AM29" s="352"/>
      <c r="AN29" s="352"/>
      <c r="AO29" s="133" t="s">
        <v>30</v>
      </c>
    </row>
    <row r="30" spans="1:41" s="93" customFormat="1" ht="16.5" customHeight="1">
      <c r="A30" s="339" t="s">
        <v>611</v>
      </c>
      <c r="B30" s="339"/>
      <c r="C30" s="339"/>
      <c r="D30" s="340"/>
      <c r="E30" s="264" t="s">
        <v>23</v>
      </c>
      <c r="F30" s="265"/>
      <c r="G30" s="265"/>
      <c r="H30" s="265"/>
      <c r="I30" s="265"/>
      <c r="J30" s="26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5"/>
      <c r="AM30" s="255"/>
      <c r="AN30" s="255"/>
      <c r="AO30" s="256"/>
    </row>
    <row r="31" spans="1:41" s="93" customFormat="1" ht="24" customHeight="1">
      <c r="A31" s="341"/>
      <c r="B31" s="341"/>
      <c r="C31" s="341"/>
      <c r="D31" s="342"/>
      <c r="E31" s="343" t="s">
        <v>24</v>
      </c>
      <c r="F31" s="343"/>
      <c r="G31" s="343"/>
      <c r="H31" s="343"/>
      <c r="I31" s="343"/>
      <c r="J31" s="343"/>
      <c r="K31" s="258"/>
      <c r="L31" s="258"/>
      <c r="M31" s="258"/>
      <c r="N31" s="258"/>
      <c r="O31" s="258"/>
      <c r="P31" s="258"/>
      <c r="Q31" s="258"/>
      <c r="R31" s="282" t="s">
        <v>25</v>
      </c>
      <c r="S31" s="282"/>
      <c r="T31" s="258"/>
      <c r="U31" s="258"/>
      <c r="V31" s="258"/>
      <c r="W31" s="258"/>
      <c r="X31" s="258"/>
      <c r="Y31" s="258"/>
      <c r="Z31" s="258"/>
      <c r="AA31" s="259" t="s">
        <v>26</v>
      </c>
      <c r="AB31" s="259"/>
      <c r="AC31" s="259"/>
      <c r="AD31" s="259"/>
      <c r="AE31" s="345"/>
      <c r="AF31" s="346"/>
      <c r="AG31" s="346"/>
      <c r="AH31" s="346"/>
      <c r="AI31" s="346"/>
      <c r="AJ31" s="346"/>
      <c r="AK31" s="346"/>
      <c r="AL31" s="346"/>
      <c r="AM31" s="346"/>
      <c r="AN31" s="346"/>
      <c r="AO31" s="133" t="s">
        <v>30</v>
      </c>
    </row>
    <row r="32" spans="1:41" s="93" customFormat="1" outlineLevel="1">
      <c r="A32" s="347" t="s">
        <v>614</v>
      </c>
      <c r="B32" s="347"/>
      <c r="C32" s="347"/>
      <c r="D32" s="348"/>
      <c r="E32" s="257" t="s">
        <v>28</v>
      </c>
      <c r="F32" s="257"/>
      <c r="G32" s="257"/>
      <c r="H32" s="257"/>
      <c r="I32" s="257"/>
      <c r="J32" s="257"/>
      <c r="K32" s="258"/>
      <c r="L32" s="258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345"/>
    </row>
    <row r="33" spans="1:41" s="93" customFormat="1" outlineLevel="1">
      <c r="A33" s="349"/>
      <c r="B33" s="349"/>
      <c r="C33" s="349"/>
      <c r="D33" s="350"/>
      <c r="E33" s="343" t="s">
        <v>31</v>
      </c>
      <c r="F33" s="343"/>
      <c r="G33" s="343"/>
      <c r="H33" s="343"/>
      <c r="I33" s="343"/>
      <c r="J33" s="343"/>
      <c r="K33" s="244"/>
      <c r="L33" s="244"/>
      <c r="M33" s="244"/>
      <c r="N33" s="244"/>
      <c r="O33" s="244"/>
      <c r="P33" s="244"/>
      <c r="Q33" s="244"/>
      <c r="R33" s="245" t="s">
        <v>25</v>
      </c>
      <c r="S33" s="245"/>
      <c r="T33" s="244"/>
      <c r="U33" s="244"/>
      <c r="V33" s="244"/>
      <c r="W33" s="244"/>
      <c r="X33" s="244"/>
      <c r="Y33" s="244"/>
      <c r="Z33" s="244"/>
      <c r="AA33" s="245" t="s">
        <v>29</v>
      </c>
      <c r="AB33" s="245"/>
      <c r="AC33" s="245"/>
      <c r="AD33" s="245"/>
      <c r="AE33" s="351"/>
      <c r="AF33" s="352"/>
      <c r="AG33" s="352"/>
      <c r="AH33" s="352"/>
      <c r="AI33" s="352"/>
      <c r="AJ33" s="352"/>
      <c r="AK33" s="352"/>
      <c r="AL33" s="352"/>
      <c r="AM33" s="352"/>
      <c r="AN33" s="352"/>
      <c r="AO33" s="133" t="s">
        <v>30</v>
      </c>
    </row>
    <row r="34" spans="1:41" s="93" customFormat="1" ht="16.350000000000001" customHeight="1">
      <c r="A34" s="328" t="s">
        <v>32</v>
      </c>
      <c r="B34" s="329"/>
      <c r="C34" s="329"/>
      <c r="D34" s="329"/>
      <c r="E34" s="334" t="s">
        <v>33</v>
      </c>
      <c r="F34" s="254"/>
      <c r="G34" s="254"/>
      <c r="H34" s="254"/>
      <c r="I34" s="254"/>
      <c r="J34" s="254"/>
      <c r="K34" s="255" t="str">
        <f>[1]중개사무소정보!$C$6</f>
        <v>강원도 원주시 흥양로51번길 22-1, 상가동 104호(태장동, 태장주공아파트1단지)</v>
      </c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6"/>
    </row>
    <row r="35" spans="1:41" s="93" customFormat="1" ht="16.350000000000001" customHeight="1">
      <c r="A35" s="330"/>
      <c r="B35" s="331"/>
      <c r="C35" s="331"/>
      <c r="D35" s="331"/>
      <c r="E35" s="257" t="s">
        <v>34</v>
      </c>
      <c r="F35" s="257"/>
      <c r="G35" s="257"/>
      <c r="H35" s="257"/>
      <c r="I35" s="257"/>
      <c r="J35" s="257"/>
      <c r="K35" s="258" t="str">
        <f>[1]중개사무소정보!$C$5</f>
        <v>원주랜드공인중개사사무소</v>
      </c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9" t="s">
        <v>35</v>
      </c>
      <c r="AB35" s="259"/>
      <c r="AC35" s="259"/>
      <c r="AD35" s="259"/>
      <c r="AE35" s="335" t="str">
        <f>[1]중개사무소정보!$C$2</f>
        <v>이용훈</v>
      </c>
      <c r="AF35" s="336"/>
      <c r="AG35" s="336"/>
      <c r="AH35" s="336"/>
      <c r="AI35" s="336"/>
      <c r="AJ35" s="336"/>
      <c r="AK35" s="336"/>
      <c r="AL35" s="336"/>
      <c r="AM35" s="336"/>
      <c r="AN35" s="336"/>
      <c r="AO35" s="290" t="s">
        <v>36</v>
      </c>
    </row>
    <row r="36" spans="1:41" s="93" customFormat="1" ht="16.350000000000001" customHeight="1">
      <c r="A36" s="332"/>
      <c r="B36" s="333"/>
      <c r="C36" s="333"/>
      <c r="D36" s="333"/>
      <c r="E36" s="344" t="s">
        <v>37</v>
      </c>
      <c r="F36" s="344"/>
      <c r="G36" s="344"/>
      <c r="H36" s="344"/>
      <c r="I36" s="344"/>
      <c r="J36" s="344"/>
      <c r="K36" s="244" t="str">
        <f>[1]중개사무소정보!$C$3</f>
        <v>42130-2015-00085</v>
      </c>
      <c r="L36" s="244"/>
      <c r="M36" s="244"/>
      <c r="N36" s="244"/>
      <c r="O36" s="244"/>
      <c r="P36" s="244"/>
      <c r="Q36" s="244"/>
      <c r="R36" s="245" t="s">
        <v>25</v>
      </c>
      <c r="S36" s="245"/>
      <c r="T36" s="244" t="str">
        <f>[1]중개사무소정보!$C$4</f>
        <v>033-733-6114</v>
      </c>
      <c r="U36" s="244"/>
      <c r="V36" s="244"/>
      <c r="W36" s="244"/>
      <c r="X36" s="244"/>
      <c r="Y36" s="244"/>
      <c r="Z36" s="244"/>
      <c r="AA36" s="260"/>
      <c r="AB36" s="260"/>
      <c r="AC36" s="260"/>
      <c r="AD36" s="260"/>
      <c r="AE36" s="337"/>
      <c r="AF36" s="338"/>
      <c r="AG36" s="338"/>
      <c r="AH36" s="338"/>
      <c r="AI36" s="338"/>
      <c r="AJ36" s="338"/>
      <c r="AK36" s="338"/>
      <c r="AL36" s="338"/>
      <c r="AM36" s="338"/>
      <c r="AN36" s="338"/>
      <c r="AO36" s="291"/>
    </row>
    <row r="37" spans="1:41" s="93" customFormat="1" ht="16.350000000000001" customHeight="1" outlineLevel="1">
      <c r="A37" s="248" t="s">
        <v>38</v>
      </c>
      <c r="B37" s="249"/>
      <c r="C37" s="249"/>
      <c r="D37" s="249"/>
      <c r="E37" s="254" t="s">
        <v>39</v>
      </c>
      <c r="F37" s="254"/>
      <c r="G37" s="254"/>
      <c r="H37" s="254"/>
      <c r="I37" s="254"/>
      <c r="J37" s="254"/>
      <c r="K37" s="255" t="str">
        <f>IFERROR(VLOOKUP(K39,[2]!공동중개사무소,3,0),"")</f>
        <v/>
      </c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  <c r="AK37" s="255"/>
      <c r="AL37" s="255"/>
      <c r="AM37" s="255"/>
      <c r="AN37" s="255"/>
      <c r="AO37" s="256"/>
    </row>
    <row r="38" spans="1:41" s="93" customFormat="1" ht="16.350000000000001" customHeight="1" outlineLevel="1">
      <c r="A38" s="250"/>
      <c r="B38" s="251"/>
      <c r="C38" s="251"/>
      <c r="D38" s="251"/>
      <c r="E38" s="257" t="s">
        <v>40</v>
      </c>
      <c r="F38" s="257"/>
      <c r="G38" s="257"/>
      <c r="H38" s="257"/>
      <c r="I38" s="257"/>
      <c r="J38" s="257"/>
      <c r="K38" s="258" t="str">
        <f>IFERROR(VLOOKUP(K39,[2]!공동중개사무소,2,0),"")</f>
        <v/>
      </c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9" t="s">
        <v>35</v>
      </c>
      <c r="AB38" s="259"/>
      <c r="AC38" s="259"/>
      <c r="AD38" s="259"/>
      <c r="AE38" s="335" t="str">
        <f>IFERROR(VLOOKUP(K39,[2]!공동중개사무소,4,0),"")</f>
        <v/>
      </c>
      <c r="AF38" s="336"/>
      <c r="AG38" s="336"/>
      <c r="AH38" s="336"/>
      <c r="AI38" s="336"/>
      <c r="AJ38" s="336"/>
      <c r="AK38" s="336"/>
      <c r="AL38" s="336"/>
      <c r="AM38" s="336"/>
      <c r="AN38" s="336"/>
      <c r="AO38" s="290" t="s">
        <v>36</v>
      </c>
    </row>
    <row r="39" spans="1:41" s="93" customFormat="1" ht="16.350000000000001" customHeight="1" outlineLevel="1">
      <c r="A39" s="252"/>
      <c r="B39" s="253"/>
      <c r="C39" s="253"/>
      <c r="D39" s="253"/>
      <c r="E39" s="243" t="s">
        <v>37</v>
      </c>
      <c r="F39" s="243"/>
      <c r="G39" s="243"/>
      <c r="H39" s="243"/>
      <c r="I39" s="243"/>
      <c r="J39" s="243"/>
      <c r="K39" s="244"/>
      <c r="L39" s="244"/>
      <c r="M39" s="244"/>
      <c r="N39" s="244"/>
      <c r="O39" s="244"/>
      <c r="P39" s="244"/>
      <c r="Q39" s="244"/>
      <c r="R39" s="245" t="s">
        <v>41</v>
      </c>
      <c r="S39" s="245"/>
      <c r="T39" s="244" t="str">
        <f>IFERROR(VLOOKUP(K39,[2]!공동중개사무소,5,0),"")</f>
        <v/>
      </c>
      <c r="U39" s="244"/>
      <c r="V39" s="244"/>
      <c r="W39" s="244"/>
      <c r="X39" s="244"/>
      <c r="Y39" s="244"/>
      <c r="Z39" s="244"/>
      <c r="AA39" s="260"/>
      <c r="AB39" s="260"/>
      <c r="AC39" s="260"/>
      <c r="AD39" s="260"/>
      <c r="AE39" s="337"/>
      <c r="AF39" s="338"/>
      <c r="AG39" s="338"/>
      <c r="AH39" s="338"/>
      <c r="AI39" s="338"/>
      <c r="AJ39" s="338"/>
      <c r="AK39" s="338"/>
      <c r="AL39" s="338"/>
      <c r="AM39" s="338"/>
      <c r="AN39" s="338"/>
      <c r="AO39" s="291"/>
    </row>
    <row r="40" spans="1:41" s="93" customFormat="1" ht="18.75" customHeight="1">
      <c r="A40" s="241"/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</row>
    <row r="41" spans="1:41" s="93" customFormat="1" ht="37.5" customHeight="1">
      <c r="A41" s="246" t="str">
        <f>"별지-"&amp;J1&amp;" "&amp;U1&amp;" "&amp;X1</f>
        <v>별지-창고 전세 계약서</v>
      </c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</row>
    <row r="42" spans="1:41" s="93" customFormat="1" ht="15" customHeight="1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</row>
    <row r="43" spans="1:41" s="93" customFormat="1">
      <c r="A43" s="312" t="s">
        <v>42</v>
      </c>
      <c r="B43" s="312"/>
      <c r="C43" s="312"/>
      <c r="D43" s="312"/>
      <c r="E43" s="312"/>
      <c r="F43" s="312"/>
      <c r="G43" s="312"/>
      <c r="H43" s="312"/>
      <c r="I43" s="312"/>
      <c r="J43" s="31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  <c r="AJ43" s="242"/>
      <c r="AK43" s="242"/>
      <c r="AL43" s="242"/>
      <c r="AM43" s="242"/>
      <c r="AN43" s="242"/>
      <c r="AO43" s="242"/>
    </row>
    <row r="44" spans="1:41" s="93" customFormat="1" ht="16.5" customHeight="1">
      <c r="A44" s="313" t="s">
        <v>43</v>
      </c>
      <c r="B44" s="314"/>
      <c r="C44" s="314"/>
      <c r="D44" s="314"/>
      <c r="E44" s="322" t="str">
        <f>계약서!E3&amp;" "&amp;계약서!AH3&amp;IF(계약서!AH3="","","동")&amp;" "&amp;계약서!AL3&amp;IF(계약서!AL3="","","호")</f>
        <v xml:space="preserve">  </v>
      </c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23"/>
      <c r="AM44" s="323"/>
      <c r="AN44" s="323"/>
      <c r="AO44" s="323"/>
    </row>
    <row r="45" spans="1:41" s="93" customFormat="1" ht="16.5" customHeight="1">
      <c r="A45" s="324" t="s">
        <v>45</v>
      </c>
      <c r="B45" s="325"/>
      <c r="C45" s="325"/>
      <c r="D45" s="325"/>
      <c r="E45" s="317" t="str">
        <f>E4</f>
        <v>대</v>
      </c>
      <c r="F45" s="318"/>
      <c r="G45" s="318"/>
      <c r="H45" s="318"/>
      <c r="I45" s="318"/>
      <c r="J45" s="318"/>
      <c r="K45" s="318"/>
      <c r="L45" s="318"/>
      <c r="M45" s="326"/>
      <c r="N45" s="326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  <c r="AA45" s="326"/>
      <c r="AB45" s="326"/>
      <c r="AC45" s="326"/>
      <c r="AD45" s="327"/>
      <c r="AE45" s="306" t="s">
        <v>46</v>
      </c>
      <c r="AF45" s="307"/>
      <c r="AG45" s="307"/>
      <c r="AH45" s="308">
        <f>AH4</f>
        <v>0</v>
      </c>
      <c r="AI45" s="309"/>
      <c r="AJ45" s="309"/>
      <c r="AK45" s="309"/>
      <c r="AL45" s="309"/>
      <c r="AM45" s="309"/>
      <c r="AN45" s="309"/>
      <c r="AO45" s="143" t="s">
        <v>667</v>
      </c>
    </row>
    <row r="46" spans="1:41" s="93" customFormat="1" ht="16.5" customHeight="1">
      <c r="A46" s="315" t="s">
        <v>889</v>
      </c>
      <c r="B46" s="316"/>
      <c r="C46" s="316"/>
      <c r="D46" s="316"/>
      <c r="E46" s="317" t="str">
        <f>E5</f>
        <v>철근콘크리트구조</v>
      </c>
      <c r="F46" s="318"/>
      <c r="G46" s="318"/>
      <c r="H46" s="318"/>
      <c r="I46" s="318"/>
      <c r="J46" s="318"/>
      <c r="K46" s="318"/>
      <c r="L46" s="319"/>
      <c r="M46" s="320" t="s">
        <v>890</v>
      </c>
      <c r="N46" s="321"/>
      <c r="O46" s="321"/>
      <c r="P46" s="321"/>
      <c r="Q46" s="317">
        <f>Q5</f>
        <v>0</v>
      </c>
      <c r="R46" s="318"/>
      <c r="S46" s="318"/>
      <c r="T46" s="318"/>
      <c r="U46" s="318"/>
      <c r="V46" s="318"/>
      <c r="W46" s="318"/>
      <c r="X46" s="318"/>
      <c r="Y46" s="318"/>
      <c r="Z46" s="81"/>
      <c r="AA46" s="81"/>
      <c r="AB46" s="81"/>
      <c r="AC46" s="81"/>
      <c r="AD46" s="82"/>
      <c r="AE46" s="306" t="s">
        <v>44</v>
      </c>
      <c r="AF46" s="307"/>
      <c r="AG46" s="307"/>
      <c r="AH46" s="310">
        <f>AH5</f>
        <v>0</v>
      </c>
      <c r="AI46" s="311"/>
      <c r="AJ46" s="311"/>
      <c r="AK46" s="311"/>
      <c r="AL46" s="311"/>
      <c r="AM46" s="311"/>
      <c r="AN46" s="311"/>
      <c r="AO46" s="143" t="s">
        <v>667</v>
      </c>
    </row>
    <row r="47" spans="1:41" s="93" customFormat="1" ht="16.5" customHeight="1">
      <c r="A47" s="298" t="s">
        <v>880</v>
      </c>
      <c r="B47" s="299"/>
      <c r="C47" s="299"/>
      <c r="D47" s="299"/>
      <c r="E47" s="300" t="str">
        <f>E6</f>
        <v/>
      </c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1" t="s">
        <v>785</v>
      </c>
      <c r="AF47" s="301"/>
      <c r="AG47" s="301"/>
      <c r="AH47" s="302" t="str">
        <f>AH6</f>
        <v/>
      </c>
      <c r="AI47" s="302"/>
      <c r="AJ47" s="302"/>
      <c r="AK47" s="302"/>
      <c r="AL47" s="302"/>
      <c r="AM47" s="302"/>
      <c r="AN47" s="303"/>
      <c r="AO47" s="144" t="s">
        <v>667</v>
      </c>
    </row>
    <row r="48" spans="1:41" s="93" customFormat="1" ht="11.25" customHeight="1">
      <c r="A48" s="304"/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4"/>
      <c r="AB48" s="304"/>
      <c r="AC48" s="304"/>
      <c r="AD48" s="304"/>
      <c r="AE48" s="304"/>
      <c r="AF48" s="304"/>
      <c r="AG48" s="304"/>
      <c r="AH48" s="304"/>
      <c r="AI48" s="304"/>
      <c r="AJ48" s="304"/>
      <c r="AK48" s="304"/>
      <c r="AL48" s="304"/>
      <c r="AM48" s="304"/>
      <c r="AN48" s="304"/>
      <c r="AO48" s="304"/>
    </row>
    <row r="49" spans="1:41" s="93" customFormat="1" ht="16.5" customHeight="1">
      <c r="A49" s="297" t="s">
        <v>899</v>
      </c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5"/>
      <c r="AC49" s="305"/>
      <c r="AD49" s="305"/>
      <c r="AE49" s="305"/>
      <c r="AF49" s="305"/>
      <c r="AG49" s="305"/>
      <c r="AH49" s="305"/>
      <c r="AI49" s="305"/>
      <c r="AJ49" s="305"/>
      <c r="AK49" s="305"/>
      <c r="AL49" s="305"/>
      <c r="AM49" s="305"/>
      <c r="AN49" s="305"/>
      <c r="AO49" s="305"/>
    </row>
    <row r="50" spans="1:41" s="93" customFormat="1" ht="19.5" hidden="1" customHeight="1" outlineLevel="3">
      <c r="A50" s="261" t="s">
        <v>900</v>
      </c>
      <c r="B50" s="262"/>
      <c r="C50" s="262"/>
      <c r="D50" s="262"/>
      <c r="E50" s="254" t="s">
        <v>23</v>
      </c>
      <c r="F50" s="254"/>
      <c r="G50" s="254"/>
      <c r="H50" s="254"/>
      <c r="I50" s="254"/>
      <c r="J50" s="254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6"/>
    </row>
    <row r="51" spans="1:41" s="93" customFormat="1" ht="19.5" hidden="1" customHeight="1" outlineLevel="3">
      <c r="A51" s="281"/>
      <c r="B51" s="282"/>
      <c r="C51" s="282"/>
      <c r="D51" s="282"/>
      <c r="E51" s="274" t="s">
        <v>24</v>
      </c>
      <c r="F51" s="274"/>
      <c r="G51" s="274"/>
      <c r="H51" s="274"/>
      <c r="I51" s="274"/>
      <c r="J51" s="274"/>
      <c r="K51" s="283"/>
      <c r="L51" s="283"/>
      <c r="M51" s="283"/>
      <c r="N51" s="283"/>
      <c r="O51" s="283"/>
      <c r="P51" s="283"/>
      <c r="Q51" s="283"/>
      <c r="R51" s="284" t="s">
        <v>717</v>
      </c>
      <c r="S51" s="281"/>
      <c r="T51" s="270"/>
      <c r="U51" s="271"/>
      <c r="V51" s="271"/>
      <c r="W51" s="271"/>
      <c r="X51" s="271"/>
      <c r="Y51" s="271"/>
      <c r="Z51" s="272"/>
      <c r="AA51" s="245" t="s">
        <v>730</v>
      </c>
      <c r="AB51" s="245"/>
      <c r="AC51" s="245"/>
      <c r="AD51" s="245"/>
      <c r="AE51" s="266"/>
      <c r="AF51" s="266"/>
      <c r="AG51" s="266"/>
      <c r="AH51" s="266"/>
      <c r="AI51" s="266"/>
      <c r="AJ51" s="266"/>
      <c r="AK51" s="266"/>
      <c r="AL51" s="266"/>
      <c r="AM51" s="266"/>
      <c r="AN51" s="269"/>
      <c r="AO51" s="133" t="s">
        <v>718</v>
      </c>
    </row>
    <row r="52" spans="1:41" s="93" customFormat="1" ht="19.5" hidden="1" customHeight="1" outlineLevel="2" collapsed="1">
      <c r="A52" s="261" t="s">
        <v>296</v>
      </c>
      <c r="B52" s="262"/>
      <c r="C52" s="262"/>
      <c r="D52" s="262"/>
      <c r="E52" s="254" t="s">
        <v>23</v>
      </c>
      <c r="F52" s="254"/>
      <c r="G52" s="254"/>
      <c r="H52" s="254"/>
      <c r="I52" s="254"/>
      <c r="J52" s="254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6"/>
    </row>
    <row r="53" spans="1:41" s="93" customFormat="1" ht="19.5" hidden="1" customHeight="1" outlineLevel="2">
      <c r="A53" s="281"/>
      <c r="B53" s="282"/>
      <c r="C53" s="282"/>
      <c r="D53" s="282"/>
      <c r="E53" s="274" t="s">
        <v>24</v>
      </c>
      <c r="F53" s="274"/>
      <c r="G53" s="274"/>
      <c r="H53" s="274"/>
      <c r="I53" s="274"/>
      <c r="J53" s="274"/>
      <c r="K53" s="283"/>
      <c r="L53" s="283"/>
      <c r="M53" s="283"/>
      <c r="N53" s="283"/>
      <c r="O53" s="283"/>
      <c r="P53" s="283"/>
      <c r="Q53" s="283"/>
      <c r="R53" s="284" t="s">
        <v>48</v>
      </c>
      <c r="S53" s="281"/>
      <c r="T53" s="270"/>
      <c r="U53" s="271"/>
      <c r="V53" s="271"/>
      <c r="W53" s="271"/>
      <c r="X53" s="271"/>
      <c r="Y53" s="271"/>
      <c r="Z53" s="272"/>
      <c r="AA53" s="245" t="s">
        <v>731</v>
      </c>
      <c r="AB53" s="245"/>
      <c r="AC53" s="245"/>
      <c r="AD53" s="245"/>
      <c r="AE53" s="266"/>
      <c r="AF53" s="266"/>
      <c r="AG53" s="266"/>
      <c r="AH53" s="266"/>
      <c r="AI53" s="266"/>
      <c r="AJ53" s="266"/>
      <c r="AK53" s="266"/>
      <c r="AL53" s="266"/>
      <c r="AM53" s="266"/>
      <c r="AN53" s="269"/>
      <c r="AO53" s="133" t="s">
        <v>719</v>
      </c>
    </row>
    <row r="54" spans="1:41" s="93" customFormat="1" ht="19.5" hidden="1" customHeight="1" outlineLevel="1" collapsed="1">
      <c r="A54" s="261" t="s">
        <v>901</v>
      </c>
      <c r="B54" s="262"/>
      <c r="C54" s="262"/>
      <c r="D54" s="262"/>
      <c r="E54" s="264" t="s">
        <v>720</v>
      </c>
      <c r="F54" s="265"/>
      <c r="G54" s="265"/>
      <c r="H54" s="265"/>
      <c r="I54" s="265"/>
      <c r="J54" s="26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6"/>
    </row>
    <row r="55" spans="1:41" s="93" customFormat="1" ht="19.5" hidden="1" customHeight="1" outlineLevel="1">
      <c r="A55" s="263"/>
      <c r="B55" s="245"/>
      <c r="C55" s="245"/>
      <c r="D55" s="245"/>
      <c r="E55" s="266" t="s">
        <v>24</v>
      </c>
      <c r="F55" s="266"/>
      <c r="G55" s="266"/>
      <c r="H55" s="266"/>
      <c r="I55" s="266"/>
      <c r="J55" s="266"/>
      <c r="K55" s="267"/>
      <c r="L55" s="267"/>
      <c r="M55" s="267"/>
      <c r="N55" s="267"/>
      <c r="O55" s="267"/>
      <c r="P55" s="267"/>
      <c r="Q55" s="267"/>
      <c r="R55" s="268" t="s">
        <v>717</v>
      </c>
      <c r="S55" s="263"/>
      <c r="T55" s="270"/>
      <c r="U55" s="271"/>
      <c r="V55" s="271"/>
      <c r="W55" s="271"/>
      <c r="X55" s="271"/>
      <c r="Y55" s="271"/>
      <c r="Z55" s="272"/>
      <c r="AA55" s="245" t="s">
        <v>730</v>
      </c>
      <c r="AB55" s="245"/>
      <c r="AC55" s="245"/>
      <c r="AD55" s="245"/>
      <c r="AE55" s="266"/>
      <c r="AF55" s="266"/>
      <c r="AG55" s="266"/>
      <c r="AH55" s="266"/>
      <c r="AI55" s="266"/>
      <c r="AJ55" s="266"/>
      <c r="AK55" s="266"/>
      <c r="AL55" s="266"/>
      <c r="AM55" s="266"/>
      <c r="AN55" s="269"/>
      <c r="AO55" s="78" t="s">
        <v>27</v>
      </c>
    </row>
    <row r="56" spans="1:41" s="93" customFormat="1" collapsed="1">
      <c r="A56" s="273"/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</row>
    <row r="57" spans="1:41" s="93" customFormat="1">
      <c r="A57" s="275" t="s">
        <v>902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8"/>
      <c r="AA57" s="278"/>
      <c r="AB57" s="278"/>
      <c r="AC57" s="278"/>
      <c r="AD57" s="278"/>
      <c r="AE57" s="278"/>
      <c r="AF57" s="278"/>
      <c r="AG57" s="278"/>
      <c r="AH57" s="278"/>
      <c r="AI57" s="278"/>
      <c r="AJ57" s="278"/>
      <c r="AK57" s="278"/>
      <c r="AL57" s="278"/>
      <c r="AM57" s="278"/>
      <c r="AN57" s="278"/>
      <c r="AO57" s="278"/>
    </row>
    <row r="58" spans="1:41" s="93" customFormat="1" ht="19.5" hidden="1" customHeight="1" outlineLevel="3">
      <c r="A58" s="261" t="s">
        <v>900</v>
      </c>
      <c r="B58" s="262"/>
      <c r="C58" s="262"/>
      <c r="D58" s="262"/>
      <c r="E58" s="254" t="s">
        <v>23</v>
      </c>
      <c r="F58" s="254"/>
      <c r="G58" s="254"/>
      <c r="H58" s="254"/>
      <c r="I58" s="254"/>
      <c r="J58" s="254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6"/>
    </row>
    <row r="59" spans="1:41" s="93" customFormat="1" ht="19.5" hidden="1" customHeight="1" outlineLevel="3">
      <c r="A59" s="281"/>
      <c r="B59" s="282"/>
      <c r="C59" s="282"/>
      <c r="D59" s="282"/>
      <c r="E59" s="274" t="s">
        <v>24</v>
      </c>
      <c r="F59" s="274"/>
      <c r="G59" s="274"/>
      <c r="H59" s="274"/>
      <c r="I59" s="274"/>
      <c r="J59" s="274"/>
      <c r="K59" s="283"/>
      <c r="L59" s="283"/>
      <c r="M59" s="283"/>
      <c r="N59" s="283"/>
      <c r="O59" s="283"/>
      <c r="P59" s="283"/>
      <c r="Q59" s="283"/>
      <c r="R59" s="284" t="s">
        <v>717</v>
      </c>
      <c r="S59" s="281"/>
      <c r="T59" s="270"/>
      <c r="U59" s="271"/>
      <c r="V59" s="271"/>
      <c r="W59" s="271"/>
      <c r="X59" s="271"/>
      <c r="Y59" s="271"/>
      <c r="Z59" s="272"/>
      <c r="AA59" s="245" t="s">
        <v>730</v>
      </c>
      <c r="AB59" s="245"/>
      <c r="AC59" s="245"/>
      <c r="AD59" s="245"/>
      <c r="AE59" s="266"/>
      <c r="AF59" s="266"/>
      <c r="AG59" s="266"/>
      <c r="AH59" s="266"/>
      <c r="AI59" s="266"/>
      <c r="AJ59" s="266"/>
      <c r="AK59" s="266"/>
      <c r="AL59" s="266"/>
      <c r="AM59" s="266"/>
      <c r="AN59" s="269"/>
      <c r="AO59" s="133" t="s">
        <v>718</v>
      </c>
    </row>
    <row r="60" spans="1:41" s="93" customFormat="1" ht="19.5" hidden="1" customHeight="1" outlineLevel="2" collapsed="1">
      <c r="A60" s="261" t="s">
        <v>903</v>
      </c>
      <c r="B60" s="262"/>
      <c r="C60" s="262"/>
      <c r="D60" s="262"/>
      <c r="E60" s="254" t="s">
        <v>23</v>
      </c>
      <c r="F60" s="254"/>
      <c r="G60" s="254"/>
      <c r="H60" s="254"/>
      <c r="I60" s="254"/>
      <c r="J60" s="254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6"/>
    </row>
    <row r="61" spans="1:41" s="93" customFormat="1" ht="19.5" hidden="1" customHeight="1" outlineLevel="2">
      <c r="A61" s="281"/>
      <c r="B61" s="282"/>
      <c r="C61" s="282"/>
      <c r="D61" s="282"/>
      <c r="E61" s="274" t="s">
        <v>24</v>
      </c>
      <c r="F61" s="274"/>
      <c r="G61" s="274"/>
      <c r="H61" s="274"/>
      <c r="I61" s="274"/>
      <c r="J61" s="274"/>
      <c r="K61" s="283"/>
      <c r="L61" s="283"/>
      <c r="M61" s="283"/>
      <c r="N61" s="283"/>
      <c r="O61" s="283"/>
      <c r="P61" s="283"/>
      <c r="Q61" s="283"/>
      <c r="R61" s="284" t="s">
        <v>48</v>
      </c>
      <c r="S61" s="281"/>
      <c r="T61" s="270"/>
      <c r="U61" s="271"/>
      <c r="V61" s="271"/>
      <c r="W61" s="271"/>
      <c r="X61" s="271"/>
      <c r="Y61" s="271"/>
      <c r="Z61" s="272"/>
      <c r="AA61" s="245" t="s">
        <v>731</v>
      </c>
      <c r="AB61" s="245"/>
      <c r="AC61" s="245"/>
      <c r="AD61" s="245"/>
      <c r="AE61" s="266"/>
      <c r="AF61" s="266"/>
      <c r="AG61" s="266"/>
      <c r="AH61" s="266"/>
      <c r="AI61" s="266"/>
      <c r="AJ61" s="266"/>
      <c r="AK61" s="266"/>
      <c r="AL61" s="266"/>
      <c r="AM61" s="266"/>
      <c r="AN61" s="269"/>
      <c r="AO61" s="133" t="s">
        <v>719</v>
      </c>
    </row>
    <row r="62" spans="1:41" s="93" customFormat="1" ht="19.5" hidden="1" customHeight="1" outlineLevel="1" collapsed="1">
      <c r="A62" s="261" t="s">
        <v>904</v>
      </c>
      <c r="B62" s="262"/>
      <c r="C62" s="262"/>
      <c r="D62" s="262"/>
      <c r="E62" s="264" t="s">
        <v>720</v>
      </c>
      <c r="F62" s="265"/>
      <c r="G62" s="265"/>
      <c r="H62" s="265"/>
      <c r="I62" s="265"/>
      <c r="J62" s="26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6"/>
    </row>
    <row r="63" spans="1:41" s="93" customFormat="1" ht="19.5" hidden="1" customHeight="1" outlineLevel="1">
      <c r="A63" s="263"/>
      <c r="B63" s="245"/>
      <c r="C63" s="245"/>
      <c r="D63" s="245"/>
      <c r="E63" s="266" t="s">
        <v>24</v>
      </c>
      <c r="F63" s="266"/>
      <c r="G63" s="266"/>
      <c r="H63" s="266"/>
      <c r="I63" s="266"/>
      <c r="J63" s="266"/>
      <c r="K63" s="267"/>
      <c r="L63" s="267"/>
      <c r="M63" s="267"/>
      <c r="N63" s="267"/>
      <c r="O63" s="267"/>
      <c r="P63" s="267"/>
      <c r="Q63" s="267"/>
      <c r="R63" s="268" t="s">
        <v>717</v>
      </c>
      <c r="S63" s="263"/>
      <c r="T63" s="270"/>
      <c r="U63" s="271"/>
      <c r="V63" s="271"/>
      <c r="W63" s="271"/>
      <c r="X63" s="271"/>
      <c r="Y63" s="271"/>
      <c r="Z63" s="272"/>
      <c r="AA63" s="245" t="s">
        <v>730</v>
      </c>
      <c r="AB63" s="245"/>
      <c r="AC63" s="245"/>
      <c r="AD63" s="245"/>
      <c r="AE63" s="266"/>
      <c r="AF63" s="266"/>
      <c r="AG63" s="266"/>
      <c r="AH63" s="266"/>
      <c r="AI63" s="266"/>
      <c r="AJ63" s="266"/>
      <c r="AK63" s="266"/>
      <c r="AL63" s="266"/>
      <c r="AM63" s="266"/>
      <c r="AN63" s="269"/>
      <c r="AO63" s="78" t="s">
        <v>27</v>
      </c>
    </row>
    <row r="64" spans="1:41" s="93" customFormat="1" collapsed="1">
      <c r="A64" s="234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4"/>
      <c r="AE64" s="234"/>
      <c r="AF64" s="234"/>
      <c r="AG64" s="234"/>
      <c r="AH64" s="234"/>
      <c r="AI64" s="234"/>
      <c r="AJ64" s="234"/>
      <c r="AK64" s="234"/>
      <c r="AL64" s="234"/>
      <c r="AM64" s="234"/>
      <c r="AN64" s="234"/>
      <c r="AO64" s="234"/>
    </row>
    <row r="65" spans="1:41" s="93" customFormat="1">
      <c r="A65" s="279" t="s">
        <v>50</v>
      </c>
      <c r="B65" s="279"/>
      <c r="C65" s="279"/>
      <c r="D65" s="279"/>
      <c r="E65" s="279"/>
      <c r="F65" s="279"/>
      <c r="G65" s="279"/>
      <c r="H65" s="276"/>
      <c r="I65" s="276"/>
      <c r="J65" s="276"/>
      <c r="K65" s="276"/>
      <c r="L65" s="276"/>
      <c r="M65" s="276"/>
      <c r="N65" s="276"/>
      <c r="O65" s="276"/>
      <c r="P65" s="276"/>
      <c r="Q65" s="276"/>
      <c r="R65" s="276"/>
      <c r="S65" s="276"/>
      <c r="T65" s="276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  <c r="AF65" s="276"/>
      <c r="AG65" s="276"/>
      <c r="AH65" s="276"/>
      <c r="AI65" s="276"/>
      <c r="AJ65" s="276"/>
      <c r="AK65" s="276"/>
      <c r="AL65" s="276"/>
      <c r="AM65" s="276"/>
      <c r="AN65" s="276"/>
      <c r="AO65" s="276"/>
    </row>
    <row r="66" spans="1:41" s="93" customFormat="1" ht="138.75" customHeight="1">
      <c r="A66" s="280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</row>
    <row r="67" spans="1:41" s="93" customFormat="1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  <c r="AB67" s="277"/>
      <c r="AC67" s="277"/>
      <c r="AD67" s="277"/>
      <c r="AE67" s="277"/>
      <c r="AF67" s="277"/>
      <c r="AG67" s="277"/>
      <c r="AH67" s="277"/>
      <c r="AI67" s="277"/>
      <c r="AJ67" s="277"/>
      <c r="AK67" s="277"/>
      <c r="AL67" s="277"/>
      <c r="AM67" s="277"/>
      <c r="AN67" s="277"/>
      <c r="AO67" s="277"/>
    </row>
    <row r="68" spans="1:41" s="93" customFormat="1">
      <c r="A68" s="233" t="s">
        <v>905</v>
      </c>
      <c r="B68" s="233"/>
      <c r="C68" s="233"/>
      <c r="D68" s="233"/>
      <c r="E68" s="233"/>
      <c r="F68" s="233"/>
      <c r="G68" s="233"/>
      <c r="H68" s="233"/>
      <c r="I68" s="233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  <c r="AB68" s="234"/>
      <c r="AC68" s="234"/>
      <c r="AD68" s="234"/>
      <c r="AE68" s="234"/>
      <c r="AF68" s="234"/>
      <c r="AG68" s="234"/>
      <c r="AH68" s="234"/>
      <c r="AI68" s="234"/>
      <c r="AJ68" s="234"/>
      <c r="AK68" s="234"/>
      <c r="AL68" s="234"/>
      <c r="AM68" s="234"/>
      <c r="AN68" s="234"/>
      <c r="AO68" s="234"/>
    </row>
    <row r="69" spans="1:41" s="93" customFormat="1" ht="19.5" hidden="1" customHeight="1" outlineLevel="2">
      <c r="A69" s="248" t="s">
        <v>32</v>
      </c>
      <c r="B69" s="249"/>
      <c r="C69" s="249"/>
      <c r="D69" s="249"/>
      <c r="E69" s="254" t="s">
        <v>51</v>
      </c>
      <c r="F69" s="254"/>
      <c r="G69" s="254"/>
      <c r="H69" s="254"/>
      <c r="I69" s="254"/>
      <c r="J69" s="254"/>
      <c r="K69" s="235" t="str">
        <f>IFERROR(VLOOKUP(K71,[2]!공동중개사무소,3,0),"")</f>
        <v/>
      </c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6"/>
    </row>
    <row r="70" spans="1:41" s="93" customFormat="1" ht="19.5" hidden="1" customHeight="1" outlineLevel="2">
      <c r="A70" s="250"/>
      <c r="B70" s="251"/>
      <c r="C70" s="251"/>
      <c r="D70" s="251"/>
      <c r="E70" s="257" t="s">
        <v>40</v>
      </c>
      <c r="F70" s="257"/>
      <c r="G70" s="257"/>
      <c r="H70" s="257"/>
      <c r="I70" s="257"/>
      <c r="J70" s="257"/>
      <c r="K70" s="283" t="str">
        <f>IFERROR(VLOOKUP(K71,[2]!공동중개사무소,2,0),"")</f>
        <v/>
      </c>
      <c r="L70" s="283"/>
      <c r="M70" s="283"/>
      <c r="N70" s="283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59" t="s">
        <v>35</v>
      </c>
      <c r="AB70" s="259"/>
      <c r="AC70" s="259"/>
      <c r="AD70" s="259"/>
      <c r="AE70" s="286" t="str">
        <f>IFERROR(VLOOKUP(K71,[2]!공동중개사무소,4,0),"")</f>
        <v/>
      </c>
      <c r="AF70" s="287"/>
      <c r="AG70" s="287"/>
      <c r="AH70" s="287"/>
      <c r="AI70" s="287"/>
      <c r="AJ70" s="287"/>
      <c r="AK70" s="287"/>
      <c r="AL70" s="287"/>
      <c r="AM70" s="287"/>
      <c r="AN70" s="287"/>
      <c r="AO70" s="290" t="s">
        <v>49</v>
      </c>
    </row>
    <row r="71" spans="1:41" s="93" customFormat="1" ht="19.5" hidden="1" customHeight="1" outlineLevel="2">
      <c r="A71" s="252"/>
      <c r="B71" s="253"/>
      <c r="C71" s="253"/>
      <c r="D71" s="253"/>
      <c r="E71" s="296" t="s">
        <v>37</v>
      </c>
      <c r="F71" s="243"/>
      <c r="G71" s="243"/>
      <c r="H71" s="243"/>
      <c r="I71" s="243"/>
      <c r="J71" s="243"/>
      <c r="K71" s="267"/>
      <c r="L71" s="267"/>
      <c r="M71" s="267"/>
      <c r="N71" s="267"/>
      <c r="O71" s="267"/>
      <c r="P71" s="267"/>
      <c r="Q71" s="267"/>
      <c r="R71" s="245" t="s">
        <v>41</v>
      </c>
      <c r="S71" s="245"/>
      <c r="T71" s="267" t="str">
        <f>IFERROR(VLOOKUP(K71,[2]!공동중개사무소,5,0),"")</f>
        <v/>
      </c>
      <c r="U71" s="267"/>
      <c r="V71" s="267"/>
      <c r="W71" s="267"/>
      <c r="X71" s="267"/>
      <c r="Y71" s="267"/>
      <c r="Z71" s="267"/>
      <c r="AA71" s="260"/>
      <c r="AB71" s="260"/>
      <c r="AC71" s="260"/>
      <c r="AD71" s="260"/>
      <c r="AE71" s="288"/>
      <c r="AF71" s="289"/>
      <c r="AG71" s="289"/>
      <c r="AH71" s="289"/>
      <c r="AI71" s="289"/>
      <c r="AJ71" s="289"/>
      <c r="AK71" s="289"/>
      <c r="AL71" s="289"/>
      <c r="AM71" s="289"/>
      <c r="AN71" s="289"/>
      <c r="AO71" s="291"/>
    </row>
    <row r="72" spans="1:41" s="93" customFormat="1" ht="19.5" hidden="1" customHeight="1" outlineLevel="1" collapsed="1">
      <c r="A72" s="248" t="s">
        <v>52</v>
      </c>
      <c r="B72" s="249"/>
      <c r="C72" s="249"/>
      <c r="D72" s="249"/>
      <c r="E72" s="254" t="s">
        <v>53</v>
      </c>
      <c r="F72" s="254"/>
      <c r="G72" s="254"/>
      <c r="H72" s="254"/>
      <c r="I72" s="254"/>
      <c r="J72" s="254"/>
      <c r="K72" s="235" t="str">
        <f>IFERROR(VLOOKUP(K74,[2]!공동중개사무소,3,0),"")</f>
        <v/>
      </c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6"/>
    </row>
    <row r="73" spans="1:41" s="93" customFormat="1" ht="19.5" hidden="1" customHeight="1" outlineLevel="1">
      <c r="A73" s="250"/>
      <c r="B73" s="251"/>
      <c r="C73" s="251"/>
      <c r="D73" s="251"/>
      <c r="E73" s="257" t="s">
        <v>40</v>
      </c>
      <c r="F73" s="257"/>
      <c r="G73" s="257"/>
      <c r="H73" s="257"/>
      <c r="I73" s="257"/>
      <c r="J73" s="257"/>
      <c r="K73" s="283" t="str">
        <f>IFERROR(VLOOKUP(K74,[2]!공동중개사무소,2,0),"")</f>
        <v/>
      </c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59" t="s">
        <v>54</v>
      </c>
      <c r="AB73" s="259"/>
      <c r="AC73" s="259"/>
      <c r="AD73" s="259"/>
      <c r="AE73" s="286" t="str">
        <f>IFERROR(VLOOKUP(K74,[2]!공동중개사무소,4,0),"")</f>
        <v/>
      </c>
      <c r="AF73" s="287"/>
      <c r="AG73" s="287"/>
      <c r="AH73" s="287"/>
      <c r="AI73" s="287"/>
      <c r="AJ73" s="287"/>
      <c r="AK73" s="287"/>
      <c r="AL73" s="287"/>
      <c r="AM73" s="287"/>
      <c r="AN73" s="287"/>
      <c r="AO73" s="290" t="s">
        <v>55</v>
      </c>
    </row>
    <row r="74" spans="1:41" s="93" customFormat="1" ht="19.5" hidden="1" customHeight="1" outlineLevel="1">
      <c r="A74" s="252"/>
      <c r="B74" s="253"/>
      <c r="C74" s="253"/>
      <c r="D74" s="253"/>
      <c r="E74" s="243" t="s">
        <v>37</v>
      </c>
      <c r="F74" s="243"/>
      <c r="G74" s="243"/>
      <c r="H74" s="243"/>
      <c r="I74" s="243"/>
      <c r="J74" s="243"/>
      <c r="K74" s="267"/>
      <c r="L74" s="267"/>
      <c r="M74" s="267"/>
      <c r="N74" s="267"/>
      <c r="O74" s="267"/>
      <c r="P74" s="267"/>
      <c r="Q74" s="267"/>
      <c r="R74" s="245" t="s">
        <v>41</v>
      </c>
      <c r="S74" s="245"/>
      <c r="T74" s="267" t="str">
        <f>IFERROR(VLOOKUP(K74,[2]!공동중개사무소,5,0),"")</f>
        <v/>
      </c>
      <c r="U74" s="267"/>
      <c r="V74" s="267"/>
      <c r="W74" s="267"/>
      <c r="X74" s="267"/>
      <c r="Y74" s="267"/>
      <c r="Z74" s="267"/>
      <c r="AA74" s="260"/>
      <c r="AB74" s="260"/>
      <c r="AC74" s="260"/>
      <c r="AD74" s="260"/>
      <c r="AE74" s="288"/>
      <c r="AF74" s="289"/>
      <c r="AG74" s="289"/>
      <c r="AH74" s="289"/>
      <c r="AI74" s="289"/>
      <c r="AJ74" s="289"/>
      <c r="AK74" s="289"/>
      <c r="AL74" s="289"/>
      <c r="AM74" s="289"/>
      <c r="AN74" s="289"/>
      <c r="AO74" s="291"/>
    </row>
    <row r="75" spans="1:41" s="93" customFormat="1" collapsed="1">
      <c r="A75" s="234"/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  <c r="AG75" s="234"/>
      <c r="AH75" s="234"/>
      <c r="AI75" s="234"/>
      <c r="AJ75" s="234"/>
      <c r="AK75" s="234"/>
      <c r="AL75" s="234"/>
      <c r="AM75" s="234"/>
      <c r="AN75" s="234"/>
      <c r="AO75" s="234"/>
    </row>
    <row r="76" spans="1:41" s="93" customFormat="1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92" t="s">
        <v>56</v>
      </c>
      <c r="AC76" s="293"/>
      <c r="AD76" s="293"/>
      <c r="AE76" s="293"/>
      <c r="AF76" s="293"/>
      <c r="AG76" s="294">
        <f>AG10</f>
        <v>0</v>
      </c>
      <c r="AH76" s="295"/>
      <c r="AI76" s="295"/>
      <c r="AJ76" s="295"/>
      <c r="AK76" s="295"/>
      <c r="AL76" s="295"/>
      <c r="AM76" s="295"/>
      <c r="AN76" s="295"/>
      <c r="AO76" s="77"/>
    </row>
    <row r="77" spans="1:41" s="93" customFormat="1">
      <c r="A77" s="285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  <c r="V77" s="28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</row>
    <row r="78" spans="1:41" s="93" customFormat="1">
      <c r="A78" s="285" t="s">
        <v>57</v>
      </c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</row>
    <row r="79" spans="1:41" s="93" customFormat="1"/>
    <row r="80" spans="1:41" s="93" customFormat="1"/>
  </sheetData>
  <sheetProtection sheet="1" objects="1" scenarios="1" formatCells="0" formatRows="0" insertHyperlinks="0" sort="0" autoFilter="0" pivotTables="0"/>
  <mergeCells count="245">
    <mergeCell ref="A5:D5"/>
    <mergeCell ref="E5:L5"/>
    <mergeCell ref="M5:P5"/>
    <mergeCell ref="AE5:AG5"/>
    <mergeCell ref="AH5:AN5"/>
    <mergeCell ref="Q5:AD5"/>
    <mergeCell ref="J1:T1"/>
    <mergeCell ref="U1:W1"/>
    <mergeCell ref="X1:AO1"/>
    <mergeCell ref="A3:D3"/>
    <mergeCell ref="A4:D4"/>
    <mergeCell ref="E4:L4"/>
    <mergeCell ref="AE4:AG4"/>
    <mergeCell ref="M4:AD4"/>
    <mergeCell ref="AH4:AN4"/>
    <mergeCell ref="A2:AO2"/>
    <mergeCell ref="E3:AO3"/>
    <mergeCell ref="AE6:AG6"/>
    <mergeCell ref="A6:D6"/>
    <mergeCell ref="E6:AD6"/>
    <mergeCell ref="A8:AO8"/>
    <mergeCell ref="AH6:AN6"/>
    <mergeCell ref="A11:D11"/>
    <mergeCell ref="AB11:AF11"/>
    <mergeCell ref="E11:S11"/>
    <mergeCell ref="T11:AA11"/>
    <mergeCell ref="AG10:AO10"/>
    <mergeCell ref="AG11:AO11"/>
    <mergeCell ref="A9:D9"/>
    <mergeCell ref="AB9:AO9"/>
    <mergeCell ref="E9:S9"/>
    <mergeCell ref="T9:AA9"/>
    <mergeCell ref="E10:S10"/>
    <mergeCell ref="T10:AA10"/>
    <mergeCell ref="A20:AO20"/>
    <mergeCell ref="A21:AO21"/>
    <mergeCell ref="A12:D12"/>
    <mergeCell ref="AB12:AF12"/>
    <mergeCell ref="M14:O14"/>
    <mergeCell ref="A16:AO16"/>
    <mergeCell ref="A17:AO17"/>
    <mergeCell ref="A14:D14"/>
    <mergeCell ref="AB13:AF13"/>
    <mergeCell ref="A15:X15"/>
    <mergeCell ref="E12:S12"/>
    <mergeCell ref="T12:AA12"/>
    <mergeCell ref="A18:AO18"/>
    <mergeCell ref="A19:AO19"/>
    <mergeCell ref="Y15:AE15"/>
    <mergeCell ref="AF15:AO15"/>
    <mergeCell ref="AB14:AO14"/>
    <mergeCell ref="E13:S13"/>
    <mergeCell ref="T13:AA13"/>
    <mergeCell ref="P14:W14"/>
    <mergeCell ref="E14:L14"/>
    <mergeCell ref="AG12:AO12"/>
    <mergeCell ref="A13:D13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E38:AN39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AD45"/>
    <mergeCell ref="E53:J53"/>
    <mergeCell ref="K53:Q53"/>
    <mergeCell ref="R53:S53"/>
    <mergeCell ref="AA53:AD53"/>
    <mergeCell ref="AE53:AN53"/>
    <mergeCell ref="T53:Z53"/>
    <mergeCell ref="A49:L49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48:AO48"/>
    <mergeCell ref="M49:AO49"/>
    <mergeCell ref="A52:D53"/>
    <mergeCell ref="E52:J52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K54:AO54"/>
    <mergeCell ref="E55:J55"/>
    <mergeCell ref="K55:Q55"/>
    <mergeCell ref="R55:S55"/>
    <mergeCell ref="AA55:AD55"/>
    <mergeCell ref="AE55:AN55"/>
    <mergeCell ref="T55:Z55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T63:Z63"/>
    <mergeCell ref="AA63:AD63"/>
    <mergeCell ref="AE63:AN63"/>
    <mergeCell ref="A68:I68"/>
    <mergeCell ref="J68:AO68"/>
    <mergeCell ref="K52:AO52"/>
    <mergeCell ref="A7:AO7"/>
    <mergeCell ref="A10:D10"/>
    <mergeCell ref="AB10:AF10"/>
    <mergeCell ref="A40:AO40"/>
    <mergeCell ref="K43:AO4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54:D55"/>
    <mergeCell ref="E54:J54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howErrorMessage="1" error="취소를 누르시고 작은▼버튼을 클릭하여 년도를 직접 선택하세요" prompt="버튼▼클릭하여 년도를 직접 선택하세요" sqref="AG13:AK13">
      <formula1>날짜중도금잔금년도</formula1>
    </dataValidation>
    <dataValidation type="list" allowBlank="1" showInputMessage="1" sqref="AN13:AO13">
      <formula1>날짜일</formula1>
    </dataValidation>
    <dataValidation type="list" allowBlank="1" showInputMessage="1" sqref="AL13:AM13">
      <formula1>날짜월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J1:T1">
      <formula1>"공장,창고,부동산,직접입력"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E39:J39" r:id="rId13" display="등록번호"/>
    <hyperlink ref="A34:D36" r:id="rId14" display="0-1중개사무소정보등록하기.xlsx"/>
    <hyperlink ref="E74:J74" r:id="rId15" display="등록번호"/>
    <hyperlink ref="E71:J71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16" customWidth="1"/>
  </cols>
  <sheetData>
    <row r="1" spans="1:55" ht="33.75" customHeight="1">
      <c r="A1" s="3" t="s">
        <v>275</v>
      </c>
      <c r="B1" s="4" t="s">
        <v>276</v>
      </c>
      <c r="C1" s="5"/>
      <c r="D1" s="6" t="s">
        <v>277</v>
      </c>
      <c r="E1" s="7" t="s">
        <v>278</v>
      </c>
      <c r="F1" s="1"/>
      <c r="G1" s="8" t="s">
        <v>277</v>
      </c>
      <c r="H1" s="9" t="s">
        <v>279</v>
      </c>
      <c r="J1" s="10" t="s">
        <v>277</v>
      </c>
      <c r="K1" s="10" t="s">
        <v>280</v>
      </c>
      <c r="M1" s="11" t="s">
        <v>277</v>
      </c>
      <c r="N1" s="11" t="s">
        <v>617</v>
      </c>
      <c r="P1" s="11" t="s">
        <v>277</v>
      </c>
      <c r="Q1" s="11" t="s">
        <v>618</v>
      </c>
      <c r="S1" s="11" t="s">
        <v>277</v>
      </c>
      <c r="T1" s="12" t="s">
        <v>282</v>
      </c>
      <c r="V1" s="963" t="s">
        <v>283</v>
      </c>
      <c r="W1" s="963"/>
      <c r="X1" s="963"/>
      <c r="Y1" s="963"/>
      <c r="Z1" s="963"/>
      <c r="AA1" s="963"/>
      <c r="AB1" s="963"/>
      <c r="AC1" s="963"/>
      <c r="AE1" s="964"/>
      <c r="AF1" s="965"/>
      <c r="AG1" s="965"/>
    </row>
    <row r="2" spans="1:55">
      <c r="A2" s="13">
        <v>1</v>
      </c>
      <c r="B2" t="s">
        <v>284</v>
      </c>
      <c r="C2" s="5"/>
      <c r="D2" s="13">
        <v>1</v>
      </c>
      <c r="E2" t="s">
        <v>3</v>
      </c>
      <c r="G2" s="13">
        <v>1</v>
      </c>
      <c r="H2" t="s">
        <v>285</v>
      </c>
      <c r="J2">
        <v>1</v>
      </c>
      <c r="K2" t="s">
        <v>286</v>
      </c>
      <c r="M2">
        <v>1</v>
      </c>
      <c r="N2" t="s">
        <v>287</v>
      </c>
      <c r="P2">
        <v>1</v>
      </c>
      <c r="Q2" t="s">
        <v>281</v>
      </c>
      <c r="S2" s="14">
        <v>1</v>
      </c>
      <c r="T2" s="13" t="s">
        <v>288</v>
      </c>
      <c r="V2" s="10"/>
      <c r="W2" s="15" t="s">
        <v>289</v>
      </c>
      <c r="X2" s="15"/>
      <c r="Y2" s="15"/>
      <c r="Z2" s="966" t="s">
        <v>290</v>
      </c>
      <c r="AA2" s="966"/>
      <c r="AB2" s="966" t="s">
        <v>291</v>
      </c>
      <c r="AC2" s="966"/>
      <c r="AE2" s="11"/>
      <c r="AF2" s="11"/>
      <c r="AG2" s="11"/>
    </row>
    <row r="3" spans="1:55" ht="33">
      <c r="A3" s="13">
        <v>2</v>
      </c>
      <c r="B3" t="s">
        <v>292</v>
      </c>
      <c r="C3" s="5"/>
      <c r="D3" s="13">
        <v>2</v>
      </c>
      <c r="E3" t="s">
        <v>293</v>
      </c>
      <c r="G3" s="13">
        <v>2</v>
      </c>
      <c r="H3" t="s">
        <v>294</v>
      </c>
      <c r="J3">
        <v>2</v>
      </c>
      <c r="K3" t="s">
        <v>295</v>
      </c>
      <c r="M3">
        <v>2</v>
      </c>
      <c r="N3" t="s">
        <v>296</v>
      </c>
      <c r="P3">
        <v>2</v>
      </c>
      <c r="Q3" t="s">
        <v>297</v>
      </c>
      <c r="S3">
        <v>2</v>
      </c>
      <c r="T3" s="16" t="s">
        <v>298</v>
      </c>
      <c r="V3" s="10"/>
      <c r="W3" s="15" t="s">
        <v>289</v>
      </c>
      <c r="X3" s="15" t="s">
        <v>289</v>
      </c>
      <c r="Y3" s="15" t="s">
        <v>114</v>
      </c>
      <c r="Z3" s="17" t="s">
        <v>299</v>
      </c>
      <c r="AA3" s="17" t="s">
        <v>300</v>
      </c>
      <c r="AB3" s="17" t="s">
        <v>301</v>
      </c>
      <c r="AC3" s="17" t="s">
        <v>302</v>
      </c>
      <c r="AE3" s="11" t="s">
        <v>277</v>
      </c>
      <c r="AF3" s="12" t="s">
        <v>303</v>
      </c>
      <c r="AG3" s="12" t="s">
        <v>304</v>
      </c>
      <c r="AI3" s="10" t="s">
        <v>277</v>
      </c>
      <c r="AJ3" s="10" t="s">
        <v>305</v>
      </c>
      <c r="AL3" s="11" t="s">
        <v>306</v>
      </c>
      <c r="AN3" s="11" t="s">
        <v>307</v>
      </c>
      <c r="AP3" s="10" t="s">
        <v>670</v>
      </c>
      <c r="AQ3" s="11" t="s">
        <v>671</v>
      </c>
      <c r="AS3" s="10" t="s">
        <v>672</v>
      </c>
      <c r="AU3" s="11" t="s">
        <v>230</v>
      </c>
      <c r="AW3" s="10" t="s">
        <v>721</v>
      </c>
      <c r="AY3" s="11" t="s">
        <v>722</v>
      </c>
      <c r="BA3" s="10" t="s">
        <v>741</v>
      </c>
      <c r="BC3" s="11" t="s">
        <v>882</v>
      </c>
    </row>
    <row r="4" spans="1:55">
      <c r="A4" s="13">
        <v>3</v>
      </c>
      <c r="B4" t="s">
        <v>308</v>
      </c>
      <c r="C4" s="5"/>
      <c r="D4" s="13">
        <v>3</v>
      </c>
      <c r="E4" t="s">
        <v>309</v>
      </c>
      <c r="G4" s="13">
        <v>3</v>
      </c>
      <c r="H4" t="s">
        <v>310</v>
      </c>
      <c r="J4">
        <v>3</v>
      </c>
      <c r="K4" t="s">
        <v>311</v>
      </c>
      <c r="M4">
        <v>3</v>
      </c>
      <c r="N4" t="s">
        <v>897</v>
      </c>
      <c r="P4">
        <v>3</v>
      </c>
      <c r="Q4" t="s">
        <v>898</v>
      </c>
      <c r="V4">
        <v>1</v>
      </c>
      <c r="W4" t="s">
        <v>312</v>
      </c>
      <c r="X4" t="s">
        <v>313</v>
      </c>
      <c r="Y4" t="s">
        <v>314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315</v>
      </c>
      <c r="AG4" t="s">
        <v>316</v>
      </c>
      <c r="AI4">
        <v>1</v>
      </c>
      <c r="AJ4" t="s">
        <v>317</v>
      </c>
      <c r="AL4" t="s">
        <v>318</v>
      </c>
      <c r="AN4" t="s">
        <v>319</v>
      </c>
      <c r="AP4" t="s">
        <v>673</v>
      </c>
      <c r="AQ4" t="s">
        <v>674</v>
      </c>
      <c r="AS4" t="s">
        <v>675</v>
      </c>
      <c r="AU4" t="s">
        <v>723</v>
      </c>
      <c r="AW4">
        <v>10</v>
      </c>
      <c r="AY4">
        <v>3</v>
      </c>
      <c r="BA4" t="s">
        <v>735</v>
      </c>
      <c r="BC4" t="s">
        <v>883</v>
      </c>
    </row>
    <row r="5" spans="1:55">
      <c r="A5" s="13">
        <v>4</v>
      </c>
      <c r="B5" t="s">
        <v>2</v>
      </c>
      <c r="C5" s="5"/>
      <c r="D5" s="13">
        <v>4</v>
      </c>
      <c r="E5" t="s">
        <v>320</v>
      </c>
      <c r="G5" s="13">
        <v>4</v>
      </c>
      <c r="H5" t="s">
        <v>321</v>
      </c>
      <c r="J5">
        <v>4</v>
      </c>
      <c r="K5" t="s">
        <v>322</v>
      </c>
      <c r="M5">
        <v>4</v>
      </c>
      <c r="P5">
        <v>4</v>
      </c>
      <c r="V5">
        <v>2</v>
      </c>
      <c r="W5" t="s">
        <v>312</v>
      </c>
      <c r="X5" t="s">
        <v>313</v>
      </c>
      <c r="Y5" t="s">
        <v>323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324</v>
      </c>
      <c r="AG5" t="s">
        <v>325</v>
      </c>
      <c r="AI5">
        <v>2</v>
      </c>
      <c r="AJ5" t="s">
        <v>326</v>
      </c>
      <c r="AL5" t="s">
        <v>327</v>
      </c>
      <c r="AN5" t="s">
        <v>328</v>
      </c>
      <c r="AP5" t="s">
        <v>676</v>
      </c>
      <c r="AQ5" t="s">
        <v>677</v>
      </c>
      <c r="AS5" t="s">
        <v>678</v>
      </c>
      <c r="AU5" t="s">
        <v>724</v>
      </c>
      <c r="AW5">
        <v>20</v>
      </c>
      <c r="AY5">
        <v>10</v>
      </c>
      <c r="BA5" t="s">
        <v>740</v>
      </c>
      <c r="BC5" t="s">
        <v>884</v>
      </c>
    </row>
    <row r="6" spans="1:55">
      <c r="A6" s="13">
        <v>5</v>
      </c>
      <c r="B6" t="s">
        <v>329</v>
      </c>
      <c r="C6" s="5"/>
      <c r="D6" s="13">
        <v>5</v>
      </c>
      <c r="E6" t="s">
        <v>330</v>
      </c>
      <c r="G6" s="13">
        <v>5</v>
      </c>
      <c r="H6" t="s">
        <v>331</v>
      </c>
      <c r="J6">
        <v>5</v>
      </c>
      <c r="K6" t="s">
        <v>332</v>
      </c>
      <c r="M6">
        <v>5</v>
      </c>
      <c r="P6">
        <v>5</v>
      </c>
      <c r="V6">
        <v>3</v>
      </c>
      <c r="W6" t="s">
        <v>312</v>
      </c>
      <c r="X6" t="s">
        <v>313</v>
      </c>
      <c r="Y6" t="s">
        <v>334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335</v>
      </c>
      <c r="AG6" t="s">
        <v>336</v>
      </c>
      <c r="AI6">
        <v>3</v>
      </c>
      <c r="AJ6" t="s">
        <v>337</v>
      </c>
      <c r="AL6" t="s">
        <v>338</v>
      </c>
      <c r="AN6" t="s">
        <v>339</v>
      </c>
      <c r="AP6" t="s">
        <v>679</v>
      </c>
      <c r="AQ6" t="s">
        <v>680</v>
      </c>
      <c r="AS6" t="s">
        <v>681</v>
      </c>
      <c r="AU6" t="s">
        <v>725</v>
      </c>
      <c r="AW6">
        <v>30</v>
      </c>
      <c r="AY6" t="s">
        <v>333</v>
      </c>
      <c r="BA6" t="s">
        <v>738</v>
      </c>
      <c r="BC6" t="s">
        <v>885</v>
      </c>
    </row>
    <row r="7" spans="1:55">
      <c r="A7" s="13">
        <v>6</v>
      </c>
      <c r="B7" t="s">
        <v>340</v>
      </c>
      <c r="C7" s="5"/>
      <c r="D7" s="13">
        <v>6</v>
      </c>
      <c r="E7" t="s">
        <v>341</v>
      </c>
      <c r="G7" s="13">
        <v>6</v>
      </c>
      <c r="H7" t="s">
        <v>342</v>
      </c>
      <c r="J7">
        <v>6</v>
      </c>
      <c r="K7" t="s">
        <v>343</v>
      </c>
      <c r="V7">
        <v>4</v>
      </c>
      <c r="W7" t="s">
        <v>312</v>
      </c>
      <c r="X7" t="s">
        <v>344</v>
      </c>
      <c r="Y7" t="s">
        <v>345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346</v>
      </c>
      <c r="AG7" t="s">
        <v>347</v>
      </c>
      <c r="AI7">
        <v>4</v>
      </c>
      <c r="AJ7" t="s">
        <v>348</v>
      </c>
      <c r="AL7" t="s">
        <v>333</v>
      </c>
      <c r="AN7" t="s">
        <v>349</v>
      </c>
      <c r="AP7" t="s">
        <v>682</v>
      </c>
      <c r="AQ7" t="s">
        <v>683</v>
      </c>
      <c r="AS7" t="s">
        <v>684</v>
      </c>
      <c r="AU7" t="s">
        <v>726</v>
      </c>
      <c r="AW7">
        <v>40</v>
      </c>
      <c r="BA7" t="s">
        <v>739</v>
      </c>
      <c r="BC7" t="s">
        <v>886</v>
      </c>
    </row>
    <row r="8" spans="1:55">
      <c r="A8" s="13">
        <v>7</v>
      </c>
      <c r="B8" t="s">
        <v>350</v>
      </c>
      <c r="C8" s="5"/>
      <c r="D8" s="13">
        <v>7</v>
      </c>
      <c r="E8" t="s">
        <v>351</v>
      </c>
      <c r="G8" s="13">
        <v>7</v>
      </c>
      <c r="H8" t="s">
        <v>352</v>
      </c>
      <c r="J8">
        <v>7</v>
      </c>
      <c r="K8" t="s">
        <v>333</v>
      </c>
      <c r="V8">
        <v>5</v>
      </c>
      <c r="W8" t="s">
        <v>312</v>
      </c>
      <c r="X8" t="s">
        <v>313</v>
      </c>
      <c r="Y8" t="s">
        <v>353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354</v>
      </c>
      <c r="AG8" t="s">
        <v>355</v>
      </c>
      <c r="AI8">
        <v>5</v>
      </c>
      <c r="AJ8" t="s">
        <v>356</v>
      </c>
      <c r="AN8" t="s">
        <v>357</v>
      </c>
      <c r="AP8" t="s">
        <v>685</v>
      </c>
      <c r="AQ8" t="s">
        <v>686</v>
      </c>
      <c r="AS8" t="s">
        <v>687</v>
      </c>
      <c r="AW8">
        <v>50</v>
      </c>
      <c r="BA8" t="s">
        <v>736</v>
      </c>
      <c r="BC8" t="s">
        <v>445</v>
      </c>
    </row>
    <row r="9" spans="1:55">
      <c r="A9" s="13">
        <v>8</v>
      </c>
      <c r="B9" t="s">
        <v>358</v>
      </c>
      <c r="C9" s="5"/>
      <c r="D9" s="13">
        <v>8</v>
      </c>
      <c r="E9" t="s">
        <v>359</v>
      </c>
      <c r="G9" s="13">
        <v>8</v>
      </c>
      <c r="H9" t="s">
        <v>360</v>
      </c>
      <c r="V9">
        <v>6</v>
      </c>
      <c r="W9" t="s">
        <v>312</v>
      </c>
      <c r="X9" t="s">
        <v>344</v>
      </c>
      <c r="Y9" t="s">
        <v>361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362</v>
      </c>
      <c r="AG9" t="s">
        <v>333</v>
      </c>
      <c r="AI9">
        <v>6</v>
      </c>
      <c r="AJ9" t="s">
        <v>363</v>
      </c>
      <c r="AN9" t="s">
        <v>333</v>
      </c>
      <c r="AP9" t="s">
        <v>687</v>
      </c>
      <c r="AW9">
        <v>60</v>
      </c>
      <c r="BA9" t="s">
        <v>737</v>
      </c>
    </row>
    <row r="10" spans="1:55">
      <c r="A10" s="13">
        <v>9</v>
      </c>
      <c r="B10" t="s">
        <v>364</v>
      </c>
      <c r="C10" s="5"/>
      <c r="D10" s="13">
        <v>9</v>
      </c>
      <c r="E10" t="s">
        <v>365</v>
      </c>
      <c r="G10" s="13">
        <v>9</v>
      </c>
      <c r="H10" t="s">
        <v>366</v>
      </c>
      <c r="V10" s="19">
        <v>7</v>
      </c>
      <c r="W10" s="19" t="s">
        <v>312</v>
      </c>
      <c r="X10" s="19" t="s">
        <v>367</v>
      </c>
      <c r="Y10" s="19" t="s">
        <v>368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369</v>
      </c>
      <c r="AI10">
        <v>7</v>
      </c>
      <c r="AJ10" t="s">
        <v>370</v>
      </c>
      <c r="AW10" t="s">
        <v>333</v>
      </c>
    </row>
    <row r="11" spans="1:55">
      <c r="A11" s="13">
        <v>10</v>
      </c>
      <c r="B11" t="s">
        <v>371</v>
      </c>
      <c r="C11" s="5"/>
      <c r="D11" s="13">
        <v>10</v>
      </c>
      <c r="E11" t="s">
        <v>372</v>
      </c>
      <c r="G11" s="13">
        <v>10</v>
      </c>
      <c r="H11" t="s">
        <v>373</v>
      </c>
      <c r="V11" s="19">
        <v>8</v>
      </c>
      <c r="W11" s="19" t="s">
        <v>312</v>
      </c>
      <c r="X11" s="19" t="s">
        <v>367</v>
      </c>
      <c r="Y11" s="19" t="s">
        <v>374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375</v>
      </c>
      <c r="AI11">
        <v>8</v>
      </c>
      <c r="AJ11" t="s">
        <v>376</v>
      </c>
    </row>
    <row r="12" spans="1:55">
      <c r="A12" s="13">
        <v>11</v>
      </c>
      <c r="B12" t="s">
        <v>377</v>
      </c>
      <c r="C12" s="5"/>
      <c r="D12" s="13">
        <v>11</v>
      </c>
      <c r="E12" t="s">
        <v>378</v>
      </c>
      <c r="G12" s="13">
        <v>11</v>
      </c>
      <c r="H12" t="s">
        <v>379</v>
      </c>
      <c r="N12" s="11" t="s">
        <v>615</v>
      </c>
      <c r="Q12" s="11" t="s">
        <v>616</v>
      </c>
      <c r="V12" s="19">
        <v>9</v>
      </c>
      <c r="W12" s="19" t="s">
        <v>312</v>
      </c>
      <c r="X12" s="19" t="s">
        <v>367</v>
      </c>
      <c r="Y12" s="19" t="s">
        <v>380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381</v>
      </c>
      <c r="AI12">
        <v>9</v>
      </c>
      <c r="AJ12" t="s">
        <v>333</v>
      </c>
    </row>
    <row r="13" spans="1:55">
      <c r="A13" s="13">
        <v>12</v>
      </c>
      <c r="B13" t="s">
        <v>382</v>
      </c>
      <c r="C13" s="5"/>
      <c r="D13" s="13">
        <v>12</v>
      </c>
      <c r="E13" t="s">
        <v>383</v>
      </c>
      <c r="G13" s="13">
        <v>12</v>
      </c>
      <c r="H13" t="s">
        <v>384</v>
      </c>
      <c r="N13" t="s">
        <v>613</v>
      </c>
      <c r="Q13" t="s">
        <v>620</v>
      </c>
      <c r="V13" s="19">
        <v>10</v>
      </c>
      <c r="W13" s="19" t="s">
        <v>385</v>
      </c>
      <c r="X13" s="19" t="s">
        <v>367</v>
      </c>
      <c r="Y13" s="19" t="s">
        <v>386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333</v>
      </c>
    </row>
    <row r="14" spans="1:55">
      <c r="A14" s="13">
        <v>13</v>
      </c>
      <c r="B14" t="s">
        <v>387</v>
      </c>
      <c r="C14" s="5"/>
      <c r="D14" s="13">
        <v>13</v>
      </c>
      <c r="E14" t="s">
        <v>896</v>
      </c>
      <c r="G14" s="13">
        <v>13</v>
      </c>
      <c r="H14" t="s">
        <v>388</v>
      </c>
      <c r="N14" t="s">
        <v>619</v>
      </c>
      <c r="Q14" t="s">
        <v>296</v>
      </c>
      <c r="V14">
        <v>11</v>
      </c>
      <c r="W14" t="s">
        <v>312</v>
      </c>
      <c r="X14" t="s">
        <v>389</v>
      </c>
      <c r="Y14" t="s">
        <v>390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391</v>
      </c>
      <c r="C15" s="5"/>
      <c r="D15" s="13">
        <v>14</v>
      </c>
      <c r="E15" t="s">
        <v>351</v>
      </c>
      <c r="G15" s="13">
        <v>14</v>
      </c>
      <c r="H15" t="s">
        <v>392</v>
      </c>
      <c r="N15" t="s">
        <v>333</v>
      </c>
      <c r="Q15" t="s">
        <v>621</v>
      </c>
      <c r="V15">
        <v>12</v>
      </c>
      <c r="W15" t="s">
        <v>312</v>
      </c>
      <c r="X15" t="s">
        <v>389</v>
      </c>
      <c r="Y15" t="s">
        <v>393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394</v>
      </c>
      <c r="C16" s="5"/>
      <c r="D16" s="13">
        <v>15</v>
      </c>
      <c r="E16" t="s">
        <v>333</v>
      </c>
      <c r="G16" s="13">
        <v>15</v>
      </c>
      <c r="H16" t="s">
        <v>395</v>
      </c>
      <c r="V16">
        <v>13</v>
      </c>
      <c r="W16" t="s">
        <v>396</v>
      </c>
      <c r="X16" t="s">
        <v>397</v>
      </c>
      <c r="Y16" t="s">
        <v>398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399</v>
      </c>
      <c r="C17" s="5"/>
      <c r="G17" s="13">
        <v>16</v>
      </c>
      <c r="H17" t="s">
        <v>400</v>
      </c>
      <c r="V17" s="19">
        <v>14</v>
      </c>
      <c r="W17" s="19" t="s">
        <v>312</v>
      </c>
      <c r="X17" s="19" t="s">
        <v>401</v>
      </c>
      <c r="Y17" s="19" t="s">
        <v>402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403</v>
      </c>
      <c r="C18" s="5"/>
      <c r="G18" s="13">
        <v>17</v>
      </c>
      <c r="H18" t="s">
        <v>404</v>
      </c>
      <c r="V18" s="19">
        <v>15</v>
      </c>
      <c r="W18" s="19" t="s">
        <v>312</v>
      </c>
      <c r="X18" s="19" t="s">
        <v>405</v>
      </c>
      <c r="Y18" s="19" t="s">
        <v>406</v>
      </c>
      <c r="Z18" s="20">
        <v>20</v>
      </c>
      <c r="AA18" s="19">
        <v>20</v>
      </c>
      <c r="AB18" s="20">
        <v>100</v>
      </c>
      <c r="AC18" s="19">
        <v>100</v>
      </c>
      <c r="AE18" s="963" t="s">
        <v>407</v>
      </c>
      <c r="AF18" s="963"/>
      <c r="AG18" s="963"/>
    </row>
    <row r="19" spans="1:33">
      <c r="A19" s="13">
        <v>18</v>
      </c>
      <c r="B19" t="s">
        <v>408</v>
      </c>
      <c r="C19" s="5"/>
      <c r="G19" s="13">
        <v>18</v>
      </c>
      <c r="H19" t="s">
        <v>409</v>
      </c>
      <c r="V19" s="19">
        <v>16</v>
      </c>
      <c r="W19" s="19" t="s">
        <v>312</v>
      </c>
      <c r="X19" s="19" t="s">
        <v>401</v>
      </c>
      <c r="Y19" s="19" t="s">
        <v>410</v>
      </c>
      <c r="Z19" s="20">
        <v>20</v>
      </c>
      <c r="AA19" s="19">
        <v>20</v>
      </c>
      <c r="AB19" s="20">
        <v>100</v>
      </c>
      <c r="AC19" s="19">
        <v>100</v>
      </c>
      <c r="AE19" s="963"/>
      <c r="AF19" s="963"/>
      <c r="AG19" s="963"/>
    </row>
    <row r="20" spans="1:33">
      <c r="A20" s="13">
        <v>19</v>
      </c>
      <c r="B20" t="s">
        <v>411</v>
      </c>
      <c r="C20" s="5"/>
      <c r="G20" s="13">
        <v>19</v>
      </c>
      <c r="H20" t="s">
        <v>412</v>
      </c>
      <c r="V20">
        <v>17</v>
      </c>
      <c r="W20" t="s">
        <v>413</v>
      </c>
      <c r="Y20" t="s">
        <v>414</v>
      </c>
      <c r="Z20" s="18">
        <v>20</v>
      </c>
      <c r="AA20">
        <v>20</v>
      </c>
      <c r="AB20" s="18">
        <v>80</v>
      </c>
      <c r="AC20" s="1">
        <v>80</v>
      </c>
      <c r="AE20" s="963"/>
      <c r="AF20" s="963"/>
      <c r="AG20" s="963"/>
    </row>
    <row r="21" spans="1:33">
      <c r="A21" s="13">
        <v>20</v>
      </c>
      <c r="B21" t="s">
        <v>415</v>
      </c>
      <c r="C21" s="5"/>
      <c r="G21" s="13">
        <v>20</v>
      </c>
      <c r="H21" t="s">
        <v>416</v>
      </c>
      <c r="V21">
        <v>18</v>
      </c>
      <c r="W21" t="s">
        <v>413</v>
      </c>
      <c r="Y21" t="s">
        <v>417</v>
      </c>
      <c r="Z21" s="18">
        <v>20</v>
      </c>
      <c r="AA21">
        <v>20</v>
      </c>
      <c r="AB21" s="18">
        <v>80</v>
      </c>
      <c r="AC21" s="1">
        <v>80</v>
      </c>
      <c r="AE21" s="963"/>
      <c r="AF21" s="963"/>
      <c r="AG21" s="963"/>
    </row>
    <row r="22" spans="1:33">
      <c r="A22" s="13">
        <v>21</v>
      </c>
      <c r="B22" t="s">
        <v>418</v>
      </c>
      <c r="C22" s="5"/>
      <c r="G22" s="13">
        <v>21</v>
      </c>
      <c r="H22" t="s">
        <v>419</v>
      </c>
      <c r="V22">
        <v>19</v>
      </c>
      <c r="W22" t="s">
        <v>413</v>
      </c>
      <c r="Y22" t="s">
        <v>420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421</v>
      </c>
      <c r="C23" s="5"/>
      <c r="G23" s="13">
        <v>22</v>
      </c>
      <c r="H23" t="s">
        <v>422</v>
      </c>
      <c r="V23" s="19">
        <v>20</v>
      </c>
      <c r="W23" s="19" t="s">
        <v>423</v>
      </c>
      <c r="X23" s="19"/>
      <c r="Y23" s="19" t="s">
        <v>424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425</v>
      </c>
      <c r="C24" s="5"/>
      <c r="G24" s="13">
        <v>23</v>
      </c>
      <c r="H24" t="s">
        <v>379</v>
      </c>
      <c r="V24" s="19">
        <v>21</v>
      </c>
      <c r="W24" s="19" t="s">
        <v>426</v>
      </c>
      <c r="X24" s="19"/>
      <c r="Y24" s="19" t="s">
        <v>426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427</v>
      </c>
      <c r="C25" s="5"/>
      <c r="G25" s="13">
        <v>24</v>
      </c>
      <c r="H25" t="s">
        <v>428</v>
      </c>
    </row>
    <row r="26" spans="1:33" ht="16.5" customHeight="1">
      <c r="A26" s="13">
        <v>25</v>
      </c>
      <c r="B26" t="s">
        <v>429</v>
      </c>
      <c r="C26" s="5"/>
      <c r="G26" s="13">
        <v>25</v>
      </c>
      <c r="H26" t="s">
        <v>430</v>
      </c>
      <c r="W26" s="962" t="s">
        <v>431</v>
      </c>
      <c r="X26" s="962"/>
      <c r="Y26" s="962"/>
      <c r="Z26" s="962"/>
      <c r="AA26" s="962"/>
      <c r="AB26" s="962"/>
      <c r="AC26" s="962"/>
    </row>
    <row r="27" spans="1:33">
      <c r="A27" s="13">
        <v>26</v>
      </c>
      <c r="B27" t="s">
        <v>432</v>
      </c>
      <c r="C27" s="5"/>
      <c r="G27" s="13">
        <v>26</v>
      </c>
      <c r="H27" t="s">
        <v>433</v>
      </c>
      <c r="W27" s="962"/>
      <c r="X27" s="962"/>
      <c r="Y27" s="962"/>
      <c r="Z27" s="962"/>
      <c r="AA27" s="962"/>
      <c r="AB27" s="962"/>
      <c r="AC27" s="962"/>
    </row>
    <row r="28" spans="1:33">
      <c r="A28" s="13">
        <v>27</v>
      </c>
      <c r="B28" t="s">
        <v>434</v>
      </c>
      <c r="C28" s="5"/>
      <c r="G28" s="13">
        <v>27</v>
      </c>
      <c r="H28" t="s">
        <v>435</v>
      </c>
      <c r="W28" s="962"/>
      <c r="X28" s="962"/>
      <c r="Y28" s="962"/>
      <c r="Z28" s="962"/>
      <c r="AA28" s="962"/>
      <c r="AB28" s="962"/>
      <c r="AC28" s="962"/>
    </row>
    <row r="29" spans="1:33">
      <c r="A29" s="13">
        <v>28</v>
      </c>
      <c r="B29" t="s">
        <v>436</v>
      </c>
      <c r="C29" s="5"/>
      <c r="G29" s="13">
        <v>28</v>
      </c>
      <c r="H29" t="s">
        <v>437</v>
      </c>
      <c r="W29" s="962"/>
      <c r="X29" s="962"/>
      <c r="Y29" s="962"/>
      <c r="Z29" s="962"/>
      <c r="AA29" s="962"/>
      <c r="AB29" s="962"/>
      <c r="AC29" s="962"/>
    </row>
    <row r="30" spans="1:33">
      <c r="A30" s="13">
        <v>29</v>
      </c>
      <c r="B30" t="s">
        <v>438</v>
      </c>
      <c r="C30" s="5"/>
      <c r="H30" t="s">
        <v>786</v>
      </c>
      <c r="W30" s="962"/>
      <c r="X30" s="962"/>
      <c r="Y30" s="962"/>
      <c r="Z30" s="962"/>
      <c r="AA30" s="962"/>
      <c r="AB30" s="962"/>
      <c r="AC30" s="962"/>
    </row>
    <row r="31" spans="1:33">
      <c r="A31" s="13">
        <v>30</v>
      </c>
      <c r="B31" t="s">
        <v>439</v>
      </c>
      <c r="C31" s="5"/>
      <c r="W31" s="962"/>
      <c r="X31" s="962"/>
      <c r="Y31" s="962"/>
      <c r="Z31" s="962"/>
      <c r="AA31" s="962"/>
      <c r="AB31" s="962"/>
      <c r="AC31" s="962"/>
    </row>
    <row r="32" spans="1:33">
      <c r="A32" s="13">
        <v>31</v>
      </c>
      <c r="B32" t="s">
        <v>440</v>
      </c>
      <c r="C32" s="5"/>
      <c r="W32" s="962"/>
      <c r="X32" s="962"/>
      <c r="Y32" s="962"/>
      <c r="Z32" s="962"/>
      <c r="AA32" s="962"/>
      <c r="AB32" s="962"/>
      <c r="AC32" s="962"/>
    </row>
    <row r="33" spans="1:29">
      <c r="A33" s="13">
        <v>32</v>
      </c>
      <c r="B33" t="s">
        <v>441</v>
      </c>
      <c r="C33" s="5"/>
      <c r="W33" s="962"/>
      <c r="X33" s="962"/>
      <c r="Y33" s="962"/>
      <c r="Z33" s="962"/>
      <c r="AA33" s="962"/>
      <c r="AB33" s="962"/>
      <c r="AC33" s="962"/>
    </row>
    <row r="34" spans="1:29">
      <c r="A34" s="13">
        <v>33</v>
      </c>
      <c r="B34" t="s">
        <v>442</v>
      </c>
      <c r="C34" s="5"/>
      <c r="W34" s="962"/>
      <c r="X34" s="962"/>
      <c r="Y34" s="962"/>
      <c r="Z34" s="962"/>
      <c r="AA34" s="962"/>
      <c r="AB34" s="962"/>
      <c r="AC34" s="962"/>
    </row>
    <row r="35" spans="1:29">
      <c r="A35" s="13">
        <v>34</v>
      </c>
      <c r="B35" t="s">
        <v>443</v>
      </c>
      <c r="C35" s="5"/>
      <c r="W35" s="962"/>
      <c r="X35" s="962"/>
      <c r="Y35" s="962"/>
      <c r="Z35" s="962"/>
      <c r="AA35" s="962"/>
      <c r="AB35" s="962"/>
      <c r="AC35" s="962"/>
    </row>
    <row r="36" spans="1:29">
      <c r="A36" s="13">
        <v>35</v>
      </c>
      <c r="B36" t="s">
        <v>444</v>
      </c>
      <c r="C36" s="5"/>
      <c r="W36" s="962"/>
      <c r="X36" s="962"/>
      <c r="Y36" s="962"/>
      <c r="Z36" s="962"/>
      <c r="AA36" s="962"/>
      <c r="AB36" s="962"/>
      <c r="AC36" s="962"/>
    </row>
    <row r="37" spans="1:29">
      <c r="A37" s="13">
        <v>36</v>
      </c>
      <c r="B37" t="s">
        <v>445</v>
      </c>
      <c r="C37" s="5"/>
      <c r="W37" s="962"/>
      <c r="X37" s="962"/>
      <c r="Y37" s="962"/>
      <c r="Z37" s="962"/>
      <c r="AA37" s="962"/>
      <c r="AB37" s="962"/>
      <c r="AC37" s="962"/>
    </row>
    <row r="38" spans="1:29">
      <c r="C38" s="5"/>
      <c r="W38" s="962"/>
      <c r="X38" s="962"/>
      <c r="Y38" s="962"/>
      <c r="Z38" s="962"/>
      <c r="AA38" s="962"/>
      <c r="AB38" s="962"/>
      <c r="AC38" s="962"/>
    </row>
    <row r="39" spans="1:29">
      <c r="C39" s="5"/>
      <c r="W39" s="962"/>
      <c r="X39" s="962"/>
      <c r="Y39" s="962"/>
      <c r="Z39" s="962"/>
      <c r="AA39" s="962"/>
      <c r="AB39" s="962"/>
      <c r="AC39" s="962"/>
    </row>
    <row r="40" spans="1:29">
      <c r="C40" s="5"/>
      <c r="W40" s="962"/>
      <c r="X40" s="962"/>
      <c r="Y40" s="962"/>
      <c r="Z40" s="962"/>
      <c r="AA40" s="962"/>
      <c r="AB40" s="962"/>
      <c r="AC40" s="962"/>
    </row>
    <row r="41" spans="1:29" ht="31.5" customHeight="1">
      <c r="W41" s="958" t="s">
        <v>446</v>
      </c>
      <c r="X41" s="958"/>
      <c r="Y41" s="958"/>
      <c r="Z41" s="958"/>
      <c r="AA41" s="958"/>
      <c r="AB41" s="958"/>
      <c r="AC41" s="958"/>
    </row>
    <row r="42" spans="1:29" ht="16.5" customHeight="1">
      <c r="W42" s="959" t="s">
        <v>447</v>
      </c>
      <c r="X42" s="959"/>
      <c r="Y42" s="959"/>
      <c r="Z42" s="959"/>
      <c r="AA42" s="959"/>
      <c r="AB42" s="959"/>
      <c r="AC42" s="959"/>
    </row>
    <row r="43" spans="1:29">
      <c r="W43" s="959"/>
      <c r="X43" s="959"/>
      <c r="Y43" s="959"/>
      <c r="Z43" s="959"/>
      <c r="AA43" s="959"/>
      <c r="AB43" s="959"/>
      <c r="AC43" s="959"/>
    </row>
    <row r="44" spans="1:29">
      <c r="W44" s="959"/>
      <c r="X44" s="959"/>
      <c r="Y44" s="959"/>
      <c r="Z44" s="959"/>
      <c r="AA44" s="959"/>
      <c r="AB44" s="959"/>
      <c r="AC44" s="959"/>
    </row>
    <row r="45" spans="1:29">
      <c r="W45" s="959"/>
      <c r="X45" s="959"/>
      <c r="Y45" s="959"/>
      <c r="Z45" s="959"/>
      <c r="AA45" s="959"/>
      <c r="AB45" s="959"/>
      <c r="AC45" s="959"/>
    </row>
    <row r="46" spans="1:29">
      <c r="W46" s="959"/>
      <c r="X46" s="959"/>
      <c r="Y46" s="959"/>
      <c r="Z46" s="959"/>
      <c r="AA46" s="959"/>
      <c r="AB46" s="959"/>
      <c r="AC46" s="959"/>
    </row>
    <row r="47" spans="1:29">
      <c r="W47" s="959"/>
      <c r="X47" s="959"/>
      <c r="Y47" s="959"/>
      <c r="Z47" s="959"/>
      <c r="AA47" s="959"/>
      <c r="AB47" s="959"/>
      <c r="AC47" s="959"/>
    </row>
    <row r="48" spans="1:29">
      <c r="W48" s="959"/>
      <c r="X48" s="959"/>
      <c r="Y48" s="959"/>
      <c r="Z48" s="959"/>
      <c r="AA48" s="959"/>
      <c r="AB48" s="959"/>
      <c r="AC48" s="959"/>
    </row>
    <row r="49" spans="23:29">
      <c r="W49" s="959"/>
      <c r="X49" s="959"/>
      <c r="Y49" s="959"/>
      <c r="Z49" s="959"/>
      <c r="AA49" s="959"/>
      <c r="AB49" s="959"/>
      <c r="AC49" s="959"/>
    </row>
    <row r="50" spans="23:29">
      <c r="W50" s="959"/>
      <c r="X50" s="959"/>
      <c r="Y50" s="959"/>
      <c r="Z50" s="959"/>
      <c r="AA50" s="959"/>
      <c r="AB50" s="959"/>
      <c r="AC50" s="959"/>
    </row>
    <row r="51" spans="23:29">
      <c r="W51" s="959"/>
      <c r="X51" s="959"/>
      <c r="Y51" s="959"/>
      <c r="Z51" s="959"/>
      <c r="AA51" s="959"/>
      <c r="AB51" s="959"/>
      <c r="AC51" s="959"/>
    </row>
    <row r="52" spans="23:29">
      <c r="W52" s="959"/>
      <c r="X52" s="959"/>
      <c r="Y52" s="959"/>
      <c r="Z52" s="959"/>
      <c r="AA52" s="959"/>
      <c r="AB52" s="959"/>
      <c r="AC52" s="959"/>
    </row>
    <row r="53" spans="23:29">
      <c r="W53" s="959"/>
      <c r="X53" s="959"/>
      <c r="Y53" s="959"/>
      <c r="Z53" s="959"/>
      <c r="AA53" s="959"/>
      <c r="AB53" s="959"/>
      <c r="AC53" s="959"/>
    </row>
    <row r="54" spans="23:29">
      <c r="W54" s="959"/>
      <c r="X54" s="959"/>
      <c r="Y54" s="959"/>
      <c r="Z54" s="959"/>
      <c r="AA54" s="959"/>
      <c r="AB54" s="959"/>
      <c r="AC54" s="959"/>
    </row>
    <row r="55" spans="23:29">
      <c r="W55" s="959"/>
      <c r="X55" s="959"/>
      <c r="Y55" s="959"/>
      <c r="Z55" s="959"/>
      <c r="AA55" s="959"/>
      <c r="AB55" s="959"/>
      <c r="AC55" s="959"/>
    </row>
    <row r="56" spans="23:29">
      <c r="W56" s="959"/>
      <c r="X56" s="959"/>
      <c r="Y56" s="959"/>
      <c r="Z56" s="959"/>
      <c r="AA56" s="959"/>
      <c r="AB56" s="959"/>
      <c r="AC56" s="959"/>
    </row>
    <row r="57" spans="23:29">
      <c r="W57" s="959"/>
      <c r="X57" s="959"/>
      <c r="Y57" s="959"/>
      <c r="Z57" s="959"/>
      <c r="AA57" s="959"/>
      <c r="AB57" s="959"/>
      <c r="AC57" s="959"/>
    </row>
    <row r="58" spans="23:29" ht="37.5" customHeight="1">
      <c r="W58" s="960" t="s">
        <v>448</v>
      </c>
      <c r="X58" s="960"/>
      <c r="Y58" s="960"/>
      <c r="Z58" s="960"/>
      <c r="AA58" s="960"/>
      <c r="AB58" s="960"/>
      <c r="AC58" s="960"/>
    </row>
    <row r="59" spans="23:29" ht="16.5" customHeight="1">
      <c r="W59" s="958" t="s">
        <v>449</v>
      </c>
      <c r="X59" s="958"/>
      <c r="Y59" s="958"/>
      <c r="Z59" s="958"/>
      <c r="AA59" s="958"/>
      <c r="AB59" s="958"/>
      <c r="AC59" s="958"/>
    </row>
    <row r="60" spans="23:29">
      <c r="W60" s="958"/>
      <c r="X60" s="958"/>
      <c r="Y60" s="958"/>
      <c r="Z60" s="958"/>
      <c r="AA60" s="958"/>
      <c r="AB60" s="958"/>
      <c r="AC60" s="958"/>
    </row>
    <row r="61" spans="23:29">
      <c r="W61" s="958"/>
      <c r="X61" s="958"/>
      <c r="Y61" s="958"/>
      <c r="Z61" s="958"/>
      <c r="AA61" s="958"/>
      <c r="AB61" s="958"/>
      <c r="AC61" s="958"/>
    </row>
    <row r="62" spans="23:29">
      <c r="W62" s="958"/>
      <c r="X62" s="958"/>
      <c r="Y62" s="958"/>
      <c r="Z62" s="958"/>
      <c r="AA62" s="958"/>
      <c r="AB62" s="958"/>
      <c r="AC62" s="958"/>
    </row>
    <row r="63" spans="23:29">
      <c r="W63" s="958"/>
      <c r="X63" s="958"/>
      <c r="Y63" s="958"/>
      <c r="Z63" s="958"/>
      <c r="AA63" s="958"/>
      <c r="AB63" s="958"/>
      <c r="AC63" s="958"/>
    </row>
    <row r="64" spans="23:29">
      <c r="W64" s="958"/>
      <c r="X64" s="958"/>
      <c r="Y64" s="958"/>
      <c r="Z64" s="958"/>
      <c r="AA64" s="958"/>
      <c r="AB64" s="958"/>
      <c r="AC64" s="958"/>
    </row>
    <row r="65" spans="23:29">
      <c r="W65" s="958"/>
      <c r="X65" s="958"/>
      <c r="Y65" s="958"/>
      <c r="Z65" s="958"/>
      <c r="AA65" s="958"/>
      <c r="AB65" s="958"/>
      <c r="AC65" s="958"/>
    </row>
    <row r="66" spans="23:29">
      <c r="W66" s="958"/>
      <c r="X66" s="958"/>
      <c r="Y66" s="958"/>
      <c r="Z66" s="958"/>
      <c r="AA66" s="958"/>
      <c r="AB66" s="958"/>
      <c r="AC66" s="958"/>
    </row>
    <row r="67" spans="23:29">
      <c r="W67" s="958"/>
      <c r="X67" s="958"/>
      <c r="Y67" s="958"/>
      <c r="Z67" s="958"/>
      <c r="AA67" s="958"/>
      <c r="AB67" s="958"/>
      <c r="AC67" s="958"/>
    </row>
    <row r="68" spans="23:29">
      <c r="W68" s="958"/>
      <c r="X68" s="958"/>
      <c r="Y68" s="958"/>
      <c r="Z68" s="958"/>
      <c r="AA68" s="958"/>
      <c r="AB68" s="958"/>
      <c r="AC68" s="958"/>
    </row>
    <row r="69" spans="23:29">
      <c r="W69" s="958"/>
      <c r="X69" s="958"/>
      <c r="Y69" s="958"/>
      <c r="Z69" s="958"/>
      <c r="AA69" s="958"/>
      <c r="AB69" s="958"/>
      <c r="AC69" s="958"/>
    </row>
    <row r="70" spans="23:29">
      <c r="W70" s="958"/>
      <c r="X70" s="958"/>
      <c r="Y70" s="958"/>
      <c r="Z70" s="958"/>
      <c r="AA70" s="958"/>
      <c r="AB70" s="958"/>
      <c r="AC70" s="958"/>
    </row>
    <row r="71" spans="23:29">
      <c r="W71" s="958"/>
      <c r="X71" s="958"/>
      <c r="Y71" s="958"/>
      <c r="Z71" s="958"/>
      <c r="AA71" s="958"/>
      <c r="AB71" s="958"/>
      <c r="AC71" s="958"/>
    </row>
    <row r="72" spans="23:29">
      <c r="W72" s="958"/>
      <c r="X72" s="958"/>
      <c r="Y72" s="958"/>
      <c r="Z72" s="958"/>
      <c r="AA72" s="958"/>
      <c r="AB72" s="958"/>
      <c r="AC72" s="958"/>
    </row>
    <row r="73" spans="23:29">
      <c r="W73" s="958"/>
      <c r="X73" s="958"/>
      <c r="Y73" s="958"/>
      <c r="Z73" s="958"/>
      <c r="AA73" s="958"/>
      <c r="AB73" s="958"/>
      <c r="AC73" s="958"/>
    </row>
    <row r="74" spans="23:29">
      <c r="W74" s="958"/>
      <c r="X74" s="958"/>
      <c r="Y74" s="958"/>
      <c r="Z74" s="958"/>
      <c r="AA74" s="958"/>
      <c r="AB74" s="958"/>
      <c r="AC74" s="958"/>
    </row>
    <row r="75" spans="23:29">
      <c r="W75" s="958"/>
      <c r="X75" s="958"/>
      <c r="Y75" s="958"/>
      <c r="Z75" s="958"/>
      <c r="AA75" s="958"/>
      <c r="AB75" s="958"/>
      <c r="AC75" s="958"/>
    </row>
    <row r="76" spans="23:29">
      <c r="W76" s="958"/>
      <c r="X76" s="958"/>
      <c r="Y76" s="958"/>
      <c r="Z76" s="958"/>
      <c r="AA76" s="958"/>
      <c r="AB76" s="958"/>
      <c r="AC76" s="958"/>
    </row>
    <row r="77" spans="23:29">
      <c r="W77" s="958"/>
      <c r="X77" s="958"/>
      <c r="Y77" s="958"/>
      <c r="Z77" s="958"/>
      <c r="AA77" s="958"/>
      <c r="AB77" s="958"/>
      <c r="AC77" s="958"/>
    </row>
    <row r="78" spans="23:29">
      <c r="W78" s="958"/>
      <c r="X78" s="958"/>
      <c r="Y78" s="958"/>
      <c r="Z78" s="958"/>
      <c r="AA78" s="958"/>
      <c r="AB78" s="958"/>
      <c r="AC78" s="958"/>
    </row>
    <row r="79" spans="23:29">
      <c r="W79" s="958"/>
      <c r="X79" s="958"/>
      <c r="Y79" s="958"/>
      <c r="Z79" s="958"/>
      <c r="AA79" s="958"/>
      <c r="AB79" s="958"/>
      <c r="AC79" s="958"/>
    </row>
    <row r="80" spans="23:29" ht="48.75" customHeight="1">
      <c r="W80" s="958"/>
      <c r="X80" s="958"/>
      <c r="Y80" s="958"/>
      <c r="Z80" s="958"/>
      <c r="AA80" s="958"/>
      <c r="AB80" s="958"/>
      <c r="AC80" s="958"/>
    </row>
    <row r="81" spans="23:29">
      <c r="W81" s="958" t="s">
        <v>450</v>
      </c>
      <c r="X81" s="961"/>
      <c r="Y81" s="961"/>
      <c r="Z81" s="961"/>
      <c r="AA81" s="961"/>
      <c r="AB81" s="961"/>
      <c r="AC81" s="961"/>
    </row>
    <row r="82" spans="23:29">
      <c r="W82" s="961"/>
      <c r="X82" s="961"/>
      <c r="Y82" s="961"/>
      <c r="Z82" s="961"/>
      <c r="AA82" s="961"/>
      <c r="AB82" s="961"/>
      <c r="AC82" s="961"/>
    </row>
    <row r="83" spans="23:29">
      <c r="W83" s="961"/>
      <c r="X83" s="961"/>
      <c r="Y83" s="961"/>
      <c r="Z83" s="961"/>
      <c r="AA83" s="961"/>
      <c r="AB83" s="961"/>
      <c r="AC83" s="961"/>
    </row>
    <row r="84" spans="23:29">
      <c r="W84" s="961"/>
      <c r="X84" s="961"/>
      <c r="Y84" s="961"/>
      <c r="Z84" s="961"/>
      <c r="AA84" s="961"/>
      <c r="AB84" s="961"/>
      <c r="AC84" s="961"/>
    </row>
    <row r="85" spans="23:29">
      <c r="W85" s="961"/>
      <c r="X85" s="961"/>
      <c r="Y85" s="961"/>
      <c r="Z85" s="961"/>
      <c r="AA85" s="961"/>
      <c r="AB85" s="961"/>
      <c r="AC85" s="961"/>
    </row>
    <row r="86" spans="23:29">
      <c r="W86" s="961"/>
      <c r="X86" s="961"/>
      <c r="Y86" s="961"/>
      <c r="Z86" s="961"/>
      <c r="AA86" s="961"/>
      <c r="AB86" s="961"/>
      <c r="AC86" s="961"/>
    </row>
    <row r="87" spans="23:29">
      <c r="W87" s="961"/>
      <c r="X87" s="961"/>
      <c r="Y87" s="961"/>
      <c r="Z87" s="961"/>
      <c r="AA87" s="961"/>
      <c r="AB87" s="961"/>
      <c r="AC87" s="961"/>
    </row>
    <row r="88" spans="23:29">
      <c r="W88" s="961"/>
      <c r="X88" s="961"/>
      <c r="Y88" s="961"/>
      <c r="Z88" s="961"/>
      <c r="AA88" s="961"/>
      <c r="AB88" s="961"/>
      <c r="AC88" s="961"/>
    </row>
    <row r="89" spans="23:29">
      <c r="W89" s="961"/>
      <c r="X89" s="961"/>
      <c r="Y89" s="961"/>
      <c r="Z89" s="961"/>
      <c r="AA89" s="961"/>
      <c r="AB89" s="961"/>
      <c r="AC89" s="961"/>
    </row>
    <row r="90" spans="23:29">
      <c r="W90" s="961"/>
      <c r="X90" s="961"/>
      <c r="Y90" s="961"/>
      <c r="Z90" s="961"/>
      <c r="AA90" s="961"/>
      <c r="AB90" s="961"/>
      <c r="AC90" s="961"/>
    </row>
    <row r="91" spans="23:29">
      <c r="W91" s="961"/>
      <c r="X91" s="961"/>
      <c r="Y91" s="961"/>
      <c r="Z91" s="961"/>
      <c r="AA91" s="961"/>
      <c r="AB91" s="961"/>
      <c r="AC91" s="961"/>
    </row>
    <row r="92" spans="23:29">
      <c r="W92" s="961"/>
      <c r="X92" s="961"/>
      <c r="Y92" s="961"/>
      <c r="Z92" s="961"/>
      <c r="AA92" s="961"/>
      <c r="AB92" s="961"/>
      <c r="AC92" s="961"/>
    </row>
    <row r="93" spans="23:29">
      <c r="W93" s="961"/>
      <c r="X93" s="961"/>
      <c r="Y93" s="961"/>
      <c r="Z93" s="961"/>
      <c r="AA93" s="961"/>
      <c r="AB93" s="961"/>
      <c r="AC93" s="961"/>
    </row>
    <row r="94" spans="23:29">
      <c r="W94" s="961"/>
      <c r="X94" s="961"/>
      <c r="Y94" s="961"/>
      <c r="Z94" s="961"/>
      <c r="AA94" s="961"/>
      <c r="AB94" s="961"/>
      <c r="AC94" s="961"/>
    </row>
    <row r="95" spans="23:29">
      <c r="W95" s="961"/>
      <c r="X95" s="961"/>
      <c r="Y95" s="961"/>
      <c r="Z95" s="961"/>
      <c r="AA95" s="961"/>
      <c r="AB95" s="961"/>
      <c r="AC95" s="961"/>
    </row>
    <row r="96" spans="23:29">
      <c r="W96" s="961"/>
      <c r="X96" s="961"/>
      <c r="Y96" s="961"/>
      <c r="Z96" s="961"/>
      <c r="AA96" s="961"/>
      <c r="AB96" s="961"/>
      <c r="AC96" s="961"/>
    </row>
    <row r="97" spans="23:29">
      <c r="W97" s="961"/>
      <c r="X97" s="961"/>
      <c r="Y97" s="961"/>
      <c r="Z97" s="961"/>
      <c r="AA97" s="961"/>
      <c r="AB97" s="961"/>
      <c r="AC97" s="961"/>
    </row>
    <row r="98" spans="23:29">
      <c r="W98" s="961"/>
      <c r="X98" s="961"/>
      <c r="Y98" s="961"/>
      <c r="Z98" s="961"/>
      <c r="AA98" s="961"/>
      <c r="AB98" s="961"/>
      <c r="AC98" s="961"/>
    </row>
    <row r="99" spans="23:29">
      <c r="W99" s="961"/>
      <c r="X99" s="961"/>
      <c r="Y99" s="961"/>
      <c r="Z99" s="961"/>
      <c r="AA99" s="961"/>
      <c r="AB99" s="961"/>
      <c r="AC99" s="961"/>
    </row>
    <row r="100" spans="23:29">
      <c r="W100" s="961"/>
      <c r="X100" s="961"/>
      <c r="Y100" s="961"/>
      <c r="Z100" s="961"/>
      <c r="AA100" s="961"/>
      <c r="AB100" s="961"/>
      <c r="AC100" s="961"/>
    </row>
    <row r="101" spans="23:29">
      <c r="W101" s="961"/>
      <c r="X101" s="961"/>
      <c r="Y101" s="961"/>
      <c r="Z101" s="961"/>
      <c r="AA101" s="961"/>
      <c r="AB101" s="961"/>
      <c r="AC101" s="961"/>
    </row>
    <row r="102" spans="23:29">
      <c r="W102" s="961"/>
      <c r="X102" s="961"/>
      <c r="Y102" s="961"/>
      <c r="Z102" s="961"/>
      <c r="AA102" s="961"/>
      <c r="AB102" s="961"/>
      <c r="AC102" s="961"/>
    </row>
    <row r="103" spans="23:29">
      <c r="W103" s="961"/>
      <c r="X103" s="961"/>
      <c r="Y103" s="961"/>
      <c r="Z103" s="961"/>
      <c r="AA103" s="961"/>
      <c r="AB103" s="961"/>
      <c r="AC103" s="961"/>
    </row>
    <row r="104" spans="23:29">
      <c r="W104" s="961"/>
      <c r="X104" s="961"/>
      <c r="Y104" s="961"/>
      <c r="Z104" s="961"/>
      <c r="AA104" s="961"/>
      <c r="AB104" s="961"/>
      <c r="AC104" s="961"/>
    </row>
    <row r="105" spans="23:29">
      <c r="W105" s="961"/>
      <c r="X105" s="961"/>
      <c r="Y105" s="961"/>
      <c r="Z105" s="961"/>
      <c r="AA105" s="961"/>
      <c r="AB105" s="961"/>
      <c r="AC105" s="961"/>
    </row>
    <row r="106" spans="23:29">
      <c r="W106" s="961"/>
      <c r="X106" s="961"/>
      <c r="Y106" s="961"/>
      <c r="Z106" s="961"/>
      <c r="AA106" s="961"/>
      <c r="AB106" s="961"/>
      <c r="AC106" s="961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451</v>
      </c>
      <c r="B1" s="22" t="s">
        <v>452</v>
      </c>
      <c r="C1" s="22" t="s">
        <v>453</v>
      </c>
      <c r="D1" s="23" t="s">
        <v>713</v>
      </c>
      <c r="E1" s="24" t="s">
        <v>454</v>
      </c>
      <c r="G1"/>
      <c r="I1" s="26" t="s">
        <v>714</v>
      </c>
    </row>
    <row r="2" spans="1:9" ht="18" customHeight="1">
      <c r="A2" s="976" t="s">
        <v>455</v>
      </c>
      <c r="B2" s="977" t="s">
        <v>456</v>
      </c>
      <c r="C2" s="27" t="s">
        <v>457</v>
      </c>
      <c r="D2" s="90">
        <v>0.6</v>
      </c>
      <c r="E2" s="28" t="s">
        <v>458</v>
      </c>
      <c r="I2" s="89">
        <v>0.3</v>
      </c>
    </row>
    <row r="3" spans="1:9" ht="18" customHeight="1">
      <c r="A3" s="976"/>
      <c r="B3" s="977"/>
      <c r="C3" s="27" t="s">
        <v>459</v>
      </c>
      <c r="D3" s="90">
        <v>0.5</v>
      </c>
      <c r="E3" s="28" t="s">
        <v>460</v>
      </c>
      <c r="I3" s="89">
        <v>0.4</v>
      </c>
    </row>
    <row r="4" spans="1:9" ht="18" customHeight="1">
      <c r="A4" s="976"/>
      <c r="B4" s="977"/>
      <c r="C4" s="27" t="s">
        <v>461</v>
      </c>
      <c r="D4" s="90">
        <v>0.4</v>
      </c>
      <c r="E4" s="28"/>
      <c r="I4" s="89">
        <v>0.5</v>
      </c>
    </row>
    <row r="5" spans="1:9" ht="18" customHeight="1">
      <c r="A5" s="976"/>
      <c r="B5" s="977"/>
      <c r="C5" s="27" t="s">
        <v>462</v>
      </c>
      <c r="D5" s="90">
        <v>0.5</v>
      </c>
      <c r="E5" s="28"/>
      <c r="I5" s="89">
        <v>0.6</v>
      </c>
    </row>
    <row r="6" spans="1:9" ht="18" customHeight="1">
      <c r="A6" s="976"/>
      <c r="B6" s="977"/>
      <c r="C6" s="27" t="s">
        <v>463</v>
      </c>
      <c r="D6" s="90">
        <v>0.9</v>
      </c>
      <c r="E6" s="29"/>
      <c r="I6" s="89">
        <v>0.7</v>
      </c>
    </row>
    <row r="7" spans="1:9" ht="18" customHeight="1">
      <c r="A7" s="976"/>
      <c r="B7" s="977" t="s">
        <v>464</v>
      </c>
      <c r="C7" s="27" t="s">
        <v>457</v>
      </c>
      <c r="D7" s="90">
        <v>0.5</v>
      </c>
      <c r="E7" s="28" t="s">
        <v>465</v>
      </c>
      <c r="I7" s="89">
        <v>0.8</v>
      </c>
    </row>
    <row r="8" spans="1:9" ht="18" customHeight="1">
      <c r="A8" s="976"/>
      <c r="B8" s="977"/>
      <c r="C8" s="27" t="s">
        <v>466</v>
      </c>
      <c r="D8" s="90">
        <v>0.4</v>
      </c>
      <c r="E8" s="28" t="s">
        <v>467</v>
      </c>
      <c r="I8" s="89">
        <v>0.9</v>
      </c>
    </row>
    <row r="9" spans="1:9" ht="18" customHeight="1">
      <c r="A9" s="976"/>
      <c r="B9" s="977"/>
      <c r="C9" s="27" t="s">
        <v>468</v>
      </c>
      <c r="D9" s="90">
        <v>0.3</v>
      </c>
      <c r="E9" s="28"/>
      <c r="I9" s="89" t="s">
        <v>445</v>
      </c>
    </row>
    <row r="10" spans="1:9" ht="18" customHeight="1">
      <c r="A10" s="976"/>
      <c r="B10" s="977"/>
      <c r="C10" s="27" t="s">
        <v>469</v>
      </c>
      <c r="D10" s="90">
        <v>0.4</v>
      </c>
      <c r="E10" s="30"/>
    </row>
    <row r="11" spans="1:9" ht="18" customHeight="1">
      <c r="A11" s="976"/>
      <c r="B11" s="977"/>
      <c r="C11" s="27" t="s">
        <v>470</v>
      </c>
      <c r="D11" s="90">
        <v>0.8</v>
      </c>
      <c r="E11" s="31"/>
    </row>
    <row r="12" spans="1:9" ht="33" customHeight="1">
      <c r="A12" s="32" t="s">
        <v>471</v>
      </c>
      <c r="B12" s="33" t="s">
        <v>472</v>
      </c>
      <c r="C12" s="27" t="s">
        <v>453</v>
      </c>
      <c r="D12" s="91">
        <v>0.9</v>
      </c>
      <c r="E12" s="31"/>
    </row>
    <row r="13" spans="1:9" ht="18" customHeight="1">
      <c r="A13" s="978" t="s">
        <v>473</v>
      </c>
      <c r="B13" s="33" t="s">
        <v>474</v>
      </c>
      <c r="C13" s="34" t="s">
        <v>453</v>
      </c>
      <c r="D13" s="91">
        <v>0.5</v>
      </c>
      <c r="E13" s="31"/>
    </row>
    <row r="14" spans="1:9" ht="18" customHeight="1">
      <c r="A14" s="979"/>
      <c r="B14" s="35" t="s">
        <v>475</v>
      </c>
      <c r="C14" s="36" t="s">
        <v>453</v>
      </c>
      <c r="D14" s="92">
        <v>0.4</v>
      </c>
      <c r="E14" s="37"/>
    </row>
    <row r="15" spans="1:9" ht="25.5" customHeight="1">
      <c r="A15" s="980" t="s">
        <v>476</v>
      </c>
      <c r="B15" s="980"/>
      <c r="C15" s="980"/>
      <c r="D15" s="980"/>
      <c r="E15" s="980"/>
      <c r="G15" s="38"/>
    </row>
    <row r="16" spans="1:9" ht="18.75" customHeight="1">
      <c r="A16" s="967" t="s">
        <v>477</v>
      </c>
      <c r="B16" s="968"/>
      <c r="C16" s="968"/>
      <c r="D16" s="968"/>
      <c r="E16" s="969"/>
    </row>
    <row r="17" spans="1:5" ht="18.75" customHeight="1">
      <c r="A17" s="970"/>
      <c r="B17" s="971"/>
      <c r="C17" s="971"/>
      <c r="D17" s="971"/>
      <c r="E17" s="972"/>
    </row>
    <row r="18" spans="1:5" ht="18.75" customHeight="1">
      <c r="A18" s="970"/>
      <c r="B18" s="971"/>
      <c r="C18" s="971"/>
      <c r="D18" s="971"/>
      <c r="E18" s="972"/>
    </row>
    <row r="19" spans="1:5" ht="18.75" customHeight="1">
      <c r="A19" s="970"/>
      <c r="B19" s="971"/>
      <c r="C19" s="971"/>
      <c r="D19" s="971"/>
      <c r="E19" s="972"/>
    </row>
    <row r="20" spans="1:5" ht="18.75" customHeight="1">
      <c r="A20" s="973"/>
      <c r="B20" s="974"/>
      <c r="C20" s="974"/>
      <c r="D20" s="974"/>
      <c r="E20" s="975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478</v>
      </c>
      <c r="D2" s="46" t="s">
        <v>479</v>
      </c>
      <c r="E2" s="46" t="s">
        <v>480</v>
      </c>
      <c r="F2" s="47"/>
      <c r="G2" s="47"/>
      <c r="H2" s="47"/>
      <c r="I2" s="47"/>
      <c r="J2" s="47"/>
    </row>
    <row r="3" spans="3:25" ht="29.25" customHeight="1"/>
    <row r="5" spans="3:25">
      <c r="Y5" t="s">
        <v>841</v>
      </c>
    </row>
    <row r="7" spans="3:25">
      <c r="Y7" t="s">
        <v>842</v>
      </c>
    </row>
    <row r="9" spans="3:25">
      <c r="Y9" t="s">
        <v>843</v>
      </c>
    </row>
    <row r="10" spans="3:25">
      <c r="F10" s="48"/>
    </row>
    <row r="11" spans="3:25">
      <c r="Y11" t="s">
        <v>844</v>
      </c>
    </row>
    <row r="13" spans="3:25">
      <c r="Y13" t="s">
        <v>845</v>
      </c>
    </row>
    <row r="29" spans="2:2">
      <c r="B29" t="s">
        <v>481</v>
      </c>
    </row>
    <row r="33" spans="2:15">
      <c r="B33" s="981" t="s">
        <v>482</v>
      </c>
      <c r="C33" s="982"/>
      <c r="D33" s="982"/>
      <c r="E33" s="982"/>
      <c r="F33" s="982"/>
      <c r="G33" s="983"/>
      <c r="J33" s="981" t="s">
        <v>639</v>
      </c>
      <c r="K33" s="982"/>
      <c r="L33" s="982"/>
      <c r="M33" s="982"/>
      <c r="N33" s="982"/>
      <c r="O33" s="983"/>
    </row>
    <row r="34" spans="2:15" ht="22.5" customHeight="1">
      <c r="B34" s="49" t="s">
        <v>483</v>
      </c>
      <c r="C34" s="50" t="s">
        <v>484</v>
      </c>
      <c r="D34" s="50" t="s">
        <v>485</v>
      </c>
      <c r="E34" s="50" t="s">
        <v>486</v>
      </c>
      <c r="F34" s="50" t="s">
        <v>487</v>
      </c>
      <c r="G34" s="50" t="s">
        <v>488</v>
      </c>
      <c r="J34" s="49" t="s">
        <v>640</v>
      </c>
      <c r="K34" s="50" t="s">
        <v>641</v>
      </c>
      <c r="L34" s="50" t="s">
        <v>642</v>
      </c>
      <c r="M34" s="50" t="s">
        <v>643</v>
      </c>
      <c r="N34" s="50" t="s">
        <v>644</v>
      </c>
      <c r="O34" s="50" t="s">
        <v>645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981" t="s">
        <v>489</v>
      </c>
      <c r="C36" s="982"/>
      <c r="D36" s="982"/>
      <c r="E36" s="982"/>
      <c r="F36" s="982"/>
      <c r="G36" s="983"/>
      <c r="J36" s="981" t="s">
        <v>646</v>
      </c>
      <c r="K36" s="982"/>
      <c r="L36" s="982"/>
      <c r="M36" s="982"/>
      <c r="N36" s="982"/>
      <c r="O36" s="983"/>
    </row>
    <row r="37" spans="2:15" ht="22.5" customHeight="1">
      <c r="B37" s="50" t="s">
        <v>9</v>
      </c>
      <c r="C37" s="49" t="s">
        <v>484</v>
      </c>
      <c r="D37" s="50" t="s">
        <v>485</v>
      </c>
      <c r="E37" s="50" t="s">
        <v>486</v>
      </c>
      <c r="F37" s="50" t="s">
        <v>487</v>
      </c>
      <c r="G37" s="50" t="s">
        <v>488</v>
      </c>
      <c r="J37" s="50" t="s">
        <v>647</v>
      </c>
      <c r="K37" s="49" t="s">
        <v>648</v>
      </c>
      <c r="L37" s="50" t="s">
        <v>642</v>
      </c>
      <c r="M37" s="50" t="s">
        <v>643</v>
      </c>
      <c r="N37" s="50" t="s">
        <v>649</v>
      </c>
      <c r="O37" s="50" t="s">
        <v>650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981" t="s">
        <v>482</v>
      </c>
      <c r="C39" s="982"/>
      <c r="D39" s="982"/>
      <c r="E39" s="982"/>
      <c r="F39" s="982"/>
      <c r="G39" s="983"/>
      <c r="J39" s="981" t="s">
        <v>639</v>
      </c>
      <c r="K39" s="982"/>
      <c r="L39" s="982"/>
      <c r="M39" s="982"/>
      <c r="N39" s="982"/>
      <c r="O39" s="983"/>
    </row>
    <row r="40" spans="2:15" ht="22.5" customHeight="1">
      <c r="B40" s="50" t="s">
        <v>483</v>
      </c>
      <c r="C40" s="50" t="s">
        <v>484</v>
      </c>
      <c r="D40" s="49" t="s">
        <v>485</v>
      </c>
      <c r="E40" s="50" t="s">
        <v>486</v>
      </c>
      <c r="F40" s="50" t="s">
        <v>487</v>
      </c>
      <c r="G40" s="50" t="s">
        <v>488</v>
      </c>
      <c r="J40" s="50" t="s">
        <v>651</v>
      </c>
      <c r="K40" s="50" t="s">
        <v>652</v>
      </c>
      <c r="L40" s="49" t="s">
        <v>642</v>
      </c>
      <c r="M40" s="50" t="s">
        <v>643</v>
      </c>
      <c r="N40" s="50" t="s">
        <v>644</v>
      </c>
      <c r="O40" s="50" t="s">
        <v>653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981" t="s">
        <v>482</v>
      </c>
      <c r="C42" s="982"/>
      <c r="D42" s="982"/>
      <c r="E42" s="982"/>
      <c r="F42" s="982"/>
      <c r="G42" s="983"/>
      <c r="J42" s="981" t="s">
        <v>654</v>
      </c>
      <c r="K42" s="982"/>
      <c r="L42" s="982"/>
      <c r="M42" s="982"/>
      <c r="N42" s="982"/>
      <c r="O42" s="983"/>
    </row>
    <row r="43" spans="2:15" ht="22.5" customHeight="1">
      <c r="B43" s="50" t="s">
        <v>483</v>
      </c>
      <c r="C43" s="50" t="s">
        <v>484</v>
      </c>
      <c r="D43" s="50" t="s">
        <v>490</v>
      </c>
      <c r="E43" s="49" t="s">
        <v>486</v>
      </c>
      <c r="F43" s="50" t="s">
        <v>487</v>
      </c>
      <c r="G43" s="50" t="s">
        <v>488</v>
      </c>
      <c r="J43" s="50" t="s">
        <v>655</v>
      </c>
      <c r="K43" s="50" t="s">
        <v>652</v>
      </c>
      <c r="L43" s="50" t="s">
        <v>656</v>
      </c>
      <c r="M43" s="49" t="s">
        <v>643</v>
      </c>
      <c r="N43" s="50" t="s">
        <v>657</v>
      </c>
      <c r="O43" s="50" t="s">
        <v>650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981" t="s">
        <v>482</v>
      </c>
      <c r="C45" s="982"/>
      <c r="D45" s="982"/>
      <c r="E45" s="982"/>
      <c r="F45" s="982"/>
      <c r="G45" s="983"/>
      <c r="J45" s="981" t="s">
        <v>658</v>
      </c>
      <c r="K45" s="982"/>
      <c r="L45" s="982"/>
      <c r="M45" s="982"/>
      <c r="N45" s="982"/>
      <c r="O45" s="983"/>
    </row>
    <row r="46" spans="2:15" ht="22.5" customHeight="1">
      <c r="B46" s="50" t="s">
        <v>483</v>
      </c>
      <c r="C46" s="50" t="s">
        <v>491</v>
      </c>
      <c r="D46" s="50" t="s">
        <v>485</v>
      </c>
      <c r="E46" s="50" t="s">
        <v>486</v>
      </c>
      <c r="F46" s="49" t="s">
        <v>487</v>
      </c>
      <c r="G46" s="50" t="s">
        <v>488</v>
      </c>
      <c r="J46" s="50" t="s">
        <v>659</v>
      </c>
      <c r="K46" s="50" t="s">
        <v>652</v>
      </c>
      <c r="L46" s="50" t="s">
        <v>660</v>
      </c>
      <c r="M46" s="50" t="s">
        <v>643</v>
      </c>
      <c r="N46" s="49" t="s">
        <v>644</v>
      </c>
      <c r="O46" s="50" t="s">
        <v>661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981" t="s">
        <v>482</v>
      </c>
      <c r="C48" s="982"/>
      <c r="D48" s="982"/>
      <c r="E48" s="982"/>
      <c r="F48" s="982"/>
      <c r="G48" s="983"/>
      <c r="J48" s="981" t="s">
        <v>654</v>
      </c>
      <c r="K48" s="982"/>
      <c r="L48" s="982"/>
      <c r="M48" s="982"/>
      <c r="N48" s="982"/>
      <c r="O48" s="983"/>
    </row>
    <row r="49" spans="2:15" ht="22.5" customHeight="1">
      <c r="B49" s="50" t="s">
        <v>483</v>
      </c>
      <c r="C49" s="50" t="s">
        <v>484</v>
      </c>
      <c r="D49" s="50" t="s">
        <v>485</v>
      </c>
      <c r="E49" s="50" t="s">
        <v>486</v>
      </c>
      <c r="F49" s="50" t="s">
        <v>487</v>
      </c>
      <c r="G49" s="49" t="s">
        <v>488</v>
      </c>
      <c r="J49" s="50" t="s">
        <v>655</v>
      </c>
      <c r="K49" s="50" t="s">
        <v>652</v>
      </c>
      <c r="L49" s="50" t="s">
        <v>662</v>
      </c>
      <c r="M49" s="50" t="s">
        <v>643</v>
      </c>
      <c r="N49" s="50" t="s">
        <v>644</v>
      </c>
      <c r="O49" s="49" t="s">
        <v>663</v>
      </c>
    </row>
    <row r="50" spans="2:15">
      <c r="K50" s="13"/>
      <c r="L50" s="13"/>
      <c r="M50" s="13"/>
      <c r="N50" s="13"/>
    </row>
    <row r="51" spans="2:15">
      <c r="B51" s="981" t="s">
        <v>482</v>
      </c>
      <c r="C51" s="982"/>
      <c r="D51" s="982"/>
      <c r="E51" s="982"/>
      <c r="F51" s="982"/>
      <c r="G51" s="983"/>
      <c r="J51" s="981" t="s">
        <v>658</v>
      </c>
      <c r="K51" s="982"/>
      <c r="L51" s="982"/>
      <c r="M51" s="982"/>
      <c r="N51" s="982"/>
      <c r="O51" s="983"/>
    </row>
    <row r="52" spans="2:15" ht="22.5" customHeight="1">
      <c r="B52" s="50" t="s">
        <v>9</v>
      </c>
      <c r="C52" s="50" t="s">
        <v>13</v>
      </c>
      <c r="D52" s="50" t="s">
        <v>17</v>
      </c>
      <c r="E52" s="50" t="s">
        <v>8</v>
      </c>
      <c r="F52" s="50" t="s">
        <v>487</v>
      </c>
      <c r="G52" s="76" t="s">
        <v>488</v>
      </c>
      <c r="J52" s="50" t="s">
        <v>659</v>
      </c>
      <c r="K52" s="50" t="s">
        <v>664</v>
      </c>
      <c r="L52" s="50" t="s">
        <v>642</v>
      </c>
      <c r="M52" s="50" t="s">
        <v>643</v>
      </c>
      <c r="N52" s="50" t="s">
        <v>665</v>
      </c>
      <c r="O52" s="76" t="s">
        <v>663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492</v>
      </c>
      <c r="B1" s="11" t="s">
        <v>493</v>
      </c>
      <c r="C1" s="11" t="s">
        <v>494</v>
      </c>
    </row>
    <row r="2" spans="1:4">
      <c r="A2">
        <v>1</v>
      </c>
      <c r="B2" s="51" t="s">
        <v>495</v>
      </c>
      <c r="C2" s="52" t="s">
        <v>822</v>
      </c>
    </row>
    <row r="3" spans="1:4">
      <c r="A3">
        <v>2</v>
      </c>
      <c r="B3" t="s">
        <v>496</v>
      </c>
      <c r="C3" s="52" t="s">
        <v>839</v>
      </c>
    </row>
    <row r="4" spans="1:4">
      <c r="A4">
        <v>3</v>
      </c>
      <c r="B4" t="s">
        <v>497</v>
      </c>
      <c r="C4" s="52" t="s">
        <v>846</v>
      </c>
      <c r="D4" t="s">
        <v>498</v>
      </c>
    </row>
    <row r="5" spans="1:4">
      <c r="A5">
        <v>4</v>
      </c>
      <c r="B5" t="s">
        <v>499</v>
      </c>
      <c r="C5" s="52" t="s">
        <v>847</v>
      </c>
      <c r="D5" t="s">
        <v>500</v>
      </c>
    </row>
    <row r="6" spans="1:4">
      <c r="A6">
        <v>5</v>
      </c>
      <c r="B6" t="s">
        <v>501</v>
      </c>
      <c r="C6" s="52" t="s">
        <v>848</v>
      </c>
      <c r="D6" t="s">
        <v>502</v>
      </c>
    </row>
    <row r="7" spans="1:4">
      <c r="A7">
        <v>6</v>
      </c>
      <c r="B7" t="s">
        <v>503</v>
      </c>
      <c r="C7" s="52" t="s">
        <v>850</v>
      </c>
      <c r="D7" t="s">
        <v>504</v>
      </c>
    </row>
    <row r="8" spans="1:4" ht="66">
      <c r="A8">
        <v>7</v>
      </c>
      <c r="B8" t="s">
        <v>505</v>
      </c>
      <c r="C8" s="52" t="s">
        <v>849</v>
      </c>
      <c r="D8" s="53" t="s">
        <v>506</v>
      </c>
    </row>
    <row r="9" spans="1:4">
      <c r="A9">
        <v>8</v>
      </c>
      <c r="B9" t="s">
        <v>507</v>
      </c>
    </row>
    <row r="10" spans="1:4">
      <c r="A10">
        <v>9</v>
      </c>
      <c r="B10" t="s">
        <v>624</v>
      </c>
      <c r="C10" s="52" t="s">
        <v>625</v>
      </c>
    </row>
    <row r="11" spans="1:4">
      <c r="A11">
        <v>10</v>
      </c>
      <c r="B11" t="s">
        <v>626</v>
      </c>
      <c r="C11" t="s">
        <v>627</v>
      </c>
    </row>
    <row r="12" spans="1:4">
      <c r="A12">
        <v>11</v>
      </c>
      <c r="B12" t="s">
        <v>628</v>
      </c>
      <c r="C12" s="52" t="s">
        <v>629</v>
      </c>
    </row>
    <row r="13" spans="1:4">
      <c r="A13">
        <v>12</v>
      </c>
      <c r="B13" t="s">
        <v>630</v>
      </c>
      <c r="C13" s="52" t="s">
        <v>631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8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50" t="str">
        <f>[3]부동산취득세율!$A$2</f>
        <v>부동산의종류</v>
      </c>
      <c r="B2" s="150" t="str">
        <f>[3]부동산취득세율!$B$2</f>
        <v>취득가격</v>
      </c>
      <c r="C2" s="150" t="str">
        <f>[3]부동산취득세율!$C$2</f>
        <v>취득세율(%)</v>
      </c>
      <c r="D2" s="151" t="str">
        <f>[3]부동산취득세율!$D$2</f>
        <v>농어촌특별세(%)
85㎡이하</v>
      </c>
      <c r="E2" s="151" t="str">
        <f>[3]부동산취득세율!$E$2</f>
        <v>농어촌특별세(%)
85㎡초과</v>
      </c>
      <c r="F2" s="151" t="str">
        <f>[3]부동산취득세율!$F$2</f>
        <v>지방교육세(취특세율의 10%)</v>
      </c>
      <c r="H2" s="157" t="s">
        <v>835</v>
      </c>
      <c r="I2" s="158" t="s">
        <v>823</v>
      </c>
      <c r="J2" s="168" t="s">
        <v>824</v>
      </c>
      <c r="K2" s="159" t="s">
        <v>825</v>
      </c>
      <c r="M2" s="173" t="s">
        <v>837</v>
      </c>
    </row>
    <row r="3" spans="1:13">
      <c r="A3" t="str">
        <f>[3]부동산취득세율!A3</f>
        <v>3주택이하</v>
      </c>
      <c r="B3" s="152">
        <f>[3]부동산취득세율!B3</f>
        <v>600000000</v>
      </c>
      <c r="C3">
        <f>[3]부동산취득세율!C3</f>
        <v>1</v>
      </c>
      <c r="D3" s="148" t="str">
        <f>[3]부동산취득세율!D3</f>
        <v>비과세</v>
      </c>
      <c r="E3">
        <f>[3]부동산취득세율!E3</f>
        <v>0.2</v>
      </c>
      <c r="F3" s="153">
        <f>C3*10%</f>
        <v>0.1</v>
      </c>
      <c r="H3" s="155" t="s">
        <v>826</v>
      </c>
      <c r="I3" s="162">
        <f>[3]부동산취득세율!I3</f>
        <v>4</v>
      </c>
      <c r="J3" s="169">
        <f>[3]부동산취득세율!J3</f>
        <v>0.2</v>
      </c>
      <c r="K3" s="163">
        <f>[3]부동산취득세율!K3</f>
        <v>0.4</v>
      </c>
      <c r="M3" t="str">
        <f>[3]부동산취득세율!$M$3</f>
        <v>3주택이하</v>
      </c>
    </row>
    <row r="4" spans="1:13">
      <c r="A4" t="str">
        <f>[3]부동산취득세율!A4</f>
        <v>3주택이하</v>
      </c>
      <c r="B4" s="152">
        <f>[3]부동산취득세율!B4</f>
        <v>610000000</v>
      </c>
      <c r="C4">
        <f>[3]부동산취득세율!C4</f>
        <v>1.07</v>
      </c>
      <c r="D4" s="148" t="str">
        <f>[3]부동산취득세율!D4</f>
        <v>비과세</v>
      </c>
      <c r="E4">
        <f>[3]부동산취득세율!E4</f>
        <v>0.2</v>
      </c>
      <c r="F4" s="153">
        <f t="shared" ref="F4:F34" si="0">C4*10%</f>
        <v>0.10700000000000001</v>
      </c>
      <c r="H4" s="154" t="s">
        <v>827</v>
      </c>
      <c r="I4" s="164">
        <f>[3]부동산취득세율!I4</f>
        <v>3</v>
      </c>
      <c r="J4" s="170">
        <f>[3]부동산취득세율!J4</f>
        <v>0.2</v>
      </c>
      <c r="K4" s="165">
        <f>[3]부동산취득세율!K4</f>
        <v>0.2</v>
      </c>
      <c r="M4" t="str">
        <f>[3]부동산취득세율!$M$4</f>
        <v>4주택이상</v>
      </c>
    </row>
    <row r="5" spans="1:13">
      <c r="A5" t="str">
        <f>[3]부동산취득세율!A5</f>
        <v>3주택이하</v>
      </c>
      <c r="B5" s="152">
        <f>[3]부동산취득세율!B5</f>
        <v>620000000</v>
      </c>
      <c r="C5">
        <f>[3]부동산취득세율!C5</f>
        <v>1.1299999999999999</v>
      </c>
      <c r="D5" s="148" t="str">
        <f>[3]부동산취득세율!D5</f>
        <v>비과세</v>
      </c>
      <c r="E5">
        <f>[3]부동산취득세율!E5</f>
        <v>0.2</v>
      </c>
      <c r="F5" s="153">
        <f t="shared" si="0"/>
        <v>0.11299999999999999</v>
      </c>
      <c r="H5" s="156" t="s">
        <v>828</v>
      </c>
      <c r="I5" s="166">
        <f>[3]부동산취득세율!I5</f>
        <v>1.5</v>
      </c>
      <c r="J5" s="171" t="str">
        <f>[3]부동산취득세율!J5</f>
        <v>비과세</v>
      </c>
      <c r="K5" s="167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3주택이하</v>
      </c>
      <c r="B6" s="152">
        <f>[3]부동산취득세율!B6</f>
        <v>630000000</v>
      </c>
      <c r="C6">
        <f>[3]부동산취득세율!C6</f>
        <v>1.2</v>
      </c>
      <c r="D6" s="148" t="str">
        <f>[3]부동산취득세율!D6</f>
        <v>비과세</v>
      </c>
      <c r="E6">
        <f>[3]부동산취득세율!E6</f>
        <v>0.2</v>
      </c>
      <c r="F6" s="153">
        <f t="shared" si="0"/>
        <v>0.12</v>
      </c>
      <c r="H6" s="155" t="s">
        <v>829</v>
      </c>
      <c r="I6" s="162">
        <f>[3]부동산취득세율!I6</f>
        <v>2.2999999999999998</v>
      </c>
      <c r="J6" s="169">
        <f>[3]부동산취득세율!J6</f>
        <v>0.2</v>
      </c>
      <c r="K6" s="163">
        <f>[3]부동산취득세율!K6</f>
        <v>0.06</v>
      </c>
    </row>
    <row r="7" spans="1:13">
      <c r="A7" t="str">
        <f>[3]부동산취득세율!A7</f>
        <v>3주택이하</v>
      </c>
      <c r="B7" s="152">
        <f>[3]부동산취득세율!B7</f>
        <v>640000000</v>
      </c>
      <c r="C7">
        <f>[3]부동산취득세율!C7</f>
        <v>1.27</v>
      </c>
      <c r="D7" s="148" t="str">
        <f>[3]부동산취득세율!D7</f>
        <v>비과세</v>
      </c>
      <c r="E7">
        <f>[3]부동산취득세율!E7</f>
        <v>0.2</v>
      </c>
      <c r="F7" s="153">
        <f t="shared" si="0"/>
        <v>0.127</v>
      </c>
      <c r="H7" s="154" t="s">
        <v>830</v>
      </c>
      <c r="I7" s="164">
        <f>[3]부동산취득세율!I7</f>
        <v>0.3</v>
      </c>
      <c r="J7" s="170" t="str">
        <f>[3]부동산취득세율!J7</f>
        <v>비과세</v>
      </c>
      <c r="K7" s="165">
        <f>[3]부동산취득세율!K7</f>
        <v>0.06</v>
      </c>
    </row>
    <row r="8" spans="1:13">
      <c r="A8" t="str">
        <f>[3]부동산취득세율!A8</f>
        <v>3주택이하</v>
      </c>
      <c r="B8" s="152">
        <f>[3]부동산취득세율!B8</f>
        <v>650000000</v>
      </c>
      <c r="C8">
        <f>[3]부동산취득세율!C8</f>
        <v>1.33</v>
      </c>
      <c r="D8" s="148" t="str">
        <f>[3]부동산취득세율!D8</f>
        <v>비과세</v>
      </c>
      <c r="E8">
        <f>[3]부동산취득세율!E8</f>
        <v>0.2</v>
      </c>
      <c r="F8" s="153">
        <f t="shared" si="0"/>
        <v>0.13300000000000001</v>
      </c>
      <c r="H8" s="154" t="s">
        <v>836</v>
      </c>
      <c r="I8" s="164">
        <f>[3]부동산취득세율!I8</f>
        <v>0.8</v>
      </c>
      <c r="J8" s="170" t="str">
        <f>[3]부동산취득세율!J8</f>
        <v>비과세</v>
      </c>
      <c r="K8" s="165">
        <f>[3]부동산취득세율!K8</f>
        <v>0.16</v>
      </c>
    </row>
    <row r="9" spans="1:13">
      <c r="A9" t="str">
        <f>[3]부동산취득세율!A9</f>
        <v>3주택이하</v>
      </c>
      <c r="B9" s="152">
        <f>[3]부동산취득세율!B9</f>
        <v>660000000</v>
      </c>
      <c r="C9">
        <f>[3]부동산취득세율!C9</f>
        <v>1.4</v>
      </c>
      <c r="D9" s="148" t="str">
        <f>[3]부동산취득세율!D9</f>
        <v>비과세</v>
      </c>
      <c r="E9">
        <f>[3]부동산취득세율!E9</f>
        <v>0.2</v>
      </c>
      <c r="F9" s="153">
        <f t="shared" si="0"/>
        <v>0.13999999999999999</v>
      </c>
      <c r="H9" s="156" t="s">
        <v>831</v>
      </c>
      <c r="I9" s="166">
        <f>[3]부동산취득세율!I9</f>
        <v>2.8</v>
      </c>
      <c r="J9" s="171">
        <f>[3]부동산취득세율!J9</f>
        <v>0.2</v>
      </c>
      <c r="K9" s="167">
        <f>[3]부동산취득세율!K9</f>
        <v>0.16</v>
      </c>
    </row>
    <row r="10" spans="1:13">
      <c r="A10" t="str">
        <f>[3]부동산취득세율!A10</f>
        <v>3주택이하</v>
      </c>
      <c r="B10" s="152">
        <f>[3]부동산취득세율!B10</f>
        <v>670000000</v>
      </c>
      <c r="C10">
        <f>[3]부동산취득세율!C10</f>
        <v>1.47</v>
      </c>
      <c r="D10" s="148" t="str">
        <f>[3]부동산취득세율!D10</f>
        <v>비과세</v>
      </c>
      <c r="E10">
        <f>[3]부동산취득세율!E10</f>
        <v>0.2</v>
      </c>
      <c r="F10" s="153">
        <f t="shared" si="0"/>
        <v>0.14699999999999999</v>
      </c>
      <c r="H10" s="155" t="s">
        <v>832</v>
      </c>
      <c r="I10" s="162">
        <f>[3]부동산취득세율!I10</f>
        <v>3.5</v>
      </c>
      <c r="J10" s="169">
        <f>[3]부동산취득세율!J10</f>
        <v>0.2</v>
      </c>
      <c r="K10" s="163">
        <f>[3]부동산취득세율!K10</f>
        <v>0.3</v>
      </c>
    </row>
    <row r="11" spans="1:13">
      <c r="A11" t="str">
        <f>[3]부동산취득세율!A11</f>
        <v>3주택이하</v>
      </c>
      <c r="B11" s="152">
        <f>[3]부동산취득세율!B11</f>
        <v>680000000</v>
      </c>
      <c r="C11">
        <f>[3]부동산취득세율!C11</f>
        <v>1.53</v>
      </c>
      <c r="D11" s="148" t="str">
        <f>[3]부동산취득세율!D11</f>
        <v>비과세</v>
      </c>
      <c r="E11">
        <f>[3]부동산취득세율!E11</f>
        <v>0.2</v>
      </c>
      <c r="F11" s="153">
        <f t="shared" si="0"/>
        <v>0.15300000000000002</v>
      </c>
      <c r="H11" s="156" t="s">
        <v>833</v>
      </c>
      <c r="I11" s="166">
        <f>[3]부동산취득세율!I11</f>
        <v>3.5</v>
      </c>
      <c r="J11" s="171" t="str">
        <f>[3]부동산취득세율!J11</f>
        <v>비과세</v>
      </c>
      <c r="K11" s="167">
        <f>[3]부동산취득세율!K11</f>
        <v>0.3</v>
      </c>
    </row>
    <row r="12" spans="1:13">
      <c r="A12" t="str">
        <f>[3]부동산취득세율!A12</f>
        <v>3주택이하</v>
      </c>
      <c r="B12" s="152">
        <f>[3]부동산취득세율!B12</f>
        <v>690000000</v>
      </c>
      <c r="C12">
        <f>[3]부동산취득세율!C12</f>
        <v>1.6</v>
      </c>
      <c r="D12" s="148" t="str">
        <f>[3]부동산취득세율!D12</f>
        <v>비과세</v>
      </c>
      <c r="E12">
        <f>[3]부동산취득세율!E12</f>
        <v>0.2</v>
      </c>
      <c r="F12" s="153">
        <f t="shared" si="0"/>
        <v>0.16000000000000003</v>
      </c>
      <c r="H12" s="156" t="s">
        <v>834</v>
      </c>
      <c r="I12" s="160">
        <f>[3]부동산취득세율!I12</f>
        <v>2.8</v>
      </c>
      <c r="J12" s="172">
        <f>[3]부동산취득세율!J12</f>
        <v>0.2</v>
      </c>
      <c r="K12" s="161">
        <f>[3]부동산취득세율!K12</f>
        <v>0.16</v>
      </c>
    </row>
    <row r="13" spans="1:13">
      <c r="A13" t="str">
        <f>[3]부동산취득세율!A13</f>
        <v>3주택이하</v>
      </c>
      <c r="B13" s="152">
        <f>[3]부동산취득세율!B13</f>
        <v>700000000</v>
      </c>
      <c r="C13">
        <f>[3]부동산취득세율!C13</f>
        <v>1.67</v>
      </c>
      <c r="D13" s="148" t="str">
        <f>[3]부동산취득세율!D13</f>
        <v>비과세</v>
      </c>
      <c r="E13">
        <f>[3]부동산취득세율!E13</f>
        <v>0.2</v>
      </c>
      <c r="F13" s="153">
        <f t="shared" si="0"/>
        <v>0.16700000000000001</v>
      </c>
    </row>
    <row r="14" spans="1:13">
      <c r="A14" t="str">
        <f>[3]부동산취득세율!A14</f>
        <v>3주택이하</v>
      </c>
      <c r="B14" s="152">
        <f>[3]부동산취득세율!B14</f>
        <v>710000000</v>
      </c>
      <c r="C14">
        <f>[3]부동산취득세율!C14</f>
        <v>1.73</v>
      </c>
      <c r="D14" s="148" t="str">
        <f>[3]부동산취득세율!D14</f>
        <v>비과세</v>
      </c>
      <c r="E14">
        <f>[3]부동산취득세율!E14</f>
        <v>0.2</v>
      </c>
      <c r="F14" s="153">
        <f t="shared" si="0"/>
        <v>0.17300000000000001</v>
      </c>
    </row>
    <row r="15" spans="1:13">
      <c r="A15" t="str">
        <f>[3]부동산취득세율!A15</f>
        <v>3주택이하</v>
      </c>
      <c r="B15" s="152">
        <f>[3]부동산취득세율!B15</f>
        <v>720000000</v>
      </c>
      <c r="C15">
        <f>[3]부동산취득세율!C15</f>
        <v>1.8</v>
      </c>
      <c r="D15" s="148" t="str">
        <f>[3]부동산취득세율!D15</f>
        <v>비과세</v>
      </c>
      <c r="E15">
        <f>[3]부동산취득세율!E15</f>
        <v>0.2</v>
      </c>
      <c r="F15" s="153">
        <f t="shared" si="0"/>
        <v>0.18000000000000002</v>
      </c>
    </row>
    <row r="16" spans="1:13">
      <c r="A16" t="str">
        <f>[3]부동산취득세율!A16</f>
        <v>3주택이하</v>
      </c>
      <c r="B16" s="152">
        <f>[3]부동산취득세율!B16</f>
        <v>730000000</v>
      </c>
      <c r="C16">
        <f>[3]부동산취득세율!C16</f>
        <v>1.87</v>
      </c>
      <c r="D16" s="148" t="str">
        <f>[3]부동산취득세율!D16</f>
        <v>비과세</v>
      </c>
      <c r="E16">
        <f>[3]부동산취득세율!E16</f>
        <v>0.2</v>
      </c>
      <c r="F16" s="153">
        <f t="shared" si="0"/>
        <v>0.18700000000000003</v>
      </c>
    </row>
    <row r="17" spans="1:6">
      <c r="A17" t="str">
        <f>[3]부동산취득세율!A17</f>
        <v>3주택이하</v>
      </c>
      <c r="B17" s="152">
        <f>[3]부동산취득세율!B17</f>
        <v>740000000</v>
      </c>
      <c r="C17">
        <f>[3]부동산취득세율!C17</f>
        <v>1.93</v>
      </c>
      <c r="D17" s="148" t="str">
        <f>[3]부동산취득세율!D17</f>
        <v>비과세</v>
      </c>
      <c r="E17">
        <f>[3]부동산취득세율!E17</f>
        <v>0.2</v>
      </c>
      <c r="F17" s="153">
        <f t="shared" si="0"/>
        <v>0.193</v>
      </c>
    </row>
    <row r="18" spans="1:6">
      <c r="A18" t="str">
        <f>[3]부동산취득세율!A18</f>
        <v>3주택이하</v>
      </c>
      <c r="B18" s="152">
        <f>[3]부동산취득세율!B18</f>
        <v>750000000</v>
      </c>
      <c r="C18">
        <f>[3]부동산취득세율!C18</f>
        <v>2</v>
      </c>
      <c r="D18" s="148" t="str">
        <f>[3]부동산취득세율!D18</f>
        <v>비과세</v>
      </c>
      <c r="E18">
        <f>[3]부동산취득세율!E18</f>
        <v>0.2</v>
      </c>
      <c r="F18" s="153">
        <f t="shared" si="0"/>
        <v>0.2</v>
      </c>
    </row>
    <row r="19" spans="1:6">
      <c r="A19" t="str">
        <f>[3]부동산취득세율!A19</f>
        <v>3주택이하</v>
      </c>
      <c r="B19" s="152">
        <f>[3]부동산취득세율!B19</f>
        <v>760000000</v>
      </c>
      <c r="C19">
        <f>[3]부동산취득세율!C19</f>
        <v>2.0699999999999998</v>
      </c>
      <c r="D19" s="148" t="str">
        <f>[3]부동산취득세율!D19</f>
        <v>비과세</v>
      </c>
      <c r="E19">
        <f>[3]부동산취득세율!E19</f>
        <v>0.2</v>
      </c>
      <c r="F19" s="153">
        <f t="shared" si="0"/>
        <v>0.20699999999999999</v>
      </c>
    </row>
    <row r="20" spans="1:6">
      <c r="A20" t="str">
        <f>[3]부동산취득세율!A20</f>
        <v>3주택이하</v>
      </c>
      <c r="B20" s="152">
        <f>[3]부동산취득세율!B20</f>
        <v>770000000</v>
      </c>
      <c r="C20">
        <f>[3]부동산취득세율!C20</f>
        <v>2.13</v>
      </c>
      <c r="D20" s="148" t="str">
        <f>[3]부동산취득세율!D20</f>
        <v>비과세</v>
      </c>
      <c r="E20">
        <f>[3]부동산취득세율!E20</f>
        <v>0.2</v>
      </c>
      <c r="F20" s="153">
        <f t="shared" si="0"/>
        <v>0.21299999999999999</v>
      </c>
    </row>
    <row r="21" spans="1:6">
      <c r="A21" t="str">
        <f>[3]부동산취득세율!A21</f>
        <v>3주택이하</v>
      </c>
      <c r="B21" s="152">
        <f>[3]부동산취득세율!B21</f>
        <v>780000000</v>
      </c>
      <c r="C21">
        <f>[3]부동산취득세율!C21</f>
        <v>2.2000000000000002</v>
      </c>
      <c r="D21" s="148" t="str">
        <f>[3]부동산취득세율!D21</f>
        <v>비과세</v>
      </c>
      <c r="E21">
        <f>[3]부동산취득세율!E21</f>
        <v>0.2</v>
      </c>
      <c r="F21" s="153">
        <f t="shared" si="0"/>
        <v>0.22000000000000003</v>
      </c>
    </row>
    <row r="22" spans="1:6">
      <c r="A22" t="str">
        <f>[3]부동산취득세율!A22</f>
        <v>3주택이하</v>
      </c>
      <c r="B22" s="152">
        <f>[3]부동산취득세율!B22</f>
        <v>790000000</v>
      </c>
      <c r="C22">
        <f>[3]부동산취득세율!C22</f>
        <v>2.27</v>
      </c>
      <c r="D22" s="148" t="str">
        <f>[3]부동산취득세율!D22</f>
        <v>비과세</v>
      </c>
      <c r="E22">
        <f>[3]부동산취득세율!E22</f>
        <v>0.2</v>
      </c>
      <c r="F22" s="153">
        <f t="shared" si="0"/>
        <v>0.22700000000000001</v>
      </c>
    </row>
    <row r="23" spans="1:6">
      <c r="A23" t="str">
        <f>[3]부동산취득세율!A23</f>
        <v>3주택이하</v>
      </c>
      <c r="B23" s="152">
        <f>[3]부동산취득세율!B23</f>
        <v>800000000</v>
      </c>
      <c r="C23">
        <f>[3]부동산취득세율!C23</f>
        <v>2.33</v>
      </c>
      <c r="D23" s="148" t="str">
        <f>[3]부동산취득세율!D23</f>
        <v>비과세</v>
      </c>
      <c r="E23">
        <f>[3]부동산취득세율!E23</f>
        <v>0.2</v>
      </c>
      <c r="F23" s="153">
        <f t="shared" si="0"/>
        <v>0.23300000000000001</v>
      </c>
    </row>
    <row r="24" spans="1:6">
      <c r="A24" t="str">
        <f>[3]부동산취득세율!A24</f>
        <v>3주택이하</v>
      </c>
      <c r="B24" s="152">
        <f>[3]부동산취득세율!B24</f>
        <v>810000000</v>
      </c>
      <c r="C24">
        <f>[3]부동산취득세율!C24</f>
        <v>2.4</v>
      </c>
      <c r="D24" s="148" t="str">
        <f>[3]부동산취득세율!D24</f>
        <v>비과세</v>
      </c>
      <c r="E24">
        <f>[3]부동산취득세율!E24</f>
        <v>0.2</v>
      </c>
      <c r="F24" s="153">
        <f t="shared" si="0"/>
        <v>0.24</v>
      </c>
    </row>
    <row r="25" spans="1:6">
      <c r="A25" t="str">
        <f>[3]부동산취득세율!A25</f>
        <v>3주택이하</v>
      </c>
      <c r="B25" s="152">
        <f>[3]부동산취득세율!B25</f>
        <v>820000000</v>
      </c>
      <c r="C25">
        <f>[3]부동산취득세율!C25</f>
        <v>2.4700000000000002</v>
      </c>
      <c r="D25" s="148" t="str">
        <f>[3]부동산취득세율!D25</f>
        <v>비과세</v>
      </c>
      <c r="E25">
        <f>[3]부동산취득세율!E25</f>
        <v>0.2</v>
      </c>
      <c r="F25" s="153">
        <f t="shared" si="0"/>
        <v>0.24700000000000003</v>
      </c>
    </row>
    <row r="26" spans="1:6">
      <c r="A26" t="str">
        <f>[3]부동산취득세율!A26</f>
        <v>3주택이하</v>
      </c>
      <c r="B26" s="152">
        <f>[3]부동산취득세율!B26</f>
        <v>830000000</v>
      </c>
      <c r="C26">
        <f>[3]부동산취득세율!C26</f>
        <v>2.5299999999999998</v>
      </c>
      <c r="D26" s="148" t="str">
        <f>[3]부동산취득세율!D26</f>
        <v>비과세</v>
      </c>
      <c r="E26">
        <f>[3]부동산취득세율!E26</f>
        <v>0.2</v>
      </c>
      <c r="F26" s="153">
        <f t="shared" si="0"/>
        <v>0.253</v>
      </c>
    </row>
    <row r="27" spans="1:6">
      <c r="A27" t="str">
        <f>[3]부동산취득세율!A27</f>
        <v>3주택이하</v>
      </c>
      <c r="B27" s="152">
        <f>[3]부동산취득세율!B27</f>
        <v>840000000</v>
      </c>
      <c r="C27">
        <f>[3]부동산취득세율!C27</f>
        <v>2.6</v>
      </c>
      <c r="D27" s="148" t="str">
        <f>[3]부동산취득세율!D27</f>
        <v>비과세</v>
      </c>
      <c r="E27">
        <f>[3]부동산취득세율!E27</f>
        <v>0.2</v>
      </c>
      <c r="F27" s="153">
        <f t="shared" si="0"/>
        <v>0.26</v>
      </c>
    </row>
    <row r="28" spans="1:6">
      <c r="A28" t="str">
        <f>[3]부동산취득세율!A28</f>
        <v>3주택이하</v>
      </c>
      <c r="B28" s="152">
        <f>[3]부동산취득세율!B28</f>
        <v>850000000</v>
      </c>
      <c r="C28">
        <f>[3]부동산취득세율!C28</f>
        <v>2.67</v>
      </c>
      <c r="D28" s="148" t="str">
        <f>[3]부동산취득세율!D28</f>
        <v>비과세</v>
      </c>
      <c r="E28">
        <f>[3]부동산취득세율!E28</f>
        <v>0.2</v>
      </c>
      <c r="F28" s="153">
        <f t="shared" si="0"/>
        <v>0.26700000000000002</v>
      </c>
    </row>
    <row r="29" spans="1:6">
      <c r="A29" t="str">
        <f>[3]부동산취득세율!A29</f>
        <v>3주택이하</v>
      </c>
      <c r="B29" s="152">
        <f>[3]부동산취득세율!B29</f>
        <v>860000000</v>
      </c>
      <c r="C29">
        <f>[3]부동산취득세율!C29</f>
        <v>2.73</v>
      </c>
      <c r="D29" s="148" t="str">
        <f>[3]부동산취득세율!D29</f>
        <v>비과세</v>
      </c>
      <c r="E29">
        <f>[3]부동산취득세율!E29</f>
        <v>0.2</v>
      </c>
      <c r="F29" s="153">
        <f t="shared" si="0"/>
        <v>0.27300000000000002</v>
      </c>
    </row>
    <row r="30" spans="1:6">
      <c r="A30" t="str">
        <f>[3]부동산취득세율!A30</f>
        <v>3주택이하</v>
      </c>
      <c r="B30" s="152">
        <f>[3]부동산취득세율!B30</f>
        <v>870000000</v>
      </c>
      <c r="C30">
        <f>[3]부동산취득세율!C30</f>
        <v>2.8</v>
      </c>
      <c r="D30" s="148" t="str">
        <f>[3]부동산취득세율!D30</f>
        <v>비과세</v>
      </c>
      <c r="E30">
        <f>[3]부동산취득세율!E30</f>
        <v>0.2</v>
      </c>
      <c r="F30" s="153">
        <f t="shared" si="0"/>
        <v>0.27999999999999997</v>
      </c>
    </row>
    <row r="31" spans="1:6">
      <c r="A31" t="str">
        <f>[3]부동산취득세율!A31</f>
        <v>3주택이하</v>
      </c>
      <c r="B31" s="152">
        <f>[3]부동산취득세율!B31</f>
        <v>880000000</v>
      </c>
      <c r="C31">
        <f>[3]부동산취득세율!C31</f>
        <v>2.87</v>
      </c>
      <c r="D31" s="148" t="str">
        <f>[3]부동산취득세율!D31</f>
        <v>비과세</v>
      </c>
      <c r="E31">
        <f>[3]부동산취득세율!E31</f>
        <v>0.2</v>
      </c>
      <c r="F31" s="153">
        <f t="shared" si="0"/>
        <v>0.28700000000000003</v>
      </c>
    </row>
    <row r="32" spans="1:6">
      <c r="A32" t="str">
        <f>[3]부동산취득세율!A32</f>
        <v>3주택이하</v>
      </c>
      <c r="B32" s="152">
        <f>[3]부동산취득세율!B32</f>
        <v>890000000</v>
      </c>
      <c r="C32">
        <f>[3]부동산취득세율!C32</f>
        <v>2.93</v>
      </c>
      <c r="D32" s="148" t="str">
        <f>[3]부동산취득세율!D32</f>
        <v>비과세</v>
      </c>
      <c r="E32">
        <f>[3]부동산취득세율!E32</f>
        <v>0.2</v>
      </c>
      <c r="F32" s="153">
        <f t="shared" si="0"/>
        <v>0.29300000000000004</v>
      </c>
    </row>
    <row r="33" spans="1:6">
      <c r="A33" t="str">
        <f>[3]부동산취득세율!A33</f>
        <v>3주택이하</v>
      </c>
      <c r="B33" s="152">
        <f>[3]부동산취득세율!B33</f>
        <v>900000000</v>
      </c>
      <c r="C33">
        <f>[3]부동산취득세율!C33</f>
        <v>3</v>
      </c>
      <c r="D33" s="148" t="str">
        <f>[3]부동산취득세율!D33</f>
        <v>비과세</v>
      </c>
      <c r="E33">
        <f>[3]부동산취득세율!E33</f>
        <v>0.2</v>
      </c>
      <c r="F33" s="153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8">
        <f>[3]부동산취득세율!D34</f>
        <v>0.2</v>
      </c>
      <c r="E34">
        <f>[3]부동산취득세율!E34</f>
        <v>0.2</v>
      </c>
      <c r="F34" s="153">
        <f t="shared" si="0"/>
        <v>0.4</v>
      </c>
    </row>
    <row r="35" spans="1:6">
      <c r="F35" s="153"/>
    </row>
    <row r="36" spans="1:6">
      <c r="F36" s="153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877</v>
      </c>
      <c r="D1" s="54" t="s">
        <v>508</v>
      </c>
      <c r="E1" s="54" t="s">
        <v>509</v>
      </c>
      <c r="G1" s="54" t="s">
        <v>588</v>
      </c>
      <c r="I1" s="54"/>
      <c r="K1" s="84" t="s">
        <v>688</v>
      </c>
      <c r="M1" s="149" t="s">
        <v>820</v>
      </c>
    </row>
    <row r="2" spans="2:13">
      <c r="B2" s="13"/>
      <c r="C2" s="13" t="s">
        <v>510</v>
      </c>
      <c r="D2" s="13" t="s">
        <v>508</v>
      </c>
      <c r="E2" s="13" t="s">
        <v>509</v>
      </c>
      <c r="F2" s="13"/>
      <c r="G2" s="13" t="s">
        <v>589</v>
      </c>
      <c r="I2" s="13"/>
      <c r="K2" t="s">
        <v>689</v>
      </c>
      <c r="M2" t="s">
        <v>788</v>
      </c>
    </row>
    <row r="3" spans="2:13">
      <c r="B3" s="13"/>
      <c r="C3" s="13" t="s">
        <v>511</v>
      </c>
      <c r="D3" s="13" t="s">
        <v>512</v>
      </c>
      <c r="E3" s="13" t="s">
        <v>513</v>
      </c>
      <c r="F3" s="13"/>
      <c r="G3" s="13" t="s">
        <v>590</v>
      </c>
      <c r="I3" s="13"/>
      <c r="K3" t="s">
        <v>690</v>
      </c>
      <c r="M3" t="s">
        <v>789</v>
      </c>
    </row>
    <row r="4" spans="2:13">
      <c r="B4" s="13"/>
      <c r="C4" s="204" t="s">
        <v>878</v>
      </c>
      <c r="D4" s="13" t="s">
        <v>514</v>
      </c>
      <c r="E4" s="13" t="s">
        <v>515</v>
      </c>
      <c r="F4" s="13"/>
      <c r="G4" s="13" t="s">
        <v>591</v>
      </c>
      <c r="I4" s="13"/>
      <c r="K4" t="s">
        <v>691</v>
      </c>
      <c r="M4" t="s">
        <v>790</v>
      </c>
    </row>
    <row r="5" spans="2:13">
      <c r="B5" s="13"/>
      <c r="C5" s="204" t="s">
        <v>516</v>
      </c>
      <c r="D5" s="13" t="s">
        <v>517</v>
      </c>
      <c r="E5" s="13" t="s">
        <v>518</v>
      </c>
      <c r="F5" s="13"/>
      <c r="G5" s="13"/>
      <c r="I5" s="13"/>
      <c r="K5" t="s">
        <v>692</v>
      </c>
      <c r="M5" t="s">
        <v>791</v>
      </c>
    </row>
    <row r="6" spans="2:13">
      <c r="B6" s="13"/>
      <c r="C6" s="204" t="s">
        <v>595</v>
      </c>
      <c r="D6" s="13" t="s">
        <v>519</v>
      </c>
      <c r="E6" s="13" t="s">
        <v>520</v>
      </c>
      <c r="F6" s="13"/>
      <c r="I6" s="13"/>
      <c r="K6" t="s">
        <v>693</v>
      </c>
      <c r="M6" t="s">
        <v>792</v>
      </c>
    </row>
    <row r="7" spans="2:13">
      <c r="B7" s="13"/>
      <c r="C7" s="204" t="s">
        <v>596</v>
      </c>
      <c r="D7" s="13" t="s">
        <v>521</v>
      </c>
      <c r="E7" s="13" t="s">
        <v>522</v>
      </c>
      <c r="F7" s="13"/>
      <c r="I7" s="13"/>
      <c r="K7" t="s">
        <v>694</v>
      </c>
      <c r="M7" t="s">
        <v>793</v>
      </c>
    </row>
    <row r="8" spans="2:13">
      <c r="B8" s="13"/>
      <c r="C8" s="204" t="s">
        <v>597</v>
      </c>
      <c r="D8" s="13" t="s">
        <v>523</v>
      </c>
      <c r="E8" s="13" t="s">
        <v>524</v>
      </c>
      <c r="F8" s="13"/>
      <c r="I8" s="13"/>
      <c r="K8" t="s">
        <v>695</v>
      </c>
      <c r="M8" t="s">
        <v>794</v>
      </c>
    </row>
    <row r="9" spans="2:13">
      <c r="B9" s="13"/>
      <c r="C9" s="204" t="s">
        <v>598</v>
      </c>
      <c r="D9" s="13" t="s">
        <v>525</v>
      </c>
      <c r="E9" s="13" t="s">
        <v>526</v>
      </c>
      <c r="F9" s="13"/>
      <c r="I9" s="13"/>
      <c r="K9" t="s">
        <v>696</v>
      </c>
      <c r="M9" t="s">
        <v>795</v>
      </c>
    </row>
    <row r="10" spans="2:13">
      <c r="B10" s="13"/>
      <c r="C10" s="204" t="s">
        <v>599</v>
      </c>
      <c r="D10" s="13" t="s">
        <v>527</v>
      </c>
      <c r="E10" s="13" t="s">
        <v>528</v>
      </c>
      <c r="F10" s="13"/>
      <c r="I10" s="13"/>
      <c r="K10" t="s">
        <v>697</v>
      </c>
      <c r="M10" t="s">
        <v>796</v>
      </c>
    </row>
    <row r="11" spans="2:13">
      <c r="B11" s="13"/>
      <c r="C11" s="204" t="s">
        <v>600</v>
      </c>
      <c r="D11" s="13" t="s">
        <v>529</v>
      </c>
      <c r="E11" s="13" t="s">
        <v>530</v>
      </c>
      <c r="F11" s="13"/>
      <c r="I11" s="13"/>
      <c r="K11" t="s">
        <v>698</v>
      </c>
      <c r="M11" t="s">
        <v>797</v>
      </c>
    </row>
    <row r="12" spans="2:13">
      <c r="B12" s="13"/>
      <c r="C12" s="204" t="s">
        <v>601</v>
      </c>
      <c r="D12" s="13" t="s">
        <v>15</v>
      </c>
      <c r="E12" s="13" t="s">
        <v>531</v>
      </c>
      <c r="F12" s="13"/>
      <c r="I12" s="13"/>
      <c r="K12" t="s">
        <v>699</v>
      </c>
      <c r="M12" t="s">
        <v>798</v>
      </c>
    </row>
    <row r="13" spans="2:13">
      <c r="B13" s="13"/>
      <c r="C13" s="204" t="s">
        <v>602</v>
      </c>
      <c r="D13" s="13" t="s">
        <v>11</v>
      </c>
      <c r="E13" s="13" t="s">
        <v>532</v>
      </c>
      <c r="F13" s="13"/>
      <c r="I13" s="13"/>
      <c r="K13" t="s">
        <v>700</v>
      </c>
      <c r="M13" t="s">
        <v>799</v>
      </c>
    </row>
    <row r="14" spans="2:13">
      <c r="B14" s="13"/>
      <c r="C14" s="13" t="s">
        <v>879</v>
      </c>
      <c r="D14" s="13" t="s">
        <v>533</v>
      </c>
      <c r="E14" s="13" t="s">
        <v>534</v>
      </c>
      <c r="F14" s="13"/>
      <c r="I14" s="13"/>
      <c r="K14" t="s">
        <v>701</v>
      </c>
      <c r="M14" t="s">
        <v>800</v>
      </c>
    </row>
    <row r="15" spans="2:13">
      <c r="B15" s="13"/>
      <c r="C15" s="13"/>
      <c r="D15" s="13" t="s">
        <v>535</v>
      </c>
      <c r="E15" s="13" t="s">
        <v>536</v>
      </c>
      <c r="F15" s="13"/>
      <c r="I15" s="13"/>
      <c r="K15" t="s">
        <v>787</v>
      </c>
      <c r="M15" t="s">
        <v>801</v>
      </c>
    </row>
    <row r="16" spans="2:13">
      <c r="B16" s="13"/>
      <c r="C16" s="13"/>
      <c r="D16" s="13"/>
      <c r="E16" s="13" t="s">
        <v>537</v>
      </c>
      <c r="F16" s="13"/>
      <c r="I16" s="13"/>
      <c r="M16" t="s">
        <v>802</v>
      </c>
    </row>
    <row r="17" spans="2:13">
      <c r="B17" s="13"/>
      <c r="C17" s="13"/>
      <c r="D17" s="13"/>
      <c r="E17" s="13" t="s">
        <v>538</v>
      </c>
      <c r="F17" s="13"/>
      <c r="I17" s="13"/>
      <c r="M17" t="s">
        <v>803</v>
      </c>
    </row>
    <row r="18" spans="2:13">
      <c r="B18" s="13"/>
      <c r="C18" s="13"/>
      <c r="D18" s="13"/>
      <c r="E18" s="13" t="s">
        <v>539</v>
      </c>
      <c r="F18" s="13"/>
      <c r="I18" s="13"/>
      <c r="M18" t="s">
        <v>804</v>
      </c>
    </row>
    <row r="19" spans="2:13">
      <c r="B19" s="13"/>
      <c r="C19" s="13"/>
      <c r="D19" s="13"/>
      <c r="E19" s="13" t="s">
        <v>540</v>
      </c>
      <c r="F19" s="13"/>
      <c r="M19" t="s">
        <v>805</v>
      </c>
    </row>
    <row r="20" spans="2:13">
      <c r="B20" s="13"/>
      <c r="C20" s="13"/>
      <c r="D20" s="13"/>
      <c r="E20" s="13" t="s">
        <v>541</v>
      </c>
      <c r="F20" s="13"/>
      <c r="M20" t="s">
        <v>806</v>
      </c>
    </row>
    <row r="21" spans="2:13">
      <c r="B21" s="13"/>
      <c r="C21" s="13"/>
      <c r="D21" s="13"/>
      <c r="E21" s="13" t="s">
        <v>542</v>
      </c>
      <c r="F21" s="13"/>
      <c r="M21" t="s">
        <v>807</v>
      </c>
    </row>
    <row r="22" spans="2:13">
      <c r="B22" s="13"/>
      <c r="C22" s="13"/>
      <c r="D22" s="13"/>
      <c r="E22" s="13" t="s">
        <v>543</v>
      </c>
      <c r="F22" s="13"/>
      <c r="M22" t="s">
        <v>808</v>
      </c>
    </row>
    <row r="23" spans="2:13">
      <c r="B23" s="13"/>
      <c r="C23" s="13"/>
      <c r="D23" s="13"/>
      <c r="E23" s="13" t="s">
        <v>544</v>
      </c>
      <c r="F23" s="13"/>
      <c r="M23" t="s">
        <v>809</v>
      </c>
    </row>
    <row r="24" spans="2:13">
      <c r="B24" s="13"/>
      <c r="C24" s="13"/>
      <c r="D24" s="13"/>
      <c r="E24" s="13" t="s">
        <v>545</v>
      </c>
      <c r="F24" s="13"/>
      <c r="M24" t="s">
        <v>810</v>
      </c>
    </row>
    <row r="25" spans="2:13">
      <c r="B25" s="13"/>
      <c r="C25" s="13"/>
      <c r="D25" s="13"/>
      <c r="E25" s="13" t="s">
        <v>546</v>
      </c>
      <c r="F25" s="13"/>
      <c r="M25" t="s">
        <v>811</v>
      </c>
    </row>
    <row r="26" spans="2:13">
      <c r="B26" s="13"/>
      <c r="C26" s="13"/>
      <c r="D26" s="13"/>
      <c r="E26" s="13" t="s">
        <v>547</v>
      </c>
      <c r="F26" s="13"/>
      <c r="M26" t="s">
        <v>812</v>
      </c>
    </row>
    <row r="27" spans="2:13">
      <c r="B27" s="13"/>
      <c r="C27" s="13"/>
      <c r="D27" s="13"/>
      <c r="E27" s="13" t="s">
        <v>548</v>
      </c>
      <c r="F27" s="13"/>
      <c r="M27" t="s">
        <v>813</v>
      </c>
    </row>
    <row r="28" spans="2:13">
      <c r="B28" s="13"/>
      <c r="C28" s="13"/>
      <c r="D28" s="13"/>
      <c r="E28" s="13" t="s">
        <v>549</v>
      </c>
      <c r="F28" s="13"/>
      <c r="M28" t="s">
        <v>814</v>
      </c>
    </row>
    <row r="29" spans="2:13">
      <c r="B29" s="13"/>
      <c r="C29" s="13"/>
      <c r="D29" s="13"/>
      <c r="E29" s="13" t="s">
        <v>16</v>
      </c>
      <c r="F29" s="13"/>
      <c r="M29" t="s">
        <v>815</v>
      </c>
    </row>
    <row r="30" spans="2:13">
      <c r="B30" s="13"/>
      <c r="C30" s="13"/>
      <c r="D30" s="13"/>
      <c r="E30" s="13" t="s">
        <v>550</v>
      </c>
      <c r="F30" s="13"/>
      <c r="M30" t="s">
        <v>816</v>
      </c>
    </row>
    <row r="31" spans="2:13">
      <c r="B31" s="13"/>
      <c r="C31" s="13"/>
      <c r="D31" s="13"/>
      <c r="E31" s="13" t="s">
        <v>551</v>
      </c>
      <c r="F31" s="13"/>
      <c r="M31" t="s">
        <v>817</v>
      </c>
    </row>
    <row r="32" spans="2:13">
      <c r="B32" s="13"/>
      <c r="C32" s="13"/>
      <c r="D32" s="13"/>
      <c r="E32" s="13" t="s">
        <v>12</v>
      </c>
      <c r="F32" s="13"/>
      <c r="M32" t="s">
        <v>818</v>
      </c>
    </row>
    <row r="33" spans="2:13">
      <c r="B33" s="13"/>
      <c r="C33" s="13"/>
      <c r="D33" s="13"/>
      <c r="E33" s="13" t="s">
        <v>19</v>
      </c>
      <c r="F33" s="13"/>
      <c r="M33" t="s">
        <v>819</v>
      </c>
    </row>
    <row r="34" spans="2:13">
      <c r="B34" s="13"/>
      <c r="C34" s="13"/>
      <c r="D34" s="13"/>
      <c r="E34" s="13" t="s">
        <v>592</v>
      </c>
      <c r="F34" s="13"/>
    </row>
    <row r="35" spans="2:13">
      <c r="E35" s="13" t="s">
        <v>535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Z142"/>
  <sheetViews>
    <sheetView showGridLines="0" showRuler="0" view="pageLayout" zoomScale="120" zoomScaleNormal="100" zoomScalePageLayoutView="120" workbookViewId="0">
      <selection activeCell="H10" sqref="H10:AQ10"/>
    </sheetView>
  </sheetViews>
  <sheetFormatPr defaultColWidth="2.25" defaultRowHeight="16.5" outlineLevelRow="2"/>
  <cols>
    <col min="1" max="9" width="2" style="93" customWidth="1"/>
    <col min="10" max="10" width="2.25" style="93" customWidth="1"/>
    <col min="11" max="12" width="1.875" style="93" customWidth="1"/>
    <col min="13" max="13" width="2.5" style="93" customWidth="1"/>
    <col min="14" max="14" width="1.875" style="93" customWidth="1"/>
    <col min="15" max="15" width="2.25" style="93" customWidth="1"/>
    <col min="16" max="16" width="2" style="93" customWidth="1"/>
    <col min="17" max="17" width="2.5" style="93" customWidth="1"/>
    <col min="18" max="18" width="2" style="93" customWidth="1"/>
    <col min="19" max="19" width="2.5" style="93" customWidth="1"/>
    <col min="20" max="20" width="1.75" style="93" customWidth="1"/>
    <col min="21" max="21" width="2" style="93" customWidth="1"/>
    <col min="22" max="23" width="2.5" style="93" bestFit="1" customWidth="1"/>
    <col min="24" max="24" width="2" style="93" customWidth="1"/>
    <col min="25" max="25" width="3" style="93" bestFit="1" customWidth="1"/>
    <col min="26" max="26" width="1.625" style="93" customWidth="1"/>
    <col min="27" max="27" width="2.5" style="93" customWidth="1"/>
    <col min="28" max="29" width="2.25" style="93"/>
    <col min="30" max="31" width="2.125" style="93" customWidth="1"/>
    <col min="32" max="32" width="2.375" style="93" customWidth="1"/>
    <col min="33" max="33" width="2.125" style="93" customWidth="1"/>
    <col min="34" max="35" width="2.25" style="93"/>
    <col min="36" max="36" width="2.25" style="93" customWidth="1"/>
    <col min="37" max="37" width="2.5" style="93" customWidth="1"/>
    <col min="38" max="38" width="1.375" style="93" customWidth="1"/>
    <col min="39" max="39" width="2.5" style="93" customWidth="1"/>
    <col min="40" max="40" width="1.25" style="93" customWidth="1"/>
    <col min="41" max="42" width="1.875" style="93" customWidth="1"/>
    <col min="43" max="16384" width="2.25" style="93"/>
  </cols>
  <sheetData>
    <row r="1" spans="1:52" s="94" customFormat="1" ht="16.5" customHeight="1">
      <c r="A1" s="696" t="s">
        <v>913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1" t="s">
        <v>58</v>
      </c>
      <c r="AM1" s="691"/>
      <c r="AN1" s="691"/>
      <c r="AO1" s="691"/>
      <c r="AP1" s="691"/>
      <c r="AQ1" s="691"/>
      <c r="AR1" s="75"/>
      <c r="AS1" s="75"/>
      <c r="AT1" s="75"/>
      <c r="AU1" s="75"/>
      <c r="AV1" s="75"/>
    </row>
    <row r="2" spans="1:52" s="94" customFormat="1" ht="24.75" customHeight="1">
      <c r="A2" s="187"/>
      <c r="B2" s="188"/>
      <c r="C2" s="535" t="s">
        <v>852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535"/>
      <c r="AP2" s="189"/>
      <c r="AQ2" s="187"/>
      <c r="AR2" s="75"/>
      <c r="AS2" s="75"/>
      <c r="AT2" s="75"/>
      <c r="AU2" s="75"/>
      <c r="AV2" s="75"/>
      <c r="AW2" s="75"/>
    </row>
    <row r="3" spans="1:52" s="94" customFormat="1" ht="16.5" customHeight="1">
      <c r="A3" s="692"/>
      <c r="B3" s="692"/>
      <c r="C3" s="190" t="s">
        <v>853</v>
      </c>
      <c r="D3" s="191" t="s">
        <v>854</v>
      </c>
      <c r="E3" s="206" t="s">
        <v>61</v>
      </c>
      <c r="F3" s="693" t="s">
        <v>855</v>
      </c>
      <c r="G3" s="694"/>
      <c r="H3" s="694"/>
      <c r="I3" s="694"/>
      <c r="J3" s="191" t="s">
        <v>854</v>
      </c>
      <c r="K3" s="207" t="s">
        <v>62</v>
      </c>
      <c r="L3" s="694" t="s">
        <v>856</v>
      </c>
      <c r="M3" s="694"/>
      <c r="N3" s="694"/>
      <c r="O3" s="694"/>
      <c r="P3" s="191" t="s">
        <v>854</v>
      </c>
      <c r="Q3" s="207" t="s">
        <v>61</v>
      </c>
      <c r="R3" s="694" t="s">
        <v>857</v>
      </c>
      <c r="S3" s="694"/>
      <c r="T3" s="694"/>
      <c r="U3" s="694"/>
      <c r="V3" s="191" t="s">
        <v>854</v>
      </c>
      <c r="W3" s="207" t="s">
        <v>61</v>
      </c>
      <c r="X3" s="694" t="s">
        <v>858</v>
      </c>
      <c r="Y3" s="694"/>
      <c r="Z3" s="694"/>
      <c r="AA3" s="694"/>
      <c r="AB3" s="694"/>
      <c r="AC3" s="191" t="s">
        <v>60</v>
      </c>
      <c r="AD3" s="208" t="s">
        <v>62</v>
      </c>
      <c r="AE3" s="694" t="s">
        <v>859</v>
      </c>
      <c r="AF3" s="694"/>
      <c r="AG3" s="694"/>
      <c r="AH3" s="191" t="s">
        <v>854</v>
      </c>
      <c r="AI3" s="208" t="s">
        <v>61</v>
      </c>
      <c r="AJ3" s="695" t="s">
        <v>860</v>
      </c>
      <c r="AK3" s="695"/>
      <c r="AL3" s="695"/>
      <c r="AM3" s="695"/>
      <c r="AN3" s="695"/>
      <c r="AO3" s="695"/>
      <c r="AP3" s="695"/>
      <c r="AQ3" s="192"/>
      <c r="AR3" s="83"/>
      <c r="AS3" s="75"/>
      <c r="AT3" s="75"/>
      <c r="AU3" s="75"/>
      <c r="AV3" s="75"/>
      <c r="AW3" s="75"/>
    </row>
    <row r="4" spans="1:52" s="94" customFormat="1" ht="14.25" customHeight="1">
      <c r="A4" s="697"/>
      <c r="B4" s="697"/>
      <c r="C4" s="697"/>
      <c r="D4" s="697"/>
      <c r="E4" s="697"/>
      <c r="F4" s="697"/>
      <c r="G4" s="697"/>
      <c r="H4" s="697"/>
      <c r="I4" s="697"/>
      <c r="J4" s="697"/>
      <c r="K4" s="697"/>
      <c r="L4" s="697"/>
      <c r="M4" s="697"/>
      <c r="N4" s="697"/>
      <c r="O4" s="697"/>
      <c r="P4" s="697"/>
      <c r="Q4" s="697"/>
      <c r="R4" s="697"/>
      <c r="S4" s="697"/>
      <c r="T4" s="697"/>
      <c r="U4" s="697"/>
      <c r="V4" s="697"/>
      <c r="W4" s="697"/>
      <c r="X4" s="697"/>
      <c r="Y4" s="697"/>
      <c r="Z4" s="697"/>
      <c r="AA4" s="697"/>
      <c r="AB4" s="697"/>
      <c r="AC4" s="697"/>
      <c r="AD4" s="697"/>
      <c r="AE4" s="697"/>
      <c r="AF4" s="697"/>
      <c r="AG4" s="697"/>
      <c r="AH4" s="697"/>
      <c r="AI4" s="697"/>
      <c r="AJ4" s="697"/>
      <c r="AK4" s="697"/>
      <c r="AL4" s="697"/>
      <c r="AM4" s="697"/>
      <c r="AN4" s="697"/>
      <c r="AO4" s="697"/>
      <c r="AP4" s="697"/>
      <c r="AQ4" s="697"/>
      <c r="AR4" s="75"/>
      <c r="AS4" s="75"/>
      <c r="AT4" s="75"/>
      <c r="AU4" s="75"/>
      <c r="AV4" s="75"/>
      <c r="AW4" s="75"/>
    </row>
    <row r="5" spans="1:52" s="94" customFormat="1" ht="16.5" customHeight="1">
      <c r="A5" s="728" t="s">
        <v>65</v>
      </c>
      <c r="B5" s="728"/>
      <c r="C5" s="728"/>
      <c r="D5" s="728"/>
      <c r="E5" s="729"/>
      <c r="F5" s="734" t="s">
        <v>66</v>
      </c>
      <c r="G5" s="481"/>
      <c r="H5" s="481"/>
      <c r="I5" s="481"/>
      <c r="J5" s="481"/>
      <c r="K5" s="482"/>
      <c r="L5" s="99" t="s">
        <v>63</v>
      </c>
      <c r="M5" s="127" t="s">
        <v>62</v>
      </c>
      <c r="N5" s="723" t="s">
        <v>67</v>
      </c>
      <c r="O5" s="723"/>
      <c r="P5" s="723"/>
      <c r="Q5" s="723"/>
      <c r="R5" s="100" t="s">
        <v>63</v>
      </c>
      <c r="S5" s="127" t="s">
        <v>62</v>
      </c>
      <c r="T5" s="723" t="s">
        <v>68</v>
      </c>
      <c r="U5" s="723"/>
      <c r="V5" s="723"/>
      <c r="W5" s="723"/>
      <c r="X5" s="723"/>
      <c r="Y5" s="723"/>
      <c r="Z5" s="100" t="s">
        <v>63</v>
      </c>
      <c r="AA5" s="127" t="s">
        <v>61</v>
      </c>
      <c r="AB5" s="723" t="s">
        <v>69</v>
      </c>
      <c r="AC5" s="723"/>
      <c r="AD5" s="723"/>
      <c r="AE5" s="723"/>
      <c r="AF5" s="100" t="s">
        <v>70</v>
      </c>
      <c r="AG5" s="127"/>
      <c r="AH5" s="723" t="s">
        <v>71</v>
      </c>
      <c r="AI5" s="723"/>
      <c r="AJ5" s="723"/>
      <c r="AK5" s="723"/>
      <c r="AL5" s="100" t="s">
        <v>63</v>
      </c>
      <c r="AM5" s="127" t="s">
        <v>61</v>
      </c>
      <c r="AN5" s="723" t="s">
        <v>72</v>
      </c>
      <c r="AO5" s="723"/>
      <c r="AP5" s="723"/>
      <c r="AQ5" s="723"/>
      <c r="AR5" s="75"/>
      <c r="AS5" s="75"/>
      <c r="AT5" s="75"/>
      <c r="AU5" s="75"/>
      <c r="AV5" s="75"/>
      <c r="AW5" s="75"/>
    </row>
    <row r="6" spans="1:52" s="94" customFormat="1" ht="16.5" customHeight="1">
      <c r="A6" s="730"/>
      <c r="B6" s="730"/>
      <c r="C6" s="730"/>
      <c r="D6" s="730"/>
      <c r="E6" s="731"/>
      <c r="F6" s="735"/>
      <c r="G6" s="736"/>
      <c r="H6" s="736"/>
      <c r="I6" s="736"/>
      <c r="J6" s="736"/>
      <c r="K6" s="737"/>
      <c r="L6" s="176" t="s">
        <v>63</v>
      </c>
      <c r="M6" s="177"/>
      <c r="N6" s="724" t="s">
        <v>73</v>
      </c>
      <c r="O6" s="724"/>
      <c r="P6" s="724"/>
      <c r="Q6" s="724"/>
      <c r="R6" s="178" t="s">
        <v>63</v>
      </c>
      <c r="S6" s="177"/>
      <c r="T6" s="724" t="s">
        <v>74</v>
      </c>
      <c r="U6" s="725"/>
      <c r="V6" s="725"/>
      <c r="W6" s="725"/>
      <c r="X6" s="725"/>
      <c r="Y6" s="725"/>
      <c r="Z6" s="178" t="s">
        <v>63</v>
      </c>
      <c r="AA6" s="177" t="s">
        <v>62</v>
      </c>
      <c r="AB6" s="724" t="s">
        <v>75</v>
      </c>
      <c r="AC6" s="724"/>
      <c r="AD6" s="724"/>
      <c r="AE6" s="724"/>
      <c r="AF6" s="101" t="s">
        <v>59</v>
      </c>
      <c r="AG6" s="726" t="s">
        <v>76</v>
      </c>
      <c r="AH6" s="726"/>
      <c r="AI6" s="726"/>
      <c r="AJ6" s="726"/>
      <c r="AK6" s="726"/>
      <c r="AL6" s="726"/>
      <c r="AM6" s="726"/>
      <c r="AN6" s="726"/>
      <c r="AO6" s="726"/>
      <c r="AP6" s="726"/>
      <c r="AQ6" s="179" t="s">
        <v>64</v>
      </c>
      <c r="AR6" s="75"/>
      <c r="AS6" s="75"/>
      <c r="AT6" s="75"/>
      <c r="AU6" s="75"/>
      <c r="AV6" s="75"/>
      <c r="AW6" s="75"/>
    </row>
    <row r="7" spans="1:52" s="94" customFormat="1" ht="39.75" customHeight="1">
      <c r="A7" s="732"/>
      <c r="B7" s="732"/>
      <c r="C7" s="732"/>
      <c r="D7" s="732"/>
      <c r="E7" s="733"/>
      <c r="F7" s="260" t="s">
        <v>77</v>
      </c>
      <c r="G7" s="260"/>
      <c r="H7" s="260"/>
      <c r="I7" s="260"/>
      <c r="J7" s="260"/>
      <c r="K7" s="260"/>
      <c r="L7" s="738" t="s">
        <v>861</v>
      </c>
      <c r="M7" s="738"/>
      <c r="N7" s="738"/>
      <c r="O7" s="738"/>
      <c r="P7" s="738"/>
      <c r="Q7" s="738"/>
      <c r="R7" s="738"/>
      <c r="S7" s="738"/>
      <c r="T7" s="738"/>
      <c r="U7" s="738"/>
      <c r="V7" s="738"/>
      <c r="W7" s="738"/>
      <c r="X7" s="738"/>
      <c r="Y7" s="738"/>
      <c r="Z7" s="738"/>
      <c r="AA7" s="738"/>
      <c r="AB7" s="738"/>
      <c r="AC7" s="738"/>
      <c r="AD7" s="738"/>
      <c r="AE7" s="738"/>
      <c r="AF7" s="738"/>
      <c r="AG7" s="738"/>
      <c r="AH7" s="738"/>
      <c r="AI7" s="738"/>
      <c r="AJ7" s="738"/>
      <c r="AK7" s="738"/>
      <c r="AL7" s="738"/>
      <c r="AM7" s="738"/>
      <c r="AN7" s="738"/>
      <c r="AO7" s="738"/>
      <c r="AP7" s="738"/>
      <c r="AQ7" s="739"/>
      <c r="AR7" s="75"/>
      <c r="AS7" s="75"/>
      <c r="AT7" s="75"/>
      <c r="AU7" s="75"/>
      <c r="AV7" s="75"/>
      <c r="AW7" s="75"/>
    </row>
    <row r="8" spans="1:52" s="94" customFormat="1" ht="7.5" customHeight="1" thickBot="1">
      <c r="A8" s="727"/>
      <c r="B8" s="727"/>
      <c r="C8" s="727"/>
      <c r="D8" s="727"/>
      <c r="E8" s="727"/>
      <c r="F8" s="727"/>
      <c r="G8" s="727"/>
      <c r="H8" s="727"/>
      <c r="I8" s="727"/>
      <c r="J8" s="727"/>
      <c r="K8" s="727"/>
      <c r="L8" s="727"/>
      <c r="M8" s="727"/>
      <c r="N8" s="727"/>
      <c r="O8" s="727"/>
      <c r="P8" s="727"/>
      <c r="Q8" s="727"/>
      <c r="R8" s="727"/>
      <c r="S8" s="727"/>
      <c r="T8" s="727"/>
      <c r="U8" s="727"/>
      <c r="V8" s="727"/>
      <c r="W8" s="727"/>
      <c r="X8" s="727"/>
      <c r="Y8" s="727"/>
      <c r="Z8" s="727"/>
      <c r="AA8" s="727"/>
      <c r="AB8" s="727"/>
      <c r="AC8" s="727"/>
      <c r="AD8" s="727"/>
      <c r="AE8" s="727"/>
      <c r="AF8" s="727"/>
      <c r="AG8" s="727"/>
      <c r="AH8" s="727"/>
      <c r="AI8" s="727"/>
      <c r="AJ8" s="727"/>
      <c r="AK8" s="727"/>
      <c r="AL8" s="727"/>
      <c r="AM8" s="727"/>
      <c r="AN8" s="727"/>
      <c r="AO8" s="727"/>
      <c r="AP8" s="727"/>
      <c r="AQ8" s="727"/>
      <c r="AR8" s="75"/>
      <c r="AS8" s="75"/>
      <c r="AT8" s="75"/>
      <c r="AU8" s="75"/>
      <c r="AV8" s="75"/>
      <c r="AW8" s="75"/>
    </row>
    <row r="9" spans="1:52" s="94" customFormat="1" ht="16.5" customHeight="1">
      <c r="A9" s="740" t="s">
        <v>78</v>
      </c>
      <c r="B9" s="740"/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0"/>
      <c r="O9" s="740"/>
      <c r="P9" s="740"/>
      <c r="Q9" s="740"/>
      <c r="R9" s="740"/>
      <c r="S9" s="740"/>
      <c r="T9" s="740"/>
      <c r="U9" s="740"/>
      <c r="V9" s="740"/>
      <c r="W9" s="740"/>
      <c r="X9" s="740"/>
      <c r="Y9" s="740"/>
      <c r="Z9" s="740"/>
      <c r="AA9" s="740"/>
      <c r="AB9" s="740"/>
      <c r="AC9" s="740"/>
      <c r="AD9" s="740"/>
      <c r="AE9" s="740"/>
      <c r="AF9" s="740"/>
      <c r="AG9" s="740"/>
      <c r="AH9" s="740"/>
      <c r="AI9" s="740"/>
      <c r="AJ9" s="740"/>
      <c r="AK9" s="740"/>
      <c r="AL9" s="740"/>
      <c r="AM9" s="740"/>
      <c r="AN9" s="740"/>
      <c r="AO9" s="740"/>
      <c r="AP9" s="740"/>
      <c r="AQ9" s="740"/>
      <c r="AR9" s="75"/>
      <c r="AS9" s="75"/>
      <c r="AT9" s="75"/>
      <c r="AU9" s="75"/>
      <c r="AV9" s="75"/>
      <c r="AW9" s="75"/>
    </row>
    <row r="10" spans="1:52" s="94" customFormat="1" ht="25.5" customHeight="1">
      <c r="A10" s="543" t="s">
        <v>79</v>
      </c>
      <c r="B10" s="259"/>
      <c r="C10" s="259"/>
      <c r="D10" s="259"/>
      <c r="E10" s="259"/>
      <c r="F10" s="259"/>
      <c r="G10" s="259"/>
      <c r="H10" s="741" t="s">
        <v>914</v>
      </c>
      <c r="I10" s="741"/>
      <c r="J10" s="741"/>
      <c r="K10" s="741"/>
      <c r="L10" s="741"/>
      <c r="M10" s="741"/>
      <c r="N10" s="741"/>
      <c r="O10" s="741"/>
      <c r="P10" s="741"/>
      <c r="Q10" s="741"/>
      <c r="R10" s="741"/>
      <c r="S10" s="741"/>
      <c r="T10" s="741"/>
      <c r="U10" s="741"/>
      <c r="V10" s="741"/>
      <c r="W10" s="741"/>
      <c r="X10" s="741"/>
      <c r="Y10" s="741"/>
      <c r="Z10" s="741"/>
      <c r="AA10" s="741"/>
      <c r="AB10" s="741"/>
      <c r="AC10" s="741"/>
      <c r="AD10" s="741"/>
      <c r="AE10" s="741"/>
      <c r="AF10" s="741"/>
      <c r="AG10" s="741"/>
      <c r="AH10" s="741"/>
      <c r="AI10" s="741"/>
      <c r="AJ10" s="741"/>
      <c r="AK10" s="741"/>
      <c r="AL10" s="741"/>
      <c r="AM10" s="741"/>
      <c r="AN10" s="741"/>
      <c r="AO10" s="741"/>
      <c r="AP10" s="741"/>
      <c r="AQ10" s="742"/>
      <c r="AR10" s="75"/>
      <c r="AS10" s="75"/>
      <c r="AT10" s="75"/>
      <c r="AU10" s="75"/>
      <c r="AV10" s="75"/>
      <c r="AW10" s="75"/>
    </row>
    <row r="11" spans="1:52" s="94" customFormat="1" ht="37.5" customHeight="1">
      <c r="A11" s="551" t="s">
        <v>80</v>
      </c>
      <c r="B11" s="465"/>
      <c r="C11" s="465"/>
      <c r="D11" s="465"/>
      <c r="E11" s="465"/>
      <c r="F11" s="465"/>
      <c r="G11" s="465"/>
      <c r="H11" s="720" t="s">
        <v>915</v>
      </c>
      <c r="I11" s="720"/>
      <c r="J11" s="720"/>
      <c r="K11" s="720"/>
      <c r="L11" s="720"/>
      <c r="M11" s="720"/>
      <c r="N11" s="720"/>
      <c r="O11" s="720"/>
      <c r="P11" s="720"/>
      <c r="Q11" s="720"/>
      <c r="R11" s="720"/>
      <c r="S11" s="720"/>
      <c r="T11" s="720"/>
      <c r="U11" s="720"/>
      <c r="V11" s="720"/>
      <c r="W11" s="720"/>
      <c r="X11" s="720"/>
      <c r="Y11" s="720"/>
      <c r="Z11" s="720"/>
      <c r="AA11" s="720"/>
      <c r="AB11" s="720"/>
      <c r="AC11" s="720"/>
      <c r="AD11" s="720"/>
      <c r="AE11" s="720"/>
      <c r="AF11" s="720"/>
      <c r="AG11" s="720"/>
      <c r="AH11" s="720"/>
      <c r="AI11" s="720"/>
      <c r="AJ11" s="720"/>
      <c r="AK11" s="720"/>
      <c r="AL11" s="720"/>
      <c r="AM11" s="720"/>
      <c r="AN11" s="720"/>
      <c r="AO11" s="720"/>
      <c r="AP11" s="720"/>
      <c r="AQ11" s="721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s="94" customFormat="1" ht="16.5" customHeight="1">
      <c r="A12" s="722" t="s">
        <v>81</v>
      </c>
      <c r="B12" s="722"/>
      <c r="C12" s="722"/>
      <c r="D12" s="722"/>
      <c r="E12" s="722"/>
      <c r="F12" s="722"/>
      <c r="G12" s="722"/>
      <c r="H12" s="722"/>
      <c r="I12" s="722"/>
      <c r="J12" s="722"/>
      <c r="K12" s="722"/>
      <c r="L12" s="722"/>
      <c r="M12" s="722"/>
      <c r="N12" s="722"/>
      <c r="O12" s="722"/>
      <c r="P12" s="722"/>
      <c r="Q12" s="722"/>
      <c r="R12" s="722"/>
      <c r="S12" s="722"/>
      <c r="T12" s="722"/>
      <c r="U12" s="722"/>
      <c r="V12" s="722"/>
      <c r="W12" s="722"/>
      <c r="X12" s="722"/>
      <c r="Y12" s="722"/>
      <c r="Z12" s="722"/>
      <c r="AA12" s="722"/>
      <c r="AB12" s="722"/>
      <c r="AC12" s="722"/>
      <c r="AD12" s="722"/>
      <c r="AE12" s="722"/>
      <c r="AF12" s="722"/>
      <c r="AG12" s="722"/>
      <c r="AH12" s="722"/>
      <c r="AI12" s="722"/>
      <c r="AJ12" s="722"/>
      <c r="AK12" s="722"/>
      <c r="AL12" s="722"/>
      <c r="AM12" s="722"/>
      <c r="AN12" s="722"/>
      <c r="AO12" s="722"/>
      <c r="AP12" s="722"/>
      <c r="AQ12" s="722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 s="94" customFormat="1" ht="16.5" customHeight="1">
      <c r="A13" s="440" t="s">
        <v>82</v>
      </c>
      <c r="B13" s="441"/>
      <c r="C13" s="441"/>
      <c r="D13" s="441"/>
      <c r="E13" s="441"/>
      <c r="F13" s="444" t="s">
        <v>83</v>
      </c>
      <c r="G13" s="444"/>
      <c r="H13" s="444"/>
      <c r="I13" s="444"/>
      <c r="J13" s="444"/>
      <c r="K13" s="444" t="s">
        <v>84</v>
      </c>
      <c r="L13" s="444"/>
      <c r="M13" s="444"/>
      <c r="N13" s="444"/>
      <c r="O13" s="444"/>
      <c r="P13" s="444"/>
      <c r="Q13" s="718" t="str">
        <f>계약서!E3&amp;" "&amp;계약서!AH3&amp;IF(계약서!AH3="","","동")&amp;" "&amp;계약서!AL3&amp;IF(계약서!AL3="","","호")</f>
        <v xml:space="preserve">  </v>
      </c>
      <c r="R13" s="719"/>
      <c r="S13" s="719"/>
      <c r="T13" s="719"/>
      <c r="U13" s="719"/>
      <c r="V13" s="719"/>
      <c r="W13" s="719"/>
      <c r="X13" s="719"/>
      <c r="Y13" s="719"/>
      <c r="Z13" s="719"/>
      <c r="AA13" s="719"/>
      <c r="AB13" s="719"/>
      <c r="AC13" s="719"/>
      <c r="AD13" s="719"/>
      <c r="AE13" s="719"/>
      <c r="AF13" s="719"/>
      <c r="AG13" s="719"/>
      <c r="AH13" s="719"/>
      <c r="AI13" s="719"/>
      <c r="AJ13" s="719"/>
      <c r="AK13" s="719"/>
      <c r="AL13" s="719"/>
      <c r="AM13" s="719"/>
      <c r="AN13" s="719"/>
      <c r="AO13" s="719"/>
      <c r="AP13" s="719"/>
      <c r="AQ13" s="719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 s="94" customFormat="1" ht="16.5" customHeight="1">
      <c r="A14" s="442"/>
      <c r="B14" s="259"/>
      <c r="C14" s="259"/>
      <c r="D14" s="259"/>
      <c r="E14" s="259"/>
      <c r="F14" s="445"/>
      <c r="G14" s="445"/>
      <c r="H14" s="445"/>
      <c r="I14" s="445"/>
      <c r="J14" s="445"/>
      <c r="K14" s="700" t="s">
        <v>85</v>
      </c>
      <c r="L14" s="700"/>
      <c r="M14" s="700"/>
      <c r="N14" s="700"/>
      <c r="O14" s="700"/>
      <c r="P14" s="700"/>
      <c r="Q14" s="701">
        <f>계약서!AH4</f>
        <v>0</v>
      </c>
      <c r="R14" s="702"/>
      <c r="S14" s="702"/>
      <c r="T14" s="702"/>
      <c r="U14" s="702"/>
      <c r="V14" s="702"/>
      <c r="W14" s="702"/>
      <c r="X14" s="703"/>
      <c r="Y14" s="435" t="s">
        <v>86</v>
      </c>
      <c r="Z14" s="436"/>
      <c r="AA14" s="437"/>
      <c r="AB14" s="435" t="s">
        <v>87</v>
      </c>
      <c r="AC14" s="436"/>
      <c r="AD14" s="436"/>
      <c r="AE14" s="436"/>
      <c r="AF14" s="436"/>
      <c r="AG14" s="437"/>
      <c r="AH14" s="710" t="str">
        <f>계약서!E4</f>
        <v>대</v>
      </c>
      <c r="AI14" s="711"/>
      <c r="AJ14" s="711"/>
      <c r="AK14" s="711"/>
      <c r="AL14" s="711"/>
      <c r="AM14" s="711"/>
      <c r="AN14" s="711"/>
      <c r="AO14" s="711"/>
      <c r="AP14" s="711"/>
      <c r="AQ14" s="711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 s="94" customFormat="1" ht="16.5" customHeight="1">
      <c r="A15" s="442"/>
      <c r="B15" s="259"/>
      <c r="C15" s="259"/>
      <c r="D15" s="259"/>
      <c r="E15" s="259"/>
      <c r="F15" s="445"/>
      <c r="G15" s="445"/>
      <c r="H15" s="445"/>
      <c r="I15" s="445"/>
      <c r="J15" s="445"/>
      <c r="K15" s="700"/>
      <c r="L15" s="700"/>
      <c r="M15" s="700"/>
      <c r="N15" s="700"/>
      <c r="O15" s="700"/>
      <c r="P15" s="700"/>
      <c r="Q15" s="701"/>
      <c r="R15" s="702"/>
      <c r="S15" s="702"/>
      <c r="T15" s="702"/>
      <c r="U15" s="702"/>
      <c r="V15" s="702"/>
      <c r="W15" s="702"/>
      <c r="X15" s="703"/>
      <c r="Y15" s="435"/>
      <c r="Z15" s="436"/>
      <c r="AA15" s="437"/>
      <c r="AB15" s="435" t="s">
        <v>88</v>
      </c>
      <c r="AC15" s="436"/>
      <c r="AD15" s="436"/>
      <c r="AE15" s="436"/>
      <c r="AF15" s="436"/>
      <c r="AG15" s="437"/>
      <c r="AH15" s="698" t="str">
        <f>AH14</f>
        <v>대</v>
      </c>
      <c r="AI15" s="699"/>
      <c r="AJ15" s="699"/>
      <c r="AK15" s="699"/>
      <c r="AL15" s="699"/>
      <c r="AM15" s="699"/>
      <c r="AN15" s="699"/>
      <c r="AO15" s="699"/>
      <c r="AP15" s="699"/>
      <c r="AQ15" s="699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 s="94" customFormat="1" ht="16.5" customHeight="1">
      <c r="A16" s="442"/>
      <c r="B16" s="259"/>
      <c r="C16" s="259"/>
      <c r="D16" s="259"/>
      <c r="E16" s="259"/>
      <c r="F16" s="445" t="s">
        <v>89</v>
      </c>
      <c r="G16" s="445"/>
      <c r="H16" s="445"/>
      <c r="I16" s="445"/>
      <c r="J16" s="445"/>
      <c r="K16" s="700" t="s">
        <v>90</v>
      </c>
      <c r="L16" s="700"/>
      <c r="M16" s="700"/>
      <c r="N16" s="700"/>
      <c r="O16" s="700"/>
      <c r="P16" s="700"/>
      <c r="Q16" s="701">
        <f>계약서!AH5</f>
        <v>0</v>
      </c>
      <c r="R16" s="702"/>
      <c r="S16" s="702"/>
      <c r="T16" s="702"/>
      <c r="U16" s="702"/>
      <c r="V16" s="702"/>
      <c r="W16" s="702"/>
      <c r="X16" s="702"/>
      <c r="Y16" s="702"/>
      <c r="Z16" s="702"/>
      <c r="AA16" s="703"/>
      <c r="AB16" s="704" t="s">
        <v>91</v>
      </c>
      <c r="AC16" s="705"/>
      <c r="AD16" s="705"/>
      <c r="AE16" s="705"/>
      <c r="AF16" s="705"/>
      <c r="AG16" s="706"/>
      <c r="AH16" s="707"/>
      <c r="AI16" s="708"/>
      <c r="AJ16" s="708"/>
      <c r="AK16" s="708"/>
      <c r="AL16" s="708"/>
      <c r="AM16" s="708"/>
      <c r="AN16" s="708"/>
      <c r="AO16" s="708"/>
      <c r="AP16" s="708"/>
      <c r="AQ16" s="708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s="94" customFormat="1" ht="16.5" customHeight="1">
      <c r="A17" s="442"/>
      <c r="B17" s="259"/>
      <c r="C17" s="259"/>
      <c r="D17" s="259"/>
      <c r="E17" s="259"/>
      <c r="F17" s="445"/>
      <c r="G17" s="445"/>
      <c r="H17" s="445"/>
      <c r="I17" s="445"/>
      <c r="J17" s="445"/>
      <c r="K17" s="434" t="s">
        <v>821</v>
      </c>
      <c r="L17" s="434"/>
      <c r="M17" s="434"/>
      <c r="N17" s="434"/>
      <c r="O17" s="434"/>
      <c r="P17" s="434"/>
      <c r="Q17" s="709"/>
      <c r="R17" s="709"/>
      <c r="S17" s="709"/>
      <c r="T17" s="709"/>
      <c r="U17" s="709"/>
      <c r="V17" s="709"/>
      <c r="W17" s="709"/>
      <c r="X17" s="709"/>
      <c r="Y17" s="435" t="s">
        <v>92</v>
      </c>
      <c r="Z17" s="436"/>
      <c r="AA17" s="437"/>
      <c r="AB17" s="435" t="s">
        <v>93</v>
      </c>
      <c r="AC17" s="436"/>
      <c r="AD17" s="436"/>
      <c r="AE17" s="436"/>
      <c r="AF17" s="436"/>
      <c r="AG17" s="437"/>
      <c r="AH17" s="710">
        <f>계약서!Q5</f>
        <v>0</v>
      </c>
      <c r="AI17" s="711"/>
      <c r="AJ17" s="711"/>
      <c r="AK17" s="711"/>
      <c r="AL17" s="711"/>
      <c r="AM17" s="711"/>
      <c r="AN17" s="711"/>
      <c r="AO17" s="711"/>
      <c r="AP17" s="711"/>
      <c r="AQ17" s="711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 s="94" customFormat="1" ht="16.5" customHeight="1">
      <c r="A18" s="442"/>
      <c r="B18" s="259"/>
      <c r="C18" s="259"/>
      <c r="D18" s="259"/>
      <c r="E18" s="259"/>
      <c r="F18" s="445"/>
      <c r="G18" s="445"/>
      <c r="H18" s="445"/>
      <c r="I18" s="445"/>
      <c r="J18" s="445"/>
      <c r="K18" s="434"/>
      <c r="L18" s="434"/>
      <c r="M18" s="434"/>
      <c r="N18" s="434"/>
      <c r="O18" s="434"/>
      <c r="P18" s="434"/>
      <c r="Q18" s="709"/>
      <c r="R18" s="709"/>
      <c r="S18" s="709"/>
      <c r="T18" s="709"/>
      <c r="U18" s="709"/>
      <c r="V18" s="709"/>
      <c r="W18" s="709"/>
      <c r="X18" s="709"/>
      <c r="Y18" s="435"/>
      <c r="Z18" s="436"/>
      <c r="AA18" s="437"/>
      <c r="AB18" s="435" t="s">
        <v>94</v>
      </c>
      <c r="AC18" s="436"/>
      <c r="AD18" s="436"/>
      <c r="AE18" s="436"/>
      <c r="AF18" s="436"/>
      <c r="AG18" s="437"/>
      <c r="AH18" s="698">
        <f>AH17</f>
        <v>0</v>
      </c>
      <c r="AI18" s="699"/>
      <c r="AJ18" s="699"/>
      <c r="AK18" s="699"/>
      <c r="AL18" s="699"/>
      <c r="AM18" s="699"/>
      <c r="AN18" s="699"/>
      <c r="AO18" s="699"/>
      <c r="AP18" s="699"/>
      <c r="AQ18" s="699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 s="94" customFormat="1" ht="16.5" customHeight="1">
      <c r="A19" s="442"/>
      <c r="B19" s="259"/>
      <c r="C19" s="259"/>
      <c r="D19" s="259"/>
      <c r="E19" s="259"/>
      <c r="F19" s="445"/>
      <c r="G19" s="445"/>
      <c r="H19" s="445"/>
      <c r="I19" s="445"/>
      <c r="J19" s="445"/>
      <c r="K19" s="445" t="s">
        <v>95</v>
      </c>
      <c r="L19" s="445"/>
      <c r="M19" s="445"/>
      <c r="N19" s="445"/>
      <c r="O19" s="445"/>
      <c r="P19" s="445"/>
      <c r="Q19" s="317" t="str">
        <f>계약서!E5</f>
        <v>철근콘크리트구조</v>
      </c>
      <c r="R19" s="318"/>
      <c r="S19" s="318"/>
      <c r="T19" s="318"/>
      <c r="U19" s="318"/>
      <c r="V19" s="318"/>
      <c r="W19" s="318"/>
      <c r="X19" s="318"/>
      <c r="Y19" s="435" t="s">
        <v>96</v>
      </c>
      <c r="Z19" s="436"/>
      <c r="AA19" s="437"/>
      <c r="AB19" s="743"/>
      <c r="AC19" s="486"/>
      <c r="AD19" s="486"/>
      <c r="AE19" s="102"/>
      <c r="AF19" s="436" t="s">
        <v>97</v>
      </c>
      <c r="AG19" s="436"/>
      <c r="AH19" s="452"/>
      <c r="AI19" s="452"/>
      <c r="AJ19" s="452"/>
      <c r="AK19" s="452"/>
      <c r="AL19" s="452"/>
      <c r="AM19" s="452"/>
      <c r="AN19" s="452"/>
      <c r="AO19" s="452"/>
      <c r="AP19" s="452"/>
      <c r="AQ19" s="103" t="s">
        <v>98</v>
      </c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 s="94" customFormat="1" ht="16.5" customHeight="1">
      <c r="A20" s="442"/>
      <c r="B20" s="259"/>
      <c r="C20" s="259"/>
      <c r="D20" s="259"/>
      <c r="E20" s="259"/>
      <c r="F20" s="445"/>
      <c r="G20" s="445"/>
      <c r="H20" s="445"/>
      <c r="I20" s="445"/>
      <c r="J20" s="445"/>
      <c r="K20" s="445" t="s">
        <v>99</v>
      </c>
      <c r="L20" s="445"/>
      <c r="M20" s="445"/>
      <c r="N20" s="445"/>
      <c r="O20" s="445"/>
      <c r="P20" s="445"/>
      <c r="Q20" s="744"/>
      <c r="R20" s="744"/>
      <c r="S20" s="744"/>
      <c r="T20" s="744"/>
      <c r="U20" s="744"/>
      <c r="V20" s="744"/>
      <c r="W20" s="744"/>
      <c r="X20" s="744"/>
      <c r="Y20" s="435" t="s">
        <v>100</v>
      </c>
      <c r="Z20" s="436"/>
      <c r="AA20" s="437"/>
      <c r="AB20" s="649"/>
      <c r="AC20" s="650"/>
      <c r="AD20" s="650"/>
      <c r="AE20" s="650"/>
      <c r="AF20" s="650"/>
      <c r="AG20" s="650"/>
      <c r="AH20" s="650"/>
      <c r="AI20" s="650"/>
      <c r="AJ20" s="650"/>
      <c r="AK20" s="650"/>
      <c r="AL20" s="650"/>
      <c r="AM20" s="650"/>
      <c r="AN20" s="650"/>
      <c r="AO20" s="650"/>
      <c r="AP20" s="650"/>
      <c r="AQ20" s="650"/>
      <c r="AR20" s="75"/>
    </row>
    <row r="21" spans="1:52" s="94" customFormat="1" ht="24" customHeight="1">
      <c r="A21" s="443"/>
      <c r="B21" s="260"/>
      <c r="C21" s="260"/>
      <c r="D21" s="260"/>
      <c r="E21" s="260"/>
      <c r="F21" s="457"/>
      <c r="G21" s="457"/>
      <c r="H21" s="457"/>
      <c r="I21" s="457"/>
      <c r="J21" s="457"/>
      <c r="K21" s="651" t="s">
        <v>101</v>
      </c>
      <c r="L21" s="652"/>
      <c r="M21" s="652"/>
      <c r="N21" s="652"/>
      <c r="O21" s="652"/>
      <c r="P21" s="652"/>
      <c r="Q21" s="104" t="s">
        <v>102</v>
      </c>
      <c r="R21" s="128"/>
      <c r="S21" s="469" t="s">
        <v>103</v>
      </c>
      <c r="T21" s="469"/>
      <c r="U21" s="105" t="s">
        <v>102</v>
      </c>
      <c r="V21" s="128">
        <v>1</v>
      </c>
      <c r="W21" s="469" t="s">
        <v>104</v>
      </c>
      <c r="X21" s="712"/>
      <c r="Y21" s="713" t="s">
        <v>105</v>
      </c>
      <c r="Z21" s="714"/>
      <c r="AA21" s="715"/>
      <c r="AB21" s="716"/>
      <c r="AC21" s="717"/>
      <c r="AD21" s="717"/>
      <c r="AE21" s="717"/>
      <c r="AF21" s="717"/>
      <c r="AG21" s="717"/>
      <c r="AH21" s="717"/>
      <c r="AI21" s="717"/>
      <c r="AJ21" s="717"/>
      <c r="AK21" s="717"/>
      <c r="AL21" s="717"/>
      <c r="AM21" s="717"/>
      <c r="AN21" s="717"/>
      <c r="AO21" s="717"/>
      <c r="AP21" s="717"/>
      <c r="AQ21" s="717"/>
      <c r="AR21" s="75"/>
    </row>
    <row r="22" spans="1:52" s="94" customFormat="1" ht="7.5" customHeight="1">
      <c r="A22" s="525"/>
      <c r="B22" s="525"/>
      <c r="C22" s="525"/>
      <c r="D22" s="525"/>
      <c r="E22" s="525"/>
      <c r="F22" s="525"/>
      <c r="G22" s="525"/>
      <c r="H22" s="525"/>
      <c r="I22" s="525"/>
      <c r="J22" s="525"/>
      <c r="K22" s="525"/>
      <c r="L22" s="525"/>
      <c r="M22" s="525"/>
      <c r="N22" s="525"/>
      <c r="O22" s="525"/>
      <c r="P22" s="525"/>
      <c r="Q22" s="525"/>
      <c r="R22" s="525"/>
      <c r="S22" s="525"/>
      <c r="T22" s="525"/>
      <c r="U22" s="525"/>
      <c r="V22" s="525"/>
      <c r="W22" s="525"/>
      <c r="X22" s="525"/>
      <c r="Y22" s="525"/>
      <c r="Z22" s="525"/>
      <c r="AA22" s="525"/>
      <c r="AB22" s="525"/>
      <c r="AC22" s="525"/>
      <c r="AD22" s="525"/>
      <c r="AE22" s="525"/>
      <c r="AF22" s="525"/>
      <c r="AG22" s="525"/>
      <c r="AH22" s="525"/>
      <c r="AI22" s="525"/>
      <c r="AJ22" s="525"/>
      <c r="AK22" s="525"/>
      <c r="AL22" s="525"/>
      <c r="AM22" s="525"/>
      <c r="AN22" s="525"/>
      <c r="AO22" s="525"/>
      <c r="AP22" s="525"/>
      <c r="AQ22" s="525"/>
      <c r="AR22" s="75"/>
    </row>
    <row r="23" spans="1:52" s="94" customFormat="1" ht="16.5" customHeight="1">
      <c r="A23" s="653" t="s">
        <v>106</v>
      </c>
      <c r="B23" s="653"/>
      <c r="C23" s="653"/>
      <c r="D23" s="653"/>
      <c r="E23" s="654"/>
      <c r="F23" s="517" t="s">
        <v>107</v>
      </c>
      <c r="G23" s="444"/>
      <c r="H23" s="444"/>
      <c r="I23" s="444"/>
      <c r="J23" s="444"/>
      <c r="K23" s="541" t="s">
        <v>108</v>
      </c>
      <c r="L23" s="596"/>
      <c r="M23" s="596"/>
      <c r="N23" s="596"/>
      <c r="O23" s="596"/>
      <c r="P23" s="596"/>
      <c r="Q23" s="596"/>
      <c r="R23" s="596"/>
      <c r="S23" s="596"/>
      <c r="T23" s="596"/>
      <c r="U23" s="596"/>
      <c r="V23" s="596"/>
      <c r="W23" s="596"/>
      <c r="X23" s="596"/>
      <c r="Y23" s="596"/>
      <c r="Z23" s="596"/>
      <c r="AA23" s="537"/>
      <c r="AB23" s="541" t="s">
        <v>109</v>
      </c>
      <c r="AC23" s="596"/>
      <c r="AD23" s="596"/>
      <c r="AE23" s="596"/>
      <c r="AF23" s="596"/>
      <c r="AG23" s="596"/>
      <c r="AH23" s="596"/>
      <c r="AI23" s="596"/>
      <c r="AJ23" s="596"/>
      <c r="AK23" s="596"/>
      <c r="AL23" s="596"/>
      <c r="AM23" s="596"/>
      <c r="AN23" s="596"/>
      <c r="AO23" s="596"/>
      <c r="AP23" s="596"/>
      <c r="AQ23" s="596"/>
      <c r="AR23" s="75"/>
    </row>
    <row r="24" spans="1:52" s="94" customFormat="1" ht="41.25" customHeight="1">
      <c r="A24" s="655"/>
      <c r="B24" s="655"/>
      <c r="C24" s="655"/>
      <c r="D24" s="655"/>
      <c r="E24" s="656"/>
      <c r="F24" s="659"/>
      <c r="G24" s="660"/>
      <c r="H24" s="660"/>
      <c r="I24" s="660"/>
      <c r="J24" s="660"/>
      <c r="K24" s="565" t="s">
        <v>110</v>
      </c>
      <c r="L24" s="566"/>
      <c r="M24" s="567"/>
      <c r="N24" s="661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62"/>
      <c r="P24" s="662"/>
      <c r="Q24" s="662"/>
      <c r="R24" s="662"/>
      <c r="S24" s="662"/>
      <c r="T24" s="662"/>
      <c r="U24" s="662"/>
      <c r="V24" s="662"/>
      <c r="W24" s="662"/>
      <c r="X24" s="662"/>
      <c r="Y24" s="662"/>
      <c r="Z24" s="662"/>
      <c r="AA24" s="663"/>
      <c r="AB24" s="664" t="s">
        <v>110</v>
      </c>
      <c r="AC24" s="664"/>
      <c r="AD24" s="664"/>
      <c r="AE24" s="665" t="s">
        <v>840</v>
      </c>
      <c r="AF24" s="665"/>
      <c r="AG24" s="665"/>
      <c r="AH24" s="665"/>
      <c r="AI24" s="665"/>
      <c r="AJ24" s="665"/>
      <c r="AK24" s="665"/>
      <c r="AL24" s="665"/>
      <c r="AM24" s="665"/>
      <c r="AN24" s="665"/>
      <c r="AO24" s="665"/>
      <c r="AP24" s="665"/>
      <c r="AQ24" s="666"/>
      <c r="AR24" s="75"/>
    </row>
    <row r="25" spans="1:52" s="94" customFormat="1" ht="24" customHeight="1">
      <c r="A25" s="655"/>
      <c r="B25" s="655"/>
      <c r="C25" s="655"/>
      <c r="D25" s="655"/>
      <c r="E25" s="656"/>
      <c r="F25" s="445"/>
      <c r="G25" s="445"/>
      <c r="H25" s="445"/>
      <c r="I25" s="445"/>
      <c r="J25" s="445"/>
      <c r="K25" s="568"/>
      <c r="L25" s="569"/>
      <c r="M25" s="570"/>
      <c r="N25" s="669" t="s">
        <v>906</v>
      </c>
      <c r="O25" s="670"/>
      <c r="P25" s="670"/>
      <c r="Q25" s="670"/>
      <c r="R25" s="670"/>
      <c r="S25" s="670"/>
      <c r="T25" s="670"/>
      <c r="U25" s="670"/>
      <c r="V25" s="670"/>
      <c r="W25" s="670"/>
      <c r="X25" s="670"/>
      <c r="Y25" s="670"/>
      <c r="Z25" s="670"/>
      <c r="AA25" s="671"/>
      <c r="AB25" s="660"/>
      <c r="AC25" s="660"/>
      <c r="AD25" s="660"/>
      <c r="AE25" s="667"/>
      <c r="AF25" s="667"/>
      <c r="AG25" s="667"/>
      <c r="AH25" s="667"/>
      <c r="AI25" s="667"/>
      <c r="AJ25" s="667"/>
      <c r="AK25" s="667"/>
      <c r="AL25" s="667"/>
      <c r="AM25" s="667"/>
      <c r="AN25" s="667"/>
      <c r="AO25" s="667"/>
      <c r="AP25" s="667"/>
      <c r="AQ25" s="668"/>
      <c r="AR25" s="75"/>
    </row>
    <row r="26" spans="1:52" s="94" customFormat="1" ht="41.25" customHeight="1">
      <c r="A26" s="655"/>
      <c r="B26" s="655"/>
      <c r="C26" s="655"/>
      <c r="D26" s="655"/>
      <c r="E26" s="656"/>
      <c r="F26" s="445"/>
      <c r="G26" s="445"/>
      <c r="H26" s="445"/>
      <c r="I26" s="445"/>
      <c r="J26" s="445"/>
      <c r="K26" s="565" t="s">
        <v>111</v>
      </c>
      <c r="L26" s="566"/>
      <c r="M26" s="567"/>
      <c r="N26" s="672" t="str">
        <f>N24</f>
        <v xml:space="preserve">소유자   </v>
      </c>
      <c r="O26" s="673"/>
      <c r="P26" s="673"/>
      <c r="Q26" s="673"/>
      <c r="R26" s="673"/>
      <c r="S26" s="673"/>
      <c r="T26" s="673"/>
      <c r="U26" s="673"/>
      <c r="V26" s="673"/>
      <c r="W26" s="673"/>
      <c r="X26" s="673"/>
      <c r="Y26" s="673"/>
      <c r="Z26" s="673"/>
      <c r="AA26" s="674"/>
      <c r="AB26" s="664" t="s">
        <v>254</v>
      </c>
      <c r="AC26" s="664"/>
      <c r="AD26" s="664"/>
      <c r="AE26" s="665" t="s">
        <v>840</v>
      </c>
      <c r="AF26" s="665"/>
      <c r="AG26" s="665"/>
      <c r="AH26" s="665"/>
      <c r="AI26" s="665"/>
      <c r="AJ26" s="665"/>
      <c r="AK26" s="665"/>
      <c r="AL26" s="665"/>
      <c r="AM26" s="665"/>
      <c r="AN26" s="665"/>
      <c r="AO26" s="665"/>
      <c r="AP26" s="665"/>
      <c r="AQ26" s="666"/>
      <c r="AR26" s="75"/>
    </row>
    <row r="27" spans="1:52" s="94" customFormat="1" ht="24" customHeight="1">
      <c r="A27" s="655"/>
      <c r="B27" s="655"/>
      <c r="C27" s="655"/>
      <c r="D27" s="655"/>
      <c r="E27" s="656"/>
      <c r="F27" s="445"/>
      <c r="G27" s="445"/>
      <c r="H27" s="445"/>
      <c r="I27" s="445"/>
      <c r="J27" s="445"/>
      <c r="K27" s="568"/>
      <c r="L27" s="569"/>
      <c r="M27" s="570"/>
      <c r="N27" s="669" t="s">
        <v>907</v>
      </c>
      <c r="O27" s="670"/>
      <c r="P27" s="670"/>
      <c r="Q27" s="670"/>
      <c r="R27" s="670"/>
      <c r="S27" s="670"/>
      <c r="T27" s="670"/>
      <c r="U27" s="670"/>
      <c r="V27" s="670"/>
      <c r="W27" s="670"/>
      <c r="X27" s="670"/>
      <c r="Y27" s="670"/>
      <c r="Z27" s="670"/>
      <c r="AA27" s="671"/>
      <c r="AB27" s="660"/>
      <c r="AC27" s="660"/>
      <c r="AD27" s="660"/>
      <c r="AE27" s="667"/>
      <c r="AF27" s="667"/>
      <c r="AG27" s="667"/>
      <c r="AH27" s="667"/>
      <c r="AI27" s="667"/>
      <c r="AJ27" s="667"/>
      <c r="AK27" s="667"/>
      <c r="AL27" s="667"/>
      <c r="AM27" s="667"/>
      <c r="AN27" s="667"/>
      <c r="AO27" s="667"/>
      <c r="AP27" s="667"/>
      <c r="AQ27" s="668"/>
      <c r="AR27" s="75"/>
    </row>
    <row r="28" spans="1:52" s="94" customFormat="1" ht="15" customHeight="1">
      <c r="A28" s="655"/>
      <c r="B28" s="655"/>
      <c r="C28" s="655"/>
      <c r="D28" s="655"/>
      <c r="E28" s="656"/>
      <c r="F28" s="679" t="s">
        <v>916</v>
      </c>
      <c r="G28" s="680"/>
      <c r="H28" s="680"/>
      <c r="I28" s="680"/>
      <c r="J28" s="680"/>
      <c r="K28" s="685" t="s">
        <v>917</v>
      </c>
      <c r="L28" s="686"/>
      <c r="M28" s="686"/>
      <c r="N28" s="220" t="s">
        <v>918</v>
      </c>
      <c r="O28" s="221"/>
      <c r="P28" s="418" t="s">
        <v>919</v>
      </c>
      <c r="Q28" s="418"/>
      <c r="R28" s="418"/>
      <c r="S28" s="418"/>
      <c r="T28" s="418"/>
      <c r="U28" s="418"/>
      <c r="V28" s="418"/>
      <c r="W28" s="418"/>
      <c r="X28" s="222" t="s">
        <v>918</v>
      </c>
      <c r="Y28" s="221"/>
      <c r="Z28" s="418" t="s">
        <v>920</v>
      </c>
      <c r="AA28" s="418"/>
      <c r="AB28" s="418"/>
      <c r="AC28" s="418"/>
      <c r="AD28" s="418"/>
      <c r="AE28" s="418"/>
      <c r="AF28" s="418"/>
      <c r="AG28" s="418"/>
      <c r="AH28" s="418"/>
      <c r="AI28" s="418"/>
      <c r="AJ28" s="418"/>
      <c r="AK28" s="418"/>
      <c r="AL28" s="418"/>
      <c r="AM28" s="418"/>
      <c r="AN28" s="418"/>
      <c r="AO28" s="418"/>
      <c r="AP28" s="418"/>
      <c r="AQ28" s="223"/>
      <c r="AR28" s="75"/>
    </row>
    <row r="29" spans="1:52" s="94" customFormat="1" ht="15" customHeight="1">
      <c r="A29" s="655"/>
      <c r="B29" s="655"/>
      <c r="C29" s="655"/>
      <c r="D29" s="655"/>
      <c r="E29" s="656"/>
      <c r="F29" s="681"/>
      <c r="G29" s="682"/>
      <c r="H29" s="682"/>
      <c r="I29" s="682"/>
      <c r="J29" s="682"/>
      <c r="K29" s="687"/>
      <c r="L29" s="688"/>
      <c r="M29" s="688"/>
      <c r="N29" s="224" t="s">
        <v>918</v>
      </c>
      <c r="O29" s="225">
        <v>1</v>
      </c>
      <c r="P29" s="419" t="s">
        <v>921</v>
      </c>
      <c r="Q29" s="419"/>
      <c r="R29" s="419"/>
      <c r="S29" s="419"/>
      <c r="T29" s="419"/>
      <c r="U29" s="419"/>
      <c r="V29" s="226" t="s">
        <v>922</v>
      </c>
      <c r="W29" s="419"/>
      <c r="X29" s="419"/>
      <c r="Y29" s="419"/>
      <c r="Z29" s="419"/>
      <c r="AA29" s="419"/>
      <c r="AB29" s="419"/>
      <c r="AC29" s="419"/>
      <c r="AD29" s="419"/>
      <c r="AE29" s="419"/>
      <c r="AF29" s="419"/>
      <c r="AG29" s="419"/>
      <c r="AH29" s="419"/>
      <c r="AI29" s="419"/>
      <c r="AJ29" s="419"/>
      <c r="AK29" s="419"/>
      <c r="AL29" s="419"/>
      <c r="AM29" s="419"/>
      <c r="AN29" s="419"/>
      <c r="AO29" s="419"/>
      <c r="AP29" s="419"/>
      <c r="AQ29" s="227" t="s">
        <v>923</v>
      </c>
      <c r="AR29" s="75"/>
    </row>
    <row r="30" spans="1:52" s="94" customFormat="1" ht="15" customHeight="1">
      <c r="A30" s="655"/>
      <c r="B30" s="655"/>
      <c r="C30" s="655"/>
      <c r="D30" s="655"/>
      <c r="E30" s="656"/>
      <c r="F30" s="681"/>
      <c r="G30" s="682"/>
      <c r="H30" s="682"/>
      <c r="I30" s="682"/>
      <c r="J30" s="682"/>
      <c r="K30" s="689"/>
      <c r="L30" s="690"/>
      <c r="M30" s="690"/>
      <c r="N30" s="420" t="s">
        <v>924</v>
      </c>
      <c r="O30" s="421"/>
      <c r="P30" s="421"/>
      <c r="Q30" s="421"/>
      <c r="R30" s="422"/>
      <c r="S30" s="423"/>
      <c r="T30" s="423"/>
      <c r="U30" s="423"/>
      <c r="V30" s="423"/>
      <c r="W30" s="423"/>
      <c r="X30" s="423"/>
      <c r="Y30" s="423"/>
      <c r="Z30" s="423"/>
      <c r="AA30" s="423"/>
      <c r="AB30" s="424" t="s">
        <v>925</v>
      </c>
      <c r="AC30" s="425"/>
      <c r="AD30" s="425"/>
      <c r="AE30" s="426"/>
      <c r="AF30" s="423"/>
      <c r="AG30" s="423"/>
      <c r="AH30" s="423"/>
      <c r="AI30" s="423"/>
      <c r="AJ30" s="423"/>
      <c r="AK30" s="423"/>
      <c r="AL30" s="423"/>
      <c r="AM30" s="423"/>
      <c r="AN30" s="423"/>
      <c r="AO30" s="423"/>
      <c r="AP30" s="423"/>
      <c r="AQ30" s="423"/>
      <c r="AR30" s="75"/>
    </row>
    <row r="31" spans="1:52" s="94" customFormat="1" ht="15" customHeight="1">
      <c r="A31" s="655"/>
      <c r="B31" s="655"/>
      <c r="C31" s="655"/>
      <c r="D31" s="655"/>
      <c r="E31" s="656"/>
      <c r="F31" s="683"/>
      <c r="G31" s="684"/>
      <c r="H31" s="684"/>
      <c r="I31" s="684"/>
      <c r="J31" s="684"/>
      <c r="K31" s="427" t="s">
        <v>926</v>
      </c>
      <c r="L31" s="428"/>
      <c r="M31" s="429"/>
      <c r="N31" s="228" t="s">
        <v>927</v>
      </c>
      <c r="O31" s="229" t="s">
        <v>62</v>
      </c>
      <c r="P31" s="430" t="s">
        <v>928</v>
      </c>
      <c r="Q31" s="430"/>
      <c r="R31" s="430"/>
      <c r="S31" s="430"/>
      <c r="T31" s="430"/>
      <c r="U31" s="430"/>
      <c r="V31" s="431"/>
      <c r="W31" s="431"/>
      <c r="X31" s="431"/>
      <c r="Y31" s="431"/>
      <c r="Z31" s="431"/>
      <c r="AA31" s="431"/>
      <c r="AB31" s="431"/>
      <c r="AC31" s="431"/>
      <c r="AD31" s="431"/>
      <c r="AE31" s="431"/>
      <c r="AF31" s="431"/>
      <c r="AG31" s="431"/>
      <c r="AH31" s="431"/>
      <c r="AI31" s="431"/>
      <c r="AJ31" s="431"/>
      <c r="AK31" s="431"/>
      <c r="AL31" s="431"/>
      <c r="AM31" s="431"/>
      <c r="AN31" s="431"/>
      <c r="AO31" s="431"/>
      <c r="AP31" s="431"/>
      <c r="AQ31" s="431"/>
      <c r="AR31" s="75"/>
    </row>
    <row r="32" spans="1:52" s="94" customFormat="1" ht="15" customHeight="1">
      <c r="A32" s="657"/>
      <c r="B32" s="657"/>
      <c r="C32" s="657"/>
      <c r="D32" s="657"/>
      <c r="E32" s="658"/>
      <c r="F32" s="675" t="s">
        <v>929</v>
      </c>
      <c r="G32" s="676"/>
      <c r="H32" s="676"/>
      <c r="I32" s="676"/>
      <c r="J32" s="676"/>
      <c r="K32" s="676"/>
      <c r="L32" s="676"/>
      <c r="M32" s="677"/>
      <c r="N32" s="230" t="s">
        <v>927</v>
      </c>
      <c r="O32" s="231"/>
      <c r="P32" s="678" t="s">
        <v>930</v>
      </c>
      <c r="Q32" s="678"/>
      <c r="R32" s="678"/>
      <c r="S32" s="678"/>
      <c r="T32" s="678"/>
      <c r="U32" s="678"/>
      <c r="V32" s="678"/>
      <c r="W32" s="678"/>
      <c r="X32" s="230" t="s">
        <v>927</v>
      </c>
      <c r="Y32" s="231"/>
      <c r="Z32" s="678" t="s">
        <v>931</v>
      </c>
      <c r="AA32" s="678"/>
      <c r="AB32" s="678"/>
      <c r="AC32" s="678"/>
      <c r="AD32" s="678"/>
      <c r="AE32" s="678"/>
      <c r="AF32" s="678"/>
      <c r="AG32" s="678"/>
      <c r="AH32" s="678"/>
      <c r="AI32" s="678"/>
      <c r="AJ32" s="678"/>
      <c r="AK32" s="678"/>
      <c r="AL32" s="678"/>
      <c r="AM32" s="678"/>
      <c r="AN32" s="678"/>
      <c r="AO32" s="678"/>
      <c r="AP32" s="678"/>
      <c r="AQ32" s="232"/>
      <c r="AR32" s="75"/>
    </row>
    <row r="33" spans="1:44" s="94" customFormat="1" ht="7.5" customHeight="1">
      <c r="A33" s="525"/>
      <c r="B33" s="525"/>
      <c r="C33" s="525"/>
      <c r="D33" s="525"/>
      <c r="E33" s="525"/>
      <c r="F33" s="525"/>
      <c r="G33" s="525"/>
      <c r="H33" s="525"/>
      <c r="I33" s="525"/>
      <c r="J33" s="525"/>
      <c r="K33" s="525"/>
      <c r="L33" s="525"/>
      <c r="M33" s="525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  <c r="AA33" s="525"/>
      <c r="AB33" s="525"/>
      <c r="AC33" s="525"/>
      <c r="AD33" s="525"/>
      <c r="AE33" s="525"/>
      <c r="AF33" s="525"/>
      <c r="AG33" s="525"/>
      <c r="AH33" s="525"/>
      <c r="AI33" s="525"/>
      <c r="AJ33" s="525"/>
      <c r="AK33" s="525"/>
      <c r="AL33" s="525"/>
      <c r="AM33" s="525"/>
      <c r="AN33" s="525"/>
      <c r="AO33" s="525"/>
      <c r="AP33" s="525"/>
      <c r="AQ33" s="525"/>
      <c r="AR33" s="75"/>
    </row>
    <row r="34" spans="1:44" s="94" customFormat="1" ht="16.5" customHeight="1">
      <c r="A34" s="440" t="s">
        <v>112</v>
      </c>
      <c r="B34" s="441"/>
      <c r="C34" s="441"/>
      <c r="D34" s="441"/>
      <c r="E34" s="441"/>
      <c r="F34" s="444" t="s">
        <v>113</v>
      </c>
      <c r="G34" s="444"/>
      <c r="H34" s="444"/>
      <c r="I34" s="444"/>
      <c r="J34" s="444"/>
      <c r="K34" s="444" t="s">
        <v>114</v>
      </c>
      <c r="L34" s="444"/>
      <c r="M34" s="444"/>
      <c r="N34" s="444"/>
      <c r="O34" s="444"/>
      <c r="P34" s="631"/>
      <c r="Q34" s="632"/>
      <c r="R34" s="632"/>
      <c r="S34" s="632"/>
      <c r="T34" s="632"/>
      <c r="U34" s="632"/>
      <c r="V34" s="632"/>
      <c r="W34" s="633" t="s">
        <v>881</v>
      </c>
      <c r="X34" s="633"/>
      <c r="Y34" s="633"/>
      <c r="Z34" s="633"/>
      <c r="AA34" s="633"/>
      <c r="AB34" s="633"/>
      <c r="AC34" s="633"/>
      <c r="AD34" s="633"/>
      <c r="AE34" s="634"/>
      <c r="AF34" s="444" t="s">
        <v>115</v>
      </c>
      <c r="AG34" s="444"/>
      <c r="AH34" s="444"/>
      <c r="AI34" s="444"/>
      <c r="AJ34" s="444"/>
      <c r="AK34" s="444" t="s">
        <v>116</v>
      </c>
      <c r="AL34" s="444"/>
      <c r="AM34" s="444"/>
      <c r="AN34" s="444"/>
      <c r="AO34" s="444"/>
      <c r="AP34" s="541"/>
      <c r="AQ34" s="541"/>
      <c r="AR34" s="75"/>
    </row>
    <row r="35" spans="1:44" s="94" customFormat="1" ht="16.5" customHeight="1">
      <c r="A35" s="442"/>
      <c r="B35" s="259"/>
      <c r="C35" s="259"/>
      <c r="D35" s="259"/>
      <c r="E35" s="259"/>
      <c r="F35" s="445"/>
      <c r="G35" s="445"/>
      <c r="H35" s="445"/>
      <c r="I35" s="445"/>
      <c r="J35" s="445"/>
      <c r="K35" s="445" t="s">
        <v>117</v>
      </c>
      <c r="L35" s="445"/>
      <c r="M35" s="445"/>
      <c r="N35" s="445"/>
      <c r="O35" s="445"/>
      <c r="P35" s="639"/>
      <c r="Q35" s="640"/>
      <c r="R35" s="640"/>
      <c r="S35" s="640"/>
      <c r="T35" s="640"/>
      <c r="U35" s="640"/>
      <c r="V35" s="640"/>
      <c r="W35" s="635" t="s">
        <v>733</v>
      </c>
      <c r="X35" s="635"/>
      <c r="Y35" s="635"/>
      <c r="Z35" s="635"/>
      <c r="AA35" s="635"/>
      <c r="AB35" s="635"/>
      <c r="AC35" s="635"/>
      <c r="AD35" s="635"/>
      <c r="AE35" s="636"/>
      <c r="AF35" s="641" t="str">
        <f>IFERROR(VLOOKUP(P34,DB드롬다운!Y4:AC24,3,0),"")</f>
        <v/>
      </c>
      <c r="AG35" s="642"/>
      <c r="AH35" s="642"/>
      <c r="AI35" s="642"/>
      <c r="AJ35" s="327" t="s">
        <v>118</v>
      </c>
      <c r="AK35" s="643" t="str">
        <f>IFERROR(VLOOKUP(P34,DB드롬다운!Y4:AC24,5,0),"")</f>
        <v/>
      </c>
      <c r="AL35" s="644"/>
      <c r="AM35" s="644"/>
      <c r="AN35" s="644"/>
      <c r="AO35" s="644"/>
      <c r="AP35" s="644"/>
      <c r="AQ35" s="326" t="s">
        <v>119</v>
      </c>
      <c r="AR35" s="75"/>
    </row>
    <row r="36" spans="1:44" s="94" customFormat="1" ht="16.5" customHeight="1">
      <c r="A36" s="442"/>
      <c r="B36" s="259"/>
      <c r="C36" s="259"/>
      <c r="D36" s="259"/>
      <c r="E36" s="259"/>
      <c r="F36" s="445"/>
      <c r="G36" s="445"/>
      <c r="H36" s="445"/>
      <c r="I36" s="445"/>
      <c r="J36" s="445"/>
      <c r="K36" s="445" t="s">
        <v>120</v>
      </c>
      <c r="L36" s="445"/>
      <c r="M36" s="445"/>
      <c r="N36" s="445"/>
      <c r="O36" s="445"/>
      <c r="P36" s="639"/>
      <c r="Q36" s="640"/>
      <c r="R36" s="640"/>
      <c r="S36" s="640"/>
      <c r="T36" s="640"/>
      <c r="U36" s="640"/>
      <c r="V36" s="640"/>
      <c r="W36" s="635" t="s">
        <v>734</v>
      </c>
      <c r="X36" s="635"/>
      <c r="Y36" s="635"/>
      <c r="Z36" s="635"/>
      <c r="AA36" s="635"/>
      <c r="AB36" s="635"/>
      <c r="AC36" s="635"/>
      <c r="AD36" s="635"/>
      <c r="AE36" s="636"/>
      <c r="AF36" s="641"/>
      <c r="AG36" s="642"/>
      <c r="AH36" s="642"/>
      <c r="AI36" s="642"/>
      <c r="AJ36" s="327"/>
      <c r="AK36" s="645"/>
      <c r="AL36" s="646"/>
      <c r="AM36" s="646"/>
      <c r="AN36" s="646"/>
      <c r="AO36" s="646"/>
      <c r="AP36" s="646"/>
      <c r="AQ36" s="326"/>
      <c r="AR36" s="75"/>
    </row>
    <row r="37" spans="1:44" s="94" customFormat="1" ht="27" customHeight="1">
      <c r="A37" s="442"/>
      <c r="B37" s="259"/>
      <c r="C37" s="259"/>
      <c r="D37" s="259"/>
      <c r="E37" s="259"/>
      <c r="F37" s="434" t="s">
        <v>703</v>
      </c>
      <c r="G37" s="445"/>
      <c r="H37" s="445"/>
      <c r="I37" s="445"/>
      <c r="J37" s="445"/>
      <c r="K37" s="494" t="s">
        <v>887</v>
      </c>
      <c r="L37" s="495"/>
      <c r="M37" s="495"/>
      <c r="N37" s="495"/>
      <c r="O37" s="495"/>
      <c r="P37" s="496"/>
      <c r="Q37" s="647" t="s">
        <v>704</v>
      </c>
      <c r="R37" s="648"/>
      <c r="S37" s="648"/>
      <c r="T37" s="648"/>
      <c r="U37" s="543"/>
      <c r="V37" s="210" t="s">
        <v>60</v>
      </c>
      <c r="W37" s="185"/>
      <c r="X37" s="547" t="s">
        <v>705</v>
      </c>
      <c r="Y37" s="547"/>
      <c r="Z37" s="547"/>
      <c r="AA37" s="547"/>
      <c r="AB37" s="547"/>
      <c r="AC37" s="547"/>
      <c r="AD37" s="547"/>
      <c r="AE37" s="547"/>
      <c r="AF37" s="547"/>
      <c r="AG37" s="547"/>
      <c r="AH37" s="547"/>
      <c r="AI37" s="547"/>
      <c r="AJ37" s="547"/>
      <c r="AK37" s="547"/>
      <c r="AL37" s="547"/>
      <c r="AM37" s="547"/>
      <c r="AN37" s="547"/>
      <c r="AO37" s="547"/>
      <c r="AP37" s="547"/>
      <c r="AQ37" s="547"/>
      <c r="AR37" s="75"/>
    </row>
    <row r="38" spans="1:44" s="94" customFormat="1" ht="16.5" customHeight="1">
      <c r="A38" s="442"/>
      <c r="B38" s="259"/>
      <c r="C38" s="259"/>
      <c r="D38" s="259"/>
      <c r="E38" s="259"/>
      <c r="F38" s="445"/>
      <c r="G38" s="445"/>
      <c r="H38" s="445"/>
      <c r="I38" s="445"/>
      <c r="J38" s="445"/>
      <c r="K38" s="497"/>
      <c r="L38" s="498"/>
      <c r="M38" s="498"/>
      <c r="N38" s="498"/>
      <c r="O38" s="498"/>
      <c r="P38" s="499"/>
      <c r="Q38" s="86" t="s">
        <v>706</v>
      </c>
      <c r="R38" s="87"/>
      <c r="S38" s="87"/>
      <c r="T38" s="87"/>
      <c r="U38" s="88"/>
      <c r="V38" s="210" t="s">
        <v>60</v>
      </c>
      <c r="W38" s="185"/>
      <c r="X38" s="547" t="s">
        <v>707</v>
      </c>
      <c r="Y38" s="547"/>
      <c r="Z38" s="547"/>
      <c r="AA38" s="547"/>
      <c r="AB38" s="547"/>
      <c r="AC38" s="210" t="s">
        <v>60</v>
      </c>
      <c r="AD38" s="185"/>
      <c r="AE38" s="547" t="s">
        <v>708</v>
      </c>
      <c r="AF38" s="547"/>
      <c r="AG38" s="547"/>
      <c r="AH38" s="547"/>
      <c r="AI38" s="547"/>
      <c r="AJ38" s="210" t="s">
        <v>709</v>
      </c>
      <c r="AK38" s="185"/>
      <c r="AL38" s="547" t="s">
        <v>710</v>
      </c>
      <c r="AM38" s="547"/>
      <c r="AN38" s="547"/>
      <c r="AO38" s="547"/>
      <c r="AP38" s="547"/>
      <c r="AQ38" s="547"/>
      <c r="AR38" s="75"/>
    </row>
    <row r="39" spans="1:44" s="94" customFormat="1" ht="26.25" customHeight="1">
      <c r="A39" s="443"/>
      <c r="B39" s="260"/>
      <c r="C39" s="260"/>
      <c r="D39" s="260"/>
      <c r="E39" s="260"/>
      <c r="F39" s="503" t="s">
        <v>711</v>
      </c>
      <c r="G39" s="504"/>
      <c r="H39" s="504"/>
      <c r="I39" s="504"/>
      <c r="J39" s="504"/>
      <c r="K39" s="504"/>
      <c r="L39" s="504"/>
      <c r="M39" s="505"/>
      <c r="N39" s="488" t="s">
        <v>757</v>
      </c>
      <c r="O39" s="489"/>
      <c r="P39" s="489"/>
      <c r="Q39" s="489"/>
      <c r="R39" s="489"/>
      <c r="S39" s="489"/>
      <c r="T39" s="489"/>
      <c r="U39" s="489"/>
      <c r="V39" s="489"/>
      <c r="W39" s="489"/>
      <c r="X39" s="490"/>
      <c r="Y39" s="503" t="s">
        <v>712</v>
      </c>
      <c r="Z39" s="504"/>
      <c r="AA39" s="504"/>
      <c r="AB39" s="504"/>
      <c r="AC39" s="504"/>
      <c r="AD39" s="504"/>
      <c r="AE39" s="505"/>
      <c r="AF39" s="637" t="s">
        <v>732</v>
      </c>
      <c r="AG39" s="637"/>
      <c r="AH39" s="637"/>
      <c r="AI39" s="637"/>
      <c r="AJ39" s="637"/>
      <c r="AK39" s="637"/>
      <c r="AL39" s="637"/>
      <c r="AM39" s="637"/>
      <c r="AN39" s="637"/>
      <c r="AO39" s="637"/>
      <c r="AP39" s="638"/>
      <c r="AQ39" s="638"/>
      <c r="AR39" s="75"/>
    </row>
    <row r="40" spans="1:44" s="94" customFormat="1" ht="20.25" customHeight="1">
      <c r="A40" s="526"/>
      <c r="B40" s="526"/>
      <c r="C40" s="526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  <c r="P40" s="526"/>
      <c r="Q40" s="526"/>
      <c r="R40" s="526"/>
      <c r="S40" s="526"/>
      <c r="T40" s="526"/>
      <c r="U40" s="526"/>
      <c r="V40" s="526"/>
      <c r="W40" s="526"/>
      <c r="X40" s="526"/>
      <c r="Y40" s="526"/>
      <c r="Z40" s="526"/>
      <c r="AA40" s="526"/>
      <c r="AB40" s="526"/>
      <c r="AC40" s="526"/>
      <c r="AD40" s="526"/>
      <c r="AE40" s="526"/>
      <c r="AF40" s="526"/>
      <c r="AG40" s="526"/>
      <c r="AH40" s="526"/>
      <c r="AI40" s="526"/>
      <c r="AJ40" s="526"/>
      <c r="AK40" s="526"/>
      <c r="AL40" s="526"/>
      <c r="AM40" s="526"/>
      <c r="AN40" s="526"/>
      <c r="AO40" s="526"/>
      <c r="AP40" s="526"/>
      <c r="AQ40" s="526"/>
      <c r="AR40" s="75"/>
    </row>
    <row r="41" spans="1:44" s="94" customFormat="1" ht="6.75" customHeight="1">
      <c r="A41" s="470"/>
      <c r="B41" s="470"/>
      <c r="C41" s="470"/>
      <c r="D41" s="470"/>
      <c r="E41" s="470"/>
      <c r="F41" s="470"/>
      <c r="G41" s="470"/>
      <c r="H41" s="470"/>
      <c r="I41" s="470"/>
      <c r="J41" s="470"/>
      <c r="K41" s="470"/>
      <c r="L41" s="470"/>
      <c r="M41" s="470"/>
      <c r="N41" s="470"/>
      <c r="O41" s="470"/>
      <c r="P41" s="470"/>
      <c r="Q41" s="470"/>
      <c r="R41" s="470"/>
      <c r="S41" s="470"/>
      <c r="T41" s="470"/>
      <c r="U41" s="470"/>
      <c r="V41" s="470"/>
      <c r="W41" s="470"/>
      <c r="X41" s="470"/>
      <c r="Y41" s="470"/>
      <c r="Z41" s="470"/>
      <c r="AA41" s="470"/>
      <c r="AB41" s="470"/>
      <c r="AC41" s="470"/>
      <c r="AD41" s="470"/>
      <c r="AE41" s="470"/>
      <c r="AF41" s="470"/>
      <c r="AG41" s="470"/>
      <c r="AH41" s="470"/>
      <c r="AI41" s="470"/>
      <c r="AJ41" s="470"/>
      <c r="AK41" s="470"/>
      <c r="AL41" s="470"/>
      <c r="AM41" s="470"/>
      <c r="AN41" s="470"/>
      <c r="AO41" s="470"/>
      <c r="AP41" s="470"/>
      <c r="AQ41" s="470"/>
      <c r="AR41" s="75"/>
    </row>
    <row r="42" spans="1:44" s="94" customFormat="1">
      <c r="A42" s="432"/>
      <c r="B42" s="432"/>
      <c r="C42" s="432"/>
      <c r="D42" s="432"/>
      <c r="E42" s="432"/>
      <c r="F42" s="432"/>
      <c r="G42" s="432"/>
      <c r="H42" s="432"/>
      <c r="I42" s="432"/>
      <c r="J42" s="432"/>
      <c r="K42" s="432"/>
      <c r="L42" s="432"/>
      <c r="M42" s="432"/>
      <c r="N42" s="432"/>
      <c r="O42" s="432"/>
      <c r="P42" s="432"/>
      <c r="Q42" s="432"/>
      <c r="R42" s="432"/>
      <c r="S42" s="432"/>
      <c r="T42" s="432"/>
      <c r="U42" s="432"/>
      <c r="V42" s="432"/>
      <c r="W42" s="432"/>
      <c r="X42" s="432"/>
      <c r="Y42" s="432"/>
      <c r="Z42" s="432"/>
      <c r="AA42" s="432"/>
      <c r="AB42" s="432"/>
      <c r="AC42" s="432"/>
      <c r="AD42" s="432"/>
      <c r="AE42" s="432"/>
      <c r="AF42" s="432"/>
      <c r="AG42" s="432"/>
      <c r="AH42" s="432"/>
      <c r="AI42" s="432"/>
      <c r="AJ42" s="432"/>
      <c r="AK42" s="432"/>
      <c r="AL42" s="471" t="s">
        <v>121</v>
      </c>
      <c r="AM42" s="471"/>
      <c r="AN42" s="471"/>
      <c r="AO42" s="471"/>
      <c r="AP42" s="471"/>
      <c r="AQ42" s="471"/>
      <c r="AR42" s="75"/>
    </row>
    <row r="43" spans="1:44" s="94" customFormat="1" ht="18.75" customHeight="1">
      <c r="A43" s="621" t="s">
        <v>122</v>
      </c>
      <c r="B43" s="622"/>
      <c r="C43" s="622"/>
      <c r="D43" s="622"/>
      <c r="E43" s="622"/>
      <c r="F43" s="463" t="s">
        <v>123</v>
      </c>
      <c r="G43" s="463"/>
      <c r="H43" s="463"/>
      <c r="I43" s="463"/>
      <c r="J43" s="463"/>
      <c r="K43" s="626"/>
      <c r="L43" s="627"/>
      <c r="M43" s="107" t="s">
        <v>124</v>
      </c>
      <c r="N43" s="108" t="s">
        <v>125</v>
      </c>
      <c r="O43" s="628"/>
      <c r="P43" s="628"/>
      <c r="Q43" s="629" t="s">
        <v>126</v>
      </c>
      <c r="R43" s="629"/>
      <c r="S43" s="629"/>
      <c r="T43" s="629"/>
      <c r="U43" s="629"/>
      <c r="V43" s="109" t="s">
        <v>127</v>
      </c>
      <c r="W43" s="131">
        <v>1</v>
      </c>
      <c r="X43" s="629" t="s">
        <v>128</v>
      </c>
      <c r="Y43" s="629"/>
      <c r="Z43" s="109" t="s">
        <v>129</v>
      </c>
      <c r="AA43" s="131"/>
      <c r="AB43" s="629" t="s">
        <v>130</v>
      </c>
      <c r="AC43" s="629"/>
      <c r="AD43" s="630"/>
      <c r="AE43" s="262" t="s">
        <v>131</v>
      </c>
      <c r="AF43" s="262"/>
      <c r="AG43" s="262"/>
      <c r="AH43" s="110" t="s">
        <v>127</v>
      </c>
      <c r="AI43" s="131">
        <v>1</v>
      </c>
      <c r="AJ43" s="629" t="s">
        <v>132</v>
      </c>
      <c r="AK43" s="629"/>
      <c r="AL43" s="629"/>
      <c r="AM43" s="131"/>
      <c r="AN43" s="629" t="s">
        <v>133</v>
      </c>
      <c r="AO43" s="629"/>
      <c r="AP43" s="629"/>
      <c r="AQ43" s="629"/>
      <c r="AR43" s="75"/>
    </row>
    <row r="44" spans="1:44" s="94" customFormat="1" ht="18.75" customHeight="1">
      <c r="A44" s="319"/>
      <c r="B44" s="623"/>
      <c r="C44" s="623"/>
      <c r="D44" s="623"/>
      <c r="E44" s="623"/>
      <c r="F44" s="609" t="s">
        <v>134</v>
      </c>
      <c r="G44" s="609"/>
      <c r="H44" s="609"/>
      <c r="I44" s="609"/>
      <c r="J44" s="609"/>
      <c r="K44" s="284" t="s">
        <v>135</v>
      </c>
      <c r="L44" s="402"/>
      <c r="M44" s="402"/>
      <c r="N44" s="402"/>
      <c r="O44" s="281"/>
      <c r="P44" s="111" t="s">
        <v>136</v>
      </c>
      <c r="Q44" s="452"/>
      <c r="R44" s="452"/>
      <c r="S44" s="452"/>
      <c r="T44" s="452"/>
      <c r="U44" s="452"/>
      <c r="V44" s="452"/>
      <c r="W44" s="611" t="s">
        <v>702</v>
      </c>
      <c r="X44" s="611"/>
      <c r="Y44" s="611"/>
      <c r="Z44" s="612" t="s">
        <v>137</v>
      </c>
      <c r="AA44" s="612"/>
      <c r="AB44" s="612"/>
      <c r="AC44" s="612"/>
      <c r="AD44" s="112" t="s">
        <v>129</v>
      </c>
      <c r="AE44" s="130"/>
      <c r="AF44" s="608" t="s">
        <v>138</v>
      </c>
      <c r="AG44" s="608"/>
      <c r="AH44" s="112" t="s">
        <v>127</v>
      </c>
      <c r="AI44" s="130"/>
      <c r="AJ44" s="608" t="s">
        <v>139</v>
      </c>
      <c r="AK44" s="608"/>
      <c r="AL44" s="113" t="s">
        <v>140</v>
      </c>
      <c r="AM44" s="114" t="s">
        <v>141</v>
      </c>
      <c r="AN44" s="607"/>
      <c r="AO44" s="607"/>
      <c r="AP44" s="607"/>
      <c r="AQ44" s="114" t="s">
        <v>142</v>
      </c>
      <c r="AR44" s="75"/>
    </row>
    <row r="45" spans="1:44" s="94" customFormat="1" ht="18.75" customHeight="1">
      <c r="A45" s="319"/>
      <c r="B45" s="623"/>
      <c r="C45" s="623"/>
      <c r="D45" s="623"/>
      <c r="E45" s="623"/>
      <c r="F45" s="609"/>
      <c r="G45" s="609"/>
      <c r="H45" s="609"/>
      <c r="I45" s="609"/>
      <c r="J45" s="609"/>
      <c r="K45" s="284" t="s">
        <v>143</v>
      </c>
      <c r="L45" s="402"/>
      <c r="M45" s="402"/>
      <c r="N45" s="402"/>
      <c r="O45" s="281"/>
      <c r="P45" s="111" t="s">
        <v>136</v>
      </c>
      <c r="Q45" s="452"/>
      <c r="R45" s="452"/>
      <c r="S45" s="452"/>
      <c r="T45" s="452"/>
      <c r="U45" s="452"/>
      <c r="V45" s="452"/>
      <c r="W45" s="452"/>
      <c r="X45" s="438" t="s">
        <v>144</v>
      </c>
      <c r="Y45" s="438"/>
      <c r="Z45" s="612" t="s">
        <v>137</v>
      </c>
      <c r="AA45" s="612"/>
      <c r="AB45" s="612"/>
      <c r="AC45" s="612"/>
      <c r="AD45" s="112" t="s">
        <v>129</v>
      </c>
      <c r="AE45" s="130"/>
      <c r="AF45" s="608" t="s">
        <v>138</v>
      </c>
      <c r="AG45" s="608"/>
      <c r="AH45" s="112" t="s">
        <v>127</v>
      </c>
      <c r="AI45" s="130"/>
      <c r="AJ45" s="608" t="s">
        <v>139</v>
      </c>
      <c r="AK45" s="608"/>
      <c r="AL45" s="113" t="s">
        <v>140</v>
      </c>
      <c r="AM45" s="114" t="s">
        <v>145</v>
      </c>
      <c r="AN45" s="607"/>
      <c r="AO45" s="607"/>
      <c r="AP45" s="607"/>
      <c r="AQ45" s="114" t="s">
        <v>146</v>
      </c>
      <c r="AR45" s="75"/>
    </row>
    <row r="46" spans="1:44" s="94" customFormat="1" ht="18.75" customHeight="1">
      <c r="A46" s="319"/>
      <c r="B46" s="623"/>
      <c r="C46" s="623"/>
      <c r="D46" s="623"/>
      <c r="E46" s="623"/>
      <c r="F46" s="609" t="s">
        <v>147</v>
      </c>
      <c r="G46" s="609"/>
      <c r="H46" s="609"/>
      <c r="I46" s="609"/>
      <c r="J46" s="609"/>
      <c r="K46" s="610" t="s">
        <v>129</v>
      </c>
      <c r="L46" s="611"/>
      <c r="M46" s="130"/>
      <c r="N46" s="438" t="s">
        <v>148</v>
      </c>
      <c r="O46" s="438"/>
      <c r="P46" s="85" t="s">
        <v>129</v>
      </c>
      <c r="Q46" s="130"/>
      <c r="R46" s="438" t="s">
        <v>149</v>
      </c>
      <c r="S46" s="438"/>
      <c r="T46" s="438"/>
      <c r="U46" s="438"/>
      <c r="V46" s="438"/>
      <c r="W46" s="85" t="s">
        <v>129</v>
      </c>
      <c r="X46" s="130"/>
      <c r="Y46" s="438" t="s">
        <v>150</v>
      </c>
      <c r="Z46" s="438"/>
      <c r="AA46" s="438"/>
      <c r="AB46" s="438"/>
      <c r="AC46" s="438"/>
      <c r="AD46" s="85" t="s">
        <v>127</v>
      </c>
      <c r="AE46" s="130"/>
      <c r="AF46" s="438" t="s">
        <v>151</v>
      </c>
      <c r="AG46" s="438"/>
      <c r="AH46" s="438"/>
      <c r="AI46" s="438"/>
      <c r="AJ46" s="438"/>
      <c r="AK46" s="438"/>
      <c r="AL46" s="613"/>
      <c r="AM46" s="613"/>
      <c r="AN46" s="613"/>
      <c r="AO46" s="613"/>
      <c r="AP46" s="613"/>
      <c r="AQ46" s="103" t="s">
        <v>152</v>
      </c>
      <c r="AR46" s="75"/>
    </row>
    <row r="47" spans="1:44" s="94" customFormat="1" ht="18.75" hidden="1" customHeight="1">
      <c r="A47" s="319"/>
      <c r="B47" s="623"/>
      <c r="C47" s="623"/>
      <c r="D47" s="623"/>
      <c r="E47" s="623"/>
      <c r="F47" s="609" t="s">
        <v>153</v>
      </c>
      <c r="G47" s="609"/>
      <c r="H47" s="609"/>
      <c r="I47" s="609"/>
      <c r="J47" s="609"/>
      <c r="K47" s="284" t="s">
        <v>154</v>
      </c>
      <c r="L47" s="402"/>
      <c r="M47" s="402"/>
      <c r="N47" s="402"/>
      <c r="O47" s="281"/>
      <c r="P47" s="111" t="s">
        <v>136</v>
      </c>
      <c r="Q47" s="452"/>
      <c r="R47" s="452"/>
      <c r="S47" s="452"/>
      <c r="T47" s="452"/>
      <c r="U47" s="452"/>
      <c r="V47" s="452"/>
      <c r="W47" s="452"/>
      <c r="X47" s="438" t="s">
        <v>155</v>
      </c>
      <c r="Y47" s="438"/>
      <c r="Z47" s="612" t="s">
        <v>137</v>
      </c>
      <c r="AA47" s="612"/>
      <c r="AB47" s="612"/>
      <c r="AC47" s="612"/>
      <c r="AD47" s="112" t="s">
        <v>127</v>
      </c>
      <c r="AE47" s="130">
        <v>1</v>
      </c>
      <c r="AF47" s="608" t="s">
        <v>138</v>
      </c>
      <c r="AG47" s="608"/>
      <c r="AH47" s="112" t="s">
        <v>129</v>
      </c>
      <c r="AI47" s="130"/>
      <c r="AJ47" s="608" t="s">
        <v>139</v>
      </c>
      <c r="AK47" s="608"/>
      <c r="AL47" s="113" t="s">
        <v>152</v>
      </c>
      <c r="AM47" s="114" t="s">
        <v>141</v>
      </c>
      <c r="AN47" s="607">
        <v>10</v>
      </c>
      <c r="AO47" s="607"/>
      <c r="AP47" s="607"/>
      <c r="AQ47" s="114" t="s">
        <v>146</v>
      </c>
      <c r="AR47" s="75"/>
    </row>
    <row r="48" spans="1:44" s="94" customFormat="1" ht="18.75" hidden="1" customHeight="1">
      <c r="A48" s="319"/>
      <c r="B48" s="623"/>
      <c r="C48" s="623"/>
      <c r="D48" s="623"/>
      <c r="E48" s="623"/>
      <c r="F48" s="609"/>
      <c r="G48" s="609"/>
      <c r="H48" s="609"/>
      <c r="I48" s="609"/>
      <c r="J48" s="609"/>
      <c r="K48" s="284" t="s">
        <v>156</v>
      </c>
      <c r="L48" s="402"/>
      <c r="M48" s="402"/>
      <c r="N48" s="402"/>
      <c r="O48" s="281"/>
      <c r="P48" s="111" t="s">
        <v>136</v>
      </c>
      <c r="Q48" s="452"/>
      <c r="R48" s="452"/>
      <c r="S48" s="452"/>
      <c r="T48" s="452"/>
      <c r="U48" s="452"/>
      <c r="V48" s="452"/>
      <c r="W48" s="452"/>
      <c r="X48" s="438" t="s">
        <v>155</v>
      </c>
      <c r="Y48" s="438"/>
      <c r="Z48" s="612" t="s">
        <v>137</v>
      </c>
      <c r="AA48" s="612"/>
      <c r="AB48" s="612"/>
      <c r="AC48" s="612"/>
      <c r="AD48" s="112" t="s">
        <v>129</v>
      </c>
      <c r="AE48" s="130">
        <v>1</v>
      </c>
      <c r="AF48" s="608" t="s">
        <v>138</v>
      </c>
      <c r="AG48" s="608"/>
      <c r="AH48" s="112" t="s">
        <v>129</v>
      </c>
      <c r="AI48" s="130"/>
      <c r="AJ48" s="608" t="s">
        <v>139</v>
      </c>
      <c r="AK48" s="608"/>
      <c r="AL48" s="113" t="s">
        <v>140</v>
      </c>
      <c r="AM48" s="114" t="s">
        <v>141</v>
      </c>
      <c r="AN48" s="607">
        <v>10</v>
      </c>
      <c r="AO48" s="607"/>
      <c r="AP48" s="607"/>
      <c r="AQ48" s="114" t="s">
        <v>146</v>
      </c>
      <c r="AR48" s="75"/>
    </row>
    <row r="49" spans="1:44" s="94" customFormat="1" ht="18.75" hidden="1" customHeight="1">
      <c r="A49" s="319"/>
      <c r="B49" s="623"/>
      <c r="C49" s="623"/>
      <c r="D49" s="623"/>
      <c r="E49" s="623"/>
      <c r="F49" s="609"/>
      <c r="G49" s="609"/>
      <c r="H49" s="609"/>
      <c r="I49" s="609"/>
      <c r="J49" s="609"/>
      <c r="K49" s="284" t="s">
        <v>157</v>
      </c>
      <c r="L49" s="402"/>
      <c r="M49" s="402"/>
      <c r="N49" s="402"/>
      <c r="O49" s="281"/>
      <c r="P49" s="111" t="s">
        <v>136</v>
      </c>
      <c r="Q49" s="452"/>
      <c r="R49" s="452"/>
      <c r="S49" s="452"/>
      <c r="T49" s="452"/>
      <c r="U49" s="452"/>
      <c r="V49" s="452"/>
      <c r="W49" s="452"/>
      <c r="X49" s="438" t="s">
        <v>155</v>
      </c>
      <c r="Y49" s="438"/>
      <c r="Z49" s="612" t="s">
        <v>137</v>
      </c>
      <c r="AA49" s="612"/>
      <c r="AB49" s="612"/>
      <c r="AC49" s="612"/>
      <c r="AD49" s="112" t="s">
        <v>129</v>
      </c>
      <c r="AE49" s="130">
        <v>1</v>
      </c>
      <c r="AF49" s="608" t="s">
        <v>138</v>
      </c>
      <c r="AG49" s="608"/>
      <c r="AH49" s="112" t="s">
        <v>129</v>
      </c>
      <c r="AI49" s="130"/>
      <c r="AJ49" s="608" t="s">
        <v>139</v>
      </c>
      <c r="AK49" s="608"/>
      <c r="AL49" s="113" t="s">
        <v>152</v>
      </c>
      <c r="AM49" s="114" t="s">
        <v>141</v>
      </c>
      <c r="AN49" s="607">
        <v>20</v>
      </c>
      <c r="AO49" s="607"/>
      <c r="AP49" s="607"/>
      <c r="AQ49" s="114" t="s">
        <v>146</v>
      </c>
      <c r="AR49" s="75"/>
    </row>
    <row r="50" spans="1:44" s="94" customFormat="1" ht="26.25" hidden="1" customHeight="1">
      <c r="A50" s="319"/>
      <c r="B50" s="623"/>
      <c r="C50" s="623"/>
      <c r="D50" s="623"/>
      <c r="E50" s="623"/>
      <c r="F50" s="614" t="s">
        <v>158</v>
      </c>
      <c r="G50" s="614"/>
      <c r="H50" s="614"/>
      <c r="I50" s="614"/>
      <c r="J50" s="614"/>
      <c r="K50" s="616" t="s">
        <v>159</v>
      </c>
      <c r="L50" s="617"/>
      <c r="M50" s="617"/>
      <c r="N50" s="617"/>
      <c r="O50" s="618"/>
      <c r="P50" s="111" t="s">
        <v>136</v>
      </c>
      <c r="Q50" s="452"/>
      <c r="R50" s="452"/>
      <c r="S50" s="452"/>
      <c r="T50" s="452"/>
      <c r="U50" s="452"/>
      <c r="V50" s="452"/>
      <c r="W50" s="452"/>
      <c r="X50" s="452"/>
      <c r="Y50" s="103" t="s">
        <v>160</v>
      </c>
      <c r="Z50" s="612" t="s">
        <v>137</v>
      </c>
      <c r="AA50" s="612"/>
      <c r="AB50" s="612"/>
      <c r="AC50" s="612"/>
      <c r="AD50" s="112" t="s">
        <v>129</v>
      </c>
      <c r="AE50" s="130">
        <v>1</v>
      </c>
      <c r="AF50" s="608" t="s">
        <v>138</v>
      </c>
      <c r="AG50" s="608"/>
      <c r="AH50" s="112" t="s">
        <v>129</v>
      </c>
      <c r="AI50" s="130"/>
      <c r="AJ50" s="608" t="s">
        <v>139</v>
      </c>
      <c r="AK50" s="608"/>
      <c r="AL50" s="113" t="s">
        <v>140</v>
      </c>
      <c r="AM50" s="114" t="s">
        <v>141</v>
      </c>
      <c r="AN50" s="607">
        <v>30</v>
      </c>
      <c r="AO50" s="607"/>
      <c r="AP50" s="607"/>
      <c r="AQ50" s="114" t="s">
        <v>146</v>
      </c>
      <c r="AR50" s="75"/>
    </row>
    <row r="51" spans="1:44" s="94" customFormat="1" ht="18.75" hidden="1" customHeight="1">
      <c r="A51" s="624"/>
      <c r="B51" s="625"/>
      <c r="C51" s="625"/>
      <c r="D51" s="625"/>
      <c r="E51" s="625"/>
      <c r="F51" s="615"/>
      <c r="G51" s="615"/>
      <c r="H51" s="615"/>
      <c r="I51" s="615"/>
      <c r="J51" s="615"/>
      <c r="K51" s="268" t="s">
        <v>161</v>
      </c>
      <c r="L51" s="619"/>
      <c r="M51" s="619"/>
      <c r="N51" s="619"/>
      <c r="O51" s="263"/>
      <c r="P51" s="115" t="s">
        <v>136</v>
      </c>
      <c r="Q51" s="459"/>
      <c r="R51" s="459"/>
      <c r="S51" s="459"/>
      <c r="T51" s="459"/>
      <c r="U51" s="459"/>
      <c r="V51" s="459"/>
      <c r="W51" s="459"/>
      <c r="X51" s="459"/>
      <c r="Y51" s="116" t="s">
        <v>160</v>
      </c>
      <c r="Z51" s="620" t="s">
        <v>137</v>
      </c>
      <c r="AA51" s="620"/>
      <c r="AB51" s="620"/>
      <c r="AC51" s="620"/>
      <c r="AD51" s="117" t="s">
        <v>129</v>
      </c>
      <c r="AE51" s="128"/>
      <c r="AF51" s="271" t="s">
        <v>138</v>
      </c>
      <c r="AG51" s="271"/>
      <c r="AH51" s="117" t="s">
        <v>129</v>
      </c>
      <c r="AI51" s="128">
        <v>1</v>
      </c>
      <c r="AJ51" s="271" t="s">
        <v>139</v>
      </c>
      <c r="AK51" s="271"/>
      <c r="AL51" s="118" t="s">
        <v>140</v>
      </c>
      <c r="AM51" s="119" t="s">
        <v>141</v>
      </c>
      <c r="AN51" s="530">
        <v>30</v>
      </c>
      <c r="AO51" s="530"/>
      <c r="AP51" s="530"/>
      <c r="AQ51" s="119" t="s">
        <v>146</v>
      </c>
      <c r="AR51" s="75"/>
    </row>
    <row r="52" spans="1:44" s="94" customFormat="1" ht="7.5" customHeight="1">
      <c r="A52" s="528"/>
      <c r="B52" s="528"/>
      <c r="C52" s="528"/>
      <c r="D52" s="528"/>
      <c r="E52" s="528"/>
      <c r="F52" s="528"/>
      <c r="G52" s="528"/>
      <c r="H52" s="528"/>
      <c r="I52" s="528"/>
      <c r="J52" s="528"/>
      <c r="K52" s="528"/>
      <c r="L52" s="528"/>
      <c r="M52" s="528"/>
      <c r="N52" s="528"/>
      <c r="O52" s="528"/>
      <c r="P52" s="528"/>
      <c r="Q52" s="528"/>
      <c r="R52" s="528"/>
      <c r="S52" s="528"/>
      <c r="T52" s="528"/>
      <c r="U52" s="528"/>
      <c r="V52" s="528"/>
      <c r="W52" s="528"/>
      <c r="X52" s="528"/>
      <c r="Y52" s="528"/>
      <c r="Z52" s="528"/>
      <c r="AA52" s="528"/>
      <c r="AB52" s="528"/>
      <c r="AC52" s="528"/>
      <c r="AD52" s="528"/>
      <c r="AE52" s="528"/>
      <c r="AF52" s="528"/>
      <c r="AG52" s="528"/>
      <c r="AH52" s="528"/>
      <c r="AI52" s="528"/>
      <c r="AJ52" s="528"/>
      <c r="AK52" s="528"/>
      <c r="AL52" s="528"/>
      <c r="AM52" s="528"/>
      <c r="AN52" s="528"/>
      <c r="AO52" s="528"/>
      <c r="AP52" s="528"/>
      <c r="AQ52" s="528"/>
      <c r="AR52" s="75"/>
    </row>
    <row r="53" spans="1:44" s="94" customFormat="1" ht="28.5" customHeight="1">
      <c r="A53" s="531" t="s">
        <v>162</v>
      </c>
      <c r="B53" s="532"/>
      <c r="C53" s="532"/>
      <c r="D53" s="532"/>
      <c r="E53" s="532"/>
      <c r="F53" s="533" t="s">
        <v>163</v>
      </c>
      <c r="G53" s="533"/>
      <c r="H53" s="533"/>
      <c r="I53" s="533"/>
      <c r="J53" s="533"/>
      <c r="K53" s="120" t="s">
        <v>127</v>
      </c>
      <c r="L53" s="132"/>
      <c r="M53" s="534" t="s">
        <v>164</v>
      </c>
      <c r="N53" s="534"/>
      <c r="O53" s="121" t="s">
        <v>129</v>
      </c>
      <c r="P53" s="132" t="s">
        <v>62</v>
      </c>
      <c r="Q53" s="534" t="s">
        <v>148</v>
      </c>
      <c r="R53" s="534"/>
      <c r="S53" s="601" t="s">
        <v>165</v>
      </c>
      <c r="T53" s="602"/>
      <c r="U53" s="602"/>
      <c r="V53" s="603"/>
      <c r="W53" s="121" t="s">
        <v>129</v>
      </c>
      <c r="X53" s="132"/>
      <c r="Y53" s="534" t="s">
        <v>166</v>
      </c>
      <c r="Z53" s="534"/>
      <c r="AA53" s="534"/>
      <c r="AB53" s="534"/>
      <c r="AC53" s="121" t="s">
        <v>129</v>
      </c>
      <c r="AD53" s="132" t="s">
        <v>62</v>
      </c>
      <c r="AE53" s="534" t="s">
        <v>167</v>
      </c>
      <c r="AF53" s="534"/>
      <c r="AG53" s="534"/>
      <c r="AH53" s="534"/>
      <c r="AI53" s="122"/>
      <c r="AJ53" s="121" t="s">
        <v>129</v>
      </c>
      <c r="AK53" s="132"/>
      <c r="AL53" s="534" t="s">
        <v>168</v>
      </c>
      <c r="AM53" s="534"/>
      <c r="AN53" s="534"/>
      <c r="AO53" s="534"/>
      <c r="AP53" s="534"/>
      <c r="AQ53" s="534"/>
      <c r="AR53" s="75"/>
    </row>
    <row r="54" spans="1:44" s="94" customFormat="1" ht="7.5" customHeight="1">
      <c r="A54" s="528"/>
      <c r="B54" s="528"/>
      <c r="C54" s="528"/>
      <c r="D54" s="528"/>
      <c r="E54" s="528"/>
      <c r="F54" s="528"/>
      <c r="G54" s="528"/>
      <c r="H54" s="528"/>
      <c r="I54" s="528"/>
      <c r="J54" s="528"/>
      <c r="K54" s="528"/>
      <c r="L54" s="528"/>
      <c r="M54" s="528"/>
      <c r="N54" s="528"/>
      <c r="O54" s="528"/>
      <c r="P54" s="528"/>
      <c r="Q54" s="528"/>
      <c r="R54" s="528"/>
      <c r="S54" s="528"/>
      <c r="T54" s="528"/>
      <c r="U54" s="528"/>
      <c r="V54" s="528"/>
      <c r="W54" s="528"/>
      <c r="X54" s="528"/>
      <c r="Y54" s="528"/>
      <c r="Z54" s="528"/>
      <c r="AA54" s="528"/>
      <c r="AB54" s="528"/>
      <c r="AC54" s="528"/>
      <c r="AD54" s="528"/>
      <c r="AE54" s="528"/>
      <c r="AF54" s="528"/>
      <c r="AG54" s="528"/>
      <c r="AH54" s="528"/>
      <c r="AI54" s="528"/>
      <c r="AJ54" s="528"/>
      <c r="AK54" s="528"/>
      <c r="AL54" s="528"/>
      <c r="AM54" s="528"/>
      <c r="AN54" s="528"/>
      <c r="AO54" s="528"/>
      <c r="AP54" s="528"/>
      <c r="AQ54" s="528"/>
      <c r="AR54" s="75"/>
    </row>
    <row r="55" spans="1:44" s="94" customFormat="1" ht="18.75" hidden="1" customHeight="1">
      <c r="A55" s="592" t="s">
        <v>169</v>
      </c>
      <c r="B55" s="593"/>
      <c r="C55" s="593"/>
      <c r="D55" s="593"/>
      <c r="E55" s="593"/>
      <c r="F55" s="593"/>
      <c r="G55" s="593"/>
      <c r="H55" s="593"/>
      <c r="I55" s="593"/>
      <c r="J55" s="593"/>
      <c r="K55" s="120" t="s">
        <v>129</v>
      </c>
      <c r="L55" s="132">
        <v>1</v>
      </c>
      <c r="M55" s="534" t="s">
        <v>148</v>
      </c>
      <c r="N55" s="534"/>
      <c r="O55" s="121" t="s">
        <v>129</v>
      </c>
      <c r="P55" s="132" t="s">
        <v>61</v>
      </c>
      <c r="Q55" s="534" t="s">
        <v>164</v>
      </c>
      <c r="R55" s="534"/>
      <c r="S55" s="594" t="s">
        <v>170</v>
      </c>
      <c r="T55" s="594"/>
      <c r="U55" s="594"/>
      <c r="V55" s="594"/>
      <c r="W55" s="594"/>
      <c r="X55" s="595"/>
      <c r="Y55" s="595"/>
      <c r="Z55" s="595"/>
      <c r="AA55" s="595"/>
      <c r="AB55" s="595"/>
      <c r="AC55" s="595"/>
      <c r="AD55" s="595"/>
      <c r="AE55" s="595"/>
      <c r="AF55" s="595"/>
      <c r="AG55" s="595"/>
      <c r="AH55" s="595"/>
      <c r="AI55" s="595"/>
      <c r="AJ55" s="595"/>
      <c r="AK55" s="595"/>
      <c r="AL55" s="595"/>
      <c r="AM55" s="595"/>
      <c r="AN55" s="595"/>
      <c r="AO55" s="595"/>
      <c r="AP55" s="595"/>
      <c r="AQ55" s="123" t="s">
        <v>140</v>
      </c>
      <c r="AR55" s="75"/>
    </row>
    <row r="56" spans="1:44" s="94" customFormat="1" ht="7.5" hidden="1" customHeight="1">
      <c r="A56" s="528"/>
      <c r="B56" s="528"/>
      <c r="C56" s="528"/>
      <c r="D56" s="528"/>
      <c r="E56" s="528"/>
      <c r="F56" s="528"/>
      <c r="G56" s="528"/>
      <c r="H56" s="528"/>
      <c r="I56" s="528"/>
      <c r="J56" s="528"/>
      <c r="K56" s="528"/>
      <c r="L56" s="528"/>
      <c r="M56" s="528"/>
      <c r="N56" s="528"/>
      <c r="O56" s="528"/>
      <c r="P56" s="528"/>
      <c r="Q56" s="528"/>
      <c r="R56" s="528"/>
      <c r="S56" s="528"/>
      <c r="T56" s="528"/>
      <c r="U56" s="528"/>
      <c r="V56" s="528"/>
      <c r="W56" s="528"/>
      <c r="X56" s="528"/>
      <c r="Y56" s="528"/>
      <c r="Z56" s="528"/>
      <c r="AA56" s="528"/>
      <c r="AB56" s="528"/>
      <c r="AC56" s="528"/>
      <c r="AD56" s="528"/>
      <c r="AE56" s="528"/>
      <c r="AF56" s="528"/>
      <c r="AG56" s="528"/>
      <c r="AH56" s="528"/>
      <c r="AI56" s="528"/>
      <c r="AJ56" s="528"/>
      <c r="AK56" s="528"/>
      <c r="AL56" s="528"/>
      <c r="AM56" s="528"/>
      <c r="AN56" s="528"/>
      <c r="AO56" s="528"/>
      <c r="AP56" s="528"/>
      <c r="AQ56" s="528"/>
      <c r="AR56" s="75"/>
    </row>
    <row r="57" spans="1:44" s="94" customFormat="1" ht="18.75" customHeight="1">
      <c r="A57" s="604" t="s">
        <v>851</v>
      </c>
      <c r="B57" s="604"/>
      <c r="C57" s="604"/>
      <c r="D57" s="604"/>
      <c r="E57" s="604"/>
      <c r="F57" s="604"/>
      <c r="G57" s="604"/>
      <c r="H57" s="604"/>
      <c r="I57" s="604"/>
      <c r="J57" s="604"/>
      <c r="K57" s="598" t="s">
        <v>171</v>
      </c>
      <c r="L57" s="599"/>
      <c r="M57" s="599"/>
      <c r="N57" s="599"/>
      <c r="O57" s="599"/>
      <c r="P57" s="599"/>
      <c r="Q57" s="600"/>
      <c r="R57" s="541" t="s">
        <v>669</v>
      </c>
      <c r="S57" s="596"/>
      <c r="T57" s="596"/>
      <c r="U57" s="529">
        <f>계약서!T9</f>
        <v>0</v>
      </c>
      <c r="V57" s="529"/>
      <c r="W57" s="529"/>
      <c r="X57" s="529"/>
      <c r="Y57" s="529"/>
      <c r="Z57" s="529"/>
      <c r="AA57" s="529"/>
      <c r="AB57" s="529"/>
      <c r="AC57" s="529"/>
      <c r="AD57" s="597"/>
      <c r="AE57" s="597"/>
      <c r="AF57" s="597"/>
      <c r="AG57" s="529"/>
      <c r="AH57" s="529"/>
      <c r="AI57" s="529"/>
      <c r="AJ57" s="529"/>
      <c r="AK57" s="529"/>
      <c r="AL57" s="529"/>
      <c r="AM57" s="529"/>
      <c r="AN57" s="529"/>
      <c r="AO57" s="529"/>
      <c r="AP57" s="529"/>
      <c r="AQ57" s="529"/>
      <c r="AR57" s="75"/>
    </row>
    <row r="58" spans="1:44" s="94" customFormat="1" ht="18.75" customHeight="1">
      <c r="A58" s="605"/>
      <c r="B58" s="605"/>
      <c r="C58" s="605"/>
      <c r="D58" s="605"/>
      <c r="E58" s="605"/>
      <c r="F58" s="605"/>
      <c r="G58" s="605"/>
      <c r="H58" s="605"/>
      <c r="I58" s="605"/>
      <c r="J58" s="605"/>
      <c r="K58" s="500" t="s">
        <v>172</v>
      </c>
      <c r="L58" s="501"/>
      <c r="M58" s="501"/>
      <c r="N58" s="501"/>
      <c r="O58" s="501"/>
      <c r="P58" s="501"/>
      <c r="Q58" s="502"/>
      <c r="R58" s="606" t="s">
        <v>838</v>
      </c>
      <c r="S58" s="606"/>
      <c r="T58" s="606"/>
      <c r="U58" s="606"/>
      <c r="V58" s="606"/>
      <c r="W58" s="606"/>
      <c r="X58" s="606"/>
      <c r="Y58" s="606"/>
      <c r="Z58" s="606"/>
      <c r="AA58" s="606"/>
      <c r="AB58" s="606"/>
      <c r="AC58" s="491" t="s">
        <v>173</v>
      </c>
      <c r="AD58" s="492"/>
      <c r="AE58" s="492"/>
      <c r="AF58" s="492"/>
      <c r="AG58" s="492"/>
      <c r="AH58" s="492"/>
      <c r="AI58" s="493"/>
      <c r="AJ58" s="606" t="s">
        <v>838</v>
      </c>
      <c r="AK58" s="606"/>
      <c r="AL58" s="606"/>
      <c r="AM58" s="606"/>
      <c r="AN58" s="606"/>
      <c r="AO58" s="606"/>
      <c r="AP58" s="606"/>
      <c r="AQ58" s="606"/>
      <c r="AR58" s="75"/>
    </row>
    <row r="59" spans="1:44" s="94" customFormat="1" ht="6.75" customHeight="1">
      <c r="A59" s="527"/>
      <c r="B59" s="527"/>
      <c r="C59" s="527"/>
      <c r="D59" s="527"/>
      <c r="E59" s="527"/>
      <c r="F59" s="527"/>
      <c r="G59" s="527"/>
      <c r="H59" s="527"/>
      <c r="I59" s="527"/>
      <c r="J59" s="527"/>
      <c r="K59" s="527"/>
      <c r="L59" s="527"/>
      <c r="M59" s="527"/>
      <c r="N59" s="527"/>
      <c r="O59" s="527"/>
      <c r="P59" s="527"/>
      <c r="Q59" s="527"/>
      <c r="R59" s="527"/>
      <c r="S59" s="527"/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  <c r="AE59" s="527"/>
      <c r="AF59" s="527"/>
      <c r="AG59" s="527"/>
      <c r="AH59" s="527"/>
      <c r="AI59" s="527"/>
      <c r="AJ59" s="527"/>
      <c r="AK59" s="527"/>
      <c r="AL59" s="527"/>
      <c r="AM59" s="527"/>
      <c r="AN59" s="527"/>
      <c r="AO59" s="527"/>
      <c r="AP59" s="527"/>
      <c r="AQ59" s="527"/>
      <c r="AR59" s="75"/>
    </row>
    <row r="60" spans="1:44" s="94" customFormat="1" ht="18.75" customHeight="1">
      <c r="A60" s="587" t="s">
        <v>862</v>
      </c>
      <c r="B60" s="587"/>
      <c r="C60" s="587"/>
      <c r="D60" s="587"/>
      <c r="E60" s="587"/>
      <c r="F60" s="587"/>
      <c r="G60" s="587"/>
      <c r="H60" s="587"/>
      <c r="I60" s="587"/>
      <c r="J60" s="440"/>
      <c r="K60" s="444" t="s">
        <v>174</v>
      </c>
      <c r="L60" s="444"/>
      <c r="M60" s="444"/>
      <c r="N60" s="590"/>
      <c r="O60" s="591"/>
      <c r="P60" s="591"/>
      <c r="Q60" s="175" t="s">
        <v>118</v>
      </c>
      <c r="R60" s="444" t="s">
        <v>175</v>
      </c>
      <c r="S60" s="444"/>
      <c r="T60" s="444"/>
      <c r="U60" s="444"/>
      <c r="V60" s="444"/>
      <c r="W60" s="444"/>
      <c r="X60" s="506"/>
      <c r="Y60" s="506"/>
      <c r="Z60" s="506"/>
      <c r="AA60" s="507"/>
      <c r="AB60" s="174" t="s">
        <v>176</v>
      </c>
      <c r="AC60" s="444" t="s">
        <v>177</v>
      </c>
      <c r="AD60" s="444"/>
      <c r="AE60" s="444"/>
      <c r="AF60" s="444"/>
      <c r="AG60" s="444"/>
      <c r="AH60" s="444"/>
      <c r="AI60" s="444"/>
      <c r="AJ60" s="506"/>
      <c r="AK60" s="506"/>
      <c r="AL60" s="506"/>
      <c r="AM60" s="506"/>
      <c r="AN60" s="506"/>
      <c r="AO60" s="506"/>
      <c r="AP60" s="507"/>
      <c r="AQ60" s="174" t="s">
        <v>118</v>
      </c>
      <c r="AR60" s="75"/>
    </row>
    <row r="61" spans="1:44" s="94" customFormat="1" ht="18.75" customHeight="1">
      <c r="A61" s="588"/>
      <c r="B61" s="588"/>
      <c r="C61" s="588"/>
      <c r="D61" s="588"/>
      <c r="E61" s="588"/>
      <c r="F61" s="588"/>
      <c r="G61" s="588"/>
      <c r="H61" s="588"/>
      <c r="I61" s="588"/>
      <c r="J61" s="443"/>
      <c r="K61" s="585" t="s">
        <v>178</v>
      </c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85"/>
      <c r="AB61" s="585"/>
      <c r="AC61" s="585"/>
      <c r="AD61" s="585"/>
      <c r="AE61" s="585"/>
      <c r="AF61" s="585"/>
      <c r="AG61" s="585"/>
      <c r="AH61" s="585"/>
      <c r="AI61" s="585"/>
      <c r="AJ61" s="585"/>
      <c r="AK61" s="585"/>
      <c r="AL61" s="585"/>
      <c r="AM61" s="585"/>
      <c r="AN61" s="585"/>
      <c r="AO61" s="585"/>
      <c r="AP61" s="585"/>
      <c r="AQ61" s="585"/>
      <c r="AR61" s="75"/>
    </row>
    <row r="62" spans="1:44" s="94" customFormat="1" ht="7.5" customHeight="1">
      <c r="A62" s="478"/>
      <c r="B62" s="478"/>
      <c r="C62" s="478"/>
      <c r="D62" s="478"/>
      <c r="E62" s="478"/>
      <c r="F62" s="478"/>
      <c r="G62" s="478"/>
      <c r="H62" s="478"/>
      <c r="I62" s="478"/>
      <c r="J62" s="478"/>
      <c r="K62" s="478"/>
      <c r="L62" s="478"/>
      <c r="M62" s="478"/>
      <c r="N62" s="478"/>
      <c r="O62" s="478"/>
      <c r="P62" s="478"/>
      <c r="Q62" s="478"/>
      <c r="R62" s="478"/>
      <c r="S62" s="478"/>
      <c r="T62" s="478"/>
      <c r="U62" s="478"/>
      <c r="V62" s="478"/>
      <c r="W62" s="478"/>
      <c r="X62" s="478"/>
      <c r="Y62" s="478"/>
      <c r="Z62" s="478"/>
      <c r="AA62" s="478"/>
      <c r="AB62" s="478"/>
      <c r="AC62" s="478"/>
      <c r="AD62" s="478"/>
      <c r="AE62" s="478"/>
      <c r="AF62" s="478"/>
      <c r="AG62" s="478"/>
      <c r="AH62" s="478"/>
      <c r="AI62" s="478"/>
      <c r="AJ62" s="478"/>
      <c r="AK62" s="478"/>
      <c r="AL62" s="478"/>
      <c r="AM62" s="478"/>
      <c r="AN62" s="478"/>
      <c r="AO62" s="478"/>
      <c r="AP62" s="478"/>
      <c r="AQ62" s="478"/>
      <c r="AR62" s="75"/>
    </row>
    <row r="63" spans="1:44" s="94" customFormat="1" ht="16.5" customHeight="1">
      <c r="A63" s="513" t="s">
        <v>179</v>
      </c>
      <c r="B63" s="513"/>
      <c r="C63" s="513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75"/>
    </row>
    <row r="64" spans="1:44" s="94" customFormat="1" ht="16.5" customHeight="1">
      <c r="A64" s="586" t="s">
        <v>863</v>
      </c>
      <c r="B64" s="586"/>
      <c r="C64" s="586"/>
      <c r="D64" s="586"/>
      <c r="E64" s="586"/>
      <c r="F64" s="586"/>
      <c r="G64" s="586"/>
      <c r="H64" s="586"/>
      <c r="I64" s="586"/>
      <c r="J64" s="586"/>
      <c r="K64" s="586"/>
      <c r="L64" s="586"/>
      <c r="M64" s="586"/>
      <c r="N64" s="586"/>
      <c r="O64" s="586"/>
      <c r="P64" s="586"/>
      <c r="Q64" s="586"/>
      <c r="R64" s="586"/>
      <c r="S64" s="586"/>
      <c r="T64" s="586"/>
      <c r="U64" s="589"/>
      <c r="V64" s="589"/>
      <c r="W64" s="589"/>
      <c r="X64" s="589"/>
      <c r="Y64" s="589"/>
      <c r="Z64" s="589"/>
      <c r="AA64" s="589"/>
      <c r="AB64" s="589"/>
      <c r="AC64" s="589"/>
      <c r="AD64" s="589"/>
      <c r="AE64" s="589"/>
      <c r="AF64" s="589"/>
      <c r="AG64" s="589"/>
      <c r="AH64" s="589"/>
      <c r="AI64" s="589"/>
      <c r="AJ64" s="589"/>
      <c r="AK64" s="589"/>
      <c r="AL64" s="589"/>
      <c r="AM64" s="589"/>
      <c r="AN64" s="589"/>
      <c r="AO64" s="589"/>
      <c r="AP64" s="589"/>
      <c r="AQ64" s="589"/>
      <c r="AR64" s="75"/>
    </row>
    <row r="65" spans="1:44" s="94" customFormat="1" ht="144" customHeight="1">
      <c r="A65" s="433" t="s">
        <v>876</v>
      </c>
      <c r="B65" s="433"/>
      <c r="C65" s="433"/>
      <c r="D65" s="433"/>
      <c r="E65" s="433"/>
      <c r="F65" s="433"/>
      <c r="G65" s="433"/>
      <c r="H65" s="433"/>
      <c r="I65" s="433"/>
      <c r="J65" s="433"/>
      <c r="K65" s="433"/>
      <c r="L65" s="433"/>
      <c r="M65" s="433"/>
      <c r="N65" s="433"/>
      <c r="O65" s="433"/>
      <c r="P65" s="433"/>
      <c r="Q65" s="433"/>
      <c r="R65" s="433"/>
      <c r="S65" s="433"/>
      <c r="T65" s="433"/>
      <c r="U65" s="433"/>
      <c r="V65" s="433"/>
      <c r="W65" s="433"/>
      <c r="X65" s="433"/>
      <c r="Y65" s="433"/>
      <c r="Z65" s="433"/>
      <c r="AA65" s="433"/>
      <c r="AB65" s="433"/>
      <c r="AC65" s="433"/>
      <c r="AD65" s="433"/>
      <c r="AE65" s="433"/>
      <c r="AF65" s="433"/>
      <c r="AG65" s="433"/>
      <c r="AH65" s="433"/>
      <c r="AI65" s="433"/>
      <c r="AJ65" s="433"/>
      <c r="AK65" s="433"/>
      <c r="AL65" s="433"/>
      <c r="AM65" s="433"/>
      <c r="AN65" s="433"/>
      <c r="AO65" s="433"/>
      <c r="AP65" s="433"/>
      <c r="AQ65" s="433"/>
      <c r="AR65" s="75"/>
    </row>
    <row r="66" spans="1:44" s="94" customFormat="1" ht="7.5" customHeight="1">
      <c r="A66" s="432"/>
      <c r="B66" s="432"/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  <c r="R66" s="432"/>
      <c r="S66" s="432"/>
      <c r="T66" s="432"/>
      <c r="U66" s="432"/>
      <c r="V66" s="432"/>
      <c r="W66" s="432"/>
      <c r="X66" s="432"/>
      <c r="Y66" s="432"/>
      <c r="Z66" s="432"/>
      <c r="AA66" s="432"/>
      <c r="AB66" s="432"/>
      <c r="AC66" s="432"/>
      <c r="AD66" s="432"/>
      <c r="AE66" s="432"/>
      <c r="AF66" s="432"/>
      <c r="AG66" s="432"/>
      <c r="AH66" s="432"/>
      <c r="AI66" s="432"/>
      <c r="AJ66" s="432"/>
      <c r="AK66" s="432"/>
      <c r="AL66" s="432"/>
      <c r="AM66" s="432"/>
      <c r="AN66" s="432"/>
      <c r="AO66" s="432"/>
      <c r="AP66" s="432"/>
      <c r="AQ66" s="432"/>
      <c r="AR66" s="75"/>
    </row>
    <row r="67" spans="1:44" s="94" customFormat="1" ht="18.75" customHeight="1">
      <c r="A67" s="440" t="s">
        <v>866</v>
      </c>
      <c r="B67" s="441"/>
      <c r="C67" s="441"/>
      <c r="D67" s="441"/>
      <c r="E67" s="441"/>
      <c r="F67" s="444" t="s">
        <v>180</v>
      </c>
      <c r="G67" s="444"/>
      <c r="H67" s="444"/>
      <c r="I67" s="444"/>
      <c r="J67" s="444"/>
      <c r="K67" s="446" t="s">
        <v>181</v>
      </c>
      <c r="L67" s="447"/>
      <c r="M67" s="447"/>
      <c r="N67" s="448"/>
      <c r="O67" s="124" t="s">
        <v>129</v>
      </c>
      <c r="P67" s="131">
        <v>1</v>
      </c>
      <c r="Q67" s="449" t="s">
        <v>182</v>
      </c>
      <c r="R67" s="449"/>
      <c r="S67" s="449"/>
      <c r="T67" s="125" t="s">
        <v>129</v>
      </c>
      <c r="U67" s="131" t="s">
        <v>61</v>
      </c>
      <c r="V67" s="449" t="s">
        <v>183</v>
      </c>
      <c r="W67" s="449"/>
      <c r="X67" s="450" t="s">
        <v>184</v>
      </c>
      <c r="Y67" s="450"/>
      <c r="Z67" s="450"/>
      <c r="AA67" s="451"/>
      <c r="AB67" s="451"/>
      <c r="AC67" s="451"/>
      <c r="AD67" s="451"/>
      <c r="AE67" s="451"/>
      <c r="AF67" s="451"/>
      <c r="AG67" s="451"/>
      <c r="AH67" s="451"/>
      <c r="AI67" s="451"/>
      <c r="AJ67" s="451"/>
      <c r="AK67" s="451"/>
      <c r="AL67" s="451"/>
      <c r="AM67" s="451"/>
      <c r="AN67" s="451"/>
      <c r="AO67" s="451"/>
      <c r="AP67" s="451"/>
      <c r="AQ67" s="181" t="s">
        <v>140</v>
      </c>
      <c r="AR67" s="75"/>
    </row>
    <row r="68" spans="1:44" s="94" customFormat="1" ht="18.75" customHeight="1">
      <c r="A68" s="442"/>
      <c r="B68" s="259"/>
      <c r="C68" s="259"/>
      <c r="D68" s="259"/>
      <c r="E68" s="259"/>
      <c r="F68" s="445"/>
      <c r="G68" s="445"/>
      <c r="H68" s="445"/>
      <c r="I68" s="445"/>
      <c r="J68" s="445"/>
      <c r="K68" s="435" t="s">
        <v>185</v>
      </c>
      <c r="L68" s="436"/>
      <c r="M68" s="436"/>
      <c r="N68" s="437"/>
      <c r="O68" s="183" t="s">
        <v>129</v>
      </c>
      <c r="P68" s="130">
        <v>1</v>
      </c>
      <c r="Q68" s="438" t="s">
        <v>186</v>
      </c>
      <c r="R68" s="438"/>
      <c r="S68" s="438"/>
      <c r="T68" s="184" t="s">
        <v>129</v>
      </c>
      <c r="U68" s="130"/>
      <c r="V68" s="438" t="s">
        <v>187</v>
      </c>
      <c r="W68" s="438"/>
      <c r="X68" s="438"/>
      <c r="Y68" s="438" t="s">
        <v>188</v>
      </c>
      <c r="Z68" s="438"/>
      <c r="AA68" s="438"/>
      <c r="AB68" s="452"/>
      <c r="AC68" s="452"/>
      <c r="AD68" s="452"/>
      <c r="AE68" s="452"/>
      <c r="AF68" s="452"/>
      <c r="AG68" s="452"/>
      <c r="AH68" s="452"/>
      <c r="AI68" s="452"/>
      <c r="AJ68" s="452"/>
      <c r="AK68" s="452"/>
      <c r="AL68" s="452"/>
      <c r="AM68" s="452"/>
      <c r="AN68" s="452"/>
      <c r="AO68" s="452"/>
      <c r="AP68" s="452"/>
      <c r="AQ68" s="182" t="s">
        <v>140</v>
      </c>
      <c r="AR68" s="75"/>
    </row>
    <row r="69" spans="1:44" s="94" customFormat="1" ht="18.75" customHeight="1">
      <c r="A69" s="442"/>
      <c r="B69" s="259"/>
      <c r="C69" s="259"/>
      <c r="D69" s="259"/>
      <c r="E69" s="259"/>
      <c r="F69" s="445" t="s">
        <v>189</v>
      </c>
      <c r="G69" s="445"/>
      <c r="H69" s="445"/>
      <c r="I69" s="445"/>
      <c r="J69" s="445"/>
      <c r="K69" s="435" t="s">
        <v>190</v>
      </c>
      <c r="L69" s="436"/>
      <c r="M69" s="436"/>
      <c r="N69" s="437"/>
      <c r="O69" s="183" t="s">
        <v>129</v>
      </c>
      <c r="P69" s="130">
        <v>1</v>
      </c>
      <c r="Q69" s="438" t="s">
        <v>186</v>
      </c>
      <c r="R69" s="438"/>
      <c r="S69" s="438"/>
      <c r="T69" s="184" t="s">
        <v>63</v>
      </c>
      <c r="U69" s="130"/>
      <c r="V69" s="438" t="s">
        <v>191</v>
      </c>
      <c r="W69" s="438"/>
      <c r="X69" s="438"/>
      <c r="Y69" s="438" t="s">
        <v>192</v>
      </c>
      <c r="Z69" s="438"/>
      <c r="AA69" s="438"/>
      <c r="AB69" s="438"/>
      <c r="AC69" s="438"/>
      <c r="AD69" s="452"/>
      <c r="AE69" s="452"/>
      <c r="AF69" s="452"/>
      <c r="AG69" s="452"/>
      <c r="AH69" s="452"/>
      <c r="AI69" s="452"/>
      <c r="AJ69" s="452"/>
      <c r="AK69" s="452"/>
      <c r="AL69" s="452"/>
      <c r="AM69" s="452"/>
      <c r="AN69" s="452"/>
      <c r="AO69" s="452"/>
      <c r="AP69" s="452"/>
      <c r="AQ69" s="182" t="s">
        <v>140</v>
      </c>
      <c r="AR69" s="75"/>
    </row>
    <row r="70" spans="1:44" s="94" customFormat="1" ht="18.75" customHeight="1">
      <c r="A70" s="442"/>
      <c r="B70" s="259"/>
      <c r="C70" s="259"/>
      <c r="D70" s="259"/>
      <c r="E70" s="259"/>
      <c r="F70" s="445" t="s">
        <v>193</v>
      </c>
      <c r="G70" s="445"/>
      <c r="H70" s="445"/>
      <c r="I70" s="445"/>
      <c r="J70" s="445"/>
      <c r="K70" s="435" t="s">
        <v>194</v>
      </c>
      <c r="L70" s="436"/>
      <c r="M70" s="436"/>
      <c r="N70" s="437"/>
      <c r="O70" s="183" t="s">
        <v>129</v>
      </c>
      <c r="P70" s="130">
        <v>1</v>
      </c>
      <c r="Q70" s="438" t="s">
        <v>195</v>
      </c>
      <c r="R70" s="438"/>
      <c r="S70" s="438"/>
      <c r="T70" s="184" t="s">
        <v>129</v>
      </c>
      <c r="U70" s="130"/>
      <c r="V70" s="438" t="s">
        <v>196</v>
      </c>
      <c r="W70" s="438"/>
      <c r="X70" s="438"/>
      <c r="Y70" s="438"/>
      <c r="Z70" s="180" t="s">
        <v>197</v>
      </c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182" t="s">
        <v>64</v>
      </c>
      <c r="AR70" s="75"/>
    </row>
    <row r="71" spans="1:44" s="94" customFormat="1" ht="18.75" customHeight="1">
      <c r="A71" s="442"/>
      <c r="B71" s="259"/>
      <c r="C71" s="259"/>
      <c r="D71" s="259"/>
      <c r="E71" s="259"/>
      <c r="F71" s="445" t="s">
        <v>198</v>
      </c>
      <c r="G71" s="445"/>
      <c r="H71" s="445"/>
      <c r="I71" s="445"/>
      <c r="J71" s="485"/>
      <c r="K71" s="475" t="s">
        <v>864</v>
      </c>
      <c r="L71" s="476"/>
      <c r="M71" s="476"/>
      <c r="N71" s="477"/>
      <c r="O71" s="209" t="s">
        <v>60</v>
      </c>
      <c r="P71" s="130"/>
      <c r="Q71" s="438" t="s">
        <v>148</v>
      </c>
      <c r="R71" s="438"/>
      <c r="S71" s="438"/>
      <c r="T71" s="184" t="s">
        <v>60</v>
      </c>
      <c r="U71" s="130" t="s">
        <v>62</v>
      </c>
      <c r="V71" s="438" t="s">
        <v>164</v>
      </c>
      <c r="W71" s="438"/>
      <c r="X71" s="439" t="s">
        <v>184</v>
      </c>
      <c r="Y71" s="439"/>
      <c r="Z71" s="439"/>
      <c r="AA71" s="452"/>
      <c r="AB71" s="452"/>
      <c r="AC71" s="452"/>
      <c r="AD71" s="452"/>
      <c r="AE71" s="452"/>
      <c r="AF71" s="452"/>
      <c r="AG71" s="452"/>
      <c r="AH71" s="452"/>
      <c r="AI71" s="452"/>
      <c r="AJ71" s="452"/>
      <c r="AK71" s="452"/>
      <c r="AL71" s="452"/>
      <c r="AM71" s="452"/>
      <c r="AN71" s="452"/>
      <c r="AO71" s="452"/>
      <c r="AP71" s="452"/>
      <c r="AQ71" s="182" t="s">
        <v>64</v>
      </c>
      <c r="AR71" s="75"/>
    </row>
    <row r="72" spans="1:44" s="94" customFormat="1" ht="18.75" customHeight="1">
      <c r="A72" s="442"/>
      <c r="B72" s="259"/>
      <c r="C72" s="259"/>
      <c r="D72" s="259"/>
      <c r="E72" s="259"/>
      <c r="F72" s="445"/>
      <c r="G72" s="445"/>
      <c r="H72" s="445"/>
      <c r="I72" s="445"/>
      <c r="J72" s="485"/>
      <c r="K72" s="475" t="s">
        <v>865</v>
      </c>
      <c r="L72" s="476"/>
      <c r="M72" s="476"/>
      <c r="N72" s="477"/>
      <c r="O72" s="209" t="s">
        <v>60</v>
      </c>
      <c r="P72" s="130"/>
      <c r="Q72" s="438" t="s">
        <v>148</v>
      </c>
      <c r="R72" s="438"/>
      <c r="S72" s="438"/>
      <c r="T72" s="184" t="s">
        <v>60</v>
      </c>
      <c r="U72" s="130" t="s">
        <v>62</v>
      </c>
      <c r="V72" s="438" t="s">
        <v>164</v>
      </c>
      <c r="W72" s="438"/>
      <c r="X72" s="439" t="s">
        <v>184</v>
      </c>
      <c r="Y72" s="439"/>
      <c r="Z72" s="439"/>
      <c r="AA72" s="452"/>
      <c r="AB72" s="452"/>
      <c r="AC72" s="452"/>
      <c r="AD72" s="452"/>
      <c r="AE72" s="452"/>
      <c r="AF72" s="452"/>
      <c r="AG72" s="452"/>
      <c r="AH72" s="452"/>
      <c r="AI72" s="452"/>
      <c r="AJ72" s="452"/>
      <c r="AK72" s="452"/>
      <c r="AL72" s="452"/>
      <c r="AM72" s="452"/>
      <c r="AN72" s="452"/>
      <c r="AO72" s="452"/>
      <c r="AP72" s="452"/>
      <c r="AQ72" s="182" t="s">
        <v>64</v>
      </c>
      <c r="AR72" s="75"/>
    </row>
    <row r="73" spans="1:44" s="94" customFormat="1" ht="18.75" customHeight="1">
      <c r="A73" s="442"/>
      <c r="B73" s="259"/>
      <c r="C73" s="259"/>
      <c r="D73" s="259"/>
      <c r="E73" s="259"/>
      <c r="F73" s="434" t="s">
        <v>199</v>
      </c>
      <c r="G73" s="434"/>
      <c r="H73" s="434"/>
      <c r="I73" s="434"/>
      <c r="J73" s="434"/>
      <c r="K73" s="435" t="s">
        <v>200</v>
      </c>
      <c r="L73" s="436"/>
      <c r="M73" s="436"/>
      <c r="N73" s="437"/>
      <c r="O73" s="183" t="s">
        <v>129</v>
      </c>
      <c r="P73" s="130"/>
      <c r="Q73" s="438" t="s">
        <v>201</v>
      </c>
      <c r="R73" s="438"/>
      <c r="S73" s="438"/>
      <c r="T73" s="184" t="s">
        <v>129</v>
      </c>
      <c r="U73" s="130">
        <v>1</v>
      </c>
      <c r="V73" s="438" t="s">
        <v>202</v>
      </c>
      <c r="W73" s="438"/>
      <c r="X73" s="438"/>
      <c r="Y73" s="435" t="s">
        <v>203</v>
      </c>
      <c r="Z73" s="436"/>
      <c r="AA73" s="437"/>
      <c r="AB73" s="184" t="s">
        <v>63</v>
      </c>
      <c r="AC73" s="130">
        <v>1</v>
      </c>
      <c r="AD73" s="438" t="s">
        <v>204</v>
      </c>
      <c r="AE73" s="438"/>
      <c r="AF73" s="184" t="s">
        <v>129</v>
      </c>
      <c r="AG73" s="130"/>
      <c r="AH73" s="438" t="s">
        <v>205</v>
      </c>
      <c r="AI73" s="438"/>
      <c r="AJ73" s="438"/>
      <c r="AK73" s="438"/>
      <c r="AL73" s="452"/>
      <c r="AM73" s="452"/>
      <c r="AN73" s="452"/>
      <c r="AO73" s="452"/>
      <c r="AP73" s="452"/>
      <c r="AQ73" s="182" t="s">
        <v>140</v>
      </c>
      <c r="AR73" s="75"/>
    </row>
    <row r="74" spans="1:44" s="94" customFormat="1" ht="18.75" customHeight="1">
      <c r="A74" s="442"/>
      <c r="B74" s="259"/>
      <c r="C74" s="259"/>
      <c r="D74" s="259"/>
      <c r="E74" s="259"/>
      <c r="F74" s="434"/>
      <c r="G74" s="434"/>
      <c r="H74" s="434"/>
      <c r="I74" s="434"/>
      <c r="J74" s="434"/>
      <c r="K74" s="435" t="s">
        <v>206</v>
      </c>
      <c r="L74" s="436"/>
      <c r="M74" s="436"/>
      <c r="N74" s="437"/>
      <c r="O74" s="183" t="s">
        <v>129</v>
      </c>
      <c r="P74" s="130">
        <v>1</v>
      </c>
      <c r="Q74" s="438" t="s">
        <v>207</v>
      </c>
      <c r="R74" s="438"/>
      <c r="S74" s="438"/>
      <c r="T74" s="184" t="s">
        <v>129</v>
      </c>
      <c r="U74" s="130"/>
      <c r="V74" s="438" t="s">
        <v>208</v>
      </c>
      <c r="W74" s="438"/>
      <c r="X74" s="184" t="s">
        <v>129</v>
      </c>
      <c r="Y74" s="130"/>
      <c r="Z74" s="438" t="s">
        <v>209</v>
      </c>
      <c r="AA74" s="438"/>
      <c r="AB74" s="438"/>
      <c r="AC74" s="438"/>
      <c r="AD74" s="184" t="s">
        <v>63</v>
      </c>
      <c r="AE74" s="130"/>
      <c r="AF74" s="438" t="s">
        <v>210</v>
      </c>
      <c r="AG74" s="438"/>
      <c r="AH74" s="184" t="s">
        <v>129</v>
      </c>
      <c r="AI74" s="130"/>
      <c r="AJ74" s="438" t="s">
        <v>211</v>
      </c>
      <c r="AK74" s="438"/>
      <c r="AL74" s="438"/>
      <c r="AM74" s="438"/>
      <c r="AN74" s="438"/>
      <c r="AO74" s="486"/>
      <c r="AP74" s="486"/>
      <c r="AQ74" s="182" t="s">
        <v>140</v>
      </c>
      <c r="AR74" s="75"/>
    </row>
    <row r="75" spans="1:44" s="94" customFormat="1" ht="18.75" customHeight="1">
      <c r="A75" s="442"/>
      <c r="B75" s="259"/>
      <c r="C75" s="259"/>
      <c r="D75" s="259"/>
      <c r="E75" s="259"/>
      <c r="F75" s="445" t="s">
        <v>212</v>
      </c>
      <c r="G75" s="445"/>
      <c r="H75" s="445"/>
      <c r="I75" s="445"/>
      <c r="J75" s="445"/>
      <c r="K75" s="183" t="s">
        <v>129</v>
      </c>
      <c r="L75" s="130"/>
      <c r="M75" s="438" t="s">
        <v>164</v>
      </c>
      <c r="N75" s="438"/>
      <c r="O75" s="184" t="s">
        <v>213</v>
      </c>
      <c r="P75" s="130"/>
      <c r="Q75" s="438" t="s">
        <v>214</v>
      </c>
      <c r="R75" s="438"/>
      <c r="S75" s="438"/>
      <c r="T75" s="184" t="s">
        <v>63</v>
      </c>
      <c r="U75" s="130"/>
      <c r="V75" s="438" t="s">
        <v>215</v>
      </c>
      <c r="W75" s="438"/>
      <c r="X75" s="184" t="s">
        <v>63</v>
      </c>
      <c r="Y75" s="130" t="s">
        <v>62</v>
      </c>
      <c r="Z75" s="438" t="s">
        <v>148</v>
      </c>
      <c r="AA75" s="438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75"/>
    </row>
    <row r="76" spans="1:44" s="94" customFormat="1" ht="18.75" customHeight="1">
      <c r="A76" s="442"/>
      <c r="B76" s="259"/>
      <c r="C76" s="259"/>
      <c r="D76" s="259"/>
      <c r="E76" s="259"/>
      <c r="F76" s="445" t="s">
        <v>216</v>
      </c>
      <c r="G76" s="445"/>
      <c r="H76" s="445"/>
      <c r="I76" s="445"/>
      <c r="J76" s="445"/>
      <c r="K76" s="183" t="s">
        <v>127</v>
      </c>
      <c r="L76" s="130">
        <v>1</v>
      </c>
      <c r="M76" s="438" t="s">
        <v>204</v>
      </c>
      <c r="N76" s="438"/>
      <c r="O76" s="184" t="s">
        <v>129</v>
      </c>
      <c r="P76" s="130"/>
      <c r="Q76" s="438" t="s">
        <v>217</v>
      </c>
      <c r="R76" s="438"/>
      <c r="S76" s="438"/>
      <c r="T76" s="438"/>
      <c r="U76" s="452"/>
      <c r="V76" s="452"/>
      <c r="W76" s="452"/>
      <c r="X76" s="452"/>
      <c r="Y76" s="452"/>
      <c r="Z76" s="452"/>
      <c r="AA76" s="452"/>
      <c r="AB76" s="452"/>
      <c r="AC76" s="452"/>
      <c r="AD76" s="452"/>
      <c r="AE76" s="452"/>
      <c r="AF76" s="452"/>
      <c r="AG76" s="452"/>
      <c r="AH76" s="452"/>
      <c r="AI76" s="452"/>
      <c r="AJ76" s="452"/>
      <c r="AK76" s="452"/>
      <c r="AL76" s="452"/>
      <c r="AM76" s="452"/>
      <c r="AN76" s="452"/>
      <c r="AO76" s="452"/>
      <c r="AP76" s="452"/>
      <c r="AQ76" s="182" t="s">
        <v>64</v>
      </c>
      <c r="AR76" s="75"/>
    </row>
    <row r="77" spans="1:44" s="94" customFormat="1" ht="18.75" customHeight="1">
      <c r="A77" s="443"/>
      <c r="B77" s="260"/>
      <c r="C77" s="260"/>
      <c r="D77" s="260"/>
      <c r="E77" s="260"/>
      <c r="F77" s="457" t="s">
        <v>218</v>
      </c>
      <c r="G77" s="457"/>
      <c r="H77" s="457"/>
      <c r="I77" s="457"/>
      <c r="J77" s="457"/>
      <c r="K77" s="458"/>
      <c r="L77" s="459"/>
      <c r="M77" s="459"/>
      <c r="N77" s="459"/>
      <c r="O77" s="459"/>
      <c r="P77" s="459"/>
      <c r="Q77" s="459"/>
      <c r="R77" s="459"/>
      <c r="S77" s="459"/>
      <c r="T77" s="459"/>
      <c r="U77" s="459"/>
      <c r="V77" s="459"/>
      <c r="W77" s="459"/>
      <c r="X77" s="459"/>
      <c r="Y77" s="459"/>
      <c r="Z77" s="459"/>
      <c r="AA77" s="459"/>
      <c r="AB77" s="459"/>
      <c r="AC77" s="459"/>
      <c r="AD77" s="459"/>
      <c r="AE77" s="459"/>
      <c r="AF77" s="459"/>
      <c r="AG77" s="459"/>
      <c r="AH77" s="459"/>
      <c r="AI77" s="459"/>
      <c r="AJ77" s="459"/>
      <c r="AK77" s="459"/>
      <c r="AL77" s="459"/>
      <c r="AM77" s="459"/>
      <c r="AN77" s="459"/>
      <c r="AO77" s="459"/>
      <c r="AP77" s="459"/>
      <c r="AQ77" s="459"/>
      <c r="AR77" s="75"/>
    </row>
    <row r="78" spans="1:44" s="94" customFormat="1" ht="7.5" customHeight="1">
      <c r="A78" s="478"/>
      <c r="B78" s="478"/>
      <c r="C78" s="478"/>
      <c r="D78" s="478"/>
      <c r="E78" s="478"/>
      <c r="F78" s="478"/>
      <c r="G78" s="478"/>
      <c r="H78" s="478"/>
      <c r="I78" s="478"/>
      <c r="J78" s="478"/>
      <c r="K78" s="478"/>
      <c r="L78" s="478"/>
      <c r="M78" s="478"/>
      <c r="N78" s="478"/>
      <c r="O78" s="478"/>
      <c r="P78" s="478"/>
      <c r="Q78" s="478"/>
      <c r="R78" s="478"/>
      <c r="S78" s="478"/>
      <c r="T78" s="478"/>
      <c r="U78" s="478"/>
      <c r="V78" s="478"/>
      <c r="W78" s="478"/>
      <c r="X78" s="478"/>
      <c r="Y78" s="478"/>
      <c r="Z78" s="478"/>
      <c r="AA78" s="478"/>
      <c r="AB78" s="478"/>
      <c r="AC78" s="478"/>
      <c r="AD78" s="478"/>
      <c r="AE78" s="478"/>
      <c r="AF78" s="478"/>
      <c r="AG78" s="478"/>
      <c r="AH78" s="478"/>
      <c r="AI78" s="478"/>
      <c r="AJ78" s="478"/>
      <c r="AK78" s="478"/>
      <c r="AL78" s="478"/>
      <c r="AM78" s="478"/>
      <c r="AN78" s="478"/>
      <c r="AO78" s="478"/>
      <c r="AP78" s="478"/>
      <c r="AQ78" s="478"/>
      <c r="AR78" s="75"/>
    </row>
    <row r="79" spans="1:44" s="94" customFormat="1" ht="7.5" hidden="1" customHeight="1">
      <c r="A79" s="203"/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75"/>
    </row>
    <row r="80" spans="1:44" s="94" customFormat="1" ht="7.5" hidden="1" customHeight="1">
      <c r="A80" s="203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75"/>
    </row>
    <row r="81" spans="1:44" s="94" customFormat="1" ht="16.5" customHeight="1">
      <c r="A81" s="481" t="s">
        <v>869</v>
      </c>
      <c r="B81" s="481"/>
      <c r="C81" s="481"/>
      <c r="D81" s="481"/>
      <c r="E81" s="482"/>
      <c r="F81" s="463" t="s">
        <v>220</v>
      </c>
      <c r="G81" s="463"/>
      <c r="H81" s="463"/>
      <c r="I81" s="463"/>
      <c r="J81" s="463"/>
      <c r="K81" s="463" t="s">
        <v>221</v>
      </c>
      <c r="L81" s="463"/>
      <c r="M81" s="463"/>
      <c r="N81" s="124" t="s">
        <v>60</v>
      </c>
      <c r="O81" s="131">
        <v>1</v>
      </c>
      <c r="P81" s="449" t="s">
        <v>148</v>
      </c>
      <c r="Q81" s="449"/>
      <c r="R81" s="449"/>
      <c r="S81" s="125" t="s">
        <v>60</v>
      </c>
      <c r="T81" s="131"/>
      <c r="U81" s="449" t="s">
        <v>164</v>
      </c>
      <c r="V81" s="449"/>
      <c r="W81" s="450" t="s">
        <v>184</v>
      </c>
      <c r="X81" s="450"/>
      <c r="Y81" s="450"/>
      <c r="Z81" s="451"/>
      <c r="AA81" s="451"/>
      <c r="AB81" s="451"/>
      <c r="AC81" s="451"/>
      <c r="AD81" s="451"/>
      <c r="AE81" s="451"/>
      <c r="AF81" s="451"/>
      <c r="AG81" s="451"/>
      <c r="AH81" s="451"/>
      <c r="AI81" s="451"/>
      <c r="AJ81" s="451"/>
      <c r="AK81" s="451"/>
      <c r="AL81" s="451"/>
      <c r="AM81" s="451"/>
      <c r="AN81" s="451"/>
      <c r="AO81" s="451"/>
      <c r="AP81" s="451"/>
      <c r="AQ81" s="186" t="s">
        <v>64</v>
      </c>
      <c r="AR81" s="75"/>
    </row>
    <row r="82" spans="1:44" s="94" customFormat="1" ht="16.5" customHeight="1">
      <c r="A82" s="483"/>
      <c r="B82" s="483"/>
      <c r="C82" s="483"/>
      <c r="D82" s="483"/>
      <c r="E82" s="484"/>
      <c r="F82" s="468"/>
      <c r="G82" s="468"/>
      <c r="H82" s="468"/>
      <c r="I82" s="468"/>
      <c r="J82" s="468"/>
      <c r="K82" s="468" t="s">
        <v>222</v>
      </c>
      <c r="L82" s="468"/>
      <c r="M82" s="468"/>
      <c r="N82" s="104" t="s">
        <v>60</v>
      </c>
      <c r="O82" s="128">
        <v>1</v>
      </c>
      <c r="P82" s="469" t="s">
        <v>182</v>
      </c>
      <c r="Q82" s="469"/>
      <c r="R82" s="469"/>
      <c r="S82" s="105" t="s">
        <v>129</v>
      </c>
      <c r="T82" s="128"/>
      <c r="U82" s="469" t="s">
        <v>183</v>
      </c>
      <c r="V82" s="469"/>
      <c r="W82" s="460" t="s">
        <v>184</v>
      </c>
      <c r="X82" s="460"/>
      <c r="Y82" s="460"/>
      <c r="Z82" s="459"/>
      <c r="AA82" s="459"/>
      <c r="AB82" s="459"/>
      <c r="AC82" s="459"/>
      <c r="AD82" s="459"/>
      <c r="AE82" s="459"/>
      <c r="AF82" s="459"/>
      <c r="AG82" s="459"/>
      <c r="AH82" s="459"/>
      <c r="AI82" s="459"/>
      <c r="AJ82" s="459"/>
      <c r="AK82" s="459"/>
      <c r="AL82" s="459"/>
      <c r="AM82" s="459"/>
      <c r="AN82" s="459"/>
      <c r="AO82" s="459"/>
      <c r="AP82" s="459"/>
      <c r="AQ82" s="116" t="s">
        <v>64</v>
      </c>
      <c r="AR82" s="75"/>
    </row>
    <row r="83" spans="1:44" s="94" customFormat="1" ht="16.5" hidden="1" customHeight="1">
      <c r="A83" s="193"/>
      <c r="B83" s="194"/>
      <c r="C83" s="194"/>
      <c r="D83" s="194"/>
      <c r="E83" s="194"/>
      <c r="F83" s="461" t="s">
        <v>223</v>
      </c>
      <c r="G83" s="461"/>
      <c r="H83" s="461"/>
      <c r="I83" s="461"/>
      <c r="J83" s="461"/>
      <c r="K83" s="195" t="s">
        <v>60</v>
      </c>
      <c r="L83" s="129"/>
      <c r="M83" s="462" t="s">
        <v>224</v>
      </c>
      <c r="N83" s="462"/>
      <c r="O83" s="462"/>
      <c r="P83" s="106" t="s">
        <v>60</v>
      </c>
      <c r="Q83" s="129">
        <v>1</v>
      </c>
      <c r="R83" s="462" t="s">
        <v>225</v>
      </c>
      <c r="S83" s="462"/>
      <c r="T83" s="462"/>
      <c r="U83" s="106" t="s">
        <v>129</v>
      </c>
      <c r="V83" s="129"/>
      <c r="W83" s="462" t="s">
        <v>226</v>
      </c>
      <c r="X83" s="462"/>
      <c r="Y83" s="462"/>
      <c r="Z83" s="480"/>
      <c r="AA83" s="480"/>
      <c r="AB83" s="480"/>
      <c r="AC83" s="480"/>
      <c r="AD83" s="480"/>
      <c r="AE83" s="480"/>
      <c r="AF83" s="480"/>
      <c r="AG83" s="480"/>
      <c r="AH83" s="480"/>
      <c r="AI83" s="480"/>
      <c r="AJ83" s="480"/>
      <c r="AK83" s="480"/>
      <c r="AL83" s="480"/>
      <c r="AM83" s="480"/>
      <c r="AN83" s="480"/>
      <c r="AO83" s="480"/>
      <c r="AP83" s="480"/>
      <c r="AQ83" s="480"/>
      <c r="AR83" s="75"/>
    </row>
    <row r="84" spans="1:44" s="94" customFormat="1" ht="39.75" customHeight="1">
      <c r="A84" s="487"/>
      <c r="B84" s="487"/>
      <c r="C84" s="487"/>
      <c r="D84" s="487"/>
      <c r="E84" s="487"/>
      <c r="F84" s="487"/>
      <c r="G84" s="487"/>
      <c r="H84" s="487"/>
      <c r="I84" s="487"/>
      <c r="J84" s="487"/>
      <c r="K84" s="487"/>
      <c r="L84" s="487"/>
      <c r="M84" s="487"/>
      <c r="N84" s="487"/>
      <c r="O84" s="487"/>
      <c r="P84" s="487"/>
      <c r="Q84" s="487"/>
      <c r="R84" s="487"/>
      <c r="S84" s="487"/>
      <c r="T84" s="487"/>
      <c r="U84" s="487"/>
      <c r="V84" s="487"/>
      <c r="W84" s="487"/>
      <c r="X84" s="487"/>
      <c r="Y84" s="487"/>
      <c r="Z84" s="487"/>
      <c r="AA84" s="487"/>
      <c r="AB84" s="487"/>
      <c r="AC84" s="487"/>
      <c r="AD84" s="487"/>
      <c r="AE84" s="487"/>
      <c r="AF84" s="487"/>
      <c r="AG84" s="487"/>
      <c r="AH84" s="487"/>
      <c r="AI84" s="487"/>
      <c r="AJ84" s="487"/>
      <c r="AK84" s="487"/>
      <c r="AL84" s="487"/>
      <c r="AM84" s="487"/>
      <c r="AN84" s="487"/>
      <c r="AO84" s="487"/>
      <c r="AP84" s="487"/>
      <c r="AQ84" s="487"/>
      <c r="AR84" s="75"/>
    </row>
    <row r="85" spans="1:44" s="94" customFormat="1" ht="24.75" customHeight="1">
      <c r="A85" s="205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75"/>
    </row>
    <row r="86" spans="1:44" s="94" customFormat="1" ht="21.75" customHeight="1">
      <c r="A86" s="479"/>
      <c r="B86" s="479"/>
      <c r="C86" s="479"/>
      <c r="D86" s="479"/>
      <c r="E86" s="479"/>
      <c r="F86" s="479"/>
      <c r="G86" s="479"/>
      <c r="H86" s="479"/>
      <c r="I86" s="479"/>
      <c r="J86" s="479"/>
      <c r="K86" s="479"/>
      <c r="L86" s="479"/>
      <c r="M86" s="479"/>
      <c r="N86" s="479"/>
      <c r="O86" s="479"/>
      <c r="P86" s="479"/>
      <c r="Q86" s="479"/>
      <c r="R86" s="479"/>
      <c r="S86" s="479"/>
      <c r="T86" s="479"/>
      <c r="U86" s="479"/>
      <c r="V86" s="479"/>
      <c r="W86" s="479"/>
      <c r="X86" s="479"/>
      <c r="Y86" s="479"/>
      <c r="Z86" s="479"/>
      <c r="AA86" s="479"/>
      <c r="AB86" s="479"/>
      <c r="AC86" s="479"/>
      <c r="AD86" s="479"/>
      <c r="AE86" s="479"/>
      <c r="AF86" s="479"/>
      <c r="AG86" s="479"/>
      <c r="AH86" s="479"/>
      <c r="AI86" s="479"/>
      <c r="AJ86" s="479"/>
      <c r="AK86" s="479"/>
      <c r="AL86" s="479"/>
      <c r="AM86" s="479"/>
      <c r="AN86" s="479"/>
      <c r="AO86" s="479"/>
      <c r="AP86" s="479"/>
      <c r="AQ86" s="479"/>
      <c r="AR86" s="75"/>
    </row>
    <row r="87" spans="1:44" s="94" customFormat="1" ht="20.25" customHeight="1">
      <c r="A87" s="470"/>
      <c r="B87" s="470"/>
      <c r="C87" s="470"/>
      <c r="D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1" t="s">
        <v>219</v>
      </c>
      <c r="AM87" s="471"/>
      <c r="AN87" s="471"/>
      <c r="AO87" s="471"/>
      <c r="AP87" s="471"/>
      <c r="AQ87" s="471"/>
      <c r="AR87" s="75"/>
    </row>
    <row r="88" spans="1:44" s="94" customFormat="1" ht="16.5" customHeight="1">
      <c r="A88" s="513" t="s">
        <v>227</v>
      </c>
      <c r="B88" s="513"/>
      <c r="C88" s="513"/>
      <c r="D88" s="513"/>
      <c r="E88" s="513"/>
      <c r="F88" s="513"/>
      <c r="G88" s="513"/>
      <c r="H88" s="513"/>
      <c r="I88" s="513"/>
      <c r="J88" s="513"/>
      <c r="K88" s="432"/>
      <c r="L88" s="432"/>
      <c r="M88" s="432"/>
      <c r="N88" s="432"/>
      <c r="O88" s="432"/>
      <c r="P88" s="432"/>
      <c r="Q88" s="432"/>
      <c r="R88" s="432"/>
      <c r="S88" s="432"/>
      <c r="T88" s="432"/>
      <c r="U88" s="432"/>
      <c r="V88" s="432"/>
      <c r="W88" s="432"/>
      <c r="X88" s="432"/>
      <c r="Y88" s="432"/>
      <c r="Z88" s="432"/>
      <c r="AA88" s="432"/>
      <c r="AB88" s="432"/>
      <c r="AC88" s="432"/>
      <c r="AD88" s="432"/>
      <c r="AE88" s="432"/>
      <c r="AF88" s="432"/>
      <c r="AG88" s="432"/>
      <c r="AH88" s="432"/>
      <c r="AI88" s="432"/>
      <c r="AJ88" s="432"/>
      <c r="AK88" s="432"/>
      <c r="AL88" s="432"/>
      <c r="AM88" s="432"/>
      <c r="AN88" s="432"/>
      <c r="AO88" s="432"/>
      <c r="AP88" s="432"/>
      <c r="AQ88" s="432"/>
      <c r="AR88" s="75"/>
    </row>
    <row r="89" spans="1:44" s="94" customFormat="1" ht="37.5" customHeight="1">
      <c r="A89" s="514" t="s">
        <v>870</v>
      </c>
      <c r="B89" s="517"/>
      <c r="C89" s="517"/>
      <c r="D89" s="517"/>
      <c r="E89" s="517"/>
      <c r="F89" s="517" t="s">
        <v>743</v>
      </c>
      <c r="G89" s="444"/>
      <c r="H89" s="444"/>
      <c r="I89" s="444"/>
      <c r="J89" s="444"/>
      <c r="K89" s="556">
        <f>AK90</f>
        <v>0</v>
      </c>
      <c r="L89" s="557"/>
      <c r="M89" s="557"/>
      <c r="N89" s="557"/>
      <c r="O89" s="557"/>
      <c r="P89" s="557"/>
      <c r="Q89" s="557"/>
      <c r="R89" s="557"/>
      <c r="S89" s="557"/>
      <c r="T89" s="557"/>
      <c r="U89" s="557"/>
      <c r="V89" s="558"/>
      <c r="W89" s="552" t="s">
        <v>744</v>
      </c>
      <c r="X89" s="553"/>
      <c r="Y89" s="553"/>
      <c r="Z89" s="553"/>
      <c r="AA89" s="553"/>
      <c r="AB89" s="553"/>
      <c r="AC89" s="553"/>
      <c r="AD89" s="553"/>
      <c r="AE89" s="553"/>
      <c r="AF89" s="553"/>
      <c r="AG89" s="553"/>
      <c r="AH89" s="553"/>
      <c r="AI89" s="553"/>
      <c r="AJ89" s="553"/>
      <c r="AK89" s="553"/>
      <c r="AL89" s="553"/>
      <c r="AM89" s="553"/>
      <c r="AN89" s="553"/>
      <c r="AO89" s="553"/>
      <c r="AP89" s="553"/>
      <c r="AQ89" s="553"/>
      <c r="AR89" s="75"/>
    </row>
    <row r="90" spans="1:44" s="94" customFormat="1" ht="18.75" customHeight="1">
      <c r="A90" s="543"/>
      <c r="B90" s="434"/>
      <c r="C90" s="434"/>
      <c r="D90" s="434"/>
      <c r="E90" s="434"/>
      <c r="F90" s="434" t="s">
        <v>228</v>
      </c>
      <c r="G90" s="445"/>
      <c r="H90" s="445"/>
      <c r="I90" s="445"/>
      <c r="J90" s="445"/>
      <c r="K90" s="559">
        <f>Z92</f>
        <v>0</v>
      </c>
      <c r="L90" s="560"/>
      <c r="M90" s="560"/>
      <c r="N90" s="560"/>
      <c r="O90" s="560"/>
      <c r="P90" s="560"/>
      <c r="Q90" s="560"/>
      <c r="R90" s="560"/>
      <c r="S90" s="560"/>
      <c r="T90" s="560"/>
      <c r="U90" s="560"/>
      <c r="V90" s="561"/>
      <c r="W90" s="554" t="s">
        <v>745</v>
      </c>
      <c r="X90" s="555"/>
      <c r="Y90" s="555"/>
      <c r="Z90" s="583">
        <f>계약서!T9</f>
        <v>0</v>
      </c>
      <c r="AA90" s="583"/>
      <c r="AB90" s="583"/>
      <c r="AC90" s="583"/>
      <c r="AD90" s="583"/>
      <c r="AE90" s="583"/>
      <c r="AF90" s="196" t="s">
        <v>746</v>
      </c>
      <c r="AG90" s="509">
        <v>0.9</v>
      </c>
      <c r="AH90" s="509"/>
      <c r="AI90" s="198" t="s">
        <v>118</v>
      </c>
      <c r="AJ90" s="199" t="s">
        <v>872</v>
      </c>
      <c r="AK90" s="510">
        <f>Z90*AG90%</f>
        <v>0</v>
      </c>
      <c r="AL90" s="510"/>
      <c r="AM90" s="510"/>
      <c r="AN90" s="510"/>
      <c r="AO90" s="510"/>
      <c r="AP90" s="510"/>
      <c r="AQ90" s="510"/>
      <c r="AR90" s="75"/>
    </row>
    <row r="91" spans="1:44" s="94" customFormat="1" ht="18.75" customHeight="1">
      <c r="A91" s="543"/>
      <c r="B91" s="434"/>
      <c r="C91" s="434"/>
      <c r="D91" s="434"/>
      <c r="E91" s="434"/>
      <c r="F91" s="445"/>
      <c r="G91" s="445"/>
      <c r="H91" s="445"/>
      <c r="I91" s="445"/>
      <c r="J91" s="445"/>
      <c r="K91" s="562"/>
      <c r="L91" s="563"/>
      <c r="M91" s="563"/>
      <c r="N91" s="563"/>
      <c r="O91" s="563"/>
      <c r="P91" s="563"/>
      <c r="Q91" s="563"/>
      <c r="R91" s="563"/>
      <c r="S91" s="563"/>
      <c r="T91" s="563"/>
      <c r="U91" s="563"/>
      <c r="V91" s="564"/>
      <c r="W91" s="511"/>
      <c r="X91" s="512"/>
      <c r="Y91" s="512"/>
      <c r="Z91" s="512"/>
      <c r="AA91" s="512"/>
      <c r="AB91" s="512"/>
      <c r="AC91" s="512"/>
      <c r="AD91" s="512"/>
      <c r="AE91" s="512"/>
      <c r="AF91" s="512"/>
      <c r="AG91" s="512"/>
      <c r="AH91" s="512"/>
      <c r="AI91" s="512"/>
      <c r="AJ91" s="512"/>
      <c r="AK91" s="512"/>
      <c r="AL91" s="512"/>
      <c r="AM91" s="512"/>
      <c r="AN91" s="512"/>
      <c r="AO91" s="512"/>
      <c r="AP91" s="512"/>
      <c r="AQ91" s="512"/>
      <c r="AR91" s="75"/>
    </row>
    <row r="92" spans="1:44" s="94" customFormat="1" ht="18.75" customHeight="1">
      <c r="A92" s="543"/>
      <c r="B92" s="434"/>
      <c r="C92" s="434"/>
      <c r="D92" s="434"/>
      <c r="E92" s="434"/>
      <c r="F92" s="565" t="s">
        <v>229</v>
      </c>
      <c r="G92" s="566"/>
      <c r="H92" s="566"/>
      <c r="I92" s="566"/>
      <c r="J92" s="567"/>
      <c r="K92" s="572">
        <f>K89+(K89*N93%)+K90</f>
        <v>0</v>
      </c>
      <c r="L92" s="573"/>
      <c r="M92" s="573"/>
      <c r="N92" s="573"/>
      <c r="O92" s="573"/>
      <c r="P92" s="573"/>
      <c r="Q92" s="573"/>
      <c r="R92" s="573"/>
      <c r="S92" s="573"/>
      <c r="T92" s="573"/>
      <c r="U92" s="573"/>
      <c r="V92" s="574"/>
      <c r="W92" s="580" t="s">
        <v>747</v>
      </c>
      <c r="X92" s="581"/>
      <c r="Y92" s="581"/>
      <c r="Z92" s="582"/>
      <c r="AA92" s="582"/>
      <c r="AB92" s="582"/>
      <c r="AC92" s="582"/>
      <c r="AD92" s="582"/>
      <c r="AE92" s="582"/>
      <c r="AF92" s="582"/>
      <c r="AG92" s="582"/>
      <c r="AH92" s="582"/>
      <c r="AI92" s="582"/>
      <c r="AJ92" s="582"/>
      <c r="AK92" s="582"/>
      <c r="AL92" s="582"/>
      <c r="AM92" s="582"/>
      <c r="AN92" s="582"/>
      <c r="AO92" s="582"/>
      <c r="AP92" s="582"/>
      <c r="AQ92" s="197"/>
      <c r="AR92" s="75"/>
    </row>
    <row r="93" spans="1:44" s="94" customFormat="1" ht="18.75" customHeight="1">
      <c r="A93" s="543"/>
      <c r="B93" s="434"/>
      <c r="C93" s="434"/>
      <c r="D93" s="434"/>
      <c r="E93" s="434"/>
      <c r="F93" s="568"/>
      <c r="G93" s="569"/>
      <c r="H93" s="569"/>
      <c r="I93" s="569"/>
      <c r="J93" s="570"/>
      <c r="K93" s="568" t="s">
        <v>748</v>
      </c>
      <c r="L93" s="569"/>
      <c r="M93" s="569"/>
      <c r="N93" s="571">
        <v>10</v>
      </c>
      <c r="O93" s="571"/>
      <c r="P93" s="563" t="s">
        <v>749</v>
      </c>
      <c r="Q93" s="563"/>
      <c r="R93" s="563"/>
      <c r="S93" s="563"/>
      <c r="T93" s="563"/>
      <c r="U93" s="563"/>
      <c r="V93" s="564"/>
      <c r="W93" s="576"/>
      <c r="X93" s="577"/>
      <c r="Y93" s="577"/>
      <c r="Z93" s="577"/>
      <c r="AA93" s="577"/>
      <c r="AB93" s="577"/>
      <c r="AC93" s="577"/>
      <c r="AD93" s="577"/>
      <c r="AE93" s="577"/>
      <c r="AF93" s="577"/>
      <c r="AG93" s="577"/>
      <c r="AH93" s="577"/>
      <c r="AI93" s="577"/>
      <c r="AJ93" s="577"/>
      <c r="AK93" s="577"/>
      <c r="AL93" s="577"/>
      <c r="AM93" s="577"/>
      <c r="AN93" s="577"/>
      <c r="AO93" s="577"/>
      <c r="AP93" s="577"/>
      <c r="AQ93" s="577"/>
      <c r="AR93" s="75"/>
    </row>
    <row r="94" spans="1:44" s="94" customFormat="1" ht="37.5" customHeight="1">
      <c r="A94" s="551"/>
      <c r="B94" s="465"/>
      <c r="C94" s="465"/>
      <c r="D94" s="465"/>
      <c r="E94" s="465"/>
      <c r="F94" s="457" t="s">
        <v>750</v>
      </c>
      <c r="G94" s="457"/>
      <c r="H94" s="457"/>
      <c r="I94" s="457"/>
      <c r="J94" s="457"/>
      <c r="K94" s="575" t="s">
        <v>751</v>
      </c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8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79"/>
      <c r="AQ94" s="579"/>
      <c r="AR94" s="75"/>
    </row>
    <row r="95" spans="1:44" s="94" customFormat="1" ht="33.75" customHeight="1">
      <c r="A95" s="454"/>
      <c r="B95" s="454"/>
      <c r="C95" s="454"/>
      <c r="D95" s="454"/>
      <c r="E95" s="454"/>
      <c r="F95" s="454"/>
      <c r="G95" s="454"/>
      <c r="H95" s="454"/>
      <c r="I95" s="454"/>
      <c r="J95" s="454"/>
      <c r="K95" s="454"/>
      <c r="L95" s="454"/>
      <c r="M95" s="454"/>
      <c r="N95" s="454"/>
      <c r="O95" s="454"/>
      <c r="P95" s="454"/>
      <c r="Q95" s="454"/>
      <c r="R95" s="454"/>
      <c r="S95" s="454"/>
      <c r="T95" s="454"/>
      <c r="U95" s="454"/>
      <c r="V95" s="454"/>
      <c r="W95" s="454"/>
      <c r="X95" s="454"/>
      <c r="Y95" s="454"/>
      <c r="Z95" s="454"/>
      <c r="AA95" s="454"/>
      <c r="AB95" s="454"/>
      <c r="AC95" s="454"/>
      <c r="AD95" s="454"/>
      <c r="AE95" s="454"/>
      <c r="AF95" s="454"/>
      <c r="AG95" s="454"/>
      <c r="AH95" s="454"/>
      <c r="AI95" s="454"/>
      <c r="AJ95" s="454"/>
      <c r="AK95" s="454"/>
      <c r="AL95" s="454"/>
      <c r="AM95" s="454"/>
      <c r="AN95" s="454"/>
      <c r="AO95" s="454"/>
      <c r="AP95" s="454"/>
      <c r="AQ95" s="454"/>
      <c r="AR95" s="75"/>
    </row>
    <row r="96" spans="1:44" s="94" customFormat="1" ht="42" customHeight="1">
      <c r="A96" s="548" t="s">
        <v>231</v>
      </c>
      <c r="B96" s="548"/>
      <c r="C96" s="548"/>
      <c r="D96" s="548"/>
      <c r="E96" s="548"/>
      <c r="F96" s="548"/>
      <c r="G96" s="548"/>
      <c r="H96" s="548"/>
      <c r="I96" s="548"/>
      <c r="J96" s="548"/>
      <c r="K96" s="548"/>
      <c r="L96" s="548"/>
      <c r="M96" s="548"/>
      <c r="N96" s="548"/>
      <c r="O96" s="548"/>
      <c r="P96" s="548"/>
      <c r="Q96" s="548"/>
      <c r="R96" s="548"/>
      <c r="S96" s="548"/>
      <c r="T96" s="548"/>
      <c r="U96" s="548"/>
      <c r="V96" s="548"/>
      <c r="W96" s="548"/>
      <c r="X96" s="548"/>
      <c r="Y96" s="548"/>
      <c r="Z96" s="548"/>
      <c r="AA96" s="548"/>
      <c r="AB96" s="548"/>
      <c r="AC96" s="548"/>
      <c r="AD96" s="548"/>
      <c r="AE96" s="548"/>
      <c r="AF96" s="548"/>
      <c r="AG96" s="548"/>
      <c r="AH96" s="548"/>
      <c r="AI96" s="548"/>
      <c r="AJ96" s="548"/>
      <c r="AK96" s="548"/>
      <c r="AL96" s="548"/>
      <c r="AM96" s="548"/>
      <c r="AN96" s="548"/>
      <c r="AO96" s="548"/>
      <c r="AP96" s="548"/>
      <c r="AQ96" s="548"/>
      <c r="AR96" s="75"/>
    </row>
    <row r="97" spans="1:44" s="94" customFormat="1" ht="21" customHeight="1">
      <c r="A97" s="455"/>
      <c r="B97" s="455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  <c r="AA97" s="455"/>
      <c r="AB97" s="455"/>
      <c r="AC97" s="455"/>
      <c r="AD97" s="455"/>
      <c r="AE97" s="455"/>
      <c r="AF97" s="455"/>
      <c r="AG97" s="455"/>
      <c r="AH97" s="455"/>
      <c r="AI97" s="550">
        <f>계약서!AG10</f>
        <v>0</v>
      </c>
      <c r="AJ97" s="550"/>
      <c r="AK97" s="550"/>
      <c r="AL97" s="550"/>
      <c r="AM97" s="550"/>
      <c r="AN97" s="550"/>
      <c r="AO97" s="550"/>
      <c r="AP97" s="550"/>
      <c r="AQ97" s="98"/>
      <c r="AR97" s="75"/>
    </row>
    <row r="98" spans="1:44" s="94" customFormat="1" ht="55.5" customHeight="1">
      <c r="A98" s="432"/>
      <c r="B98" s="432"/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  <c r="R98" s="432"/>
      <c r="S98" s="432"/>
      <c r="T98" s="432"/>
      <c r="U98" s="432"/>
      <c r="V98" s="432"/>
      <c r="W98" s="432"/>
      <c r="X98" s="432"/>
      <c r="Y98" s="432"/>
      <c r="Z98" s="432"/>
      <c r="AA98" s="432"/>
      <c r="AB98" s="432"/>
      <c r="AC98" s="432"/>
      <c r="AD98" s="432"/>
      <c r="AE98" s="432"/>
      <c r="AF98" s="432"/>
      <c r="AG98" s="432"/>
      <c r="AH98" s="432"/>
      <c r="AI98" s="432"/>
      <c r="AJ98" s="432"/>
      <c r="AK98" s="432"/>
      <c r="AL98" s="432"/>
      <c r="AM98" s="432"/>
      <c r="AN98" s="432"/>
      <c r="AO98" s="432"/>
      <c r="AP98" s="432"/>
      <c r="AQ98" s="432"/>
      <c r="AR98" s="75"/>
    </row>
    <row r="99" spans="1:44" s="94" customFormat="1" ht="41.25" customHeight="1">
      <c r="A99" s="514" t="s">
        <v>232</v>
      </c>
      <c r="B99" s="444"/>
      <c r="C99" s="444"/>
      <c r="D99" s="444"/>
      <c r="E99" s="444"/>
      <c r="F99" s="444" t="s">
        <v>233</v>
      </c>
      <c r="G99" s="444"/>
      <c r="H99" s="444"/>
      <c r="I99" s="444"/>
      <c r="J99" s="444"/>
      <c r="K99" s="516">
        <f>계약서!K26</f>
        <v>0</v>
      </c>
      <c r="L99" s="516"/>
      <c r="M99" s="516"/>
      <c r="N99" s="516"/>
      <c r="O99" s="516"/>
      <c r="P99" s="516"/>
      <c r="Q99" s="516"/>
      <c r="R99" s="516"/>
      <c r="S99" s="516"/>
      <c r="T99" s="516"/>
      <c r="U99" s="516"/>
      <c r="V99" s="516"/>
      <c r="W99" s="516"/>
      <c r="X99" s="516"/>
      <c r="Y99" s="517" t="s">
        <v>234</v>
      </c>
      <c r="Z99" s="517"/>
      <c r="AA99" s="517"/>
      <c r="AB99" s="517"/>
      <c r="AC99" s="518">
        <f>계약서!AE27</f>
        <v>0</v>
      </c>
      <c r="AD99" s="519"/>
      <c r="AE99" s="519"/>
      <c r="AF99" s="519"/>
      <c r="AG99" s="519"/>
      <c r="AH99" s="519"/>
      <c r="AI99" s="519"/>
      <c r="AJ99" s="519"/>
      <c r="AK99" s="519"/>
      <c r="AL99" s="549" t="s">
        <v>235</v>
      </c>
      <c r="AM99" s="508"/>
      <c r="AN99" s="508"/>
      <c r="AO99" s="508"/>
      <c r="AP99" s="508"/>
      <c r="AQ99" s="508"/>
      <c r="AR99" s="75"/>
    </row>
    <row r="100" spans="1:44" s="94" customFormat="1" ht="26.25" customHeight="1">
      <c r="A100" s="327"/>
      <c r="B100" s="445"/>
      <c r="C100" s="445"/>
      <c r="D100" s="445"/>
      <c r="E100" s="445"/>
      <c r="F100" s="445" t="s">
        <v>236</v>
      </c>
      <c r="G100" s="445"/>
      <c r="H100" s="445"/>
      <c r="I100" s="445"/>
      <c r="J100" s="445"/>
      <c r="K100" s="545" t="e">
        <f>IF(계약서!E27="주민등록번호",
DATE(IF(MID(계약서!K27,1,1)="0","20","19")&amp;MID(계약서!K27,1,2),MID(계약서!K27,3,2),MID(계약서!K27,5,2)),
계약서!E27&amp;" "&amp;계약서!K27)</f>
        <v>#VALUE!</v>
      </c>
      <c r="L100" s="545"/>
      <c r="M100" s="545"/>
      <c r="N100" s="545"/>
      <c r="O100" s="545"/>
      <c r="P100" s="545"/>
      <c r="Q100" s="545"/>
      <c r="R100" s="545"/>
      <c r="S100" s="545"/>
      <c r="T100" s="545"/>
      <c r="U100" s="545"/>
      <c r="V100" s="545"/>
      <c r="W100" s="545"/>
      <c r="X100" s="545"/>
      <c r="Y100" s="434" t="s">
        <v>237</v>
      </c>
      <c r="Z100" s="434"/>
      <c r="AA100" s="434"/>
      <c r="AB100" s="434"/>
      <c r="AC100" s="546">
        <f>계약서!T27</f>
        <v>0</v>
      </c>
      <c r="AD100" s="547"/>
      <c r="AE100" s="547"/>
      <c r="AF100" s="547"/>
      <c r="AG100" s="547"/>
      <c r="AH100" s="547"/>
      <c r="AI100" s="547"/>
      <c r="AJ100" s="547"/>
      <c r="AK100" s="547"/>
      <c r="AL100" s="547"/>
      <c r="AM100" s="547"/>
      <c r="AN100" s="547"/>
      <c r="AO100" s="547"/>
      <c r="AP100" s="547"/>
      <c r="AQ100" s="547"/>
      <c r="AR100" s="75"/>
    </row>
    <row r="101" spans="1:44" s="94" customFormat="1" ht="41.25" customHeight="1">
      <c r="A101" s="543" t="s">
        <v>238</v>
      </c>
      <c r="B101" s="445"/>
      <c r="C101" s="445"/>
      <c r="D101" s="445"/>
      <c r="E101" s="445"/>
      <c r="F101" s="445" t="s">
        <v>239</v>
      </c>
      <c r="G101" s="445"/>
      <c r="H101" s="445"/>
      <c r="I101" s="445"/>
      <c r="J101" s="445"/>
      <c r="K101" s="474">
        <f>계약서!K30</f>
        <v>0</v>
      </c>
      <c r="L101" s="474"/>
      <c r="M101" s="474"/>
      <c r="N101" s="474"/>
      <c r="O101" s="474"/>
      <c r="P101" s="474"/>
      <c r="Q101" s="474"/>
      <c r="R101" s="474"/>
      <c r="S101" s="474"/>
      <c r="T101" s="474"/>
      <c r="U101" s="474"/>
      <c r="V101" s="474"/>
      <c r="W101" s="474"/>
      <c r="X101" s="474"/>
      <c r="Y101" s="434" t="s">
        <v>234</v>
      </c>
      <c r="Z101" s="434"/>
      <c r="AA101" s="434"/>
      <c r="AB101" s="434"/>
      <c r="AC101" s="522">
        <f>계약서!AE31</f>
        <v>0</v>
      </c>
      <c r="AD101" s="523"/>
      <c r="AE101" s="523"/>
      <c r="AF101" s="523"/>
      <c r="AG101" s="523"/>
      <c r="AH101" s="523"/>
      <c r="AI101" s="523"/>
      <c r="AJ101" s="523"/>
      <c r="AK101" s="523"/>
      <c r="AL101" s="536" t="s">
        <v>235</v>
      </c>
      <c r="AM101" s="536"/>
      <c r="AN101" s="536"/>
      <c r="AO101" s="536"/>
      <c r="AP101" s="536"/>
      <c r="AQ101" s="536"/>
      <c r="AR101" s="75"/>
    </row>
    <row r="102" spans="1:44" s="94" customFormat="1" ht="26.25" customHeight="1">
      <c r="A102" s="327"/>
      <c r="B102" s="445"/>
      <c r="C102" s="445"/>
      <c r="D102" s="445"/>
      <c r="E102" s="445"/>
      <c r="F102" s="445" t="s">
        <v>240</v>
      </c>
      <c r="G102" s="445"/>
      <c r="H102" s="445"/>
      <c r="I102" s="445"/>
      <c r="J102" s="445"/>
      <c r="K102" s="545" t="e">
        <f>IF(계약서!E31="주민등록번호",
DATE(IF(MID(계약서!K31,1,1)="0","20","19")&amp;MID(계약서!K31,1,2),MID(계약서!K31,3,2),MID(계약서!K31,5,2)),
계약서!E31&amp;" "&amp;계약서!K31)</f>
        <v>#VALUE!</v>
      </c>
      <c r="L102" s="545"/>
      <c r="M102" s="545"/>
      <c r="N102" s="545"/>
      <c r="O102" s="545"/>
      <c r="P102" s="545"/>
      <c r="Q102" s="545"/>
      <c r="R102" s="545"/>
      <c r="S102" s="545"/>
      <c r="T102" s="545"/>
      <c r="U102" s="545"/>
      <c r="V102" s="545"/>
      <c r="W102" s="545"/>
      <c r="X102" s="545"/>
      <c r="Y102" s="434" t="s">
        <v>237</v>
      </c>
      <c r="Z102" s="434"/>
      <c r="AA102" s="434"/>
      <c r="AB102" s="434"/>
      <c r="AC102" s="546">
        <f>계약서!T31</f>
        <v>0</v>
      </c>
      <c r="AD102" s="547"/>
      <c r="AE102" s="547"/>
      <c r="AF102" s="547"/>
      <c r="AG102" s="547"/>
      <c r="AH102" s="547"/>
      <c r="AI102" s="547"/>
      <c r="AJ102" s="547"/>
      <c r="AK102" s="547"/>
      <c r="AL102" s="547"/>
      <c r="AM102" s="547"/>
      <c r="AN102" s="547"/>
      <c r="AO102" s="547"/>
      <c r="AP102" s="547"/>
      <c r="AQ102" s="547"/>
      <c r="AR102" s="75"/>
    </row>
    <row r="103" spans="1:44" s="94" customFormat="1" ht="26.25" customHeight="1">
      <c r="A103" s="543" t="s">
        <v>241</v>
      </c>
      <c r="B103" s="445"/>
      <c r="C103" s="445"/>
      <c r="D103" s="445"/>
      <c r="E103" s="445"/>
      <c r="F103" s="445" t="s">
        <v>242</v>
      </c>
      <c r="G103" s="445"/>
      <c r="H103" s="445"/>
      <c r="I103" s="445"/>
      <c r="J103" s="445"/>
      <c r="K103" s="474" t="str">
        <f>계약서!K36</f>
        <v>42130-2015-00085</v>
      </c>
      <c r="L103" s="474"/>
      <c r="M103" s="474"/>
      <c r="N103" s="474"/>
      <c r="O103" s="474"/>
      <c r="P103" s="474"/>
      <c r="Q103" s="474"/>
      <c r="R103" s="474"/>
      <c r="S103" s="474"/>
      <c r="T103" s="474"/>
      <c r="U103" s="474"/>
      <c r="V103" s="474"/>
      <c r="W103" s="474"/>
      <c r="X103" s="474"/>
      <c r="Y103" s="434" t="s">
        <v>243</v>
      </c>
      <c r="Z103" s="434"/>
      <c r="AA103" s="434"/>
      <c r="AB103" s="434"/>
      <c r="AC103" s="522" t="str">
        <f>계약서!AE35</f>
        <v>이용훈</v>
      </c>
      <c r="AD103" s="523"/>
      <c r="AE103" s="523"/>
      <c r="AF103" s="523"/>
      <c r="AG103" s="523"/>
      <c r="AH103" s="523"/>
      <c r="AI103" s="523"/>
      <c r="AJ103" s="523"/>
      <c r="AK103" s="523"/>
      <c r="AL103" s="523"/>
      <c r="AM103" s="536" t="s">
        <v>244</v>
      </c>
      <c r="AN103" s="536"/>
      <c r="AO103" s="536"/>
      <c r="AP103" s="536"/>
      <c r="AQ103" s="536"/>
      <c r="AR103" s="75"/>
    </row>
    <row r="104" spans="1:44" s="94" customFormat="1" ht="26.25" customHeight="1">
      <c r="A104" s="327"/>
      <c r="B104" s="445"/>
      <c r="C104" s="445"/>
      <c r="D104" s="445"/>
      <c r="E104" s="445"/>
      <c r="F104" s="445" t="s">
        <v>245</v>
      </c>
      <c r="G104" s="445"/>
      <c r="H104" s="445"/>
      <c r="I104" s="445"/>
      <c r="J104" s="445"/>
      <c r="K104" s="474" t="str">
        <f>계약서!K35</f>
        <v>원주랜드공인중개사사무소</v>
      </c>
      <c r="L104" s="474"/>
      <c r="M104" s="474"/>
      <c r="N104" s="474"/>
      <c r="O104" s="474"/>
      <c r="P104" s="474"/>
      <c r="Q104" s="474"/>
      <c r="R104" s="474"/>
      <c r="S104" s="474"/>
      <c r="T104" s="474"/>
      <c r="U104" s="474"/>
      <c r="V104" s="474"/>
      <c r="W104" s="474"/>
      <c r="X104" s="474"/>
      <c r="Y104" s="434" t="s">
        <v>246</v>
      </c>
      <c r="Z104" s="434"/>
      <c r="AA104" s="434"/>
      <c r="AB104" s="434"/>
      <c r="AC104" s="522"/>
      <c r="AD104" s="523"/>
      <c r="AE104" s="523"/>
      <c r="AF104" s="523"/>
      <c r="AG104" s="523"/>
      <c r="AH104" s="523"/>
      <c r="AI104" s="523"/>
      <c r="AJ104" s="523"/>
      <c r="AK104" s="523"/>
      <c r="AL104" s="523"/>
      <c r="AM104" s="536" t="s">
        <v>247</v>
      </c>
      <c r="AN104" s="536"/>
      <c r="AO104" s="536"/>
      <c r="AP104" s="536"/>
      <c r="AQ104" s="536"/>
      <c r="AR104" s="75"/>
    </row>
    <row r="105" spans="1:44" s="94" customFormat="1" ht="41.25" customHeight="1">
      <c r="A105" s="327"/>
      <c r="B105" s="445"/>
      <c r="C105" s="445"/>
      <c r="D105" s="445"/>
      <c r="E105" s="445"/>
      <c r="F105" s="445" t="s">
        <v>248</v>
      </c>
      <c r="G105" s="445"/>
      <c r="H105" s="445"/>
      <c r="I105" s="445"/>
      <c r="J105" s="445"/>
      <c r="K105" s="474" t="str">
        <f>계약서!K34</f>
        <v>강원도 원주시 흥양로51번길 22-1, 상가동 104호(태장동, 태장주공아파트1단지)</v>
      </c>
      <c r="L105" s="474"/>
      <c r="M105" s="474"/>
      <c r="N105" s="474"/>
      <c r="O105" s="474"/>
      <c r="P105" s="474"/>
      <c r="Q105" s="474"/>
      <c r="R105" s="474"/>
      <c r="S105" s="474"/>
      <c r="T105" s="474"/>
      <c r="U105" s="474"/>
      <c r="V105" s="474"/>
      <c r="W105" s="474"/>
      <c r="X105" s="474"/>
      <c r="Y105" s="434" t="s">
        <v>237</v>
      </c>
      <c r="Z105" s="434"/>
      <c r="AA105" s="434"/>
      <c r="AB105" s="434"/>
      <c r="AC105" s="522" t="str">
        <f>계약서!T36</f>
        <v>033-733-6114</v>
      </c>
      <c r="AD105" s="523"/>
      <c r="AE105" s="523"/>
      <c r="AF105" s="523"/>
      <c r="AG105" s="523"/>
      <c r="AH105" s="523"/>
      <c r="AI105" s="523"/>
      <c r="AJ105" s="523"/>
      <c r="AK105" s="523"/>
      <c r="AL105" s="523"/>
      <c r="AM105" s="523"/>
      <c r="AN105" s="523"/>
      <c r="AO105" s="523"/>
      <c r="AP105" s="523"/>
      <c r="AQ105" s="523"/>
      <c r="AR105" s="75"/>
    </row>
    <row r="106" spans="1:44" s="94" customFormat="1" ht="26.25" customHeight="1">
      <c r="A106" s="543" t="s">
        <v>249</v>
      </c>
      <c r="B106" s="445"/>
      <c r="C106" s="445"/>
      <c r="D106" s="445"/>
      <c r="E106" s="445"/>
      <c r="F106" s="445" t="s">
        <v>242</v>
      </c>
      <c r="G106" s="445"/>
      <c r="H106" s="445"/>
      <c r="I106" s="445"/>
      <c r="J106" s="445"/>
      <c r="K106" s="474" t="str">
        <f>IF(계약서!K39="", "",계약서!K39)</f>
        <v/>
      </c>
      <c r="L106" s="474"/>
      <c r="M106" s="474"/>
      <c r="N106" s="474"/>
      <c r="O106" s="474"/>
      <c r="P106" s="474"/>
      <c r="Q106" s="474"/>
      <c r="R106" s="474"/>
      <c r="S106" s="474"/>
      <c r="T106" s="474"/>
      <c r="U106" s="474"/>
      <c r="V106" s="474"/>
      <c r="W106" s="474"/>
      <c r="X106" s="474"/>
      <c r="Y106" s="434" t="s">
        <v>250</v>
      </c>
      <c r="Z106" s="434"/>
      <c r="AA106" s="434"/>
      <c r="AB106" s="434"/>
      <c r="AC106" s="522" t="str">
        <f>IF(계약서!AE38="", "",계약서!AE38)</f>
        <v/>
      </c>
      <c r="AD106" s="523"/>
      <c r="AE106" s="523"/>
      <c r="AF106" s="523"/>
      <c r="AG106" s="523"/>
      <c r="AH106" s="523"/>
      <c r="AI106" s="523"/>
      <c r="AJ106" s="523"/>
      <c r="AK106" s="523"/>
      <c r="AL106" s="523"/>
      <c r="AM106" s="536" t="s">
        <v>247</v>
      </c>
      <c r="AN106" s="536"/>
      <c r="AO106" s="536"/>
      <c r="AP106" s="536"/>
      <c r="AQ106" s="536"/>
      <c r="AR106" s="75"/>
    </row>
    <row r="107" spans="1:44" s="94" customFormat="1" ht="26.25" customHeight="1">
      <c r="A107" s="327"/>
      <c r="B107" s="445"/>
      <c r="C107" s="445"/>
      <c r="D107" s="445"/>
      <c r="E107" s="445"/>
      <c r="F107" s="445" t="s">
        <v>245</v>
      </c>
      <c r="G107" s="445"/>
      <c r="H107" s="445"/>
      <c r="I107" s="445"/>
      <c r="J107" s="445"/>
      <c r="K107" s="474" t="str">
        <f>IF(계약서!K38="", "",계약서!K38)</f>
        <v/>
      </c>
      <c r="L107" s="474"/>
      <c r="M107" s="474"/>
      <c r="N107" s="474"/>
      <c r="O107" s="474"/>
      <c r="P107" s="474"/>
      <c r="Q107" s="474"/>
      <c r="R107" s="474"/>
      <c r="S107" s="474"/>
      <c r="T107" s="474"/>
      <c r="U107" s="474"/>
      <c r="V107" s="474"/>
      <c r="W107" s="474"/>
      <c r="X107" s="474"/>
      <c r="Y107" s="434" t="s">
        <v>246</v>
      </c>
      <c r="Z107" s="434"/>
      <c r="AA107" s="434"/>
      <c r="AB107" s="434"/>
      <c r="AC107" s="522"/>
      <c r="AD107" s="523"/>
      <c r="AE107" s="523"/>
      <c r="AF107" s="523"/>
      <c r="AG107" s="523"/>
      <c r="AH107" s="523"/>
      <c r="AI107" s="523"/>
      <c r="AJ107" s="523"/>
      <c r="AK107" s="523"/>
      <c r="AL107" s="523"/>
      <c r="AM107" s="536" t="s">
        <v>247</v>
      </c>
      <c r="AN107" s="536"/>
      <c r="AO107" s="536"/>
      <c r="AP107" s="536"/>
      <c r="AQ107" s="536"/>
      <c r="AR107" s="75"/>
    </row>
    <row r="108" spans="1:44" s="94" customFormat="1" ht="41.25" customHeight="1">
      <c r="A108" s="515"/>
      <c r="B108" s="457"/>
      <c r="C108" s="457"/>
      <c r="D108" s="457"/>
      <c r="E108" s="457"/>
      <c r="F108" s="457" t="s">
        <v>248</v>
      </c>
      <c r="G108" s="457"/>
      <c r="H108" s="457"/>
      <c r="I108" s="457"/>
      <c r="J108" s="457"/>
      <c r="K108" s="464" t="str">
        <f>IF(계약서!K37="", "",계약서!K37)</f>
        <v/>
      </c>
      <c r="L108" s="464"/>
      <c r="M108" s="464"/>
      <c r="N108" s="464"/>
      <c r="O108" s="464"/>
      <c r="P108" s="464"/>
      <c r="Q108" s="464"/>
      <c r="R108" s="464"/>
      <c r="S108" s="464"/>
      <c r="T108" s="464"/>
      <c r="U108" s="464"/>
      <c r="V108" s="464"/>
      <c r="W108" s="464"/>
      <c r="X108" s="464"/>
      <c r="Y108" s="465" t="s">
        <v>237</v>
      </c>
      <c r="Z108" s="465"/>
      <c r="AA108" s="465"/>
      <c r="AB108" s="465"/>
      <c r="AC108" s="466" t="str">
        <f>IF(계약서!T39="", "",계약서!T39)</f>
        <v/>
      </c>
      <c r="AD108" s="467"/>
      <c r="AE108" s="467"/>
      <c r="AF108" s="467"/>
      <c r="AG108" s="467"/>
      <c r="AH108" s="467"/>
      <c r="AI108" s="467"/>
      <c r="AJ108" s="467"/>
      <c r="AK108" s="467"/>
      <c r="AL108" s="467"/>
      <c r="AM108" s="467"/>
      <c r="AN108" s="467"/>
      <c r="AO108" s="467"/>
      <c r="AP108" s="467"/>
      <c r="AQ108" s="467"/>
      <c r="AR108" s="75"/>
    </row>
    <row r="109" spans="1:44" ht="68.25" customHeight="1">
      <c r="A109" s="456"/>
      <c r="B109" s="456"/>
      <c r="C109" s="456"/>
      <c r="D109" s="456"/>
      <c r="E109" s="456"/>
      <c r="F109" s="456"/>
      <c r="G109" s="456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  <c r="R109" s="456"/>
      <c r="S109" s="456"/>
      <c r="T109" s="456"/>
      <c r="U109" s="456"/>
      <c r="V109" s="456"/>
      <c r="W109" s="456"/>
      <c r="X109" s="456"/>
      <c r="Y109" s="456"/>
      <c r="Z109" s="456"/>
      <c r="AA109" s="456"/>
      <c r="AB109" s="456"/>
      <c r="AC109" s="456"/>
      <c r="AD109" s="456"/>
      <c r="AE109" s="456"/>
      <c r="AF109" s="456"/>
      <c r="AG109" s="456"/>
      <c r="AH109" s="456"/>
      <c r="AI109" s="456"/>
      <c r="AJ109" s="456"/>
      <c r="AK109" s="456"/>
      <c r="AL109" s="456"/>
      <c r="AM109" s="456"/>
      <c r="AN109" s="456"/>
      <c r="AO109" s="456"/>
      <c r="AP109" s="456"/>
      <c r="AQ109" s="456"/>
      <c r="AR109" s="75"/>
    </row>
    <row r="110" spans="1:44">
      <c r="A110" s="542"/>
      <c r="B110" s="542"/>
      <c r="C110" s="542"/>
      <c r="D110" s="542"/>
      <c r="E110" s="542"/>
      <c r="F110" s="542"/>
      <c r="G110" s="542"/>
      <c r="H110" s="542"/>
      <c r="I110" s="542"/>
      <c r="J110" s="542"/>
      <c r="K110" s="542"/>
      <c r="L110" s="542"/>
      <c r="M110" s="542"/>
      <c r="N110" s="542"/>
      <c r="O110" s="542"/>
      <c r="P110" s="542"/>
      <c r="Q110" s="542"/>
      <c r="R110" s="542"/>
      <c r="S110" s="542"/>
      <c r="T110" s="542"/>
      <c r="U110" s="542"/>
      <c r="V110" s="542"/>
      <c r="W110" s="542"/>
      <c r="X110" s="542"/>
      <c r="Y110" s="542"/>
      <c r="Z110" s="542"/>
      <c r="AA110" s="542"/>
      <c r="AB110" s="542"/>
      <c r="AC110" s="542"/>
      <c r="AD110" s="542"/>
      <c r="AE110" s="542"/>
      <c r="AF110" s="542"/>
      <c r="AG110" s="542"/>
      <c r="AH110" s="542"/>
      <c r="AI110" s="542"/>
      <c r="AJ110" s="542"/>
      <c r="AK110" s="542"/>
      <c r="AL110" s="542"/>
      <c r="AM110" s="542"/>
      <c r="AN110" s="542"/>
      <c r="AO110" s="542"/>
      <c r="AP110" s="542"/>
      <c r="AQ110" s="542"/>
      <c r="AR110" s="75"/>
    </row>
    <row r="111" spans="1:44" ht="24" customHeight="1">
      <c r="A111" s="535" t="str">
        <f>"별지-"&amp;C2</f>
        <v>별지-중개대상물 확인ㆍ설명서[Ⅱ] (비주거용 건축물)</v>
      </c>
      <c r="B111" s="535"/>
      <c r="C111" s="535"/>
      <c r="D111" s="535"/>
      <c r="E111" s="535"/>
      <c r="F111" s="535"/>
      <c r="G111" s="535"/>
      <c r="H111" s="535"/>
      <c r="I111" s="535"/>
      <c r="J111" s="535"/>
      <c r="K111" s="535"/>
      <c r="L111" s="535"/>
      <c r="M111" s="535"/>
      <c r="N111" s="535"/>
      <c r="O111" s="535"/>
      <c r="P111" s="535"/>
      <c r="Q111" s="535"/>
      <c r="R111" s="535"/>
      <c r="S111" s="535"/>
      <c r="T111" s="535"/>
      <c r="U111" s="535"/>
      <c r="V111" s="535"/>
      <c r="W111" s="535"/>
      <c r="X111" s="535"/>
      <c r="Y111" s="535"/>
      <c r="Z111" s="535"/>
      <c r="AA111" s="535"/>
      <c r="AB111" s="535"/>
      <c r="AC111" s="535"/>
      <c r="AD111" s="535"/>
      <c r="AE111" s="535"/>
      <c r="AF111" s="535"/>
      <c r="AG111" s="535"/>
      <c r="AH111" s="535"/>
      <c r="AI111" s="535"/>
      <c r="AJ111" s="535"/>
      <c r="AK111" s="535"/>
      <c r="AL111" s="535"/>
      <c r="AM111" s="535"/>
      <c r="AN111" s="535"/>
      <c r="AO111" s="535"/>
      <c r="AP111" s="535"/>
      <c r="AQ111" s="535"/>
      <c r="AR111" s="75"/>
    </row>
    <row r="112" spans="1:44" ht="16.5" customHeight="1">
      <c r="A112" s="520"/>
      <c r="B112" s="520"/>
      <c r="C112" s="520"/>
      <c r="D112" s="520"/>
      <c r="E112" s="520"/>
      <c r="F112" s="520"/>
      <c r="G112" s="520"/>
      <c r="H112" s="520"/>
      <c r="I112" s="520"/>
      <c r="J112" s="520"/>
      <c r="K112" s="520"/>
      <c r="L112" s="520"/>
      <c r="M112" s="520"/>
      <c r="N112" s="520"/>
      <c r="O112" s="520"/>
      <c r="P112" s="520"/>
      <c r="Q112" s="520"/>
      <c r="R112" s="520"/>
      <c r="S112" s="520"/>
      <c r="T112" s="520"/>
      <c r="U112" s="520"/>
      <c r="V112" s="520"/>
      <c r="W112" s="520"/>
      <c r="X112" s="520"/>
      <c r="Y112" s="520"/>
      <c r="Z112" s="520"/>
      <c r="AA112" s="520"/>
      <c r="AB112" s="520"/>
      <c r="AC112" s="520"/>
      <c r="AD112" s="520"/>
      <c r="AE112" s="520"/>
      <c r="AF112" s="520"/>
      <c r="AG112" s="520"/>
      <c r="AH112" s="520"/>
      <c r="AI112" s="520"/>
      <c r="AJ112" s="520"/>
      <c r="AK112" s="520"/>
      <c r="AL112" s="520"/>
      <c r="AM112" s="520"/>
      <c r="AN112" s="520"/>
      <c r="AO112" s="520"/>
      <c r="AP112" s="520"/>
      <c r="AQ112" s="520"/>
      <c r="AR112" s="75"/>
    </row>
    <row r="113" spans="1:48">
      <c r="A113" s="233" t="s">
        <v>251</v>
      </c>
      <c r="B113" s="233"/>
      <c r="C113" s="233"/>
      <c r="D113" s="233"/>
      <c r="E113" s="233"/>
      <c r="F113" s="233"/>
      <c r="G113" s="233"/>
      <c r="H113" s="233"/>
      <c r="I113" s="233"/>
      <c r="J113" s="233"/>
      <c r="K113" s="233"/>
      <c r="L113" s="233"/>
      <c r="M113" s="233"/>
      <c r="N113" s="233"/>
      <c r="O113" s="233"/>
      <c r="P113" s="544"/>
      <c r="Q113" s="544"/>
      <c r="R113" s="544"/>
      <c r="S113" s="544"/>
      <c r="T113" s="544"/>
      <c r="U113" s="544"/>
      <c r="V113" s="544"/>
      <c r="W113" s="544"/>
      <c r="X113" s="544"/>
      <c r="Y113" s="544"/>
      <c r="Z113" s="544"/>
      <c r="AA113" s="544"/>
      <c r="AB113" s="544"/>
      <c r="AC113" s="544"/>
      <c r="AD113" s="544"/>
      <c r="AE113" s="544"/>
      <c r="AF113" s="544"/>
      <c r="AG113" s="544"/>
      <c r="AH113" s="544"/>
      <c r="AI113" s="544"/>
      <c r="AJ113" s="544"/>
      <c r="AK113" s="544"/>
      <c r="AL113" s="544"/>
      <c r="AM113" s="544"/>
      <c r="AN113" s="544"/>
      <c r="AO113" s="544"/>
      <c r="AP113" s="544"/>
      <c r="AQ113" s="544"/>
      <c r="AR113" s="75"/>
      <c r="AS113" s="75"/>
      <c r="AT113" s="75"/>
      <c r="AU113" s="75"/>
      <c r="AV113" s="75"/>
    </row>
    <row r="114" spans="1:48" outlineLevel="1">
      <c r="A114" s="537" t="s">
        <v>83</v>
      </c>
      <c r="B114" s="444"/>
      <c r="C114" s="444"/>
      <c r="D114" s="444"/>
      <c r="E114" s="444" t="s">
        <v>252</v>
      </c>
      <c r="F114" s="444"/>
      <c r="G114" s="444"/>
      <c r="H114" s="444"/>
      <c r="I114" s="444"/>
      <c r="J114" s="444"/>
      <c r="K114" s="444"/>
      <c r="L114" s="444"/>
      <c r="M114" s="444"/>
      <c r="N114" s="444"/>
      <c r="O114" s="444"/>
      <c r="P114" s="444"/>
      <c r="Q114" s="444"/>
      <c r="R114" s="444"/>
      <c r="S114" s="444"/>
      <c r="T114" s="444"/>
      <c r="U114" s="444"/>
      <c r="V114" s="444"/>
      <c r="W114" s="444"/>
      <c r="X114" s="444"/>
      <c r="Y114" s="444" t="s">
        <v>253</v>
      </c>
      <c r="Z114" s="444"/>
      <c r="AA114" s="444"/>
      <c r="AB114" s="444"/>
      <c r="AC114" s="444"/>
      <c r="AD114" s="444"/>
      <c r="AE114" s="444"/>
      <c r="AF114" s="444"/>
      <c r="AG114" s="444"/>
      <c r="AH114" s="444"/>
      <c r="AI114" s="444"/>
      <c r="AJ114" s="444"/>
      <c r="AK114" s="444"/>
      <c r="AL114" s="444"/>
      <c r="AM114" s="444"/>
      <c r="AN114" s="444"/>
      <c r="AO114" s="444"/>
      <c r="AP114" s="444"/>
      <c r="AQ114" s="541"/>
      <c r="AR114" s="75"/>
      <c r="AS114" s="75"/>
      <c r="AT114" s="75"/>
      <c r="AU114" s="75"/>
      <c r="AV114" s="75"/>
    </row>
    <row r="115" spans="1:48" ht="120" customHeight="1" outlineLevel="1">
      <c r="A115" s="515"/>
      <c r="B115" s="457"/>
      <c r="C115" s="457"/>
      <c r="D115" s="457"/>
      <c r="E115" s="453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5" s="453"/>
      <c r="G115" s="453"/>
      <c r="H115" s="453"/>
      <c r="I115" s="453"/>
      <c r="J115" s="453"/>
      <c r="K115" s="453"/>
      <c r="L115" s="453"/>
      <c r="M115" s="453"/>
      <c r="N115" s="453"/>
      <c r="O115" s="453"/>
      <c r="P115" s="453"/>
      <c r="Q115" s="453"/>
      <c r="R115" s="453"/>
      <c r="S115" s="453"/>
      <c r="T115" s="453"/>
      <c r="U115" s="453"/>
      <c r="V115" s="453"/>
      <c r="W115" s="453"/>
      <c r="X115" s="453"/>
      <c r="Y115" s="453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5" s="453"/>
      <c r="AA115" s="453"/>
      <c r="AB115" s="453"/>
      <c r="AC115" s="453"/>
      <c r="AD115" s="453"/>
      <c r="AE115" s="453"/>
      <c r="AF115" s="453"/>
      <c r="AG115" s="453"/>
      <c r="AH115" s="453"/>
      <c r="AI115" s="453"/>
      <c r="AJ115" s="453"/>
      <c r="AK115" s="453"/>
      <c r="AL115" s="453"/>
      <c r="AM115" s="453"/>
      <c r="AN115" s="453"/>
      <c r="AO115" s="453"/>
      <c r="AP115" s="453"/>
      <c r="AQ115" s="540"/>
      <c r="AR115" s="75"/>
      <c r="AS115" s="75"/>
      <c r="AT115" s="75"/>
      <c r="AU115" s="75"/>
      <c r="AV115" s="75"/>
    </row>
    <row r="116" spans="1:48" ht="9.75" customHeight="1" outlineLevel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75"/>
      <c r="AS116" s="75"/>
      <c r="AT116" s="75"/>
      <c r="AU116" s="75"/>
      <c r="AV116" s="75"/>
    </row>
    <row r="117" spans="1:48" outlineLevel="1">
      <c r="A117" s="537" t="s">
        <v>254</v>
      </c>
      <c r="B117" s="444"/>
      <c r="C117" s="444"/>
      <c r="D117" s="444"/>
      <c r="E117" s="444" t="s">
        <v>252</v>
      </c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  <c r="X117" s="444"/>
      <c r="Y117" s="444" t="s">
        <v>253</v>
      </c>
      <c r="Z117" s="444"/>
      <c r="AA117" s="444"/>
      <c r="AB117" s="444"/>
      <c r="AC117" s="444"/>
      <c r="AD117" s="444"/>
      <c r="AE117" s="444"/>
      <c r="AF117" s="444"/>
      <c r="AG117" s="444"/>
      <c r="AH117" s="444"/>
      <c r="AI117" s="444"/>
      <c r="AJ117" s="444"/>
      <c r="AK117" s="444"/>
      <c r="AL117" s="444"/>
      <c r="AM117" s="444"/>
      <c r="AN117" s="444"/>
      <c r="AO117" s="444"/>
      <c r="AP117" s="444"/>
      <c r="AQ117" s="541"/>
      <c r="AR117" s="75"/>
      <c r="AS117" s="75"/>
      <c r="AT117" s="75"/>
      <c r="AU117" s="75"/>
      <c r="AV117" s="75"/>
    </row>
    <row r="118" spans="1:48" ht="120" customHeight="1" outlineLevel="1">
      <c r="A118" s="515"/>
      <c r="B118" s="457"/>
      <c r="C118" s="457"/>
      <c r="D118" s="457"/>
      <c r="E118" s="453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453"/>
      <c r="G118" s="453"/>
      <c r="H118" s="453"/>
      <c r="I118" s="453"/>
      <c r="J118" s="453"/>
      <c r="K118" s="453"/>
      <c r="L118" s="453"/>
      <c r="M118" s="453"/>
      <c r="N118" s="453"/>
      <c r="O118" s="453"/>
      <c r="P118" s="453"/>
      <c r="Q118" s="453"/>
      <c r="R118" s="453"/>
      <c r="S118" s="453"/>
      <c r="T118" s="453"/>
      <c r="U118" s="453"/>
      <c r="V118" s="453"/>
      <c r="W118" s="453"/>
      <c r="X118" s="453"/>
      <c r="Y118" s="453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8" s="453"/>
      <c r="AA118" s="453"/>
      <c r="AB118" s="453"/>
      <c r="AC118" s="453"/>
      <c r="AD118" s="453"/>
      <c r="AE118" s="453"/>
      <c r="AF118" s="453"/>
      <c r="AG118" s="453"/>
      <c r="AH118" s="453"/>
      <c r="AI118" s="453"/>
      <c r="AJ118" s="453"/>
      <c r="AK118" s="453"/>
      <c r="AL118" s="453"/>
      <c r="AM118" s="453"/>
      <c r="AN118" s="453"/>
      <c r="AO118" s="453"/>
      <c r="AP118" s="453"/>
      <c r="AQ118" s="540"/>
      <c r="AR118" s="75"/>
      <c r="AS118" s="75"/>
      <c r="AT118" s="75"/>
      <c r="AU118" s="75"/>
      <c r="AV118" s="75"/>
    </row>
    <row r="119" spans="1:48">
      <c r="A119" s="470"/>
      <c r="B119" s="470"/>
      <c r="C119" s="470"/>
      <c r="D119" s="470"/>
      <c r="E119" s="470"/>
      <c r="F119" s="470"/>
      <c r="G119" s="470"/>
      <c r="H119" s="470"/>
      <c r="I119" s="470"/>
      <c r="J119" s="470"/>
      <c r="K119" s="470"/>
      <c r="L119" s="470"/>
      <c r="M119" s="470"/>
      <c r="N119" s="470"/>
      <c r="O119" s="470"/>
      <c r="P119" s="470"/>
      <c r="Q119" s="470"/>
      <c r="R119" s="470"/>
      <c r="S119" s="470"/>
      <c r="T119" s="470"/>
      <c r="U119" s="470"/>
      <c r="V119" s="470"/>
      <c r="W119" s="470"/>
      <c r="X119" s="470"/>
      <c r="Y119" s="470"/>
      <c r="Z119" s="470"/>
      <c r="AA119" s="470"/>
      <c r="AB119" s="470"/>
      <c r="AC119" s="470"/>
      <c r="AD119" s="470"/>
      <c r="AE119" s="470"/>
      <c r="AF119" s="470"/>
      <c r="AG119" s="470"/>
      <c r="AH119" s="470"/>
      <c r="AI119" s="470"/>
      <c r="AJ119" s="470"/>
      <c r="AK119" s="470"/>
      <c r="AL119" s="470"/>
      <c r="AM119" s="470"/>
      <c r="AN119" s="470"/>
      <c r="AO119" s="470"/>
      <c r="AP119" s="470"/>
      <c r="AQ119" s="470"/>
      <c r="AR119" s="75"/>
      <c r="AS119" s="75"/>
      <c r="AT119" s="75"/>
      <c r="AU119" s="75"/>
      <c r="AV119" s="75"/>
    </row>
    <row r="120" spans="1:48">
      <c r="A120" s="473" t="s">
        <v>255</v>
      </c>
      <c r="B120" s="473"/>
      <c r="C120" s="473"/>
      <c r="D120" s="473"/>
      <c r="E120" s="473"/>
      <c r="F120" s="473"/>
      <c r="G120" s="473"/>
      <c r="H120" s="473"/>
      <c r="I120" s="473"/>
      <c r="J120" s="473"/>
      <c r="K120" s="473"/>
      <c r="L120" s="473"/>
      <c r="M120" s="473"/>
      <c r="N120" s="473"/>
      <c r="O120" s="473"/>
      <c r="P120" s="473"/>
      <c r="Q120" s="473"/>
      <c r="R120" s="473"/>
      <c r="S120" s="473"/>
      <c r="T120" s="473"/>
      <c r="U120" s="473"/>
      <c r="V120" s="473"/>
      <c r="W120" s="473"/>
      <c r="X120" s="473"/>
      <c r="Y120" s="473"/>
      <c r="Z120" s="473"/>
      <c r="AA120" s="538"/>
      <c r="AB120" s="538"/>
      <c r="AC120" s="538"/>
      <c r="AD120" s="538"/>
      <c r="AE120" s="538"/>
      <c r="AF120" s="538"/>
      <c r="AG120" s="538"/>
      <c r="AH120" s="538"/>
      <c r="AI120" s="538"/>
      <c r="AJ120" s="538"/>
      <c r="AK120" s="538"/>
      <c r="AL120" s="538"/>
      <c r="AM120" s="538"/>
      <c r="AN120" s="538"/>
      <c r="AO120" s="538"/>
      <c r="AP120" s="538"/>
      <c r="AQ120" s="538"/>
      <c r="AR120" s="75"/>
      <c r="AS120" s="75"/>
      <c r="AT120" s="75"/>
      <c r="AU120" s="75"/>
      <c r="AV120" s="75"/>
    </row>
    <row r="121" spans="1:48">
      <c r="A121" s="472" t="s">
        <v>632</v>
      </c>
      <c r="B121" s="473"/>
      <c r="C121" s="473"/>
      <c r="D121" s="473"/>
      <c r="E121" s="473"/>
      <c r="F121" s="473"/>
      <c r="G121" s="473"/>
      <c r="H121" s="473"/>
      <c r="I121" s="473"/>
      <c r="J121" s="473"/>
      <c r="K121" s="473"/>
      <c r="L121" s="473"/>
      <c r="M121" s="473"/>
      <c r="N121" s="473"/>
      <c r="O121" s="473"/>
      <c r="P121" s="473"/>
      <c r="Q121" s="473"/>
      <c r="R121" s="473"/>
      <c r="S121" s="473"/>
      <c r="T121" s="473"/>
      <c r="U121" s="473"/>
      <c r="V121" s="473"/>
      <c r="W121" s="473"/>
      <c r="X121" s="473"/>
      <c r="Y121" s="473"/>
      <c r="Z121" s="473"/>
      <c r="AA121" s="473"/>
      <c r="AB121" s="473"/>
      <c r="AC121" s="473"/>
      <c r="AD121" s="473"/>
      <c r="AE121" s="473"/>
      <c r="AF121" s="473"/>
      <c r="AG121" s="473"/>
      <c r="AH121" s="473"/>
      <c r="AI121" s="473"/>
      <c r="AJ121" s="473"/>
      <c r="AK121" s="473"/>
      <c r="AL121" s="473"/>
      <c r="AM121" s="473"/>
      <c r="AN121" s="473"/>
      <c r="AO121" s="473"/>
      <c r="AP121" s="473"/>
      <c r="AQ121" s="473"/>
      <c r="AR121" s="75"/>
      <c r="AS121" s="75"/>
      <c r="AT121" s="75"/>
      <c r="AU121" s="75"/>
      <c r="AV121" s="75"/>
    </row>
    <row r="122" spans="1:48" ht="55.5" hidden="1" customHeight="1" outlineLevel="1">
      <c r="A122" s="280" t="str">
        <f>K37</f>
        <v>임대차계약-생략</v>
      </c>
      <c r="B122" s="280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75"/>
      <c r="AS122" s="75"/>
      <c r="AT122" s="75"/>
      <c r="AU122" s="75"/>
      <c r="AV122" s="75"/>
    </row>
    <row r="123" spans="1:48" ht="18.75" hidden="1" customHeight="1" outlineLevel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  <c r="AN123" s="145"/>
      <c r="AO123" s="145"/>
      <c r="AP123" s="145"/>
      <c r="AQ123" s="145"/>
      <c r="AR123" s="75"/>
      <c r="AS123" s="75"/>
      <c r="AT123" s="75"/>
      <c r="AU123" s="75"/>
      <c r="AV123" s="75"/>
    </row>
    <row r="124" spans="1:48" collapsed="1">
      <c r="A124" s="473" t="s">
        <v>633</v>
      </c>
      <c r="B124" s="473"/>
      <c r="C124" s="473"/>
      <c r="D124" s="473"/>
      <c r="E124" s="473"/>
      <c r="F124" s="473"/>
      <c r="G124" s="473"/>
      <c r="H124" s="473"/>
      <c r="I124" s="473"/>
      <c r="J124" s="473"/>
      <c r="K124" s="473"/>
      <c r="L124" s="473"/>
      <c r="M124" s="473"/>
      <c r="N124" s="473"/>
      <c r="O124" s="473"/>
      <c r="P124" s="473"/>
      <c r="Q124" s="473"/>
      <c r="R124" s="473"/>
      <c r="S124" s="473"/>
      <c r="T124" s="473"/>
      <c r="U124" s="473"/>
      <c r="V124" s="473"/>
      <c r="W124" s="473"/>
      <c r="X124" s="473"/>
      <c r="Y124" s="473"/>
      <c r="Z124" s="473"/>
      <c r="AA124" s="473"/>
      <c r="AB124" s="473"/>
      <c r="AC124" s="473"/>
      <c r="AD124" s="473"/>
      <c r="AE124" s="473"/>
      <c r="AF124" s="473"/>
      <c r="AG124" s="473"/>
      <c r="AH124" s="473"/>
      <c r="AI124" s="473"/>
      <c r="AJ124" s="473"/>
      <c r="AK124" s="473"/>
      <c r="AL124" s="473"/>
      <c r="AM124" s="473"/>
      <c r="AN124" s="473"/>
      <c r="AO124" s="473"/>
      <c r="AP124" s="473"/>
      <c r="AQ124" s="473"/>
      <c r="AR124" s="75"/>
      <c r="AS124" s="75"/>
      <c r="AT124" s="75"/>
      <c r="AU124" s="75"/>
      <c r="AV124" s="75"/>
    </row>
    <row r="125" spans="1:48" ht="55.5" hidden="1" customHeight="1" outlineLevel="1">
      <c r="A125" s="280" t="str">
        <f>N39</f>
        <v>임대차계약-생략</v>
      </c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75"/>
      <c r="AS125" s="75"/>
      <c r="AT125" s="75"/>
      <c r="AU125" s="75"/>
      <c r="AV125" s="75"/>
    </row>
    <row r="126" spans="1:48" ht="15" hidden="1" customHeight="1" outlineLevel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75"/>
      <c r="AS126" s="75"/>
      <c r="AT126" s="75"/>
      <c r="AU126" s="75"/>
      <c r="AV126" s="75"/>
    </row>
    <row r="127" spans="1:48" collapsed="1">
      <c r="A127" s="233" t="s">
        <v>634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  <c r="R127" s="233"/>
      <c r="S127" s="233"/>
      <c r="T127" s="233"/>
      <c r="U127" s="233"/>
      <c r="V127" s="233"/>
      <c r="W127" s="233"/>
      <c r="X127" s="233"/>
      <c r="Y127" s="233"/>
      <c r="Z127" s="233"/>
      <c r="AA127" s="233"/>
      <c r="AB127" s="233"/>
      <c r="AC127" s="233"/>
      <c r="AD127" s="233"/>
      <c r="AE127" s="233"/>
      <c r="AF127" s="233"/>
      <c r="AG127" s="233"/>
      <c r="AH127" s="233"/>
      <c r="AI127" s="233"/>
      <c r="AJ127" s="233"/>
      <c r="AK127" s="233"/>
      <c r="AL127" s="233"/>
      <c r="AM127" s="233"/>
      <c r="AN127" s="233"/>
      <c r="AO127" s="233"/>
      <c r="AP127" s="233"/>
      <c r="AQ127" s="233"/>
      <c r="AR127" s="75"/>
      <c r="AS127" s="75"/>
      <c r="AT127" s="75"/>
      <c r="AU127" s="75"/>
      <c r="AV127" s="75"/>
    </row>
    <row r="128" spans="1:48" ht="55.5" hidden="1" customHeight="1" outlineLevel="1">
      <c r="A128" s="280" t="str">
        <f>AF39</f>
        <v>임대차계약-생략</v>
      </c>
      <c r="B128" s="280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75"/>
      <c r="AS128" s="75"/>
      <c r="AT128" s="75"/>
      <c r="AU128" s="75"/>
      <c r="AV128" s="75"/>
    </row>
    <row r="129" spans="1:48" ht="16.5" customHeight="1" collapsed="1">
      <c r="A129" s="470"/>
      <c r="B129" s="470"/>
      <c r="C129" s="470"/>
      <c r="D129" s="470"/>
      <c r="E129" s="470"/>
      <c r="F129" s="470"/>
      <c r="G129" s="470"/>
      <c r="H129" s="470"/>
      <c r="I129" s="470"/>
      <c r="J129" s="470"/>
      <c r="K129" s="470"/>
      <c r="L129" s="470"/>
      <c r="M129" s="470"/>
      <c r="N129" s="470"/>
      <c r="O129" s="470"/>
      <c r="P129" s="470"/>
      <c r="Q129" s="470"/>
      <c r="R129" s="470"/>
      <c r="S129" s="470"/>
      <c r="T129" s="470"/>
      <c r="U129" s="470"/>
      <c r="V129" s="470"/>
      <c r="W129" s="470"/>
      <c r="X129" s="470"/>
      <c r="Y129" s="470"/>
      <c r="Z129" s="470"/>
      <c r="AA129" s="470"/>
      <c r="AB129" s="470"/>
      <c r="AC129" s="470"/>
      <c r="AD129" s="470"/>
      <c r="AE129" s="470"/>
      <c r="AF129" s="470"/>
      <c r="AG129" s="470"/>
      <c r="AH129" s="470"/>
      <c r="AI129" s="470"/>
      <c r="AJ129" s="470"/>
      <c r="AK129" s="470"/>
      <c r="AL129" s="470"/>
      <c r="AM129" s="470"/>
      <c r="AN129" s="470"/>
      <c r="AO129" s="470"/>
      <c r="AP129" s="470"/>
      <c r="AQ129" s="470"/>
      <c r="AR129" s="75"/>
      <c r="AS129" s="75"/>
      <c r="AT129" s="75"/>
      <c r="AU129" s="75"/>
      <c r="AV129" s="75"/>
    </row>
    <row r="130" spans="1:48" ht="16.5" customHeight="1">
      <c r="A130" s="233" t="s">
        <v>256</v>
      </c>
      <c r="B130" s="233"/>
      <c r="C130" s="233"/>
      <c r="D130" s="233"/>
      <c r="E130" s="233"/>
      <c r="F130" s="233"/>
      <c r="G130" s="233"/>
      <c r="H130" s="233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  <c r="AA130" s="234"/>
      <c r="AB130" s="234"/>
      <c r="AC130" s="234"/>
      <c r="AD130" s="234"/>
      <c r="AE130" s="234"/>
      <c r="AF130" s="234"/>
      <c r="AG130" s="234"/>
      <c r="AH130" s="234"/>
      <c r="AI130" s="234"/>
      <c r="AJ130" s="234"/>
      <c r="AK130" s="234"/>
      <c r="AL130" s="234"/>
      <c r="AM130" s="234"/>
      <c r="AN130" s="234"/>
      <c r="AO130" s="234"/>
      <c r="AP130" s="234"/>
      <c r="AQ130" s="234"/>
      <c r="AR130" s="75"/>
    </row>
    <row r="131" spans="1:48" s="94" customFormat="1" ht="26.25" hidden="1" customHeight="1" outlineLevel="2">
      <c r="A131" s="514" t="s">
        <v>257</v>
      </c>
      <c r="B131" s="444"/>
      <c r="C131" s="444"/>
      <c r="D131" s="444"/>
      <c r="E131" s="444"/>
      <c r="F131" s="444" t="s">
        <v>258</v>
      </c>
      <c r="G131" s="444"/>
      <c r="H131" s="444"/>
      <c r="I131" s="444"/>
      <c r="J131" s="444"/>
      <c r="K131" s="516">
        <f>계약서!K71</f>
        <v>0</v>
      </c>
      <c r="L131" s="516"/>
      <c r="M131" s="516"/>
      <c r="N131" s="516"/>
      <c r="O131" s="516"/>
      <c r="P131" s="516"/>
      <c r="Q131" s="516"/>
      <c r="R131" s="516"/>
      <c r="S131" s="516"/>
      <c r="T131" s="516"/>
      <c r="U131" s="516"/>
      <c r="V131" s="516"/>
      <c r="W131" s="516"/>
      <c r="X131" s="516"/>
      <c r="Y131" s="517" t="s">
        <v>259</v>
      </c>
      <c r="Z131" s="517"/>
      <c r="AA131" s="517"/>
      <c r="AB131" s="517"/>
      <c r="AC131" s="518" t="str">
        <f>계약서!AE70</f>
        <v/>
      </c>
      <c r="AD131" s="519"/>
      <c r="AE131" s="519"/>
      <c r="AF131" s="519"/>
      <c r="AG131" s="519"/>
      <c r="AH131" s="519"/>
      <c r="AI131" s="519"/>
      <c r="AJ131" s="519"/>
      <c r="AK131" s="519"/>
      <c r="AL131" s="519"/>
      <c r="AM131" s="508" t="s">
        <v>260</v>
      </c>
      <c r="AN131" s="508"/>
      <c r="AO131" s="508"/>
      <c r="AP131" s="508"/>
      <c r="AQ131" s="508"/>
      <c r="AR131" s="75"/>
    </row>
    <row r="132" spans="1:48" s="94" customFormat="1" ht="26.25" hidden="1" customHeight="1" outlineLevel="2">
      <c r="A132" s="327"/>
      <c r="B132" s="445"/>
      <c r="C132" s="445"/>
      <c r="D132" s="445"/>
      <c r="E132" s="445"/>
      <c r="F132" s="445" t="s">
        <v>261</v>
      </c>
      <c r="G132" s="445"/>
      <c r="H132" s="445"/>
      <c r="I132" s="445"/>
      <c r="J132" s="445"/>
      <c r="K132" s="474" t="str">
        <f>계약서!K70</f>
        <v/>
      </c>
      <c r="L132" s="474"/>
      <c r="M132" s="474"/>
      <c r="N132" s="474"/>
      <c r="O132" s="474"/>
      <c r="P132" s="474"/>
      <c r="Q132" s="474"/>
      <c r="R132" s="474"/>
      <c r="S132" s="474"/>
      <c r="T132" s="474"/>
      <c r="U132" s="474"/>
      <c r="V132" s="474"/>
      <c r="W132" s="474"/>
      <c r="X132" s="474"/>
      <c r="Y132" s="434" t="s">
        <v>262</v>
      </c>
      <c r="Z132" s="434"/>
      <c r="AA132" s="434"/>
      <c r="AB132" s="434"/>
      <c r="AC132" s="522"/>
      <c r="AD132" s="523"/>
      <c r="AE132" s="523"/>
      <c r="AF132" s="523"/>
      <c r="AG132" s="523"/>
      <c r="AH132" s="523"/>
      <c r="AI132" s="523"/>
      <c r="AJ132" s="523"/>
      <c r="AK132" s="523"/>
      <c r="AL132" s="523"/>
      <c r="AM132" s="536" t="s">
        <v>263</v>
      </c>
      <c r="AN132" s="536"/>
      <c r="AO132" s="536"/>
      <c r="AP132" s="536"/>
      <c r="AQ132" s="536"/>
      <c r="AR132" s="75"/>
    </row>
    <row r="133" spans="1:48" s="94" customFormat="1" ht="41.25" hidden="1" customHeight="1" outlineLevel="2">
      <c r="A133" s="515"/>
      <c r="B133" s="457"/>
      <c r="C133" s="457"/>
      <c r="D133" s="457"/>
      <c r="E133" s="457"/>
      <c r="F133" s="457" t="s">
        <v>264</v>
      </c>
      <c r="G133" s="457"/>
      <c r="H133" s="457"/>
      <c r="I133" s="457"/>
      <c r="J133" s="457"/>
      <c r="K133" s="464" t="str">
        <f>계약서!K69</f>
        <v/>
      </c>
      <c r="L133" s="464"/>
      <c r="M133" s="464"/>
      <c r="N133" s="464"/>
      <c r="O133" s="464"/>
      <c r="P133" s="464"/>
      <c r="Q133" s="464"/>
      <c r="R133" s="464"/>
      <c r="S133" s="464"/>
      <c r="T133" s="464"/>
      <c r="U133" s="464"/>
      <c r="V133" s="464"/>
      <c r="W133" s="464"/>
      <c r="X133" s="464"/>
      <c r="Y133" s="465" t="s">
        <v>265</v>
      </c>
      <c r="Z133" s="465"/>
      <c r="AA133" s="465"/>
      <c r="AB133" s="465"/>
      <c r="AC133" s="466" t="str">
        <f>계약서!T71</f>
        <v/>
      </c>
      <c r="AD133" s="467"/>
      <c r="AE133" s="467"/>
      <c r="AF133" s="467"/>
      <c r="AG133" s="467"/>
      <c r="AH133" s="467"/>
      <c r="AI133" s="467"/>
      <c r="AJ133" s="467"/>
      <c r="AK133" s="467"/>
      <c r="AL133" s="467"/>
      <c r="AM133" s="467"/>
      <c r="AN133" s="467"/>
      <c r="AO133" s="467"/>
      <c r="AP133" s="467"/>
      <c r="AQ133" s="467"/>
      <c r="AR133" s="75"/>
    </row>
    <row r="134" spans="1:48" s="94" customFormat="1" ht="26.25" hidden="1" customHeight="1" outlineLevel="1" collapsed="1">
      <c r="A134" s="514" t="s">
        <v>266</v>
      </c>
      <c r="B134" s="444"/>
      <c r="C134" s="444"/>
      <c r="D134" s="444"/>
      <c r="E134" s="444"/>
      <c r="F134" s="444" t="s">
        <v>267</v>
      </c>
      <c r="G134" s="444"/>
      <c r="H134" s="444"/>
      <c r="I134" s="444"/>
      <c r="J134" s="444"/>
      <c r="K134" s="516">
        <f>계약서!K74</f>
        <v>0</v>
      </c>
      <c r="L134" s="516"/>
      <c r="M134" s="516"/>
      <c r="N134" s="516"/>
      <c r="O134" s="516"/>
      <c r="P134" s="516"/>
      <c r="Q134" s="516"/>
      <c r="R134" s="516"/>
      <c r="S134" s="516"/>
      <c r="T134" s="516"/>
      <c r="U134" s="516"/>
      <c r="V134" s="516"/>
      <c r="W134" s="516"/>
      <c r="X134" s="516"/>
      <c r="Y134" s="517" t="s">
        <v>268</v>
      </c>
      <c r="Z134" s="517"/>
      <c r="AA134" s="517"/>
      <c r="AB134" s="517"/>
      <c r="AC134" s="518" t="str">
        <f>계약서!AE73</f>
        <v/>
      </c>
      <c r="AD134" s="519"/>
      <c r="AE134" s="519"/>
      <c r="AF134" s="519"/>
      <c r="AG134" s="519"/>
      <c r="AH134" s="519"/>
      <c r="AI134" s="519"/>
      <c r="AJ134" s="519"/>
      <c r="AK134" s="519"/>
      <c r="AL134" s="519"/>
      <c r="AM134" s="508" t="s">
        <v>269</v>
      </c>
      <c r="AN134" s="508"/>
      <c r="AO134" s="508"/>
      <c r="AP134" s="508"/>
      <c r="AQ134" s="508"/>
      <c r="AR134" s="75"/>
    </row>
    <row r="135" spans="1:48" s="94" customFormat="1" ht="26.25" hidden="1" customHeight="1" outlineLevel="1">
      <c r="A135" s="327"/>
      <c r="B135" s="445"/>
      <c r="C135" s="445"/>
      <c r="D135" s="445"/>
      <c r="E135" s="445"/>
      <c r="F135" s="445" t="s">
        <v>270</v>
      </c>
      <c r="G135" s="445"/>
      <c r="H135" s="445"/>
      <c r="I135" s="445"/>
      <c r="J135" s="445"/>
      <c r="K135" s="474" t="str">
        <f>계약서!K73</f>
        <v/>
      </c>
      <c r="L135" s="474"/>
      <c r="M135" s="474"/>
      <c r="N135" s="474"/>
      <c r="O135" s="474"/>
      <c r="P135" s="474"/>
      <c r="Q135" s="474"/>
      <c r="R135" s="474"/>
      <c r="S135" s="474"/>
      <c r="T135" s="474"/>
      <c r="U135" s="474"/>
      <c r="V135" s="474"/>
      <c r="W135" s="474"/>
      <c r="X135" s="474"/>
      <c r="Y135" s="434" t="s">
        <v>246</v>
      </c>
      <c r="Z135" s="434"/>
      <c r="AA135" s="434"/>
      <c r="AB135" s="434"/>
      <c r="AC135" s="522"/>
      <c r="AD135" s="523"/>
      <c r="AE135" s="523"/>
      <c r="AF135" s="523"/>
      <c r="AG135" s="523"/>
      <c r="AH135" s="523"/>
      <c r="AI135" s="523"/>
      <c r="AJ135" s="523"/>
      <c r="AK135" s="523"/>
      <c r="AL135" s="523"/>
      <c r="AM135" s="536" t="s">
        <v>260</v>
      </c>
      <c r="AN135" s="536"/>
      <c r="AO135" s="536"/>
      <c r="AP135" s="536"/>
      <c r="AQ135" s="536"/>
      <c r="AR135" s="75"/>
    </row>
    <row r="136" spans="1:48" s="94" customFormat="1" ht="41.25" hidden="1" customHeight="1" outlineLevel="1">
      <c r="A136" s="515"/>
      <c r="B136" s="457"/>
      <c r="C136" s="457"/>
      <c r="D136" s="457"/>
      <c r="E136" s="457"/>
      <c r="F136" s="457" t="s">
        <v>271</v>
      </c>
      <c r="G136" s="457"/>
      <c r="H136" s="457"/>
      <c r="I136" s="457"/>
      <c r="J136" s="457"/>
      <c r="K136" s="464" t="str">
        <f>계약서!K72</f>
        <v/>
      </c>
      <c r="L136" s="464"/>
      <c r="M136" s="464"/>
      <c r="N136" s="464"/>
      <c r="O136" s="464"/>
      <c r="P136" s="464"/>
      <c r="Q136" s="464"/>
      <c r="R136" s="464"/>
      <c r="S136" s="464"/>
      <c r="T136" s="464"/>
      <c r="U136" s="464"/>
      <c r="V136" s="464"/>
      <c r="W136" s="464"/>
      <c r="X136" s="464"/>
      <c r="Y136" s="465" t="s">
        <v>272</v>
      </c>
      <c r="Z136" s="465"/>
      <c r="AA136" s="465"/>
      <c r="AB136" s="465"/>
      <c r="AC136" s="466" t="str">
        <f>계약서!T74</f>
        <v/>
      </c>
      <c r="AD136" s="467"/>
      <c r="AE136" s="467"/>
      <c r="AF136" s="467"/>
      <c r="AG136" s="467"/>
      <c r="AH136" s="467"/>
      <c r="AI136" s="467"/>
      <c r="AJ136" s="467"/>
      <c r="AK136" s="467"/>
      <c r="AL136" s="467"/>
      <c r="AM136" s="467"/>
      <c r="AN136" s="467"/>
      <c r="AO136" s="467"/>
      <c r="AP136" s="467"/>
      <c r="AQ136" s="467"/>
      <c r="AR136" s="75"/>
    </row>
    <row r="137" spans="1:48" ht="16.5" customHeight="1" collapsed="1">
      <c r="A137" s="539"/>
      <c r="B137" s="539"/>
      <c r="C137" s="539"/>
      <c r="D137" s="539"/>
      <c r="E137" s="539"/>
      <c r="F137" s="539"/>
      <c r="G137" s="539"/>
      <c r="H137" s="539"/>
      <c r="I137" s="539"/>
      <c r="J137" s="539"/>
      <c r="K137" s="539"/>
      <c r="L137" s="539"/>
      <c r="M137" s="539"/>
      <c r="N137" s="539"/>
      <c r="O137" s="539"/>
      <c r="P137" s="539"/>
      <c r="Q137" s="539"/>
      <c r="R137" s="539"/>
      <c r="S137" s="539"/>
      <c r="T137" s="539"/>
      <c r="U137" s="539"/>
      <c r="V137" s="539"/>
      <c r="W137" s="539"/>
      <c r="X137" s="539"/>
      <c r="Y137" s="539"/>
      <c r="Z137" s="539"/>
      <c r="AA137" s="539"/>
      <c r="AB137" s="539"/>
      <c r="AC137" s="539"/>
      <c r="AD137" s="539"/>
      <c r="AE137" s="539"/>
      <c r="AF137" s="539"/>
      <c r="AG137" s="539"/>
      <c r="AH137" s="539"/>
      <c r="AI137" s="539"/>
      <c r="AJ137" s="539"/>
      <c r="AK137" s="539"/>
      <c r="AL137" s="539"/>
      <c r="AM137" s="539"/>
      <c r="AN137" s="539"/>
      <c r="AO137" s="539"/>
      <c r="AP137" s="539"/>
      <c r="AQ137" s="539"/>
      <c r="AR137" s="75"/>
    </row>
    <row r="138" spans="1:48" ht="16.5" customHeight="1">
      <c r="A138" s="521"/>
      <c r="B138" s="521"/>
      <c r="C138" s="521"/>
      <c r="D138" s="521"/>
      <c r="E138" s="521"/>
      <c r="F138" s="521"/>
      <c r="G138" s="521"/>
      <c r="H138" s="521"/>
      <c r="I138" s="521"/>
      <c r="J138" s="521"/>
      <c r="K138" s="521"/>
      <c r="L138" s="521"/>
      <c r="M138" s="521"/>
      <c r="N138" s="521"/>
      <c r="O138" s="521"/>
      <c r="P138" s="521"/>
      <c r="Q138" s="521"/>
      <c r="R138" s="521"/>
      <c r="S138" s="521"/>
      <c r="T138" s="521"/>
      <c r="U138" s="521"/>
      <c r="V138" s="521"/>
      <c r="W138" s="521"/>
      <c r="X138" s="521"/>
      <c r="Y138" s="521"/>
      <c r="Z138" s="521"/>
      <c r="AA138" s="521"/>
      <c r="AB138" s="521"/>
      <c r="AC138" s="521"/>
      <c r="AD138" s="521"/>
      <c r="AE138" s="521"/>
      <c r="AF138" s="521"/>
      <c r="AG138" s="521"/>
      <c r="AH138" s="521"/>
      <c r="AI138" s="521"/>
      <c r="AJ138" s="521"/>
      <c r="AK138" s="521"/>
      <c r="AL138" s="521"/>
      <c r="AM138" s="521"/>
      <c r="AN138" s="521"/>
      <c r="AO138" s="521"/>
      <c r="AP138" s="521"/>
      <c r="AQ138" s="521"/>
      <c r="AR138" s="75"/>
    </row>
    <row r="139" spans="1:48" ht="16.5" customHeight="1">
      <c r="A139" s="521"/>
      <c r="B139" s="521"/>
      <c r="C139" s="521"/>
      <c r="D139" s="521"/>
      <c r="E139" s="521"/>
      <c r="F139" s="521"/>
      <c r="G139" s="521"/>
      <c r="H139" s="521"/>
      <c r="I139" s="521"/>
      <c r="J139" s="521"/>
      <c r="K139" s="521"/>
      <c r="L139" s="521"/>
      <c r="M139" s="521"/>
      <c r="N139" s="521"/>
      <c r="O139" s="521"/>
      <c r="P139" s="521"/>
      <c r="Q139" s="521"/>
      <c r="R139" s="521"/>
      <c r="S139" s="521"/>
      <c r="T139" s="521"/>
      <c r="U139" s="521"/>
      <c r="V139" s="521"/>
      <c r="W139" s="521"/>
      <c r="X139" s="521"/>
      <c r="Y139" s="521"/>
      <c r="Z139" s="521"/>
      <c r="AA139" s="521"/>
      <c r="AB139" s="521"/>
      <c r="AC139" s="521"/>
      <c r="AD139" s="521"/>
      <c r="AE139" s="521"/>
      <c r="AF139" s="521"/>
      <c r="AG139" s="521"/>
      <c r="AH139" s="521"/>
      <c r="AI139" s="521"/>
      <c r="AJ139" s="521"/>
      <c r="AK139" s="521"/>
      <c r="AL139" s="521"/>
      <c r="AM139" s="521"/>
      <c r="AN139" s="521"/>
      <c r="AO139" s="521"/>
      <c r="AP139" s="521"/>
      <c r="AQ139" s="521"/>
      <c r="AR139" s="75"/>
    </row>
    <row r="140" spans="1:48">
      <c r="A140" s="520"/>
      <c r="B140" s="520"/>
      <c r="C140" s="520"/>
      <c r="D140" s="520"/>
      <c r="E140" s="520"/>
      <c r="F140" s="520"/>
      <c r="G140" s="520"/>
      <c r="H140" s="520"/>
      <c r="I140" s="520"/>
      <c r="J140" s="520"/>
      <c r="K140" s="520"/>
      <c r="L140" s="520"/>
      <c r="M140" s="520"/>
      <c r="N140" s="520"/>
      <c r="O140" s="520"/>
      <c r="P140" s="520"/>
      <c r="Q140" s="520"/>
      <c r="R140" s="520"/>
      <c r="S140" s="520"/>
      <c r="T140" s="520"/>
      <c r="U140" s="520"/>
      <c r="V140" s="520"/>
      <c r="W140" s="520"/>
      <c r="X140" s="520"/>
      <c r="Y140" s="520"/>
      <c r="Z140" s="520"/>
      <c r="AA140" s="520"/>
      <c r="AB140" s="292" t="s">
        <v>273</v>
      </c>
      <c r="AC140" s="293"/>
      <c r="AD140" s="293"/>
      <c r="AE140" s="293"/>
      <c r="AF140" s="293"/>
      <c r="AG140" s="524">
        <f>계약서!AG10</f>
        <v>0</v>
      </c>
      <c r="AH140" s="524"/>
      <c r="AI140" s="524"/>
      <c r="AJ140" s="524"/>
      <c r="AK140" s="524"/>
      <c r="AL140" s="524"/>
      <c r="AM140" s="524"/>
      <c r="AN140" s="524"/>
      <c r="AO140" s="524"/>
      <c r="AP140" s="524"/>
      <c r="AQ140" s="146"/>
      <c r="AR140" s="75"/>
    </row>
    <row r="141" spans="1:48">
      <c r="A141" s="520"/>
      <c r="B141" s="520"/>
      <c r="C141" s="520"/>
      <c r="D141" s="520"/>
      <c r="E141" s="520"/>
      <c r="F141" s="520"/>
      <c r="G141" s="520"/>
      <c r="H141" s="520"/>
      <c r="I141" s="520"/>
      <c r="J141" s="520"/>
      <c r="K141" s="520"/>
      <c r="L141" s="520"/>
      <c r="M141" s="520"/>
      <c r="N141" s="520"/>
      <c r="O141" s="520"/>
      <c r="P141" s="520"/>
      <c r="Q141" s="520"/>
      <c r="R141" s="520"/>
      <c r="S141" s="520"/>
      <c r="T141" s="520"/>
      <c r="U141" s="520"/>
      <c r="V141" s="520"/>
      <c r="W141" s="520"/>
      <c r="X141" s="520"/>
      <c r="Y141" s="520"/>
      <c r="Z141" s="520"/>
      <c r="AA141" s="520"/>
      <c r="AB141" s="520"/>
      <c r="AC141" s="520"/>
      <c r="AD141" s="520"/>
      <c r="AE141" s="520"/>
      <c r="AF141" s="520"/>
      <c r="AG141" s="520"/>
      <c r="AH141" s="520"/>
      <c r="AI141" s="520"/>
      <c r="AJ141" s="520"/>
      <c r="AK141" s="520"/>
      <c r="AL141" s="520"/>
      <c r="AM141" s="520"/>
      <c r="AN141" s="520"/>
      <c r="AO141" s="520"/>
      <c r="AP141" s="520"/>
      <c r="AQ141" s="520"/>
      <c r="AR141" s="75"/>
    </row>
    <row r="142" spans="1:48">
      <c r="A142" s="538" t="s">
        <v>274</v>
      </c>
      <c r="B142" s="538"/>
      <c r="C142" s="538"/>
      <c r="D142" s="538"/>
      <c r="E142" s="538"/>
      <c r="F142" s="538"/>
      <c r="G142" s="538"/>
      <c r="H142" s="538"/>
      <c r="I142" s="538"/>
      <c r="J142" s="538"/>
      <c r="K142" s="538"/>
      <c r="L142" s="538"/>
      <c r="M142" s="538"/>
      <c r="N142" s="538"/>
      <c r="O142" s="538"/>
      <c r="P142" s="538"/>
      <c r="Q142" s="538"/>
      <c r="R142" s="538"/>
      <c r="S142" s="538"/>
      <c r="T142" s="538"/>
      <c r="U142" s="538"/>
      <c r="V142" s="538"/>
      <c r="W142" s="538"/>
      <c r="X142" s="538"/>
      <c r="Y142" s="538"/>
      <c r="Z142" s="538"/>
      <c r="AA142" s="538"/>
      <c r="AB142" s="538"/>
      <c r="AC142" s="538"/>
      <c r="AD142" s="538"/>
      <c r="AE142" s="538"/>
      <c r="AF142" s="538"/>
      <c r="AG142" s="538"/>
      <c r="AH142" s="538"/>
      <c r="AI142" s="538"/>
      <c r="AJ142" s="538"/>
      <c r="AK142" s="538"/>
      <c r="AL142" s="538"/>
      <c r="AM142" s="538"/>
      <c r="AN142" s="538"/>
      <c r="AO142" s="538"/>
      <c r="AP142" s="538"/>
      <c r="AQ142" s="538"/>
      <c r="AR142" s="75"/>
    </row>
  </sheetData>
  <sheetProtection sheet="1" objects="1" scenarios="1" formatCells="0" formatRows="0" insertHyperlinks="0" sort="0" autoFilter="0" pivotTables="0"/>
  <dataConsolidate/>
  <mergeCells count="468">
    <mergeCell ref="AN49:AP49"/>
    <mergeCell ref="K49:O49"/>
    <mergeCell ref="Q49:W49"/>
    <mergeCell ref="X49:Y49"/>
    <mergeCell ref="Z49:AC49"/>
    <mergeCell ref="AF49:AG49"/>
    <mergeCell ref="AJ49:AK49"/>
    <mergeCell ref="A9:AQ9"/>
    <mergeCell ref="A10:G10"/>
    <mergeCell ref="H10:AQ10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B20:AQ20"/>
    <mergeCell ref="AF19:AG19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Z32:AP32"/>
    <mergeCell ref="F28:J31"/>
    <mergeCell ref="K28:M30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AF44:AG44"/>
    <mergeCell ref="AJ44:AK44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Z51:AC51"/>
    <mergeCell ref="AF51:AG51"/>
    <mergeCell ref="AN44:AP44"/>
    <mergeCell ref="AF47:AG47"/>
    <mergeCell ref="AJ47:AK47"/>
    <mergeCell ref="AN47:AP47"/>
    <mergeCell ref="K48:O48"/>
    <mergeCell ref="F46:J46"/>
    <mergeCell ref="K46:L46"/>
    <mergeCell ref="N46:O46"/>
    <mergeCell ref="R46:V46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Y46:AC46"/>
    <mergeCell ref="AF46:AK46"/>
    <mergeCell ref="AE53:AH53"/>
    <mergeCell ref="AL53:AQ53"/>
    <mergeCell ref="A55:J55"/>
    <mergeCell ref="M55:N55"/>
    <mergeCell ref="Q55:R55"/>
    <mergeCell ref="S55:W55"/>
    <mergeCell ref="X55:AP55"/>
    <mergeCell ref="R57:T57"/>
    <mergeCell ref="U57:AC57"/>
    <mergeCell ref="AD57:AF57"/>
    <mergeCell ref="K57:Q57"/>
    <mergeCell ref="S53:V53"/>
    <mergeCell ref="Y53:AB53"/>
    <mergeCell ref="A57:J58"/>
    <mergeCell ref="AJ58:AQ58"/>
    <mergeCell ref="R58:AB58"/>
    <mergeCell ref="K61:AQ61"/>
    <mergeCell ref="A63:AQ63"/>
    <mergeCell ref="A64:T64"/>
    <mergeCell ref="A60:J61"/>
    <mergeCell ref="K60:M60"/>
    <mergeCell ref="X60:AA60"/>
    <mergeCell ref="AC60:AI60"/>
    <mergeCell ref="U64:AQ64"/>
    <mergeCell ref="N60:P60"/>
    <mergeCell ref="K68:N68"/>
    <mergeCell ref="Q68:S68"/>
    <mergeCell ref="V68:X68"/>
    <mergeCell ref="Y68:AA68"/>
    <mergeCell ref="M75:N75"/>
    <mergeCell ref="Q75:S75"/>
    <mergeCell ref="V75:W75"/>
    <mergeCell ref="AB68:AP68"/>
    <mergeCell ref="F69:J69"/>
    <mergeCell ref="K69:N69"/>
    <mergeCell ref="Q69:S69"/>
    <mergeCell ref="AA71:AP71"/>
    <mergeCell ref="Q72:S72"/>
    <mergeCell ref="V72:W72"/>
    <mergeCell ref="X72:Z72"/>
    <mergeCell ref="AA72:AP72"/>
    <mergeCell ref="Z75:AA75"/>
    <mergeCell ref="AB75:AQ75"/>
    <mergeCell ref="V69:X69"/>
    <mergeCell ref="Y69:AC69"/>
    <mergeCell ref="K71:N71"/>
    <mergeCell ref="AA70:AP70"/>
    <mergeCell ref="AL73:AP73"/>
    <mergeCell ref="K74:N74"/>
    <mergeCell ref="A89:E94"/>
    <mergeCell ref="F89:J89"/>
    <mergeCell ref="W89:AQ89"/>
    <mergeCell ref="F90:J91"/>
    <mergeCell ref="W90:Y90"/>
    <mergeCell ref="K89:V89"/>
    <mergeCell ref="K90:V91"/>
    <mergeCell ref="F92:J93"/>
    <mergeCell ref="K93:M93"/>
    <mergeCell ref="N93:O93"/>
    <mergeCell ref="P93:V93"/>
    <mergeCell ref="K92:V92"/>
    <mergeCell ref="F94:J94"/>
    <mergeCell ref="K94:V94"/>
    <mergeCell ref="W93:AQ94"/>
    <mergeCell ref="W92:Y92"/>
    <mergeCell ref="Z92:AP92"/>
    <mergeCell ref="Z90:AE90"/>
    <mergeCell ref="A96:AQ96"/>
    <mergeCell ref="A99:E100"/>
    <mergeCell ref="F99:J99"/>
    <mergeCell ref="K99:X99"/>
    <mergeCell ref="Y99:AB99"/>
    <mergeCell ref="AC99:AK99"/>
    <mergeCell ref="AL99:AQ99"/>
    <mergeCell ref="F100:J100"/>
    <mergeCell ref="K100:X100"/>
    <mergeCell ref="Y100:AB100"/>
    <mergeCell ref="AC100:AQ100"/>
    <mergeCell ref="AI97:AP97"/>
    <mergeCell ref="A103:E105"/>
    <mergeCell ref="F103:J103"/>
    <mergeCell ref="K103:X103"/>
    <mergeCell ref="Y103:AB103"/>
    <mergeCell ref="AC103:AL103"/>
    <mergeCell ref="AM103:AQ103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Q105"/>
    <mergeCell ref="A101:E102"/>
    <mergeCell ref="F101:J101"/>
    <mergeCell ref="K101:X101"/>
    <mergeCell ref="Y101:AB101"/>
    <mergeCell ref="AC101:AK101"/>
    <mergeCell ref="AL101:AQ101"/>
    <mergeCell ref="F102:J102"/>
    <mergeCell ref="K102:X102"/>
    <mergeCell ref="Y102:AB102"/>
    <mergeCell ref="AC102:AQ102"/>
    <mergeCell ref="AC132:AL132"/>
    <mergeCell ref="AM132:AQ132"/>
    <mergeCell ref="A130:H130"/>
    <mergeCell ref="K106:X106"/>
    <mergeCell ref="AM106:AQ106"/>
    <mergeCell ref="F107:J107"/>
    <mergeCell ref="A117:D118"/>
    <mergeCell ref="E117:X117"/>
    <mergeCell ref="Y118:AQ118"/>
    <mergeCell ref="Y114:AQ114"/>
    <mergeCell ref="E115:X115"/>
    <mergeCell ref="Y115:AQ115"/>
    <mergeCell ref="Y117:AQ117"/>
    <mergeCell ref="A120:Z120"/>
    <mergeCell ref="AA120:AQ120"/>
    <mergeCell ref="AC107:AL107"/>
    <mergeCell ref="A110:AQ110"/>
    <mergeCell ref="A106:E108"/>
    <mergeCell ref="AC106:AL106"/>
    <mergeCell ref="A113:O113"/>
    <mergeCell ref="P113:AQ113"/>
    <mergeCell ref="F108:J108"/>
    <mergeCell ref="A119:AQ119"/>
    <mergeCell ref="F106:J106"/>
    <mergeCell ref="Y106:AB106"/>
    <mergeCell ref="A114:D115"/>
    <mergeCell ref="A142:AQ142"/>
    <mergeCell ref="AM135:AQ135"/>
    <mergeCell ref="F136:J136"/>
    <mergeCell ref="K136:X136"/>
    <mergeCell ref="Y136:AB136"/>
    <mergeCell ref="AC136:AQ136"/>
    <mergeCell ref="AB140:AF140"/>
    <mergeCell ref="A134:E136"/>
    <mergeCell ref="F134:J134"/>
    <mergeCell ref="K134:X134"/>
    <mergeCell ref="Y134:AB134"/>
    <mergeCell ref="AC134:AL134"/>
    <mergeCell ref="AM134:AQ134"/>
    <mergeCell ref="F135:J135"/>
    <mergeCell ref="K135:X135"/>
    <mergeCell ref="A137:AQ137"/>
    <mergeCell ref="F132:J132"/>
    <mergeCell ref="K132:X132"/>
    <mergeCell ref="Y132:AB132"/>
    <mergeCell ref="A141:AQ141"/>
    <mergeCell ref="A138:AQ138"/>
    <mergeCell ref="A139:AQ139"/>
    <mergeCell ref="A140:AA140"/>
    <mergeCell ref="Y135:AB135"/>
    <mergeCell ref="AC135:AL135"/>
    <mergeCell ref="AG140:AP140"/>
    <mergeCell ref="A33:AQ33"/>
    <mergeCell ref="A40:AQ40"/>
    <mergeCell ref="A42:AK42"/>
    <mergeCell ref="A62:AQ62"/>
    <mergeCell ref="A59:AQ59"/>
    <mergeCell ref="A56:AQ56"/>
    <mergeCell ref="A54:AQ54"/>
    <mergeCell ref="A52:AQ52"/>
    <mergeCell ref="AG57:AQ57"/>
    <mergeCell ref="AJ51:AK51"/>
    <mergeCell ref="AN51:AP51"/>
    <mergeCell ref="A53:E53"/>
    <mergeCell ref="F53:J53"/>
    <mergeCell ref="M53:N53"/>
    <mergeCell ref="Q53:R53"/>
    <mergeCell ref="Y39:AE39"/>
    <mergeCell ref="A41:AQ41"/>
    <mergeCell ref="N39:X39"/>
    <mergeCell ref="AC58:AI58"/>
    <mergeCell ref="K37:P38"/>
    <mergeCell ref="K58:Q58"/>
    <mergeCell ref="F39:M39"/>
    <mergeCell ref="R60:W60"/>
    <mergeCell ref="AJ60:AP60"/>
    <mergeCell ref="AM131:AQ131"/>
    <mergeCell ref="AG90:AH90"/>
    <mergeCell ref="AK90:AQ90"/>
    <mergeCell ref="W91:AQ91"/>
    <mergeCell ref="A88:J88"/>
    <mergeCell ref="K88:AQ88"/>
    <mergeCell ref="A131:E133"/>
    <mergeCell ref="F131:J131"/>
    <mergeCell ref="K131:X131"/>
    <mergeCell ref="Y131:AB131"/>
    <mergeCell ref="AC131:AL131"/>
    <mergeCell ref="F133:J133"/>
    <mergeCell ref="K133:X133"/>
    <mergeCell ref="Y133:AB133"/>
    <mergeCell ref="AC133:AQ133"/>
    <mergeCell ref="A127:AQ127"/>
    <mergeCell ref="A129:AQ129"/>
    <mergeCell ref="F75:J75"/>
    <mergeCell ref="F71:J72"/>
    <mergeCell ref="AH73:AK73"/>
    <mergeCell ref="Q74:S74"/>
    <mergeCell ref="V74:W74"/>
    <mergeCell ref="Z74:AC74"/>
    <mergeCell ref="AF74:AG74"/>
    <mergeCell ref="AJ74:AN74"/>
    <mergeCell ref="AO74:AP74"/>
    <mergeCell ref="Z81:AP81"/>
    <mergeCell ref="K82:M82"/>
    <mergeCell ref="P82:R82"/>
    <mergeCell ref="U82:V82"/>
    <mergeCell ref="F76:J76"/>
    <mergeCell ref="A87:AK87"/>
    <mergeCell ref="AL87:AQ87"/>
    <mergeCell ref="I130:AQ130"/>
    <mergeCell ref="A121:AQ121"/>
    <mergeCell ref="A125:AQ125"/>
    <mergeCell ref="A128:AQ128"/>
    <mergeCell ref="A122:AQ122"/>
    <mergeCell ref="A124:AQ124"/>
    <mergeCell ref="K107:X107"/>
    <mergeCell ref="A78:AQ78"/>
    <mergeCell ref="A86:AQ86"/>
    <mergeCell ref="W83:Y83"/>
    <mergeCell ref="Z83:AQ83"/>
    <mergeCell ref="A81:E82"/>
    <mergeCell ref="A84:AQ84"/>
    <mergeCell ref="F81:J82"/>
    <mergeCell ref="A112:AQ112"/>
    <mergeCell ref="A111:AQ111"/>
    <mergeCell ref="AM107:AQ107"/>
    <mergeCell ref="E118:X118"/>
    <mergeCell ref="A95:AQ95"/>
    <mergeCell ref="A97:AH97"/>
    <mergeCell ref="A98:AQ98"/>
    <mergeCell ref="A109:AQ109"/>
    <mergeCell ref="M76:N76"/>
    <mergeCell ref="Q76:T76"/>
    <mergeCell ref="U76:AP76"/>
    <mergeCell ref="F77:J77"/>
    <mergeCell ref="K77:AQ77"/>
    <mergeCell ref="W82:Y82"/>
    <mergeCell ref="Z82:AP82"/>
    <mergeCell ref="F83:J83"/>
    <mergeCell ref="M83:O83"/>
    <mergeCell ref="R83:T83"/>
    <mergeCell ref="K81:M81"/>
    <mergeCell ref="Y107:AB107"/>
    <mergeCell ref="E114:X114"/>
    <mergeCell ref="K108:X108"/>
    <mergeCell ref="Y108:AB108"/>
    <mergeCell ref="AC108:AQ108"/>
    <mergeCell ref="P81:R81"/>
    <mergeCell ref="U81:V81"/>
    <mergeCell ref="W81:Y81"/>
    <mergeCell ref="A66:AQ66"/>
    <mergeCell ref="A65:AQ65"/>
    <mergeCell ref="F73:J74"/>
    <mergeCell ref="K73:N73"/>
    <mergeCell ref="Q73:S73"/>
    <mergeCell ref="V73:X73"/>
    <mergeCell ref="Y73:AA73"/>
    <mergeCell ref="AD73:AE73"/>
    <mergeCell ref="Q71:S71"/>
    <mergeCell ref="V71:W71"/>
    <mergeCell ref="X71:Z71"/>
    <mergeCell ref="A67:E77"/>
    <mergeCell ref="F67:J68"/>
    <mergeCell ref="K67:N67"/>
    <mergeCell ref="Q67:S67"/>
    <mergeCell ref="V67:W67"/>
    <mergeCell ref="X67:Z67"/>
    <mergeCell ref="AA67:AP67"/>
    <mergeCell ref="AD69:AP69"/>
    <mergeCell ref="F70:J70"/>
    <mergeCell ref="K70:N70"/>
    <mergeCell ref="Q70:S70"/>
    <mergeCell ref="V70:Y70"/>
    <mergeCell ref="K72:N72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</mergeCells>
  <phoneticPr fontId="4" type="noConversion"/>
  <conditionalFormatting sqref="AM5 AG5 AA5 S5:S6 M5:M6">
    <cfRule type="containsText" dxfId="44" priority="61" operator="containsText" text="체크해제">
      <formula>NOT(ISERROR(SEARCH("체크해제",M5)))</formula>
    </cfRule>
  </conditionalFormatting>
  <conditionalFormatting sqref="V21 R21">
    <cfRule type="containsText" dxfId="43" priority="60" operator="containsText" text="체크해제">
      <formula>NOT(ISERROR(SEARCH("체크해제",R21)))</formula>
    </cfRule>
  </conditionalFormatting>
  <conditionalFormatting sqref="AA6">
    <cfRule type="containsText" dxfId="42" priority="59" operator="containsText" text="체크해제">
      <formula>NOT(ISERROR(SEARCH("체크해제",AA6)))</formula>
    </cfRule>
  </conditionalFormatting>
  <conditionalFormatting sqref="AM43 AI43">
    <cfRule type="containsText" dxfId="41" priority="57" operator="containsText" text="체크해제">
      <formula>NOT(ISERROR(SEARCH("체크해제",AI43)))</formula>
    </cfRule>
  </conditionalFormatting>
  <conditionalFormatting sqref="AA43 W43">
    <cfRule type="containsText" dxfId="40" priority="58" operator="containsText" text="체크해제">
      <formula>NOT(ISERROR(SEARCH("체크해제",W43)))</formula>
    </cfRule>
  </conditionalFormatting>
  <conditionalFormatting sqref="AI44:AI45 AE44:AE45 AE47:AE51 AI47:AI51">
    <cfRule type="containsText" dxfId="39" priority="56" operator="containsText" text="체크해제">
      <formula>NOT(ISERROR(SEARCH("체크해제",AE44)))</formula>
    </cfRule>
  </conditionalFormatting>
  <conditionalFormatting sqref="AE46 X46 Q46 M46">
    <cfRule type="containsText" dxfId="38" priority="55" operator="containsText" text="체크해제">
      <formula>NOT(ISERROR(SEARCH("체크해제",M46)))</formula>
    </cfRule>
  </conditionalFormatting>
  <conditionalFormatting sqref="P53 L53">
    <cfRule type="containsText" dxfId="37" priority="54" operator="containsText" text="체크해제">
      <formula>NOT(ISERROR(SEARCH("체크해제",L53)))</formula>
    </cfRule>
  </conditionalFormatting>
  <conditionalFormatting sqref="AK53 AD53 X53">
    <cfRule type="containsText" dxfId="36" priority="53" operator="containsText" text="체크해제">
      <formula>NOT(ISERROR(SEARCH("체크해제",X53)))</formula>
    </cfRule>
  </conditionalFormatting>
  <conditionalFormatting sqref="P55 L55">
    <cfRule type="containsText" dxfId="35" priority="52" operator="containsText" text="체크해제">
      <formula>NOT(ISERROR(SEARCH("체크해제",L55)))</formula>
    </cfRule>
  </conditionalFormatting>
  <conditionalFormatting sqref="U67 P67">
    <cfRule type="containsText" dxfId="34" priority="51" operator="containsText" text="체크해제">
      <formula>NOT(ISERROR(SEARCH("체크해제",P67)))</formula>
    </cfRule>
  </conditionalFormatting>
  <conditionalFormatting sqref="U68 P68">
    <cfRule type="containsText" dxfId="33" priority="50" operator="containsText" text="체크해제">
      <formula>NOT(ISERROR(SEARCH("체크해제",P68)))</formula>
    </cfRule>
  </conditionalFormatting>
  <conditionalFormatting sqref="U69 P69">
    <cfRule type="containsText" dxfId="32" priority="49" operator="containsText" text="체크해제">
      <formula>NOT(ISERROR(SEARCH("체크해제",P69)))</formula>
    </cfRule>
  </conditionalFormatting>
  <conditionalFormatting sqref="U70 P70">
    <cfRule type="containsText" dxfId="31" priority="48" operator="containsText" text="체크해제">
      <formula>NOT(ISERROR(SEARCH("체크해제",P70)))</formula>
    </cfRule>
  </conditionalFormatting>
  <conditionalFormatting sqref="P73">
    <cfRule type="containsText" dxfId="30" priority="45" operator="containsText" text="체크해제">
      <formula>NOT(ISERROR(SEARCH("체크해제",P73)))</formula>
    </cfRule>
  </conditionalFormatting>
  <conditionalFormatting sqref="P75">
    <cfRule type="containsText" dxfId="29" priority="32" operator="containsText" text="체크해제">
      <formula>NOT(ISERROR(SEARCH("체크해제",P75)))</formula>
    </cfRule>
  </conditionalFormatting>
  <conditionalFormatting sqref="U73">
    <cfRule type="containsText" dxfId="28" priority="44" operator="containsText" text="체크해제">
      <formula>NOT(ISERROR(SEARCH("체크해제",U73)))</formula>
    </cfRule>
  </conditionalFormatting>
  <conditionalFormatting sqref="AC73">
    <cfRule type="containsText" dxfId="27" priority="43" operator="containsText" text="체크해제">
      <formula>NOT(ISERROR(SEARCH("체크해제",AC73)))</formula>
    </cfRule>
  </conditionalFormatting>
  <conditionalFormatting sqref="Y75">
    <cfRule type="containsText" dxfId="26" priority="30" operator="containsText" text="체크해제">
      <formula>NOT(ISERROR(SEARCH("체크해제",Y75)))</formula>
    </cfRule>
  </conditionalFormatting>
  <conditionalFormatting sqref="AG73">
    <cfRule type="containsText" dxfId="25" priority="42" operator="containsText" text="체크해제">
      <formula>NOT(ISERROR(SEARCH("체크해제",AG73)))</formula>
    </cfRule>
  </conditionalFormatting>
  <conditionalFormatting sqref="P74">
    <cfRule type="containsText" dxfId="24" priority="41" operator="containsText" text="체크해제">
      <formula>NOT(ISERROR(SEARCH("체크해제",P74)))</formula>
    </cfRule>
  </conditionalFormatting>
  <conditionalFormatting sqref="U74">
    <cfRule type="containsText" dxfId="23" priority="40" operator="containsText" text="체크해제">
      <formula>NOT(ISERROR(SEARCH("체크해제",U74)))</formula>
    </cfRule>
  </conditionalFormatting>
  <conditionalFormatting sqref="Y74">
    <cfRule type="containsText" dxfId="22" priority="39" operator="containsText" text="체크해제">
      <formula>NOT(ISERROR(SEARCH("체크해제",Y74)))</formula>
    </cfRule>
  </conditionalFormatting>
  <conditionalFormatting sqref="AE74">
    <cfRule type="containsText" dxfId="21" priority="38" operator="containsText" text="체크해제">
      <formula>NOT(ISERROR(SEARCH("체크해제",AE74)))</formula>
    </cfRule>
  </conditionalFormatting>
  <conditionalFormatting sqref="AI74">
    <cfRule type="containsText" dxfId="20" priority="37" operator="containsText" text="체크해제">
      <formula>NOT(ISERROR(SEARCH("체크해제",AI74)))</formula>
    </cfRule>
  </conditionalFormatting>
  <conditionalFormatting sqref="L75">
    <cfRule type="containsText" dxfId="19" priority="36" operator="containsText" text="체크해제">
      <formula>NOT(ISERROR(SEARCH("체크해제",L75)))</formula>
    </cfRule>
  </conditionalFormatting>
  <conditionalFormatting sqref="L76">
    <cfRule type="containsText" dxfId="18" priority="34" operator="containsText" text="체크해제">
      <formula>NOT(ISERROR(SEARCH("체크해제",L76)))</formula>
    </cfRule>
  </conditionalFormatting>
  <conditionalFormatting sqref="AB75">
    <cfRule type="containsText" dxfId="17" priority="35" operator="containsText" text="체크해제">
      <formula>NOT(ISERROR(SEARCH("체크해제",AB75)))</formula>
    </cfRule>
  </conditionalFormatting>
  <conditionalFormatting sqref="P76">
    <cfRule type="containsText" dxfId="16" priority="33" operator="containsText" text="체크해제">
      <formula>NOT(ISERROR(SEARCH("체크해제",P76)))</formula>
    </cfRule>
  </conditionalFormatting>
  <conditionalFormatting sqref="U75">
    <cfRule type="containsText" dxfId="15" priority="31" operator="containsText" text="체크해제">
      <formula>NOT(ISERROR(SEARCH("체크해제",U75)))</formula>
    </cfRule>
  </conditionalFormatting>
  <conditionalFormatting sqref="AK38 AD38 W37:W38">
    <cfRule type="containsText" dxfId="14" priority="15" operator="containsText" text="체크해제">
      <formula>NOT(ISERROR(SEARCH("체크해제",W37)))</formula>
    </cfRule>
  </conditionalFormatting>
  <conditionalFormatting sqref="K3 Q3 W3">
    <cfRule type="containsText" dxfId="13" priority="14" operator="containsText" text="체크해제">
      <formula>NOT(ISERROR(SEARCH("체크해제",K3)))</formula>
    </cfRule>
  </conditionalFormatting>
  <conditionalFormatting sqref="U71 P71">
    <cfRule type="containsText" dxfId="12" priority="13" operator="containsText" text="체크해제">
      <formula>NOT(ISERROR(SEARCH("체크해제",P71)))</formula>
    </cfRule>
  </conditionalFormatting>
  <conditionalFormatting sqref="U72 P72">
    <cfRule type="containsText" dxfId="11" priority="12" operator="containsText" text="체크해제">
      <formula>NOT(ISERROR(SEARCH("체크해제",P72)))</formula>
    </cfRule>
  </conditionalFormatting>
  <conditionalFormatting sqref="T81 O81">
    <cfRule type="containsText" dxfId="10" priority="11" operator="containsText" text="체크해제">
      <formula>NOT(ISERROR(SEARCH("체크해제",O81)))</formula>
    </cfRule>
  </conditionalFormatting>
  <conditionalFormatting sqref="T82 O82">
    <cfRule type="containsText" dxfId="9" priority="10" operator="containsText" text="체크해제">
      <formula>NOT(ISERROR(SEARCH("체크해제",O82)))</formula>
    </cfRule>
  </conditionalFormatting>
  <conditionalFormatting sqref="L83">
    <cfRule type="containsText" dxfId="8" priority="9" operator="containsText" text="체크해제">
      <formula>NOT(ISERROR(SEARCH("체크해제",L83)))</formula>
    </cfRule>
  </conditionalFormatting>
  <conditionalFormatting sqref="Q83">
    <cfRule type="containsText" dxfId="7" priority="8" operator="containsText" text="체크해제">
      <formula>NOT(ISERROR(SEARCH("체크해제",Q83)))</formula>
    </cfRule>
  </conditionalFormatting>
  <conditionalFormatting sqref="V83">
    <cfRule type="containsText" dxfId="6" priority="7" operator="containsText" text="체크해제">
      <formula>NOT(ISERROR(SEARCH("체크해제",V83)))</formula>
    </cfRule>
  </conditionalFormatting>
  <conditionalFormatting sqref="E3 K3 Q3 W3 AD3 AI3">
    <cfRule type="containsText" dxfId="5" priority="6" operator="containsText" text="체크해제">
      <formula>NOT(ISERROR(SEARCH("체크해제",E3)))</formula>
    </cfRule>
  </conditionalFormatting>
  <conditionalFormatting sqref="O28:O29">
    <cfRule type="containsText" dxfId="4" priority="5" operator="containsText" text="체크해제">
      <formula>NOT(ISERROR(SEARCH("체크해제",O28)))</formula>
    </cfRule>
  </conditionalFormatting>
  <conditionalFormatting sqref="Y28">
    <cfRule type="containsText" dxfId="3" priority="4" operator="containsText" text="체크해제">
      <formula>NOT(ISERROR(SEARCH("체크해제",Y28)))</formula>
    </cfRule>
  </conditionalFormatting>
  <conditionalFormatting sqref="O31">
    <cfRule type="containsText" dxfId="2" priority="3" operator="containsText" text="체크해제">
      <formula>NOT(ISERROR(SEARCH("체크해제",O31)))</formula>
    </cfRule>
  </conditionalFormatting>
  <conditionalFormatting sqref="O32">
    <cfRule type="containsText" dxfId="1" priority="2" operator="containsText" text="체크해제">
      <formula>NOT(ISERROR(SEARCH("체크해제",O32)))</formula>
    </cfRule>
  </conditionalFormatting>
  <conditionalFormatting sqref="Y32">
    <cfRule type="containsText" dxfId="0" priority="1" operator="containsText" text="체크해제">
      <formula>NOT(ISERROR(SEARCH("체크해제",Y32)))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Q83 V83 L83 W43 AA43 AM43 AE44:AE51 M46 Q46 X46 AI43:AI45 AI47:AI51 L53 P53 X53 AD53 AK53 L55 P55 AC73 U67:U75 AG73 AI74 L75:L76 AD3 AB75 Y74:Y75 AE74 W3 Q3 AI3 E3 K3 P67:P76 T81:T82 O81:O82 Y28 O28:O29 O31:O32 Y32">
      <formula1>체크박스</formula1>
    </dataValidation>
    <dataValidation type="list" allowBlank="1" showInputMessage="1" sqref="Z81:AP81">
      <formula1>벽면균열</formula1>
    </dataValidation>
    <dataValidation type="list" allowBlank="1" showInputMessage="1" sqref="Z82:AP82">
      <formula1>벽면누수</formula1>
    </dataValidation>
    <dataValidation type="list" allowBlank="1" showInputMessage="1" sqref="AN44:AP45 AN47:AP51">
      <formula1>시간분단위</formula1>
    </dataValidation>
    <dataValidation type="list" allowBlank="1" showInputMessage="1" sqref="N93">
      <formula1>부가세</formula1>
    </dataValidation>
    <dataValidation type="list" allowBlank="1" showInputMessage="1" sqref="K94:V94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0">
      <formula1>중개보수요율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</row>
    <row r="4" spans="1:44" ht="37.5" customHeight="1" thickTop="1">
      <c r="A4" s="55"/>
      <c r="B4" s="768" t="s">
        <v>552</v>
      </c>
      <c r="C4" s="768"/>
      <c r="D4" s="768"/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8"/>
      <c r="AC4" s="768"/>
      <c r="AD4" s="768"/>
      <c r="AE4" s="768"/>
      <c r="AF4" s="768"/>
      <c r="AG4" s="768"/>
      <c r="AH4" s="768"/>
      <c r="AI4" s="768"/>
      <c r="AJ4" s="56"/>
    </row>
    <row r="5" spans="1:44" ht="25.5" customHeight="1">
      <c r="A5" s="57"/>
      <c r="B5" s="769">
        <f>계약서!AE31</f>
        <v>0</v>
      </c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  <c r="O5" s="769"/>
      <c r="P5" s="769"/>
      <c r="Q5" s="769"/>
      <c r="R5" s="769"/>
      <c r="S5" s="769"/>
      <c r="T5" s="769"/>
      <c r="U5" s="769"/>
      <c r="V5" s="769"/>
      <c r="W5" s="769"/>
      <c r="X5" s="769"/>
      <c r="Y5" s="769"/>
      <c r="Z5" s="769"/>
      <c r="AA5" s="769"/>
      <c r="AB5" s="769"/>
      <c r="AC5" s="769"/>
      <c r="AD5" s="769"/>
      <c r="AE5" s="769"/>
      <c r="AF5" s="769"/>
      <c r="AG5" s="766" t="s">
        <v>553</v>
      </c>
      <c r="AH5" s="766"/>
      <c r="AI5" s="766"/>
      <c r="AJ5" s="58"/>
    </row>
    <row r="6" spans="1:44" ht="30" customHeight="1">
      <c r="A6" s="57"/>
      <c r="B6" s="767" t="str">
        <f>"一金"&amp;NUMBERSTRING(B7,1)&amp;"원정"</f>
        <v>一金영원정</v>
      </c>
      <c r="C6" s="767"/>
      <c r="D6" s="767"/>
      <c r="E6" s="767"/>
      <c r="F6" s="767"/>
      <c r="G6" s="767"/>
      <c r="H6" s="767"/>
      <c r="I6" s="767"/>
      <c r="J6" s="767"/>
      <c r="K6" s="767"/>
      <c r="L6" s="767"/>
      <c r="M6" s="767"/>
      <c r="N6" s="767"/>
      <c r="O6" s="767"/>
      <c r="P6" s="767"/>
      <c r="Q6" s="767"/>
      <c r="R6" s="767"/>
      <c r="S6" s="767"/>
      <c r="T6" s="767"/>
      <c r="U6" s="767"/>
      <c r="V6" s="767"/>
      <c r="W6" s="767"/>
      <c r="X6" s="767"/>
      <c r="Y6" s="767"/>
      <c r="Z6" s="767"/>
      <c r="AA6" s="767"/>
      <c r="AB6" s="767"/>
      <c r="AC6" s="767"/>
      <c r="AD6" s="767"/>
      <c r="AE6" s="767"/>
      <c r="AF6" s="767"/>
      <c r="AG6" s="767"/>
      <c r="AH6" s="767"/>
      <c r="AI6" s="767"/>
      <c r="AJ6" s="59"/>
    </row>
    <row r="7" spans="1:44" ht="30" customHeight="1">
      <c r="A7" s="60"/>
      <c r="B7" s="770">
        <f>계약서!T10</f>
        <v>0</v>
      </c>
      <c r="C7" s="770"/>
      <c r="D7" s="770"/>
      <c r="E7" s="770"/>
      <c r="F7" s="770"/>
      <c r="G7" s="770"/>
      <c r="H7" s="770"/>
      <c r="I7" s="770"/>
      <c r="J7" s="770"/>
      <c r="K7" s="770"/>
      <c r="L7" s="770"/>
      <c r="M7" s="770"/>
      <c r="N7" s="770"/>
      <c r="O7" s="770"/>
      <c r="P7" s="770"/>
      <c r="Q7" s="770"/>
      <c r="R7" s="770"/>
      <c r="S7" s="770"/>
      <c r="T7" s="770"/>
      <c r="U7" s="770"/>
      <c r="V7" s="770"/>
      <c r="W7" s="770"/>
      <c r="X7" s="770"/>
      <c r="Y7" s="770"/>
      <c r="Z7" s="770"/>
      <c r="AA7" s="770"/>
      <c r="AB7" s="770"/>
      <c r="AC7" s="770"/>
      <c r="AD7" s="770"/>
      <c r="AE7" s="770"/>
      <c r="AF7" s="770"/>
      <c r="AG7" s="770"/>
      <c r="AH7" s="770"/>
      <c r="AI7" s="770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0" t="str">
        <f>계약서!E3&amp;" "&amp;계약서!AH3&amp;IF(계약서!AH3="","","동")&amp;" "&amp;계약서!AL3&amp;IF(계약서!AL3="","","호")</f>
        <v xml:space="preserve">  </v>
      </c>
      <c r="C9" s="760"/>
      <c r="D9" s="760"/>
      <c r="E9" s="760"/>
      <c r="F9" s="760"/>
      <c r="G9" s="760"/>
      <c r="H9" s="760"/>
      <c r="I9" s="760"/>
      <c r="J9" s="760"/>
      <c r="K9" s="760"/>
      <c r="L9" s="760"/>
      <c r="M9" s="760"/>
      <c r="N9" s="760"/>
      <c r="O9" s="760"/>
      <c r="P9" s="760"/>
      <c r="Q9" s="760"/>
      <c r="R9" s="760"/>
      <c r="S9" s="760"/>
      <c r="T9" s="760"/>
      <c r="U9" s="760"/>
      <c r="V9" s="760"/>
      <c r="W9" s="760"/>
      <c r="X9" s="760"/>
      <c r="Y9" s="760"/>
      <c r="Z9" s="760"/>
      <c r="AA9" s="760"/>
      <c r="AB9" s="760"/>
      <c r="AC9" s="760"/>
      <c r="AD9" s="760"/>
      <c r="AE9" s="760"/>
      <c r="AF9" s="760"/>
      <c r="AG9" s="760"/>
      <c r="AH9" s="760"/>
      <c r="AI9" s="760"/>
      <c r="AJ9" s="58"/>
    </row>
    <row r="10" spans="1:44" ht="52.5" customHeight="1">
      <c r="A10" s="57"/>
      <c r="B10" s="761" t="s">
        <v>666</v>
      </c>
      <c r="C10" s="761"/>
      <c r="D10" s="761"/>
      <c r="E10" s="761"/>
      <c r="F10" s="761"/>
      <c r="G10" s="761"/>
      <c r="H10" s="761"/>
      <c r="I10" s="761"/>
      <c r="J10" s="761"/>
      <c r="K10" s="761"/>
      <c r="L10" s="761"/>
      <c r="M10" s="761"/>
      <c r="N10" s="761"/>
      <c r="O10" s="761"/>
      <c r="P10" s="761"/>
      <c r="Q10" s="761"/>
      <c r="R10" s="761"/>
      <c r="S10" s="761"/>
      <c r="T10" s="761"/>
      <c r="U10" s="761"/>
      <c r="V10" s="761"/>
      <c r="W10" s="761"/>
      <c r="X10" s="761"/>
      <c r="Y10" s="761"/>
      <c r="Z10" s="761"/>
      <c r="AA10" s="761"/>
      <c r="AB10" s="761"/>
      <c r="AC10" s="761"/>
      <c r="AD10" s="761"/>
      <c r="AE10" s="761"/>
      <c r="AF10" s="761"/>
      <c r="AG10" s="761"/>
      <c r="AH10" s="761"/>
      <c r="AI10" s="761"/>
      <c r="AJ10" s="58"/>
    </row>
    <row r="11" spans="1:44">
      <c r="A11" s="57"/>
      <c r="B11" s="754" t="s">
        <v>555</v>
      </c>
      <c r="C11" s="754"/>
      <c r="D11" s="754"/>
      <c r="E11" s="754"/>
      <c r="F11" s="754"/>
      <c r="G11" s="2"/>
      <c r="H11" s="762">
        <f ca="1">TODAY()</f>
        <v>44502</v>
      </c>
      <c r="I11" s="762"/>
      <c r="J11" s="762"/>
      <c r="K11" s="762"/>
      <c r="L11" s="762"/>
      <c r="M11" s="762"/>
      <c r="N11" s="762"/>
      <c r="O11" s="762"/>
      <c r="P11" s="762"/>
      <c r="Q11" s="762"/>
      <c r="R11" s="747"/>
      <c r="S11" s="747"/>
      <c r="T11" s="747"/>
      <c r="U11" s="747"/>
      <c r="V11" s="747"/>
      <c r="W11" s="747"/>
      <c r="X11" s="747"/>
      <c r="Y11" s="747"/>
      <c r="Z11" s="747"/>
      <c r="AA11" s="747"/>
      <c r="AB11" s="747"/>
      <c r="AC11" s="747"/>
      <c r="AD11" s="747"/>
      <c r="AE11" s="747"/>
      <c r="AF11" s="747"/>
      <c r="AG11" s="747"/>
      <c r="AH11" s="747"/>
      <c r="AI11" s="747"/>
      <c r="AJ11" s="58"/>
    </row>
    <row r="12" spans="1:44" ht="33.75" customHeight="1">
      <c r="A12" s="57"/>
      <c r="B12" s="750" t="s">
        <v>556</v>
      </c>
      <c r="C12" s="750"/>
      <c r="D12" s="750"/>
      <c r="E12" s="750"/>
      <c r="F12" s="750"/>
      <c r="G12" s="61"/>
      <c r="H12" s="763">
        <f>계약서!K26</f>
        <v>0</v>
      </c>
      <c r="I12" s="763"/>
      <c r="J12" s="763"/>
      <c r="K12" s="763"/>
      <c r="L12" s="763"/>
      <c r="M12" s="763"/>
      <c r="N12" s="763"/>
      <c r="O12" s="763"/>
      <c r="P12" s="763"/>
      <c r="Q12" s="763"/>
      <c r="R12" s="763"/>
      <c r="S12" s="763"/>
      <c r="T12" s="763"/>
      <c r="U12" s="763"/>
      <c r="V12" s="763"/>
      <c r="W12" s="763"/>
      <c r="X12" s="763"/>
      <c r="Y12" s="763"/>
      <c r="Z12" s="763"/>
      <c r="AA12" s="763"/>
      <c r="AB12" s="763"/>
      <c r="AC12" s="763"/>
      <c r="AD12" s="763"/>
      <c r="AE12" s="763"/>
      <c r="AF12" s="763"/>
      <c r="AG12" s="763"/>
      <c r="AH12" s="763"/>
      <c r="AI12" s="763"/>
      <c r="AJ12" s="58"/>
    </row>
    <row r="13" spans="1:44" ht="18" customHeight="1">
      <c r="A13" s="57"/>
      <c r="B13" s="750" t="s">
        <v>557</v>
      </c>
      <c r="C13" s="750"/>
      <c r="D13" s="750"/>
      <c r="E13" s="750"/>
      <c r="F13" s="750"/>
      <c r="G13" s="61"/>
      <c r="H13" s="763">
        <f>계약서!AE27</f>
        <v>0</v>
      </c>
      <c r="I13" s="763"/>
      <c r="J13" s="763"/>
      <c r="K13" s="763"/>
      <c r="L13" s="763"/>
      <c r="M13" s="763"/>
      <c r="N13" s="763"/>
      <c r="O13" s="763"/>
      <c r="P13" s="763"/>
      <c r="Q13" s="763"/>
      <c r="R13" s="763"/>
      <c r="S13" s="763"/>
      <c r="T13" s="763"/>
      <c r="U13" s="763"/>
      <c r="V13" s="763"/>
      <c r="W13" s="763"/>
      <c r="X13" s="763"/>
      <c r="Y13" s="763"/>
      <c r="Z13" s="763"/>
      <c r="AA13" s="763"/>
      <c r="AB13" s="763"/>
      <c r="AC13" s="763"/>
      <c r="AD13" s="763"/>
      <c r="AE13" s="763"/>
      <c r="AF13" s="763"/>
      <c r="AG13" s="747" t="s">
        <v>558</v>
      </c>
      <c r="AH13" s="747"/>
      <c r="AI13" s="747"/>
      <c r="AJ13" s="58"/>
    </row>
    <row r="14" spans="1:44" ht="18" customHeight="1" thickBot="1">
      <c r="A14" s="62"/>
      <c r="B14" s="759"/>
      <c r="C14" s="759"/>
      <c r="D14" s="759"/>
      <c r="E14" s="759"/>
      <c r="F14" s="759"/>
      <c r="G14" s="759"/>
      <c r="H14" s="759"/>
      <c r="I14" s="759"/>
      <c r="J14" s="759"/>
      <c r="K14" s="759"/>
      <c r="L14" s="759"/>
      <c r="M14" s="759"/>
      <c r="N14" s="759"/>
      <c r="O14" s="759"/>
      <c r="P14" s="759"/>
      <c r="Q14" s="759"/>
      <c r="R14" s="759"/>
      <c r="S14" s="759"/>
      <c r="T14" s="759"/>
      <c r="U14" s="759"/>
      <c r="V14" s="759"/>
      <c r="W14" s="759"/>
      <c r="X14" s="759"/>
      <c r="Y14" s="759"/>
      <c r="Z14" s="759"/>
      <c r="AA14" s="759"/>
      <c r="AB14" s="759"/>
      <c r="AC14" s="759"/>
      <c r="AD14" s="759"/>
      <c r="AE14" s="759"/>
      <c r="AF14" s="759"/>
      <c r="AG14" s="759"/>
      <c r="AH14" s="759"/>
      <c r="AI14" s="759"/>
      <c r="AJ14" s="63"/>
    </row>
    <row r="15" spans="1:44" ht="22.5" customHeight="1" thickTop="1">
      <c r="A15" s="749"/>
      <c r="B15" s="749"/>
      <c r="C15" s="749"/>
      <c r="D15" s="749"/>
      <c r="E15" s="749"/>
      <c r="F15" s="749"/>
      <c r="G15" s="749"/>
      <c r="H15" s="749"/>
      <c r="I15" s="749"/>
      <c r="J15" s="749"/>
      <c r="K15" s="749"/>
      <c r="L15" s="749"/>
      <c r="M15" s="749"/>
      <c r="N15" s="749"/>
      <c r="O15" s="749"/>
      <c r="P15" s="749"/>
      <c r="Q15" s="749"/>
      <c r="R15" s="749"/>
      <c r="S15" s="749"/>
      <c r="T15" s="749"/>
      <c r="U15" s="749"/>
      <c r="V15" s="749"/>
      <c r="W15" s="749"/>
      <c r="X15" s="749"/>
      <c r="Y15" s="749"/>
      <c r="Z15" s="749"/>
      <c r="AA15" s="749"/>
      <c r="AB15" s="749"/>
      <c r="AC15" s="749"/>
      <c r="AD15" s="749"/>
      <c r="AE15" s="749"/>
      <c r="AF15" s="749"/>
      <c r="AG15" s="749"/>
      <c r="AH15" s="749"/>
      <c r="AI15" s="749"/>
      <c r="AJ15" s="749"/>
    </row>
    <row r="16" spans="1:44" ht="22.5" customHeight="1" thickBot="1">
      <c r="A16" s="748"/>
      <c r="B16" s="748"/>
      <c r="C16" s="748"/>
      <c r="D16" s="748"/>
      <c r="E16" s="748"/>
      <c r="F16" s="748"/>
      <c r="G16" s="748"/>
      <c r="H16" s="748"/>
      <c r="I16" s="748"/>
      <c r="J16" s="748"/>
      <c r="K16" s="748"/>
      <c r="L16" s="748"/>
      <c r="M16" s="748"/>
      <c r="N16" s="748"/>
      <c r="O16" s="748"/>
      <c r="P16" s="748"/>
      <c r="Q16" s="748"/>
      <c r="R16" s="748"/>
      <c r="S16" s="748"/>
      <c r="T16" s="748"/>
      <c r="U16" s="748"/>
      <c r="V16" s="748"/>
      <c r="W16" s="748"/>
      <c r="X16" s="748"/>
      <c r="Y16" s="748"/>
      <c r="Z16" s="748"/>
      <c r="AA16" s="748"/>
      <c r="AB16" s="748"/>
      <c r="AC16" s="748"/>
      <c r="AD16" s="748"/>
      <c r="AE16" s="748"/>
      <c r="AF16" s="748"/>
      <c r="AG16" s="748"/>
      <c r="AH16" s="748"/>
      <c r="AI16" s="748"/>
      <c r="AJ16" s="748"/>
    </row>
    <row r="17" spans="1:36" ht="37.5" customHeight="1" thickTop="1">
      <c r="A17" s="55"/>
      <c r="B17" s="764" t="str">
        <f>B4</f>
        <v>영   수   증</v>
      </c>
      <c r="C17" s="764"/>
      <c r="D17" s="764"/>
      <c r="E17" s="764"/>
      <c r="F17" s="764"/>
      <c r="G17" s="764"/>
      <c r="H17" s="764"/>
      <c r="I17" s="764"/>
      <c r="J17" s="764"/>
      <c r="K17" s="764"/>
      <c r="L17" s="764"/>
      <c r="M17" s="764"/>
      <c r="N17" s="764"/>
      <c r="O17" s="764"/>
      <c r="P17" s="764"/>
      <c r="Q17" s="764"/>
      <c r="R17" s="764"/>
      <c r="S17" s="764"/>
      <c r="T17" s="764"/>
      <c r="U17" s="764"/>
      <c r="V17" s="764"/>
      <c r="W17" s="764"/>
      <c r="X17" s="764"/>
      <c r="Y17" s="764"/>
      <c r="Z17" s="764"/>
      <c r="AA17" s="764"/>
      <c r="AB17" s="764"/>
      <c r="AC17" s="764"/>
      <c r="AD17" s="764"/>
      <c r="AE17" s="764"/>
      <c r="AF17" s="764"/>
      <c r="AG17" s="764"/>
      <c r="AH17" s="764"/>
      <c r="AI17" s="764"/>
      <c r="AJ17" s="56"/>
    </row>
    <row r="18" spans="1:36" ht="25.5" customHeight="1">
      <c r="A18" s="57"/>
      <c r="B18" s="765">
        <f>B5</f>
        <v>0</v>
      </c>
      <c r="C18" s="765"/>
      <c r="D18" s="765"/>
      <c r="E18" s="765"/>
      <c r="F18" s="765"/>
      <c r="G18" s="765"/>
      <c r="H18" s="765"/>
      <c r="I18" s="765"/>
      <c r="J18" s="765"/>
      <c r="K18" s="765"/>
      <c r="L18" s="765"/>
      <c r="M18" s="765"/>
      <c r="N18" s="765"/>
      <c r="O18" s="765"/>
      <c r="P18" s="765"/>
      <c r="Q18" s="765"/>
      <c r="R18" s="765"/>
      <c r="S18" s="765"/>
      <c r="T18" s="765"/>
      <c r="U18" s="765"/>
      <c r="V18" s="765"/>
      <c r="W18" s="765"/>
      <c r="X18" s="765"/>
      <c r="Y18" s="765"/>
      <c r="Z18" s="765"/>
      <c r="AA18" s="765"/>
      <c r="AB18" s="765"/>
      <c r="AC18" s="765"/>
      <c r="AD18" s="765"/>
      <c r="AE18" s="765"/>
      <c r="AF18" s="765"/>
      <c r="AG18" s="766" t="s">
        <v>559</v>
      </c>
      <c r="AH18" s="766"/>
      <c r="AI18" s="766"/>
      <c r="AJ18" s="58"/>
    </row>
    <row r="19" spans="1:36" ht="30" customHeight="1">
      <c r="A19" s="57"/>
      <c r="B19" s="767" t="str">
        <f>B6</f>
        <v>一金영원정</v>
      </c>
      <c r="C19" s="767"/>
      <c r="D19" s="767"/>
      <c r="E19" s="767"/>
      <c r="F19" s="767"/>
      <c r="G19" s="767"/>
      <c r="H19" s="767"/>
      <c r="I19" s="767"/>
      <c r="J19" s="767"/>
      <c r="K19" s="767"/>
      <c r="L19" s="767"/>
      <c r="M19" s="767"/>
      <c r="N19" s="767"/>
      <c r="O19" s="767"/>
      <c r="P19" s="767"/>
      <c r="Q19" s="767"/>
      <c r="R19" s="767"/>
      <c r="S19" s="767"/>
      <c r="T19" s="767"/>
      <c r="U19" s="767"/>
      <c r="V19" s="767"/>
      <c r="W19" s="767"/>
      <c r="X19" s="767"/>
      <c r="Y19" s="767"/>
      <c r="Z19" s="767"/>
      <c r="AA19" s="767"/>
      <c r="AB19" s="767"/>
      <c r="AC19" s="767"/>
      <c r="AD19" s="767"/>
      <c r="AE19" s="767"/>
      <c r="AF19" s="767"/>
      <c r="AG19" s="767"/>
      <c r="AH19" s="767"/>
      <c r="AI19" s="767"/>
      <c r="AJ19" s="59"/>
    </row>
    <row r="20" spans="1:36" ht="30" customHeight="1">
      <c r="A20" s="60"/>
      <c r="B20" s="758">
        <f>B7</f>
        <v>0</v>
      </c>
      <c r="C20" s="758"/>
      <c r="D20" s="758"/>
      <c r="E20" s="758"/>
      <c r="F20" s="758"/>
      <c r="G20" s="758"/>
      <c r="H20" s="758"/>
      <c r="I20" s="758"/>
      <c r="J20" s="758"/>
      <c r="K20" s="758"/>
      <c r="L20" s="758"/>
      <c r="M20" s="758"/>
      <c r="N20" s="758"/>
      <c r="O20" s="758"/>
      <c r="P20" s="758"/>
      <c r="Q20" s="758"/>
      <c r="R20" s="758"/>
      <c r="S20" s="758"/>
      <c r="T20" s="758"/>
      <c r="U20" s="758"/>
      <c r="V20" s="758"/>
      <c r="W20" s="758"/>
      <c r="X20" s="758"/>
      <c r="Y20" s="758"/>
      <c r="Z20" s="758"/>
      <c r="AA20" s="758"/>
      <c r="AB20" s="758"/>
      <c r="AC20" s="758"/>
      <c r="AD20" s="758"/>
      <c r="AE20" s="758"/>
      <c r="AF20" s="758"/>
      <c r="AG20" s="758"/>
      <c r="AH20" s="758"/>
      <c r="AI20" s="758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52" t="str">
        <f>B9</f>
        <v xml:space="preserve">  </v>
      </c>
      <c r="C22" s="752"/>
      <c r="D22" s="752"/>
      <c r="E22" s="752"/>
      <c r="F22" s="752"/>
      <c r="G22" s="752"/>
      <c r="H22" s="752"/>
      <c r="I22" s="752"/>
      <c r="J22" s="752"/>
      <c r="K22" s="752"/>
      <c r="L22" s="752"/>
      <c r="M22" s="752"/>
      <c r="N22" s="752"/>
      <c r="O22" s="752"/>
      <c r="P22" s="752"/>
      <c r="Q22" s="752"/>
      <c r="R22" s="752"/>
      <c r="S22" s="752"/>
      <c r="T22" s="752"/>
      <c r="U22" s="752"/>
      <c r="V22" s="752"/>
      <c r="W22" s="752"/>
      <c r="X22" s="752"/>
      <c r="Y22" s="752"/>
      <c r="Z22" s="752"/>
      <c r="AA22" s="752"/>
      <c r="AB22" s="752"/>
      <c r="AC22" s="752"/>
      <c r="AD22" s="752"/>
      <c r="AE22" s="752"/>
      <c r="AF22" s="752"/>
      <c r="AG22" s="752"/>
      <c r="AH22" s="752"/>
      <c r="AI22" s="752"/>
      <c r="AJ22" s="58"/>
    </row>
    <row r="23" spans="1:36" ht="52.5" customHeight="1">
      <c r="A23" s="57"/>
      <c r="B23" s="753" t="str">
        <f>B10</f>
        <v>위 부동산에 대한 임대차 계약금으로 정히 영수하고 본 영수증을 발행 합니다.</v>
      </c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3"/>
      <c r="O23" s="753"/>
      <c r="P23" s="753"/>
      <c r="Q23" s="753"/>
      <c r="R23" s="753"/>
      <c r="S23" s="753"/>
      <c r="T23" s="753"/>
      <c r="U23" s="753"/>
      <c r="V23" s="753"/>
      <c r="W23" s="753"/>
      <c r="X23" s="753"/>
      <c r="Y23" s="753"/>
      <c r="Z23" s="753"/>
      <c r="AA23" s="753"/>
      <c r="AB23" s="753"/>
      <c r="AC23" s="753"/>
      <c r="AD23" s="753"/>
      <c r="AE23" s="753"/>
      <c r="AF23" s="753"/>
      <c r="AG23" s="753"/>
      <c r="AH23" s="753"/>
      <c r="AI23" s="753"/>
      <c r="AJ23" s="58"/>
    </row>
    <row r="24" spans="1:36" ht="16.5" customHeight="1">
      <c r="A24" s="57"/>
      <c r="B24" s="754" t="str">
        <f>B11</f>
        <v>발행일</v>
      </c>
      <c r="C24" s="754"/>
      <c r="D24" s="754"/>
      <c r="E24" s="754"/>
      <c r="F24" s="754"/>
      <c r="G24" s="2"/>
      <c r="H24" s="755">
        <f ca="1">H11</f>
        <v>44502</v>
      </c>
      <c r="I24" s="756"/>
      <c r="J24" s="756"/>
      <c r="K24" s="756"/>
      <c r="L24" s="756"/>
      <c r="M24" s="756"/>
      <c r="N24" s="756"/>
      <c r="O24" s="756"/>
      <c r="P24" s="756"/>
      <c r="Q24" s="756"/>
      <c r="R24" s="747"/>
      <c r="S24" s="747"/>
      <c r="T24" s="747"/>
      <c r="U24" s="747"/>
      <c r="V24" s="747"/>
      <c r="W24" s="747"/>
      <c r="X24" s="747"/>
      <c r="Y24" s="747"/>
      <c r="Z24" s="747"/>
      <c r="AA24" s="747"/>
      <c r="AB24" s="747"/>
      <c r="AC24" s="747"/>
      <c r="AD24" s="747"/>
      <c r="AE24" s="747"/>
      <c r="AF24" s="747"/>
      <c r="AG24" s="747"/>
      <c r="AH24" s="747"/>
      <c r="AI24" s="747"/>
      <c r="AJ24" s="58"/>
    </row>
    <row r="25" spans="1:36" ht="33.75" customHeight="1">
      <c r="A25" s="57"/>
      <c r="B25" s="750" t="str">
        <f>B12</f>
        <v xml:space="preserve">발행인 주소 </v>
      </c>
      <c r="C25" s="750"/>
      <c r="D25" s="750"/>
      <c r="E25" s="750"/>
      <c r="F25" s="750"/>
      <c r="G25" s="61"/>
      <c r="H25" s="751">
        <f>H12</f>
        <v>0</v>
      </c>
      <c r="I25" s="751"/>
      <c r="J25" s="751"/>
      <c r="K25" s="751"/>
      <c r="L25" s="751"/>
      <c r="M25" s="751"/>
      <c r="N25" s="751"/>
      <c r="O25" s="751"/>
      <c r="P25" s="751"/>
      <c r="Q25" s="751"/>
      <c r="R25" s="751"/>
      <c r="S25" s="751"/>
      <c r="T25" s="751"/>
      <c r="U25" s="751"/>
      <c r="V25" s="751"/>
      <c r="W25" s="751"/>
      <c r="X25" s="751"/>
      <c r="Y25" s="751"/>
      <c r="Z25" s="751"/>
      <c r="AA25" s="751"/>
      <c r="AB25" s="751"/>
      <c r="AC25" s="751"/>
      <c r="AD25" s="751"/>
      <c r="AE25" s="751"/>
      <c r="AF25" s="751"/>
      <c r="AG25" s="751"/>
      <c r="AH25" s="751"/>
      <c r="AI25" s="751"/>
      <c r="AJ25" s="58"/>
    </row>
    <row r="26" spans="1:36" ht="18" customHeight="1">
      <c r="A26" s="57"/>
      <c r="B26" s="750" t="str">
        <f>B13</f>
        <v>발행인 성명</v>
      </c>
      <c r="C26" s="750"/>
      <c r="D26" s="750"/>
      <c r="E26" s="750"/>
      <c r="F26" s="750"/>
      <c r="G26" s="61"/>
      <c r="H26" s="751">
        <f>H13</f>
        <v>0</v>
      </c>
      <c r="I26" s="751"/>
      <c r="J26" s="751"/>
      <c r="K26" s="751"/>
      <c r="L26" s="751"/>
      <c r="M26" s="751"/>
      <c r="N26" s="751"/>
      <c r="O26" s="751"/>
      <c r="P26" s="751"/>
      <c r="Q26" s="751"/>
      <c r="R26" s="751"/>
      <c r="S26" s="751"/>
      <c r="T26" s="751"/>
      <c r="U26" s="751"/>
      <c r="V26" s="751"/>
      <c r="W26" s="751"/>
      <c r="X26" s="751"/>
      <c r="Y26" s="751"/>
      <c r="Z26" s="751"/>
      <c r="AA26" s="751"/>
      <c r="AB26" s="751"/>
      <c r="AC26" s="751"/>
      <c r="AD26" s="751"/>
      <c r="AE26" s="751"/>
      <c r="AF26" s="751"/>
      <c r="AG26" s="747" t="s">
        <v>558</v>
      </c>
      <c r="AH26" s="747"/>
      <c r="AI26" s="747"/>
      <c r="AJ26" s="58"/>
    </row>
    <row r="27" spans="1:36" ht="18" customHeight="1" thickBot="1">
      <c r="A27" s="746"/>
      <c r="B27" s="745"/>
      <c r="C27" s="745"/>
      <c r="D27" s="745"/>
      <c r="E27" s="745"/>
      <c r="F27" s="745"/>
      <c r="G27" s="745"/>
      <c r="H27" s="745"/>
      <c r="I27" s="745"/>
      <c r="J27" s="745"/>
      <c r="K27" s="745"/>
      <c r="L27" s="745"/>
      <c r="M27" s="745"/>
      <c r="N27" s="745"/>
      <c r="O27" s="745"/>
      <c r="P27" s="745"/>
      <c r="Q27" s="745"/>
      <c r="R27" s="745"/>
      <c r="S27" s="745"/>
      <c r="T27" s="745"/>
      <c r="U27" s="745"/>
      <c r="V27" s="745"/>
      <c r="W27" s="745"/>
      <c r="X27" s="745"/>
      <c r="Y27" s="745"/>
      <c r="Z27" s="745"/>
      <c r="AA27" s="745"/>
      <c r="AB27" s="745"/>
      <c r="AC27" s="745"/>
      <c r="AD27" s="745"/>
      <c r="AE27" s="745"/>
      <c r="AF27" s="745"/>
      <c r="AG27" s="745"/>
      <c r="AH27" s="745"/>
      <c r="AI27" s="745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</row>
    <row r="4" spans="1:44" ht="37.5" customHeight="1" thickTop="1">
      <c r="A4" s="55"/>
      <c r="B4" s="768" t="s">
        <v>552</v>
      </c>
      <c r="C4" s="768"/>
      <c r="D4" s="768"/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8"/>
      <c r="AC4" s="768"/>
      <c r="AD4" s="768"/>
      <c r="AE4" s="768"/>
      <c r="AF4" s="768"/>
      <c r="AG4" s="768"/>
      <c r="AH4" s="768"/>
      <c r="AI4" s="768"/>
      <c r="AJ4" s="56"/>
    </row>
    <row r="5" spans="1:44" ht="25.5" customHeight="1">
      <c r="A5" s="57"/>
      <c r="B5" s="769">
        <f>계약서!AE31</f>
        <v>0</v>
      </c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  <c r="O5" s="769"/>
      <c r="P5" s="769"/>
      <c r="Q5" s="769"/>
      <c r="R5" s="769"/>
      <c r="S5" s="769"/>
      <c r="T5" s="769"/>
      <c r="U5" s="769"/>
      <c r="V5" s="769"/>
      <c r="W5" s="769"/>
      <c r="X5" s="769"/>
      <c r="Y5" s="769"/>
      <c r="Z5" s="769"/>
      <c r="AA5" s="769"/>
      <c r="AB5" s="769"/>
      <c r="AC5" s="769"/>
      <c r="AD5" s="769"/>
      <c r="AE5" s="769"/>
      <c r="AF5" s="769"/>
      <c r="AG5" s="766" t="s">
        <v>553</v>
      </c>
      <c r="AH5" s="766"/>
      <c r="AI5" s="766"/>
      <c r="AJ5" s="58"/>
    </row>
    <row r="6" spans="1:44" ht="30" customHeight="1">
      <c r="A6" s="57"/>
      <c r="B6" s="767" t="str">
        <f>"一金"&amp;NUMBERSTRING(B7,1)&amp;"원정"</f>
        <v>一金영원정</v>
      </c>
      <c r="C6" s="767"/>
      <c r="D6" s="767"/>
      <c r="E6" s="767"/>
      <c r="F6" s="767"/>
      <c r="G6" s="767"/>
      <c r="H6" s="767"/>
      <c r="I6" s="767"/>
      <c r="J6" s="767"/>
      <c r="K6" s="767"/>
      <c r="L6" s="767"/>
      <c r="M6" s="767"/>
      <c r="N6" s="767"/>
      <c r="O6" s="767"/>
      <c r="P6" s="767"/>
      <c r="Q6" s="767"/>
      <c r="R6" s="767"/>
      <c r="S6" s="767"/>
      <c r="T6" s="767"/>
      <c r="U6" s="767"/>
      <c r="V6" s="767"/>
      <c r="W6" s="767"/>
      <c r="X6" s="767"/>
      <c r="Y6" s="767"/>
      <c r="Z6" s="767"/>
      <c r="AA6" s="767"/>
      <c r="AB6" s="767"/>
      <c r="AC6" s="767"/>
      <c r="AD6" s="767"/>
      <c r="AE6" s="767"/>
      <c r="AF6" s="767"/>
      <c r="AG6" s="767"/>
      <c r="AH6" s="767"/>
      <c r="AI6" s="767"/>
      <c r="AJ6" s="59"/>
    </row>
    <row r="7" spans="1:44" ht="30" customHeight="1">
      <c r="A7" s="60"/>
      <c r="B7" s="770">
        <f>계약서!T11</f>
        <v>0</v>
      </c>
      <c r="C7" s="770"/>
      <c r="D7" s="770"/>
      <c r="E7" s="770"/>
      <c r="F7" s="770"/>
      <c r="G7" s="770"/>
      <c r="H7" s="770"/>
      <c r="I7" s="770"/>
      <c r="J7" s="770"/>
      <c r="K7" s="770"/>
      <c r="L7" s="770"/>
      <c r="M7" s="770"/>
      <c r="N7" s="770"/>
      <c r="O7" s="770"/>
      <c r="P7" s="770"/>
      <c r="Q7" s="770"/>
      <c r="R7" s="770"/>
      <c r="S7" s="770"/>
      <c r="T7" s="770"/>
      <c r="U7" s="770"/>
      <c r="V7" s="770"/>
      <c r="W7" s="770"/>
      <c r="X7" s="770"/>
      <c r="Y7" s="770"/>
      <c r="Z7" s="770"/>
      <c r="AA7" s="770"/>
      <c r="AB7" s="770"/>
      <c r="AC7" s="770"/>
      <c r="AD7" s="770"/>
      <c r="AE7" s="770"/>
      <c r="AF7" s="770"/>
      <c r="AG7" s="770"/>
      <c r="AH7" s="770"/>
      <c r="AI7" s="770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0" t="str">
        <f>계약서!E3&amp;" "&amp;계약서!AH3&amp;IF(계약서!AH3="","","동")&amp;" "&amp;계약서!AL3&amp;IF(계약서!AL3="","","호")</f>
        <v xml:space="preserve">  </v>
      </c>
      <c r="C9" s="760"/>
      <c r="D9" s="760"/>
      <c r="E9" s="760"/>
      <c r="F9" s="760"/>
      <c r="G9" s="760"/>
      <c r="H9" s="760"/>
      <c r="I9" s="760"/>
      <c r="J9" s="760"/>
      <c r="K9" s="760"/>
      <c r="L9" s="760"/>
      <c r="M9" s="760"/>
      <c r="N9" s="760"/>
      <c r="O9" s="760"/>
      <c r="P9" s="760"/>
      <c r="Q9" s="760"/>
      <c r="R9" s="760"/>
      <c r="S9" s="760"/>
      <c r="T9" s="760"/>
      <c r="U9" s="760"/>
      <c r="V9" s="760"/>
      <c r="W9" s="760"/>
      <c r="X9" s="760"/>
      <c r="Y9" s="760"/>
      <c r="Z9" s="760"/>
      <c r="AA9" s="760"/>
      <c r="AB9" s="760"/>
      <c r="AC9" s="760"/>
      <c r="AD9" s="760"/>
      <c r="AE9" s="760"/>
      <c r="AF9" s="760"/>
      <c r="AG9" s="760"/>
      <c r="AH9" s="760"/>
      <c r="AI9" s="760"/>
      <c r="AJ9" s="58"/>
    </row>
    <row r="10" spans="1:44" ht="52.5" customHeight="1">
      <c r="A10" s="57"/>
      <c r="B10" s="761" t="s">
        <v>727</v>
      </c>
      <c r="C10" s="761"/>
      <c r="D10" s="761"/>
      <c r="E10" s="761"/>
      <c r="F10" s="761"/>
      <c r="G10" s="761"/>
      <c r="H10" s="761"/>
      <c r="I10" s="761"/>
      <c r="J10" s="761"/>
      <c r="K10" s="761"/>
      <c r="L10" s="761"/>
      <c r="M10" s="761"/>
      <c r="N10" s="761"/>
      <c r="O10" s="761"/>
      <c r="P10" s="761"/>
      <c r="Q10" s="761"/>
      <c r="R10" s="761"/>
      <c r="S10" s="761"/>
      <c r="T10" s="761"/>
      <c r="U10" s="761"/>
      <c r="V10" s="761"/>
      <c r="W10" s="761"/>
      <c r="X10" s="761"/>
      <c r="Y10" s="761"/>
      <c r="Z10" s="761"/>
      <c r="AA10" s="761"/>
      <c r="AB10" s="761"/>
      <c r="AC10" s="761"/>
      <c r="AD10" s="761"/>
      <c r="AE10" s="761"/>
      <c r="AF10" s="761"/>
      <c r="AG10" s="761"/>
      <c r="AH10" s="761"/>
      <c r="AI10" s="761"/>
      <c r="AJ10" s="58"/>
    </row>
    <row r="11" spans="1:44">
      <c r="A11" s="57"/>
      <c r="B11" s="754" t="s">
        <v>555</v>
      </c>
      <c r="C11" s="754"/>
      <c r="D11" s="754"/>
      <c r="E11" s="754"/>
      <c r="F11" s="754"/>
      <c r="G11" s="2"/>
      <c r="H11" s="762">
        <f ca="1">TODAY()</f>
        <v>44502</v>
      </c>
      <c r="I11" s="762"/>
      <c r="J11" s="762"/>
      <c r="K11" s="762"/>
      <c r="L11" s="762"/>
      <c r="M11" s="762"/>
      <c r="N11" s="762"/>
      <c r="O11" s="762"/>
      <c r="P11" s="762"/>
      <c r="Q11" s="762"/>
      <c r="R11" s="747"/>
      <c r="S11" s="747"/>
      <c r="T11" s="747"/>
      <c r="U11" s="747"/>
      <c r="V11" s="747"/>
      <c r="W11" s="747"/>
      <c r="X11" s="747"/>
      <c r="Y11" s="747"/>
      <c r="Z11" s="747"/>
      <c r="AA11" s="747"/>
      <c r="AB11" s="747"/>
      <c r="AC11" s="747"/>
      <c r="AD11" s="747"/>
      <c r="AE11" s="747"/>
      <c r="AF11" s="747"/>
      <c r="AG11" s="747"/>
      <c r="AH11" s="747"/>
      <c r="AI11" s="747"/>
      <c r="AJ11" s="58"/>
    </row>
    <row r="12" spans="1:44" ht="33.75" customHeight="1">
      <c r="A12" s="57"/>
      <c r="B12" s="750" t="s">
        <v>556</v>
      </c>
      <c r="C12" s="750"/>
      <c r="D12" s="750"/>
      <c r="E12" s="750"/>
      <c r="F12" s="750"/>
      <c r="G12" s="61"/>
      <c r="H12" s="763">
        <f>계약서!K26</f>
        <v>0</v>
      </c>
      <c r="I12" s="763"/>
      <c r="J12" s="763"/>
      <c r="K12" s="763"/>
      <c r="L12" s="763"/>
      <c r="M12" s="763"/>
      <c r="N12" s="763"/>
      <c r="O12" s="763"/>
      <c r="P12" s="763"/>
      <c r="Q12" s="763"/>
      <c r="R12" s="763"/>
      <c r="S12" s="763"/>
      <c r="T12" s="763"/>
      <c r="U12" s="763"/>
      <c r="V12" s="763"/>
      <c r="W12" s="763"/>
      <c r="X12" s="763"/>
      <c r="Y12" s="763"/>
      <c r="Z12" s="763"/>
      <c r="AA12" s="763"/>
      <c r="AB12" s="763"/>
      <c r="AC12" s="763"/>
      <c r="AD12" s="763"/>
      <c r="AE12" s="763"/>
      <c r="AF12" s="763"/>
      <c r="AG12" s="763"/>
      <c r="AH12" s="763"/>
      <c r="AI12" s="763"/>
      <c r="AJ12" s="58"/>
    </row>
    <row r="13" spans="1:44" ht="18" customHeight="1">
      <c r="A13" s="57"/>
      <c r="B13" s="750" t="s">
        <v>557</v>
      </c>
      <c r="C13" s="750"/>
      <c r="D13" s="750"/>
      <c r="E13" s="750"/>
      <c r="F13" s="750"/>
      <c r="G13" s="61"/>
      <c r="H13" s="763">
        <f>계약서!AE27</f>
        <v>0</v>
      </c>
      <c r="I13" s="763"/>
      <c r="J13" s="763"/>
      <c r="K13" s="763"/>
      <c r="L13" s="763"/>
      <c r="M13" s="763"/>
      <c r="N13" s="763"/>
      <c r="O13" s="763"/>
      <c r="P13" s="763"/>
      <c r="Q13" s="763"/>
      <c r="R13" s="763"/>
      <c r="S13" s="763"/>
      <c r="T13" s="763"/>
      <c r="U13" s="763"/>
      <c r="V13" s="763"/>
      <c r="W13" s="763"/>
      <c r="X13" s="763"/>
      <c r="Y13" s="763"/>
      <c r="Z13" s="763"/>
      <c r="AA13" s="763"/>
      <c r="AB13" s="763"/>
      <c r="AC13" s="763"/>
      <c r="AD13" s="763"/>
      <c r="AE13" s="763"/>
      <c r="AF13" s="763"/>
      <c r="AG13" s="747" t="s">
        <v>558</v>
      </c>
      <c r="AH13" s="747"/>
      <c r="AI13" s="747"/>
      <c r="AJ13" s="58"/>
    </row>
    <row r="14" spans="1:44" ht="18" customHeight="1" thickBot="1">
      <c r="A14" s="62"/>
      <c r="B14" s="759"/>
      <c r="C14" s="759"/>
      <c r="D14" s="759"/>
      <c r="E14" s="759"/>
      <c r="F14" s="759"/>
      <c r="G14" s="759"/>
      <c r="H14" s="759"/>
      <c r="I14" s="759"/>
      <c r="J14" s="759"/>
      <c r="K14" s="759"/>
      <c r="L14" s="759"/>
      <c r="M14" s="759"/>
      <c r="N14" s="759"/>
      <c r="O14" s="759"/>
      <c r="P14" s="759"/>
      <c r="Q14" s="759"/>
      <c r="R14" s="759"/>
      <c r="S14" s="759"/>
      <c r="T14" s="759"/>
      <c r="U14" s="759"/>
      <c r="V14" s="759"/>
      <c r="W14" s="759"/>
      <c r="X14" s="759"/>
      <c r="Y14" s="759"/>
      <c r="Z14" s="759"/>
      <c r="AA14" s="759"/>
      <c r="AB14" s="759"/>
      <c r="AC14" s="759"/>
      <c r="AD14" s="759"/>
      <c r="AE14" s="759"/>
      <c r="AF14" s="759"/>
      <c r="AG14" s="759"/>
      <c r="AH14" s="759"/>
      <c r="AI14" s="759"/>
      <c r="AJ14" s="63"/>
    </row>
    <row r="15" spans="1:44" ht="22.5" customHeight="1" thickTop="1">
      <c r="A15" s="749"/>
      <c r="B15" s="749"/>
      <c r="C15" s="749"/>
      <c r="D15" s="749"/>
      <c r="E15" s="749"/>
      <c r="F15" s="749"/>
      <c r="G15" s="749"/>
      <c r="H15" s="749"/>
      <c r="I15" s="749"/>
      <c r="J15" s="749"/>
      <c r="K15" s="749"/>
      <c r="L15" s="749"/>
      <c r="M15" s="749"/>
      <c r="N15" s="749"/>
      <c r="O15" s="749"/>
      <c r="P15" s="749"/>
      <c r="Q15" s="749"/>
      <c r="R15" s="749"/>
      <c r="S15" s="749"/>
      <c r="T15" s="749"/>
      <c r="U15" s="749"/>
      <c r="V15" s="749"/>
      <c r="W15" s="749"/>
      <c r="X15" s="749"/>
      <c r="Y15" s="749"/>
      <c r="Z15" s="749"/>
      <c r="AA15" s="749"/>
      <c r="AB15" s="749"/>
      <c r="AC15" s="749"/>
      <c r="AD15" s="749"/>
      <c r="AE15" s="749"/>
      <c r="AF15" s="749"/>
      <c r="AG15" s="749"/>
      <c r="AH15" s="749"/>
      <c r="AI15" s="749"/>
      <c r="AJ15" s="749"/>
    </row>
    <row r="16" spans="1:44" ht="22.5" customHeight="1" thickBot="1">
      <c r="A16" s="748"/>
      <c r="B16" s="748"/>
      <c r="C16" s="748"/>
      <c r="D16" s="748"/>
      <c r="E16" s="748"/>
      <c r="F16" s="748"/>
      <c r="G16" s="748"/>
      <c r="H16" s="748"/>
      <c r="I16" s="748"/>
      <c r="J16" s="748"/>
      <c r="K16" s="748"/>
      <c r="L16" s="748"/>
      <c r="M16" s="748"/>
      <c r="N16" s="748"/>
      <c r="O16" s="748"/>
      <c r="P16" s="748"/>
      <c r="Q16" s="748"/>
      <c r="R16" s="748"/>
      <c r="S16" s="748"/>
      <c r="T16" s="748"/>
      <c r="U16" s="748"/>
      <c r="V16" s="748"/>
      <c r="W16" s="748"/>
      <c r="X16" s="748"/>
      <c r="Y16" s="748"/>
      <c r="Z16" s="748"/>
      <c r="AA16" s="748"/>
      <c r="AB16" s="748"/>
      <c r="AC16" s="748"/>
      <c r="AD16" s="748"/>
      <c r="AE16" s="748"/>
      <c r="AF16" s="748"/>
      <c r="AG16" s="748"/>
      <c r="AH16" s="748"/>
      <c r="AI16" s="748"/>
      <c r="AJ16" s="748"/>
    </row>
    <row r="17" spans="1:36" ht="37.5" customHeight="1" thickTop="1">
      <c r="A17" s="55"/>
      <c r="B17" s="764" t="str">
        <f>B4</f>
        <v>영   수   증</v>
      </c>
      <c r="C17" s="764"/>
      <c r="D17" s="764"/>
      <c r="E17" s="764"/>
      <c r="F17" s="764"/>
      <c r="G17" s="764"/>
      <c r="H17" s="764"/>
      <c r="I17" s="764"/>
      <c r="J17" s="764"/>
      <c r="K17" s="764"/>
      <c r="L17" s="764"/>
      <c r="M17" s="764"/>
      <c r="N17" s="764"/>
      <c r="O17" s="764"/>
      <c r="P17" s="764"/>
      <c r="Q17" s="764"/>
      <c r="R17" s="764"/>
      <c r="S17" s="764"/>
      <c r="T17" s="764"/>
      <c r="U17" s="764"/>
      <c r="V17" s="764"/>
      <c r="W17" s="764"/>
      <c r="X17" s="764"/>
      <c r="Y17" s="764"/>
      <c r="Z17" s="764"/>
      <c r="AA17" s="764"/>
      <c r="AB17" s="764"/>
      <c r="AC17" s="764"/>
      <c r="AD17" s="764"/>
      <c r="AE17" s="764"/>
      <c r="AF17" s="764"/>
      <c r="AG17" s="764"/>
      <c r="AH17" s="764"/>
      <c r="AI17" s="764"/>
      <c r="AJ17" s="56"/>
    </row>
    <row r="18" spans="1:36" ht="25.5" customHeight="1">
      <c r="A18" s="57"/>
      <c r="B18" s="765">
        <f>B5</f>
        <v>0</v>
      </c>
      <c r="C18" s="765"/>
      <c r="D18" s="765"/>
      <c r="E18" s="765"/>
      <c r="F18" s="765"/>
      <c r="G18" s="765"/>
      <c r="H18" s="765"/>
      <c r="I18" s="765"/>
      <c r="J18" s="765"/>
      <c r="K18" s="765"/>
      <c r="L18" s="765"/>
      <c r="M18" s="765"/>
      <c r="N18" s="765"/>
      <c r="O18" s="765"/>
      <c r="P18" s="765"/>
      <c r="Q18" s="765"/>
      <c r="R18" s="765"/>
      <c r="S18" s="765"/>
      <c r="T18" s="765"/>
      <c r="U18" s="765"/>
      <c r="V18" s="765"/>
      <c r="W18" s="765"/>
      <c r="X18" s="765"/>
      <c r="Y18" s="765"/>
      <c r="Z18" s="765"/>
      <c r="AA18" s="765"/>
      <c r="AB18" s="765"/>
      <c r="AC18" s="765"/>
      <c r="AD18" s="765"/>
      <c r="AE18" s="765"/>
      <c r="AF18" s="765"/>
      <c r="AG18" s="766" t="s">
        <v>559</v>
      </c>
      <c r="AH18" s="766"/>
      <c r="AI18" s="766"/>
      <c r="AJ18" s="58"/>
    </row>
    <row r="19" spans="1:36" ht="30" customHeight="1">
      <c r="A19" s="57"/>
      <c r="B19" s="767" t="str">
        <f>B6</f>
        <v>一金영원정</v>
      </c>
      <c r="C19" s="767"/>
      <c r="D19" s="767"/>
      <c r="E19" s="767"/>
      <c r="F19" s="767"/>
      <c r="G19" s="767"/>
      <c r="H19" s="767"/>
      <c r="I19" s="767"/>
      <c r="J19" s="767"/>
      <c r="K19" s="767"/>
      <c r="L19" s="767"/>
      <c r="M19" s="767"/>
      <c r="N19" s="767"/>
      <c r="O19" s="767"/>
      <c r="P19" s="767"/>
      <c r="Q19" s="767"/>
      <c r="R19" s="767"/>
      <c r="S19" s="767"/>
      <c r="T19" s="767"/>
      <c r="U19" s="767"/>
      <c r="V19" s="767"/>
      <c r="W19" s="767"/>
      <c r="X19" s="767"/>
      <c r="Y19" s="767"/>
      <c r="Z19" s="767"/>
      <c r="AA19" s="767"/>
      <c r="AB19" s="767"/>
      <c r="AC19" s="767"/>
      <c r="AD19" s="767"/>
      <c r="AE19" s="767"/>
      <c r="AF19" s="767"/>
      <c r="AG19" s="767"/>
      <c r="AH19" s="767"/>
      <c r="AI19" s="767"/>
      <c r="AJ19" s="59"/>
    </row>
    <row r="20" spans="1:36" ht="30" customHeight="1">
      <c r="A20" s="60"/>
      <c r="B20" s="758">
        <f>B7</f>
        <v>0</v>
      </c>
      <c r="C20" s="758"/>
      <c r="D20" s="758"/>
      <c r="E20" s="758"/>
      <c r="F20" s="758"/>
      <c r="G20" s="758"/>
      <c r="H20" s="758"/>
      <c r="I20" s="758"/>
      <c r="J20" s="758"/>
      <c r="K20" s="758"/>
      <c r="L20" s="758"/>
      <c r="M20" s="758"/>
      <c r="N20" s="758"/>
      <c r="O20" s="758"/>
      <c r="P20" s="758"/>
      <c r="Q20" s="758"/>
      <c r="R20" s="758"/>
      <c r="S20" s="758"/>
      <c r="T20" s="758"/>
      <c r="U20" s="758"/>
      <c r="V20" s="758"/>
      <c r="W20" s="758"/>
      <c r="X20" s="758"/>
      <c r="Y20" s="758"/>
      <c r="Z20" s="758"/>
      <c r="AA20" s="758"/>
      <c r="AB20" s="758"/>
      <c r="AC20" s="758"/>
      <c r="AD20" s="758"/>
      <c r="AE20" s="758"/>
      <c r="AF20" s="758"/>
      <c r="AG20" s="758"/>
      <c r="AH20" s="758"/>
      <c r="AI20" s="758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52" t="str">
        <f>B9</f>
        <v xml:space="preserve">  </v>
      </c>
      <c r="C22" s="752"/>
      <c r="D22" s="752"/>
      <c r="E22" s="752"/>
      <c r="F22" s="752"/>
      <c r="G22" s="752"/>
      <c r="H22" s="752"/>
      <c r="I22" s="752"/>
      <c r="J22" s="752"/>
      <c r="K22" s="752"/>
      <c r="L22" s="752"/>
      <c r="M22" s="752"/>
      <c r="N22" s="752"/>
      <c r="O22" s="752"/>
      <c r="P22" s="752"/>
      <c r="Q22" s="752"/>
      <c r="R22" s="752"/>
      <c r="S22" s="752"/>
      <c r="T22" s="752"/>
      <c r="U22" s="752"/>
      <c r="V22" s="752"/>
      <c r="W22" s="752"/>
      <c r="X22" s="752"/>
      <c r="Y22" s="752"/>
      <c r="Z22" s="752"/>
      <c r="AA22" s="752"/>
      <c r="AB22" s="752"/>
      <c r="AC22" s="752"/>
      <c r="AD22" s="752"/>
      <c r="AE22" s="752"/>
      <c r="AF22" s="752"/>
      <c r="AG22" s="752"/>
      <c r="AH22" s="752"/>
      <c r="AI22" s="752"/>
      <c r="AJ22" s="58"/>
    </row>
    <row r="23" spans="1:36" ht="52.5" customHeight="1">
      <c r="A23" s="57"/>
      <c r="B23" s="753" t="str">
        <f>B10</f>
        <v>위 부동산에 대한 임대차 중도금으로 정히 영수하고 본 영수증을 발행 합니다.</v>
      </c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3"/>
      <c r="O23" s="753"/>
      <c r="P23" s="753"/>
      <c r="Q23" s="753"/>
      <c r="R23" s="753"/>
      <c r="S23" s="753"/>
      <c r="T23" s="753"/>
      <c r="U23" s="753"/>
      <c r="V23" s="753"/>
      <c r="W23" s="753"/>
      <c r="X23" s="753"/>
      <c r="Y23" s="753"/>
      <c r="Z23" s="753"/>
      <c r="AA23" s="753"/>
      <c r="AB23" s="753"/>
      <c r="AC23" s="753"/>
      <c r="AD23" s="753"/>
      <c r="AE23" s="753"/>
      <c r="AF23" s="753"/>
      <c r="AG23" s="753"/>
      <c r="AH23" s="753"/>
      <c r="AI23" s="753"/>
      <c r="AJ23" s="58"/>
    </row>
    <row r="24" spans="1:36" ht="16.5" customHeight="1">
      <c r="A24" s="57"/>
      <c r="B24" s="754" t="str">
        <f>B11</f>
        <v>발행일</v>
      </c>
      <c r="C24" s="754"/>
      <c r="D24" s="754"/>
      <c r="E24" s="754"/>
      <c r="F24" s="754"/>
      <c r="G24" s="2"/>
      <c r="H24" s="755">
        <f ca="1">H11</f>
        <v>44502</v>
      </c>
      <c r="I24" s="756"/>
      <c r="J24" s="756"/>
      <c r="K24" s="756"/>
      <c r="L24" s="756"/>
      <c r="M24" s="756"/>
      <c r="N24" s="756"/>
      <c r="O24" s="756"/>
      <c r="P24" s="756"/>
      <c r="Q24" s="756"/>
      <c r="R24" s="747"/>
      <c r="S24" s="747"/>
      <c r="T24" s="747"/>
      <c r="U24" s="747"/>
      <c r="V24" s="747"/>
      <c r="W24" s="747"/>
      <c r="X24" s="747"/>
      <c r="Y24" s="747"/>
      <c r="Z24" s="747"/>
      <c r="AA24" s="747"/>
      <c r="AB24" s="747"/>
      <c r="AC24" s="747"/>
      <c r="AD24" s="747"/>
      <c r="AE24" s="747"/>
      <c r="AF24" s="747"/>
      <c r="AG24" s="747"/>
      <c r="AH24" s="747"/>
      <c r="AI24" s="747"/>
      <c r="AJ24" s="58"/>
    </row>
    <row r="25" spans="1:36" ht="33.75" customHeight="1">
      <c r="A25" s="57"/>
      <c r="B25" s="750" t="str">
        <f>B12</f>
        <v xml:space="preserve">발행인 주소 </v>
      </c>
      <c r="C25" s="750"/>
      <c r="D25" s="750"/>
      <c r="E25" s="750"/>
      <c r="F25" s="750"/>
      <c r="G25" s="61"/>
      <c r="H25" s="751">
        <f>H12</f>
        <v>0</v>
      </c>
      <c r="I25" s="751"/>
      <c r="J25" s="751"/>
      <c r="K25" s="751"/>
      <c r="L25" s="751"/>
      <c r="M25" s="751"/>
      <c r="N25" s="751"/>
      <c r="O25" s="751"/>
      <c r="P25" s="751"/>
      <c r="Q25" s="751"/>
      <c r="R25" s="751"/>
      <c r="S25" s="751"/>
      <c r="T25" s="751"/>
      <c r="U25" s="751"/>
      <c r="V25" s="751"/>
      <c r="W25" s="751"/>
      <c r="X25" s="751"/>
      <c r="Y25" s="751"/>
      <c r="Z25" s="751"/>
      <c r="AA25" s="751"/>
      <c r="AB25" s="751"/>
      <c r="AC25" s="751"/>
      <c r="AD25" s="751"/>
      <c r="AE25" s="751"/>
      <c r="AF25" s="751"/>
      <c r="AG25" s="751"/>
      <c r="AH25" s="751"/>
      <c r="AI25" s="751"/>
      <c r="AJ25" s="58"/>
    </row>
    <row r="26" spans="1:36" ht="18" customHeight="1">
      <c r="A26" s="57"/>
      <c r="B26" s="750" t="str">
        <f>B13</f>
        <v>발행인 성명</v>
      </c>
      <c r="C26" s="750"/>
      <c r="D26" s="750"/>
      <c r="E26" s="750"/>
      <c r="F26" s="750"/>
      <c r="G26" s="61"/>
      <c r="H26" s="751">
        <f>H13</f>
        <v>0</v>
      </c>
      <c r="I26" s="751"/>
      <c r="J26" s="751"/>
      <c r="K26" s="751"/>
      <c r="L26" s="751"/>
      <c r="M26" s="751"/>
      <c r="N26" s="751"/>
      <c r="O26" s="751"/>
      <c r="P26" s="751"/>
      <c r="Q26" s="751"/>
      <c r="R26" s="751"/>
      <c r="S26" s="751"/>
      <c r="T26" s="751"/>
      <c r="U26" s="751"/>
      <c r="V26" s="751"/>
      <c r="W26" s="751"/>
      <c r="X26" s="751"/>
      <c r="Y26" s="751"/>
      <c r="Z26" s="751"/>
      <c r="AA26" s="751"/>
      <c r="AB26" s="751"/>
      <c r="AC26" s="751"/>
      <c r="AD26" s="751"/>
      <c r="AE26" s="751"/>
      <c r="AF26" s="751"/>
      <c r="AG26" s="747" t="s">
        <v>558</v>
      </c>
      <c r="AH26" s="747"/>
      <c r="AI26" s="747"/>
      <c r="AJ26" s="58"/>
    </row>
    <row r="27" spans="1:36" ht="18" customHeight="1" thickBot="1">
      <c r="A27" s="746"/>
      <c r="B27" s="745"/>
      <c r="C27" s="745"/>
      <c r="D27" s="745"/>
      <c r="E27" s="745"/>
      <c r="F27" s="745"/>
      <c r="G27" s="745"/>
      <c r="H27" s="745"/>
      <c r="I27" s="745"/>
      <c r="J27" s="745"/>
      <c r="K27" s="745"/>
      <c r="L27" s="745"/>
      <c r="M27" s="745"/>
      <c r="N27" s="745"/>
      <c r="O27" s="745"/>
      <c r="P27" s="745"/>
      <c r="Q27" s="745"/>
      <c r="R27" s="745"/>
      <c r="S27" s="745"/>
      <c r="T27" s="745"/>
      <c r="U27" s="745"/>
      <c r="V27" s="745"/>
      <c r="W27" s="745"/>
      <c r="X27" s="745"/>
      <c r="Y27" s="745"/>
      <c r="Z27" s="745"/>
      <c r="AA27" s="745"/>
      <c r="AB27" s="745"/>
      <c r="AC27" s="745"/>
      <c r="AD27" s="745"/>
      <c r="AE27" s="745"/>
      <c r="AF27" s="745"/>
      <c r="AG27" s="745"/>
      <c r="AH27" s="745"/>
      <c r="AI27" s="74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</row>
    <row r="4" spans="1:44" ht="37.5" customHeight="1" thickTop="1">
      <c r="A4" s="55"/>
      <c r="B4" s="768" t="s">
        <v>552</v>
      </c>
      <c r="C4" s="768"/>
      <c r="D4" s="768"/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8"/>
      <c r="AC4" s="768"/>
      <c r="AD4" s="768"/>
      <c r="AE4" s="768"/>
      <c r="AF4" s="768"/>
      <c r="AG4" s="768"/>
      <c r="AH4" s="768"/>
      <c r="AI4" s="768"/>
      <c r="AJ4" s="56"/>
    </row>
    <row r="5" spans="1:44" ht="25.5" customHeight="1">
      <c r="A5" s="57"/>
      <c r="B5" s="769">
        <f>계약서!AE31</f>
        <v>0</v>
      </c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  <c r="O5" s="769"/>
      <c r="P5" s="769"/>
      <c r="Q5" s="769"/>
      <c r="R5" s="769"/>
      <c r="S5" s="769"/>
      <c r="T5" s="769"/>
      <c r="U5" s="769"/>
      <c r="V5" s="769"/>
      <c r="W5" s="769"/>
      <c r="X5" s="769"/>
      <c r="Y5" s="769"/>
      <c r="Z5" s="769"/>
      <c r="AA5" s="769"/>
      <c r="AB5" s="769"/>
      <c r="AC5" s="769"/>
      <c r="AD5" s="769"/>
      <c r="AE5" s="769"/>
      <c r="AF5" s="769"/>
      <c r="AG5" s="766" t="s">
        <v>553</v>
      </c>
      <c r="AH5" s="766"/>
      <c r="AI5" s="766"/>
      <c r="AJ5" s="58"/>
    </row>
    <row r="6" spans="1:44" ht="30" customHeight="1">
      <c r="A6" s="57"/>
      <c r="B6" s="767" t="str">
        <f>"一金"&amp;NUMBERSTRING(B7,1)&amp;"원정"</f>
        <v>一金영원정</v>
      </c>
      <c r="C6" s="767"/>
      <c r="D6" s="767"/>
      <c r="E6" s="767"/>
      <c r="F6" s="767"/>
      <c r="G6" s="767"/>
      <c r="H6" s="767"/>
      <c r="I6" s="767"/>
      <c r="J6" s="767"/>
      <c r="K6" s="767"/>
      <c r="L6" s="767"/>
      <c r="M6" s="767"/>
      <c r="N6" s="767"/>
      <c r="O6" s="767"/>
      <c r="P6" s="767"/>
      <c r="Q6" s="767"/>
      <c r="R6" s="767"/>
      <c r="S6" s="767"/>
      <c r="T6" s="767"/>
      <c r="U6" s="767"/>
      <c r="V6" s="767"/>
      <c r="W6" s="767"/>
      <c r="X6" s="767"/>
      <c r="Y6" s="767"/>
      <c r="Z6" s="767"/>
      <c r="AA6" s="767"/>
      <c r="AB6" s="767"/>
      <c r="AC6" s="767"/>
      <c r="AD6" s="767"/>
      <c r="AE6" s="767"/>
      <c r="AF6" s="767"/>
      <c r="AG6" s="767"/>
      <c r="AH6" s="767"/>
      <c r="AI6" s="767"/>
      <c r="AJ6" s="59"/>
    </row>
    <row r="7" spans="1:44" ht="30" customHeight="1">
      <c r="A7" s="60"/>
      <c r="B7" s="770">
        <f>계약서!T12</f>
        <v>0</v>
      </c>
      <c r="C7" s="770"/>
      <c r="D7" s="770"/>
      <c r="E7" s="770"/>
      <c r="F7" s="770"/>
      <c r="G7" s="770"/>
      <c r="H7" s="770"/>
      <c r="I7" s="770"/>
      <c r="J7" s="770"/>
      <c r="K7" s="770"/>
      <c r="L7" s="770"/>
      <c r="M7" s="770"/>
      <c r="N7" s="770"/>
      <c r="O7" s="770"/>
      <c r="P7" s="770"/>
      <c r="Q7" s="770"/>
      <c r="R7" s="770"/>
      <c r="S7" s="770"/>
      <c r="T7" s="770"/>
      <c r="U7" s="770"/>
      <c r="V7" s="770"/>
      <c r="W7" s="770"/>
      <c r="X7" s="770"/>
      <c r="Y7" s="770"/>
      <c r="Z7" s="770"/>
      <c r="AA7" s="770"/>
      <c r="AB7" s="770"/>
      <c r="AC7" s="770"/>
      <c r="AD7" s="770"/>
      <c r="AE7" s="770"/>
      <c r="AF7" s="770"/>
      <c r="AG7" s="770"/>
      <c r="AH7" s="770"/>
      <c r="AI7" s="770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0" t="str">
        <f>계약서!E3&amp;" "&amp;계약서!AH3&amp;IF(계약서!AH3="","","동")&amp;" "&amp;계약서!AL3&amp;IF(계약서!AL3="","","호")</f>
        <v xml:space="preserve">  </v>
      </c>
      <c r="C9" s="760"/>
      <c r="D9" s="760"/>
      <c r="E9" s="760"/>
      <c r="F9" s="760"/>
      <c r="G9" s="760"/>
      <c r="H9" s="760"/>
      <c r="I9" s="760"/>
      <c r="J9" s="760"/>
      <c r="K9" s="760"/>
      <c r="L9" s="760"/>
      <c r="M9" s="760"/>
      <c r="N9" s="760"/>
      <c r="O9" s="760"/>
      <c r="P9" s="760"/>
      <c r="Q9" s="760"/>
      <c r="R9" s="760"/>
      <c r="S9" s="760"/>
      <c r="T9" s="760"/>
      <c r="U9" s="760"/>
      <c r="V9" s="760"/>
      <c r="W9" s="760"/>
      <c r="X9" s="760"/>
      <c r="Y9" s="760"/>
      <c r="Z9" s="760"/>
      <c r="AA9" s="760"/>
      <c r="AB9" s="760"/>
      <c r="AC9" s="760"/>
      <c r="AD9" s="760"/>
      <c r="AE9" s="760"/>
      <c r="AF9" s="760"/>
      <c r="AG9" s="760"/>
      <c r="AH9" s="760"/>
      <c r="AI9" s="760"/>
      <c r="AJ9" s="58"/>
    </row>
    <row r="10" spans="1:44" ht="52.5" customHeight="1">
      <c r="A10" s="57"/>
      <c r="B10" s="761" t="s">
        <v>728</v>
      </c>
      <c r="C10" s="761"/>
      <c r="D10" s="761"/>
      <c r="E10" s="761"/>
      <c r="F10" s="761"/>
      <c r="G10" s="761"/>
      <c r="H10" s="761"/>
      <c r="I10" s="761"/>
      <c r="J10" s="761"/>
      <c r="K10" s="761"/>
      <c r="L10" s="761"/>
      <c r="M10" s="761"/>
      <c r="N10" s="761"/>
      <c r="O10" s="761"/>
      <c r="P10" s="761"/>
      <c r="Q10" s="761"/>
      <c r="R10" s="761"/>
      <c r="S10" s="761"/>
      <c r="T10" s="761"/>
      <c r="U10" s="761"/>
      <c r="V10" s="761"/>
      <c r="W10" s="761"/>
      <c r="X10" s="761"/>
      <c r="Y10" s="761"/>
      <c r="Z10" s="761"/>
      <c r="AA10" s="761"/>
      <c r="AB10" s="761"/>
      <c r="AC10" s="761"/>
      <c r="AD10" s="761"/>
      <c r="AE10" s="761"/>
      <c r="AF10" s="761"/>
      <c r="AG10" s="761"/>
      <c r="AH10" s="761"/>
      <c r="AI10" s="761"/>
      <c r="AJ10" s="58"/>
    </row>
    <row r="11" spans="1:44">
      <c r="A11" s="57"/>
      <c r="B11" s="754" t="s">
        <v>555</v>
      </c>
      <c r="C11" s="754"/>
      <c r="D11" s="754"/>
      <c r="E11" s="754"/>
      <c r="F11" s="754"/>
      <c r="G11" s="2"/>
      <c r="H11" s="762">
        <f ca="1">TODAY()</f>
        <v>44502</v>
      </c>
      <c r="I11" s="762"/>
      <c r="J11" s="762"/>
      <c r="K11" s="762"/>
      <c r="L11" s="762"/>
      <c r="M11" s="762"/>
      <c r="N11" s="762"/>
      <c r="O11" s="762"/>
      <c r="P11" s="762"/>
      <c r="Q11" s="762"/>
      <c r="R11" s="747"/>
      <c r="S11" s="747"/>
      <c r="T11" s="747"/>
      <c r="U11" s="747"/>
      <c r="V11" s="747"/>
      <c r="W11" s="747"/>
      <c r="X11" s="747"/>
      <c r="Y11" s="747"/>
      <c r="Z11" s="747"/>
      <c r="AA11" s="747"/>
      <c r="AB11" s="747"/>
      <c r="AC11" s="747"/>
      <c r="AD11" s="747"/>
      <c r="AE11" s="747"/>
      <c r="AF11" s="747"/>
      <c r="AG11" s="747"/>
      <c r="AH11" s="747"/>
      <c r="AI11" s="747"/>
      <c r="AJ11" s="58"/>
    </row>
    <row r="12" spans="1:44" ht="33.75" customHeight="1">
      <c r="A12" s="57"/>
      <c r="B12" s="750" t="s">
        <v>556</v>
      </c>
      <c r="C12" s="750"/>
      <c r="D12" s="750"/>
      <c r="E12" s="750"/>
      <c r="F12" s="750"/>
      <c r="G12" s="61"/>
      <c r="H12" s="763">
        <f>계약서!K26</f>
        <v>0</v>
      </c>
      <c r="I12" s="763"/>
      <c r="J12" s="763"/>
      <c r="K12" s="763"/>
      <c r="L12" s="763"/>
      <c r="M12" s="763"/>
      <c r="N12" s="763"/>
      <c r="O12" s="763"/>
      <c r="P12" s="763"/>
      <c r="Q12" s="763"/>
      <c r="R12" s="763"/>
      <c r="S12" s="763"/>
      <c r="T12" s="763"/>
      <c r="U12" s="763"/>
      <c r="V12" s="763"/>
      <c r="W12" s="763"/>
      <c r="X12" s="763"/>
      <c r="Y12" s="763"/>
      <c r="Z12" s="763"/>
      <c r="AA12" s="763"/>
      <c r="AB12" s="763"/>
      <c r="AC12" s="763"/>
      <c r="AD12" s="763"/>
      <c r="AE12" s="763"/>
      <c r="AF12" s="763"/>
      <c r="AG12" s="763"/>
      <c r="AH12" s="763"/>
      <c r="AI12" s="763"/>
      <c r="AJ12" s="58"/>
    </row>
    <row r="13" spans="1:44" ht="18" customHeight="1">
      <c r="A13" s="57"/>
      <c r="B13" s="750" t="s">
        <v>557</v>
      </c>
      <c r="C13" s="750"/>
      <c r="D13" s="750"/>
      <c r="E13" s="750"/>
      <c r="F13" s="750"/>
      <c r="G13" s="61"/>
      <c r="H13" s="763">
        <f>계약서!AE27</f>
        <v>0</v>
      </c>
      <c r="I13" s="763"/>
      <c r="J13" s="763"/>
      <c r="K13" s="763"/>
      <c r="L13" s="763"/>
      <c r="M13" s="763"/>
      <c r="N13" s="763"/>
      <c r="O13" s="763"/>
      <c r="P13" s="763"/>
      <c r="Q13" s="763"/>
      <c r="R13" s="763"/>
      <c r="S13" s="763"/>
      <c r="T13" s="763"/>
      <c r="U13" s="763"/>
      <c r="V13" s="763"/>
      <c r="W13" s="763"/>
      <c r="X13" s="763"/>
      <c r="Y13" s="763"/>
      <c r="Z13" s="763"/>
      <c r="AA13" s="763"/>
      <c r="AB13" s="763"/>
      <c r="AC13" s="763"/>
      <c r="AD13" s="763"/>
      <c r="AE13" s="763"/>
      <c r="AF13" s="763"/>
      <c r="AG13" s="747" t="s">
        <v>558</v>
      </c>
      <c r="AH13" s="747"/>
      <c r="AI13" s="747"/>
      <c r="AJ13" s="58"/>
    </row>
    <row r="14" spans="1:44" ht="18" customHeight="1" thickBot="1">
      <c r="A14" s="62"/>
      <c r="B14" s="759"/>
      <c r="C14" s="759"/>
      <c r="D14" s="759"/>
      <c r="E14" s="759"/>
      <c r="F14" s="759"/>
      <c r="G14" s="759"/>
      <c r="H14" s="759"/>
      <c r="I14" s="759"/>
      <c r="J14" s="759"/>
      <c r="K14" s="759"/>
      <c r="L14" s="759"/>
      <c r="M14" s="759"/>
      <c r="N14" s="759"/>
      <c r="O14" s="759"/>
      <c r="P14" s="759"/>
      <c r="Q14" s="759"/>
      <c r="R14" s="759"/>
      <c r="S14" s="759"/>
      <c r="T14" s="759"/>
      <c r="U14" s="759"/>
      <c r="V14" s="759"/>
      <c r="W14" s="759"/>
      <c r="X14" s="759"/>
      <c r="Y14" s="759"/>
      <c r="Z14" s="759"/>
      <c r="AA14" s="759"/>
      <c r="AB14" s="759"/>
      <c r="AC14" s="759"/>
      <c r="AD14" s="759"/>
      <c r="AE14" s="759"/>
      <c r="AF14" s="759"/>
      <c r="AG14" s="759"/>
      <c r="AH14" s="759"/>
      <c r="AI14" s="759"/>
      <c r="AJ14" s="63"/>
    </row>
    <row r="15" spans="1:44" ht="22.5" customHeight="1" thickTop="1">
      <c r="A15" s="749"/>
      <c r="B15" s="749"/>
      <c r="C15" s="749"/>
      <c r="D15" s="749"/>
      <c r="E15" s="749"/>
      <c r="F15" s="749"/>
      <c r="G15" s="749"/>
      <c r="H15" s="749"/>
      <c r="I15" s="749"/>
      <c r="J15" s="749"/>
      <c r="K15" s="749"/>
      <c r="L15" s="749"/>
      <c r="M15" s="749"/>
      <c r="N15" s="749"/>
      <c r="O15" s="749"/>
      <c r="P15" s="749"/>
      <c r="Q15" s="749"/>
      <c r="R15" s="749"/>
      <c r="S15" s="749"/>
      <c r="T15" s="749"/>
      <c r="U15" s="749"/>
      <c r="V15" s="749"/>
      <c r="W15" s="749"/>
      <c r="X15" s="749"/>
      <c r="Y15" s="749"/>
      <c r="Z15" s="749"/>
      <c r="AA15" s="749"/>
      <c r="AB15" s="749"/>
      <c r="AC15" s="749"/>
      <c r="AD15" s="749"/>
      <c r="AE15" s="749"/>
      <c r="AF15" s="749"/>
      <c r="AG15" s="749"/>
      <c r="AH15" s="749"/>
      <c r="AI15" s="749"/>
      <c r="AJ15" s="749"/>
    </row>
    <row r="16" spans="1:44" ht="22.5" customHeight="1" thickBot="1">
      <c r="A16" s="748"/>
      <c r="B16" s="748"/>
      <c r="C16" s="748"/>
      <c r="D16" s="748"/>
      <c r="E16" s="748"/>
      <c r="F16" s="748"/>
      <c r="G16" s="748"/>
      <c r="H16" s="748"/>
      <c r="I16" s="748"/>
      <c r="J16" s="748"/>
      <c r="K16" s="748"/>
      <c r="L16" s="748"/>
      <c r="M16" s="748"/>
      <c r="N16" s="748"/>
      <c r="O16" s="748"/>
      <c r="P16" s="748"/>
      <c r="Q16" s="748"/>
      <c r="R16" s="748"/>
      <c r="S16" s="748"/>
      <c r="T16" s="748"/>
      <c r="U16" s="748"/>
      <c r="V16" s="748"/>
      <c r="W16" s="748"/>
      <c r="X16" s="748"/>
      <c r="Y16" s="748"/>
      <c r="Z16" s="748"/>
      <c r="AA16" s="748"/>
      <c r="AB16" s="748"/>
      <c r="AC16" s="748"/>
      <c r="AD16" s="748"/>
      <c r="AE16" s="748"/>
      <c r="AF16" s="748"/>
      <c r="AG16" s="748"/>
      <c r="AH16" s="748"/>
      <c r="AI16" s="748"/>
      <c r="AJ16" s="748"/>
    </row>
    <row r="17" spans="1:36" ht="37.5" customHeight="1" thickTop="1">
      <c r="A17" s="55"/>
      <c r="B17" s="764" t="str">
        <f>B4</f>
        <v>영   수   증</v>
      </c>
      <c r="C17" s="764"/>
      <c r="D17" s="764"/>
      <c r="E17" s="764"/>
      <c r="F17" s="764"/>
      <c r="G17" s="764"/>
      <c r="H17" s="764"/>
      <c r="I17" s="764"/>
      <c r="J17" s="764"/>
      <c r="K17" s="764"/>
      <c r="L17" s="764"/>
      <c r="M17" s="764"/>
      <c r="N17" s="764"/>
      <c r="O17" s="764"/>
      <c r="P17" s="764"/>
      <c r="Q17" s="764"/>
      <c r="R17" s="764"/>
      <c r="S17" s="764"/>
      <c r="T17" s="764"/>
      <c r="U17" s="764"/>
      <c r="V17" s="764"/>
      <c r="W17" s="764"/>
      <c r="X17" s="764"/>
      <c r="Y17" s="764"/>
      <c r="Z17" s="764"/>
      <c r="AA17" s="764"/>
      <c r="AB17" s="764"/>
      <c r="AC17" s="764"/>
      <c r="AD17" s="764"/>
      <c r="AE17" s="764"/>
      <c r="AF17" s="764"/>
      <c r="AG17" s="764"/>
      <c r="AH17" s="764"/>
      <c r="AI17" s="764"/>
      <c r="AJ17" s="56"/>
    </row>
    <row r="18" spans="1:36" ht="25.5" customHeight="1">
      <c r="A18" s="57"/>
      <c r="B18" s="765">
        <f>B5</f>
        <v>0</v>
      </c>
      <c r="C18" s="765"/>
      <c r="D18" s="765"/>
      <c r="E18" s="765"/>
      <c r="F18" s="765"/>
      <c r="G18" s="765"/>
      <c r="H18" s="765"/>
      <c r="I18" s="765"/>
      <c r="J18" s="765"/>
      <c r="K18" s="765"/>
      <c r="L18" s="765"/>
      <c r="M18" s="765"/>
      <c r="N18" s="765"/>
      <c r="O18" s="765"/>
      <c r="P18" s="765"/>
      <c r="Q18" s="765"/>
      <c r="R18" s="765"/>
      <c r="S18" s="765"/>
      <c r="T18" s="765"/>
      <c r="U18" s="765"/>
      <c r="V18" s="765"/>
      <c r="W18" s="765"/>
      <c r="X18" s="765"/>
      <c r="Y18" s="765"/>
      <c r="Z18" s="765"/>
      <c r="AA18" s="765"/>
      <c r="AB18" s="765"/>
      <c r="AC18" s="765"/>
      <c r="AD18" s="765"/>
      <c r="AE18" s="765"/>
      <c r="AF18" s="765"/>
      <c r="AG18" s="766" t="s">
        <v>559</v>
      </c>
      <c r="AH18" s="766"/>
      <c r="AI18" s="766"/>
      <c r="AJ18" s="58"/>
    </row>
    <row r="19" spans="1:36" ht="30" customHeight="1">
      <c r="A19" s="57"/>
      <c r="B19" s="767" t="str">
        <f>B6</f>
        <v>一金영원정</v>
      </c>
      <c r="C19" s="767"/>
      <c r="D19" s="767"/>
      <c r="E19" s="767"/>
      <c r="F19" s="767"/>
      <c r="G19" s="767"/>
      <c r="H19" s="767"/>
      <c r="I19" s="767"/>
      <c r="J19" s="767"/>
      <c r="K19" s="767"/>
      <c r="L19" s="767"/>
      <c r="M19" s="767"/>
      <c r="N19" s="767"/>
      <c r="O19" s="767"/>
      <c r="P19" s="767"/>
      <c r="Q19" s="767"/>
      <c r="R19" s="767"/>
      <c r="S19" s="767"/>
      <c r="T19" s="767"/>
      <c r="U19" s="767"/>
      <c r="V19" s="767"/>
      <c r="W19" s="767"/>
      <c r="X19" s="767"/>
      <c r="Y19" s="767"/>
      <c r="Z19" s="767"/>
      <c r="AA19" s="767"/>
      <c r="AB19" s="767"/>
      <c r="AC19" s="767"/>
      <c r="AD19" s="767"/>
      <c r="AE19" s="767"/>
      <c r="AF19" s="767"/>
      <c r="AG19" s="767"/>
      <c r="AH19" s="767"/>
      <c r="AI19" s="767"/>
      <c r="AJ19" s="59"/>
    </row>
    <row r="20" spans="1:36" ht="30" customHeight="1">
      <c r="A20" s="60"/>
      <c r="B20" s="758">
        <f>B7</f>
        <v>0</v>
      </c>
      <c r="C20" s="758"/>
      <c r="D20" s="758"/>
      <c r="E20" s="758"/>
      <c r="F20" s="758"/>
      <c r="G20" s="758"/>
      <c r="H20" s="758"/>
      <c r="I20" s="758"/>
      <c r="J20" s="758"/>
      <c r="K20" s="758"/>
      <c r="L20" s="758"/>
      <c r="M20" s="758"/>
      <c r="N20" s="758"/>
      <c r="O20" s="758"/>
      <c r="P20" s="758"/>
      <c r="Q20" s="758"/>
      <c r="R20" s="758"/>
      <c r="S20" s="758"/>
      <c r="T20" s="758"/>
      <c r="U20" s="758"/>
      <c r="V20" s="758"/>
      <c r="W20" s="758"/>
      <c r="X20" s="758"/>
      <c r="Y20" s="758"/>
      <c r="Z20" s="758"/>
      <c r="AA20" s="758"/>
      <c r="AB20" s="758"/>
      <c r="AC20" s="758"/>
      <c r="AD20" s="758"/>
      <c r="AE20" s="758"/>
      <c r="AF20" s="758"/>
      <c r="AG20" s="758"/>
      <c r="AH20" s="758"/>
      <c r="AI20" s="758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52" t="str">
        <f>B9</f>
        <v xml:space="preserve">  </v>
      </c>
      <c r="C22" s="752"/>
      <c r="D22" s="752"/>
      <c r="E22" s="752"/>
      <c r="F22" s="752"/>
      <c r="G22" s="752"/>
      <c r="H22" s="752"/>
      <c r="I22" s="752"/>
      <c r="J22" s="752"/>
      <c r="K22" s="752"/>
      <c r="L22" s="752"/>
      <c r="M22" s="752"/>
      <c r="N22" s="752"/>
      <c r="O22" s="752"/>
      <c r="P22" s="752"/>
      <c r="Q22" s="752"/>
      <c r="R22" s="752"/>
      <c r="S22" s="752"/>
      <c r="T22" s="752"/>
      <c r="U22" s="752"/>
      <c r="V22" s="752"/>
      <c r="W22" s="752"/>
      <c r="X22" s="752"/>
      <c r="Y22" s="752"/>
      <c r="Z22" s="752"/>
      <c r="AA22" s="752"/>
      <c r="AB22" s="752"/>
      <c r="AC22" s="752"/>
      <c r="AD22" s="752"/>
      <c r="AE22" s="752"/>
      <c r="AF22" s="752"/>
      <c r="AG22" s="752"/>
      <c r="AH22" s="752"/>
      <c r="AI22" s="752"/>
      <c r="AJ22" s="58"/>
    </row>
    <row r="23" spans="1:36" ht="52.5" customHeight="1">
      <c r="A23" s="57"/>
      <c r="B23" s="753" t="str">
        <f>B10</f>
        <v>위 부동산에 대한 임대차 잔금으로 정히 영수하고 본 영수증을 발행 합니다.</v>
      </c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3"/>
      <c r="O23" s="753"/>
      <c r="P23" s="753"/>
      <c r="Q23" s="753"/>
      <c r="R23" s="753"/>
      <c r="S23" s="753"/>
      <c r="T23" s="753"/>
      <c r="U23" s="753"/>
      <c r="V23" s="753"/>
      <c r="W23" s="753"/>
      <c r="X23" s="753"/>
      <c r="Y23" s="753"/>
      <c r="Z23" s="753"/>
      <c r="AA23" s="753"/>
      <c r="AB23" s="753"/>
      <c r="AC23" s="753"/>
      <c r="AD23" s="753"/>
      <c r="AE23" s="753"/>
      <c r="AF23" s="753"/>
      <c r="AG23" s="753"/>
      <c r="AH23" s="753"/>
      <c r="AI23" s="753"/>
      <c r="AJ23" s="58"/>
    </row>
    <row r="24" spans="1:36" ht="16.5" customHeight="1">
      <c r="A24" s="57"/>
      <c r="B24" s="754" t="str">
        <f>B11</f>
        <v>발행일</v>
      </c>
      <c r="C24" s="754"/>
      <c r="D24" s="754"/>
      <c r="E24" s="754"/>
      <c r="F24" s="754"/>
      <c r="G24" s="2"/>
      <c r="H24" s="755">
        <f ca="1">H11</f>
        <v>44502</v>
      </c>
      <c r="I24" s="756"/>
      <c r="J24" s="756"/>
      <c r="K24" s="756"/>
      <c r="L24" s="756"/>
      <c r="M24" s="756"/>
      <c r="N24" s="756"/>
      <c r="O24" s="756"/>
      <c r="P24" s="756"/>
      <c r="Q24" s="756"/>
      <c r="R24" s="747"/>
      <c r="S24" s="747"/>
      <c r="T24" s="747"/>
      <c r="U24" s="747"/>
      <c r="V24" s="747"/>
      <c r="W24" s="747"/>
      <c r="X24" s="747"/>
      <c r="Y24" s="747"/>
      <c r="Z24" s="747"/>
      <c r="AA24" s="747"/>
      <c r="AB24" s="747"/>
      <c r="AC24" s="747"/>
      <c r="AD24" s="747"/>
      <c r="AE24" s="747"/>
      <c r="AF24" s="747"/>
      <c r="AG24" s="747"/>
      <c r="AH24" s="747"/>
      <c r="AI24" s="747"/>
      <c r="AJ24" s="58"/>
    </row>
    <row r="25" spans="1:36" ht="33.75" customHeight="1">
      <c r="A25" s="57"/>
      <c r="B25" s="750" t="str">
        <f>B12</f>
        <v xml:space="preserve">발행인 주소 </v>
      </c>
      <c r="C25" s="750"/>
      <c r="D25" s="750"/>
      <c r="E25" s="750"/>
      <c r="F25" s="750"/>
      <c r="G25" s="61"/>
      <c r="H25" s="751">
        <f>H12</f>
        <v>0</v>
      </c>
      <c r="I25" s="751"/>
      <c r="J25" s="751"/>
      <c r="K25" s="751"/>
      <c r="L25" s="751"/>
      <c r="M25" s="751"/>
      <c r="N25" s="751"/>
      <c r="O25" s="751"/>
      <c r="P25" s="751"/>
      <c r="Q25" s="751"/>
      <c r="R25" s="751"/>
      <c r="S25" s="751"/>
      <c r="T25" s="751"/>
      <c r="U25" s="751"/>
      <c r="V25" s="751"/>
      <c r="W25" s="751"/>
      <c r="X25" s="751"/>
      <c r="Y25" s="751"/>
      <c r="Z25" s="751"/>
      <c r="AA25" s="751"/>
      <c r="AB25" s="751"/>
      <c r="AC25" s="751"/>
      <c r="AD25" s="751"/>
      <c r="AE25" s="751"/>
      <c r="AF25" s="751"/>
      <c r="AG25" s="751"/>
      <c r="AH25" s="751"/>
      <c r="AI25" s="751"/>
      <c r="AJ25" s="58"/>
    </row>
    <row r="26" spans="1:36" ht="18" customHeight="1">
      <c r="A26" s="57"/>
      <c r="B26" s="750" t="str">
        <f>B13</f>
        <v>발행인 성명</v>
      </c>
      <c r="C26" s="750"/>
      <c r="D26" s="750"/>
      <c r="E26" s="750"/>
      <c r="F26" s="750"/>
      <c r="G26" s="61"/>
      <c r="H26" s="751">
        <f>H13</f>
        <v>0</v>
      </c>
      <c r="I26" s="751"/>
      <c r="J26" s="751"/>
      <c r="K26" s="751"/>
      <c r="L26" s="751"/>
      <c r="M26" s="751"/>
      <c r="N26" s="751"/>
      <c r="O26" s="751"/>
      <c r="P26" s="751"/>
      <c r="Q26" s="751"/>
      <c r="R26" s="751"/>
      <c r="S26" s="751"/>
      <c r="T26" s="751"/>
      <c r="U26" s="751"/>
      <c r="V26" s="751"/>
      <c r="W26" s="751"/>
      <c r="X26" s="751"/>
      <c r="Y26" s="751"/>
      <c r="Z26" s="751"/>
      <c r="AA26" s="751"/>
      <c r="AB26" s="751"/>
      <c r="AC26" s="751"/>
      <c r="AD26" s="751"/>
      <c r="AE26" s="751"/>
      <c r="AF26" s="751"/>
      <c r="AG26" s="747" t="s">
        <v>558</v>
      </c>
      <c r="AH26" s="747"/>
      <c r="AI26" s="747"/>
      <c r="AJ26" s="58"/>
    </row>
    <row r="27" spans="1:36" ht="18" customHeight="1" thickBot="1">
      <c r="A27" s="746"/>
      <c r="B27" s="745"/>
      <c r="C27" s="745"/>
      <c r="D27" s="745"/>
      <c r="E27" s="745"/>
      <c r="F27" s="745"/>
      <c r="G27" s="745"/>
      <c r="H27" s="745"/>
      <c r="I27" s="745"/>
      <c r="J27" s="745"/>
      <c r="K27" s="745"/>
      <c r="L27" s="745"/>
      <c r="M27" s="745"/>
      <c r="N27" s="745"/>
      <c r="O27" s="745"/>
      <c r="P27" s="745"/>
      <c r="Q27" s="745"/>
      <c r="R27" s="745"/>
      <c r="S27" s="745"/>
      <c r="T27" s="745"/>
      <c r="U27" s="745"/>
      <c r="V27" s="745"/>
      <c r="W27" s="745"/>
      <c r="X27" s="745"/>
      <c r="Y27" s="745"/>
      <c r="Z27" s="745"/>
      <c r="AA27" s="745"/>
      <c r="AB27" s="745"/>
      <c r="AC27" s="745"/>
      <c r="AD27" s="745"/>
      <c r="AE27" s="745"/>
      <c r="AF27" s="745"/>
      <c r="AG27" s="745"/>
      <c r="AH27" s="745"/>
      <c r="AI27" s="74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</row>
    <row r="4" spans="1:44" ht="37.5" customHeight="1" thickTop="1">
      <c r="A4" s="55"/>
      <c r="B4" s="768" t="s">
        <v>552</v>
      </c>
      <c r="C4" s="768"/>
      <c r="D4" s="768"/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8"/>
      <c r="AC4" s="768"/>
      <c r="AD4" s="768"/>
      <c r="AE4" s="768"/>
      <c r="AF4" s="768"/>
      <c r="AG4" s="768"/>
      <c r="AH4" s="768"/>
      <c r="AI4" s="768"/>
      <c r="AJ4" s="56"/>
    </row>
    <row r="5" spans="1:44" ht="25.5" customHeight="1">
      <c r="A5" s="57"/>
      <c r="B5" s="769">
        <f>계약서!AE31</f>
        <v>0</v>
      </c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  <c r="O5" s="769"/>
      <c r="P5" s="769"/>
      <c r="Q5" s="769"/>
      <c r="R5" s="769"/>
      <c r="S5" s="769"/>
      <c r="T5" s="769"/>
      <c r="U5" s="769"/>
      <c r="V5" s="769"/>
      <c r="W5" s="769"/>
      <c r="X5" s="769"/>
      <c r="Y5" s="769"/>
      <c r="Z5" s="769"/>
      <c r="AA5" s="769"/>
      <c r="AB5" s="769"/>
      <c r="AC5" s="769"/>
      <c r="AD5" s="769"/>
      <c r="AE5" s="769"/>
      <c r="AF5" s="769"/>
      <c r="AG5" s="766" t="s">
        <v>553</v>
      </c>
      <c r="AH5" s="766"/>
      <c r="AI5" s="766"/>
      <c r="AJ5" s="58"/>
    </row>
    <row r="6" spans="1:44" ht="30" customHeight="1">
      <c r="A6" s="57"/>
      <c r="B6" s="767" t="str">
        <f>"一金"&amp;NUMBERSTRING(B7,1)&amp;"원정"</f>
        <v>一金영원정</v>
      </c>
      <c r="C6" s="767"/>
      <c r="D6" s="767"/>
      <c r="E6" s="767"/>
      <c r="F6" s="767"/>
      <c r="G6" s="767"/>
      <c r="H6" s="767"/>
      <c r="I6" s="767"/>
      <c r="J6" s="767"/>
      <c r="K6" s="767"/>
      <c r="L6" s="767"/>
      <c r="M6" s="767"/>
      <c r="N6" s="767"/>
      <c r="O6" s="767"/>
      <c r="P6" s="767"/>
      <c r="Q6" s="767"/>
      <c r="R6" s="767"/>
      <c r="S6" s="767"/>
      <c r="T6" s="767"/>
      <c r="U6" s="767"/>
      <c r="V6" s="767"/>
      <c r="W6" s="767"/>
      <c r="X6" s="767"/>
      <c r="Y6" s="767"/>
      <c r="Z6" s="767"/>
      <c r="AA6" s="767"/>
      <c r="AB6" s="767"/>
      <c r="AC6" s="767"/>
      <c r="AD6" s="767"/>
      <c r="AE6" s="767"/>
      <c r="AF6" s="767"/>
      <c r="AG6" s="767"/>
      <c r="AH6" s="767"/>
      <c r="AI6" s="767"/>
      <c r="AJ6" s="59"/>
    </row>
    <row r="7" spans="1:44" ht="30" customHeight="1">
      <c r="A7" s="60"/>
      <c r="B7" s="770">
        <f>계약서!T9</f>
        <v>0</v>
      </c>
      <c r="C7" s="770"/>
      <c r="D7" s="770"/>
      <c r="E7" s="770"/>
      <c r="F7" s="770"/>
      <c r="G7" s="770"/>
      <c r="H7" s="770"/>
      <c r="I7" s="770"/>
      <c r="J7" s="770"/>
      <c r="K7" s="770"/>
      <c r="L7" s="770"/>
      <c r="M7" s="770"/>
      <c r="N7" s="770"/>
      <c r="O7" s="770"/>
      <c r="P7" s="770"/>
      <c r="Q7" s="770"/>
      <c r="R7" s="770"/>
      <c r="S7" s="770"/>
      <c r="T7" s="770"/>
      <c r="U7" s="770"/>
      <c r="V7" s="770"/>
      <c r="W7" s="770"/>
      <c r="X7" s="770"/>
      <c r="Y7" s="770"/>
      <c r="Z7" s="770"/>
      <c r="AA7" s="770"/>
      <c r="AB7" s="770"/>
      <c r="AC7" s="770"/>
      <c r="AD7" s="770"/>
      <c r="AE7" s="770"/>
      <c r="AF7" s="770"/>
      <c r="AG7" s="770"/>
      <c r="AH7" s="770"/>
      <c r="AI7" s="770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0" t="str">
        <f>계약서!E3&amp;" "&amp;계약서!AH3&amp;IF(계약서!AH3="","","동")&amp;" "&amp;계약서!AL3&amp;IF(계약서!AL3="","","호")</f>
        <v xml:space="preserve">  </v>
      </c>
      <c r="C9" s="760"/>
      <c r="D9" s="760"/>
      <c r="E9" s="760"/>
      <c r="F9" s="760"/>
      <c r="G9" s="760"/>
      <c r="H9" s="760"/>
      <c r="I9" s="760"/>
      <c r="J9" s="760"/>
      <c r="K9" s="760"/>
      <c r="L9" s="760"/>
      <c r="M9" s="760"/>
      <c r="N9" s="760"/>
      <c r="O9" s="760"/>
      <c r="P9" s="760"/>
      <c r="Q9" s="760"/>
      <c r="R9" s="760"/>
      <c r="S9" s="760"/>
      <c r="T9" s="760"/>
      <c r="U9" s="760"/>
      <c r="V9" s="760"/>
      <c r="W9" s="760"/>
      <c r="X9" s="760"/>
      <c r="Y9" s="760"/>
      <c r="Z9" s="760"/>
      <c r="AA9" s="760"/>
      <c r="AB9" s="760"/>
      <c r="AC9" s="760"/>
      <c r="AD9" s="760"/>
      <c r="AE9" s="760"/>
      <c r="AF9" s="760"/>
      <c r="AG9" s="760"/>
      <c r="AH9" s="760"/>
      <c r="AI9" s="760"/>
      <c r="AJ9" s="58"/>
    </row>
    <row r="10" spans="1:44" ht="52.5" customHeight="1">
      <c r="A10" s="57"/>
      <c r="B10" s="761" t="s">
        <v>729</v>
      </c>
      <c r="C10" s="761"/>
      <c r="D10" s="761"/>
      <c r="E10" s="761"/>
      <c r="F10" s="761"/>
      <c r="G10" s="761"/>
      <c r="H10" s="761"/>
      <c r="I10" s="761"/>
      <c r="J10" s="761"/>
      <c r="K10" s="761"/>
      <c r="L10" s="761"/>
      <c r="M10" s="761"/>
      <c r="N10" s="761"/>
      <c r="O10" s="761"/>
      <c r="P10" s="761"/>
      <c r="Q10" s="761"/>
      <c r="R10" s="761"/>
      <c r="S10" s="761"/>
      <c r="T10" s="761"/>
      <c r="U10" s="761"/>
      <c r="V10" s="761"/>
      <c r="W10" s="761"/>
      <c r="X10" s="761"/>
      <c r="Y10" s="761"/>
      <c r="Z10" s="761"/>
      <c r="AA10" s="761"/>
      <c r="AB10" s="761"/>
      <c r="AC10" s="761"/>
      <c r="AD10" s="761"/>
      <c r="AE10" s="761"/>
      <c r="AF10" s="761"/>
      <c r="AG10" s="761"/>
      <c r="AH10" s="761"/>
      <c r="AI10" s="761"/>
      <c r="AJ10" s="58"/>
    </row>
    <row r="11" spans="1:44">
      <c r="A11" s="57"/>
      <c r="B11" s="754" t="s">
        <v>555</v>
      </c>
      <c r="C11" s="754"/>
      <c r="D11" s="754"/>
      <c r="E11" s="754"/>
      <c r="F11" s="754"/>
      <c r="G11" s="2"/>
      <c r="H11" s="762">
        <f ca="1">TODAY()</f>
        <v>44502</v>
      </c>
      <c r="I11" s="762"/>
      <c r="J11" s="762"/>
      <c r="K11" s="762"/>
      <c r="L11" s="762"/>
      <c r="M11" s="762"/>
      <c r="N11" s="762"/>
      <c r="O11" s="762"/>
      <c r="P11" s="762"/>
      <c r="Q11" s="762"/>
      <c r="R11" s="747"/>
      <c r="S11" s="747"/>
      <c r="T11" s="747"/>
      <c r="U11" s="747"/>
      <c r="V11" s="747"/>
      <c r="W11" s="747"/>
      <c r="X11" s="747"/>
      <c r="Y11" s="747"/>
      <c r="Z11" s="747"/>
      <c r="AA11" s="747"/>
      <c r="AB11" s="747"/>
      <c r="AC11" s="747"/>
      <c r="AD11" s="747"/>
      <c r="AE11" s="747"/>
      <c r="AF11" s="747"/>
      <c r="AG11" s="747"/>
      <c r="AH11" s="747"/>
      <c r="AI11" s="747"/>
      <c r="AJ11" s="58"/>
    </row>
    <row r="12" spans="1:44" ht="33.75" customHeight="1">
      <c r="A12" s="57"/>
      <c r="B12" s="750" t="s">
        <v>556</v>
      </c>
      <c r="C12" s="750"/>
      <c r="D12" s="750"/>
      <c r="E12" s="750"/>
      <c r="F12" s="750"/>
      <c r="G12" s="61"/>
      <c r="H12" s="763">
        <f>계약서!K26</f>
        <v>0</v>
      </c>
      <c r="I12" s="763"/>
      <c r="J12" s="763"/>
      <c r="K12" s="763"/>
      <c r="L12" s="763"/>
      <c r="M12" s="763"/>
      <c r="N12" s="763"/>
      <c r="O12" s="763"/>
      <c r="P12" s="763"/>
      <c r="Q12" s="763"/>
      <c r="R12" s="763"/>
      <c r="S12" s="763"/>
      <c r="T12" s="763"/>
      <c r="U12" s="763"/>
      <c r="V12" s="763"/>
      <c r="W12" s="763"/>
      <c r="X12" s="763"/>
      <c r="Y12" s="763"/>
      <c r="Z12" s="763"/>
      <c r="AA12" s="763"/>
      <c r="AB12" s="763"/>
      <c r="AC12" s="763"/>
      <c r="AD12" s="763"/>
      <c r="AE12" s="763"/>
      <c r="AF12" s="763"/>
      <c r="AG12" s="763"/>
      <c r="AH12" s="763"/>
      <c r="AI12" s="763"/>
      <c r="AJ12" s="58"/>
    </row>
    <row r="13" spans="1:44" ht="18" customHeight="1">
      <c r="A13" s="57"/>
      <c r="B13" s="750" t="s">
        <v>557</v>
      </c>
      <c r="C13" s="750"/>
      <c r="D13" s="750"/>
      <c r="E13" s="750"/>
      <c r="F13" s="750"/>
      <c r="G13" s="61"/>
      <c r="H13" s="763">
        <f>계약서!AE27</f>
        <v>0</v>
      </c>
      <c r="I13" s="763"/>
      <c r="J13" s="763"/>
      <c r="K13" s="763"/>
      <c r="L13" s="763"/>
      <c r="M13" s="763"/>
      <c r="N13" s="763"/>
      <c r="O13" s="763"/>
      <c r="P13" s="763"/>
      <c r="Q13" s="763"/>
      <c r="R13" s="763"/>
      <c r="S13" s="763"/>
      <c r="T13" s="763"/>
      <c r="U13" s="763"/>
      <c r="V13" s="763"/>
      <c r="W13" s="763"/>
      <c r="X13" s="763"/>
      <c r="Y13" s="763"/>
      <c r="Z13" s="763"/>
      <c r="AA13" s="763"/>
      <c r="AB13" s="763"/>
      <c r="AC13" s="763"/>
      <c r="AD13" s="763"/>
      <c r="AE13" s="763"/>
      <c r="AF13" s="763"/>
      <c r="AG13" s="747" t="s">
        <v>558</v>
      </c>
      <c r="AH13" s="747"/>
      <c r="AI13" s="747"/>
      <c r="AJ13" s="58"/>
    </row>
    <row r="14" spans="1:44" ht="18" customHeight="1" thickBot="1">
      <c r="A14" s="62"/>
      <c r="B14" s="759"/>
      <c r="C14" s="759"/>
      <c r="D14" s="759"/>
      <c r="E14" s="759"/>
      <c r="F14" s="759"/>
      <c r="G14" s="759"/>
      <c r="H14" s="759"/>
      <c r="I14" s="759"/>
      <c r="J14" s="759"/>
      <c r="K14" s="759"/>
      <c r="L14" s="759"/>
      <c r="M14" s="759"/>
      <c r="N14" s="759"/>
      <c r="O14" s="759"/>
      <c r="P14" s="759"/>
      <c r="Q14" s="759"/>
      <c r="R14" s="759"/>
      <c r="S14" s="759"/>
      <c r="T14" s="759"/>
      <c r="U14" s="759"/>
      <c r="V14" s="759"/>
      <c r="W14" s="759"/>
      <c r="X14" s="759"/>
      <c r="Y14" s="759"/>
      <c r="Z14" s="759"/>
      <c r="AA14" s="759"/>
      <c r="AB14" s="759"/>
      <c r="AC14" s="759"/>
      <c r="AD14" s="759"/>
      <c r="AE14" s="759"/>
      <c r="AF14" s="759"/>
      <c r="AG14" s="759"/>
      <c r="AH14" s="759"/>
      <c r="AI14" s="759"/>
      <c r="AJ14" s="63"/>
    </row>
    <row r="15" spans="1:44" ht="22.5" customHeight="1" thickTop="1">
      <c r="A15" s="749"/>
      <c r="B15" s="749"/>
      <c r="C15" s="749"/>
      <c r="D15" s="749"/>
      <c r="E15" s="749"/>
      <c r="F15" s="749"/>
      <c r="G15" s="749"/>
      <c r="H15" s="749"/>
      <c r="I15" s="749"/>
      <c r="J15" s="749"/>
      <c r="K15" s="749"/>
      <c r="L15" s="749"/>
      <c r="M15" s="749"/>
      <c r="N15" s="749"/>
      <c r="O15" s="749"/>
      <c r="P15" s="749"/>
      <c r="Q15" s="749"/>
      <c r="R15" s="749"/>
      <c r="S15" s="749"/>
      <c r="T15" s="749"/>
      <c r="U15" s="749"/>
      <c r="V15" s="749"/>
      <c r="W15" s="749"/>
      <c r="X15" s="749"/>
      <c r="Y15" s="749"/>
      <c r="Z15" s="749"/>
      <c r="AA15" s="749"/>
      <c r="AB15" s="749"/>
      <c r="AC15" s="749"/>
      <c r="AD15" s="749"/>
      <c r="AE15" s="749"/>
      <c r="AF15" s="749"/>
      <c r="AG15" s="749"/>
      <c r="AH15" s="749"/>
      <c r="AI15" s="749"/>
      <c r="AJ15" s="749"/>
    </row>
    <row r="16" spans="1:44" ht="22.5" customHeight="1" thickBot="1">
      <c r="A16" s="748"/>
      <c r="B16" s="748"/>
      <c r="C16" s="748"/>
      <c r="D16" s="748"/>
      <c r="E16" s="748"/>
      <c r="F16" s="748"/>
      <c r="G16" s="748"/>
      <c r="H16" s="748"/>
      <c r="I16" s="748"/>
      <c r="J16" s="748"/>
      <c r="K16" s="748"/>
      <c r="L16" s="748"/>
      <c r="M16" s="748"/>
      <c r="N16" s="748"/>
      <c r="O16" s="748"/>
      <c r="P16" s="748"/>
      <c r="Q16" s="748"/>
      <c r="R16" s="748"/>
      <c r="S16" s="748"/>
      <c r="T16" s="748"/>
      <c r="U16" s="748"/>
      <c r="V16" s="748"/>
      <c r="W16" s="748"/>
      <c r="X16" s="748"/>
      <c r="Y16" s="748"/>
      <c r="Z16" s="748"/>
      <c r="AA16" s="748"/>
      <c r="AB16" s="748"/>
      <c r="AC16" s="748"/>
      <c r="AD16" s="748"/>
      <c r="AE16" s="748"/>
      <c r="AF16" s="748"/>
      <c r="AG16" s="748"/>
      <c r="AH16" s="748"/>
      <c r="AI16" s="748"/>
      <c r="AJ16" s="748"/>
    </row>
    <row r="17" spans="1:36" ht="37.5" customHeight="1" thickTop="1">
      <c r="A17" s="55"/>
      <c r="B17" s="764" t="str">
        <f>B4</f>
        <v>영   수   증</v>
      </c>
      <c r="C17" s="764"/>
      <c r="D17" s="764"/>
      <c r="E17" s="764"/>
      <c r="F17" s="764"/>
      <c r="G17" s="764"/>
      <c r="H17" s="764"/>
      <c r="I17" s="764"/>
      <c r="J17" s="764"/>
      <c r="K17" s="764"/>
      <c r="L17" s="764"/>
      <c r="M17" s="764"/>
      <c r="N17" s="764"/>
      <c r="O17" s="764"/>
      <c r="P17" s="764"/>
      <c r="Q17" s="764"/>
      <c r="R17" s="764"/>
      <c r="S17" s="764"/>
      <c r="T17" s="764"/>
      <c r="U17" s="764"/>
      <c r="V17" s="764"/>
      <c r="W17" s="764"/>
      <c r="X17" s="764"/>
      <c r="Y17" s="764"/>
      <c r="Z17" s="764"/>
      <c r="AA17" s="764"/>
      <c r="AB17" s="764"/>
      <c r="AC17" s="764"/>
      <c r="AD17" s="764"/>
      <c r="AE17" s="764"/>
      <c r="AF17" s="764"/>
      <c r="AG17" s="764"/>
      <c r="AH17" s="764"/>
      <c r="AI17" s="764"/>
      <c r="AJ17" s="56"/>
    </row>
    <row r="18" spans="1:36" ht="25.5" customHeight="1">
      <c r="A18" s="57"/>
      <c r="B18" s="765">
        <f>B5</f>
        <v>0</v>
      </c>
      <c r="C18" s="765"/>
      <c r="D18" s="765"/>
      <c r="E18" s="765"/>
      <c r="F18" s="765"/>
      <c r="G18" s="765"/>
      <c r="H18" s="765"/>
      <c r="I18" s="765"/>
      <c r="J18" s="765"/>
      <c r="K18" s="765"/>
      <c r="L18" s="765"/>
      <c r="M18" s="765"/>
      <c r="N18" s="765"/>
      <c r="O18" s="765"/>
      <c r="P18" s="765"/>
      <c r="Q18" s="765"/>
      <c r="R18" s="765"/>
      <c r="S18" s="765"/>
      <c r="T18" s="765"/>
      <c r="U18" s="765"/>
      <c r="V18" s="765"/>
      <c r="W18" s="765"/>
      <c r="X18" s="765"/>
      <c r="Y18" s="765"/>
      <c r="Z18" s="765"/>
      <c r="AA18" s="765"/>
      <c r="AB18" s="765"/>
      <c r="AC18" s="765"/>
      <c r="AD18" s="765"/>
      <c r="AE18" s="765"/>
      <c r="AF18" s="765"/>
      <c r="AG18" s="766" t="s">
        <v>559</v>
      </c>
      <c r="AH18" s="766"/>
      <c r="AI18" s="766"/>
      <c r="AJ18" s="58"/>
    </row>
    <row r="19" spans="1:36" ht="30" customHeight="1">
      <c r="A19" s="57"/>
      <c r="B19" s="767" t="str">
        <f>B6</f>
        <v>一金영원정</v>
      </c>
      <c r="C19" s="767"/>
      <c r="D19" s="767"/>
      <c r="E19" s="767"/>
      <c r="F19" s="767"/>
      <c r="G19" s="767"/>
      <c r="H19" s="767"/>
      <c r="I19" s="767"/>
      <c r="J19" s="767"/>
      <c r="K19" s="767"/>
      <c r="L19" s="767"/>
      <c r="M19" s="767"/>
      <c r="N19" s="767"/>
      <c r="O19" s="767"/>
      <c r="P19" s="767"/>
      <c r="Q19" s="767"/>
      <c r="R19" s="767"/>
      <c r="S19" s="767"/>
      <c r="T19" s="767"/>
      <c r="U19" s="767"/>
      <c r="V19" s="767"/>
      <c r="W19" s="767"/>
      <c r="X19" s="767"/>
      <c r="Y19" s="767"/>
      <c r="Z19" s="767"/>
      <c r="AA19" s="767"/>
      <c r="AB19" s="767"/>
      <c r="AC19" s="767"/>
      <c r="AD19" s="767"/>
      <c r="AE19" s="767"/>
      <c r="AF19" s="767"/>
      <c r="AG19" s="767"/>
      <c r="AH19" s="767"/>
      <c r="AI19" s="767"/>
      <c r="AJ19" s="59"/>
    </row>
    <row r="20" spans="1:36" ht="30" customHeight="1">
      <c r="A20" s="60"/>
      <c r="B20" s="758">
        <f>B7</f>
        <v>0</v>
      </c>
      <c r="C20" s="758"/>
      <c r="D20" s="758"/>
      <c r="E20" s="758"/>
      <c r="F20" s="758"/>
      <c r="G20" s="758"/>
      <c r="H20" s="758"/>
      <c r="I20" s="758"/>
      <c r="J20" s="758"/>
      <c r="K20" s="758"/>
      <c r="L20" s="758"/>
      <c r="M20" s="758"/>
      <c r="N20" s="758"/>
      <c r="O20" s="758"/>
      <c r="P20" s="758"/>
      <c r="Q20" s="758"/>
      <c r="R20" s="758"/>
      <c r="S20" s="758"/>
      <c r="T20" s="758"/>
      <c r="U20" s="758"/>
      <c r="V20" s="758"/>
      <c r="W20" s="758"/>
      <c r="X20" s="758"/>
      <c r="Y20" s="758"/>
      <c r="Z20" s="758"/>
      <c r="AA20" s="758"/>
      <c r="AB20" s="758"/>
      <c r="AC20" s="758"/>
      <c r="AD20" s="758"/>
      <c r="AE20" s="758"/>
      <c r="AF20" s="758"/>
      <c r="AG20" s="758"/>
      <c r="AH20" s="758"/>
      <c r="AI20" s="758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52" t="str">
        <f>B9</f>
        <v xml:space="preserve">  </v>
      </c>
      <c r="C22" s="752"/>
      <c r="D22" s="752"/>
      <c r="E22" s="752"/>
      <c r="F22" s="752"/>
      <c r="G22" s="752"/>
      <c r="H22" s="752"/>
      <c r="I22" s="752"/>
      <c r="J22" s="752"/>
      <c r="K22" s="752"/>
      <c r="L22" s="752"/>
      <c r="M22" s="752"/>
      <c r="N22" s="752"/>
      <c r="O22" s="752"/>
      <c r="P22" s="752"/>
      <c r="Q22" s="752"/>
      <c r="R22" s="752"/>
      <c r="S22" s="752"/>
      <c r="T22" s="752"/>
      <c r="U22" s="752"/>
      <c r="V22" s="752"/>
      <c r="W22" s="752"/>
      <c r="X22" s="752"/>
      <c r="Y22" s="752"/>
      <c r="Z22" s="752"/>
      <c r="AA22" s="752"/>
      <c r="AB22" s="752"/>
      <c r="AC22" s="752"/>
      <c r="AD22" s="752"/>
      <c r="AE22" s="752"/>
      <c r="AF22" s="752"/>
      <c r="AG22" s="752"/>
      <c r="AH22" s="752"/>
      <c r="AI22" s="752"/>
      <c r="AJ22" s="58"/>
    </row>
    <row r="23" spans="1:36" ht="52.5" customHeight="1">
      <c r="A23" s="57"/>
      <c r="B23" s="753" t="str">
        <f>B10</f>
        <v>위 부동산에 대한 임대차 보증금으로 정히 영수하고 본 영수증을 발행 합니다.</v>
      </c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3"/>
      <c r="O23" s="753"/>
      <c r="P23" s="753"/>
      <c r="Q23" s="753"/>
      <c r="R23" s="753"/>
      <c r="S23" s="753"/>
      <c r="T23" s="753"/>
      <c r="U23" s="753"/>
      <c r="V23" s="753"/>
      <c r="W23" s="753"/>
      <c r="X23" s="753"/>
      <c r="Y23" s="753"/>
      <c r="Z23" s="753"/>
      <c r="AA23" s="753"/>
      <c r="AB23" s="753"/>
      <c r="AC23" s="753"/>
      <c r="AD23" s="753"/>
      <c r="AE23" s="753"/>
      <c r="AF23" s="753"/>
      <c r="AG23" s="753"/>
      <c r="AH23" s="753"/>
      <c r="AI23" s="753"/>
      <c r="AJ23" s="58"/>
    </row>
    <row r="24" spans="1:36" ht="16.5" customHeight="1">
      <c r="A24" s="57"/>
      <c r="B24" s="754" t="str">
        <f>B11</f>
        <v>발행일</v>
      </c>
      <c r="C24" s="754"/>
      <c r="D24" s="754"/>
      <c r="E24" s="754"/>
      <c r="F24" s="754"/>
      <c r="G24" s="2"/>
      <c r="H24" s="755">
        <f ca="1">H11</f>
        <v>44502</v>
      </c>
      <c r="I24" s="756"/>
      <c r="J24" s="756"/>
      <c r="K24" s="756"/>
      <c r="L24" s="756"/>
      <c r="M24" s="756"/>
      <c r="N24" s="756"/>
      <c r="O24" s="756"/>
      <c r="P24" s="756"/>
      <c r="Q24" s="756"/>
      <c r="R24" s="747"/>
      <c r="S24" s="747"/>
      <c r="T24" s="747"/>
      <c r="U24" s="747"/>
      <c r="V24" s="747"/>
      <c r="W24" s="747"/>
      <c r="X24" s="747"/>
      <c r="Y24" s="747"/>
      <c r="Z24" s="747"/>
      <c r="AA24" s="747"/>
      <c r="AB24" s="747"/>
      <c r="AC24" s="747"/>
      <c r="AD24" s="747"/>
      <c r="AE24" s="747"/>
      <c r="AF24" s="747"/>
      <c r="AG24" s="747"/>
      <c r="AH24" s="747"/>
      <c r="AI24" s="747"/>
      <c r="AJ24" s="58"/>
    </row>
    <row r="25" spans="1:36" ht="33.75" customHeight="1">
      <c r="A25" s="57"/>
      <c r="B25" s="750" t="str">
        <f>B12</f>
        <v xml:space="preserve">발행인 주소 </v>
      </c>
      <c r="C25" s="750"/>
      <c r="D25" s="750"/>
      <c r="E25" s="750"/>
      <c r="F25" s="750"/>
      <c r="G25" s="61"/>
      <c r="H25" s="751">
        <f>H12</f>
        <v>0</v>
      </c>
      <c r="I25" s="751"/>
      <c r="J25" s="751"/>
      <c r="K25" s="751"/>
      <c r="L25" s="751"/>
      <c r="M25" s="751"/>
      <c r="N25" s="751"/>
      <c r="O25" s="751"/>
      <c r="P25" s="751"/>
      <c r="Q25" s="751"/>
      <c r="R25" s="751"/>
      <c r="S25" s="751"/>
      <c r="T25" s="751"/>
      <c r="U25" s="751"/>
      <c r="V25" s="751"/>
      <c r="W25" s="751"/>
      <c r="X25" s="751"/>
      <c r="Y25" s="751"/>
      <c r="Z25" s="751"/>
      <c r="AA25" s="751"/>
      <c r="AB25" s="751"/>
      <c r="AC25" s="751"/>
      <c r="AD25" s="751"/>
      <c r="AE25" s="751"/>
      <c r="AF25" s="751"/>
      <c r="AG25" s="751"/>
      <c r="AH25" s="751"/>
      <c r="AI25" s="751"/>
      <c r="AJ25" s="58"/>
    </row>
    <row r="26" spans="1:36" ht="18" customHeight="1">
      <c r="A26" s="57"/>
      <c r="B26" s="750" t="str">
        <f>B13</f>
        <v>발행인 성명</v>
      </c>
      <c r="C26" s="750"/>
      <c r="D26" s="750"/>
      <c r="E26" s="750"/>
      <c r="F26" s="750"/>
      <c r="G26" s="61"/>
      <c r="H26" s="751">
        <f>H13</f>
        <v>0</v>
      </c>
      <c r="I26" s="751"/>
      <c r="J26" s="751"/>
      <c r="K26" s="751"/>
      <c r="L26" s="751"/>
      <c r="M26" s="751"/>
      <c r="N26" s="751"/>
      <c r="O26" s="751"/>
      <c r="P26" s="751"/>
      <c r="Q26" s="751"/>
      <c r="R26" s="751"/>
      <c r="S26" s="751"/>
      <c r="T26" s="751"/>
      <c r="U26" s="751"/>
      <c r="V26" s="751"/>
      <c r="W26" s="751"/>
      <c r="X26" s="751"/>
      <c r="Y26" s="751"/>
      <c r="Z26" s="751"/>
      <c r="AA26" s="751"/>
      <c r="AB26" s="751"/>
      <c r="AC26" s="751"/>
      <c r="AD26" s="751"/>
      <c r="AE26" s="751"/>
      <c r="AF26" s="751"/>
      <c r="AG26" s="747" t="s">
        <v>558</v>
      </c>
      <c r="AH26" s="747"/>
      <c r="AI26" s="747"/>
      <c r="AJ26" s="58"/>
    </row>
    <row r="27" spans="1:36" ht="18" customHeight="1" thickBot="1">
      <c r="A27" s="746"/>
      <c r="B27" s="745"/>
      <c r="C27" s="745"/>
      <c r="D27" s="745"/>
      <c r="E27" s="745"/>
      <c r="F27" s="745"/>
      <c r="G27" s="745"/>
      <c r="H27" s="745"/>
      <c r="I27" s="745"/>
      <c r="J27" s="745"/>
      <c r="K27" s="745"/>
      <c r="L27" s="745"/>
      <c r="M27" s="745"/>
      <c r="N27" s="745"/>
      <c r="O27" s="745"/>
      <c r="P27" s="745"/>
      <c r="Q27" s="745"/>
      <c r="R27" s="745"/>
      <c r="S27" s="745"/>
      <c r="T27" s="745"/>
      <c r="U27" s="745"/>
      <c r="V27" s="745"/>
      <c r="W27" s="745"/>
      <c r="X27" s="745"/>
      <c r="Y27" s="745"/>
      <c r="Z27" s="745"/>
      <c r="AA27" s="745"/>
      <c r="AB27" s="745"/>
      <c r="AC27" s="745"/>
      <c r="AD27" s="745"/>
      <c r="AE27" s="745"/>
      <c r="AF27" s="745"/>
      <c r="AG27" s="745"/>
      <c r="AH27" s="745"/>
      <c r="AI27" s="74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</row>
    <row r="2" spans="2:58" ht="22.5" customHeight="1"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</row>
    <row r="3" spans="2:58" ht="12" customHeight="1"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  <c r="Q3" s="772"/>
      <c r="R3" s="772"/>
      <c r="S3" s="772"/>
      <c r="T3" s="772"/>
      <c r="U3" s="772"/>
      <c r="V3" s="772"/>
      <c r="W3" s="772"/>
      <c r="X3" s="772"/>
      <c r="Y3" s="772"/>
      <c r="Z3" s="772"/>
      <c r="AA3" s="772"/>
      <c r="AB3" s="772"/>
      <c r="AC3" s="772"/>
      <c r="AD3" s="772"/>
      <c r="AE3" s="772"/>
      <c r="AF3" s="772"/>
      <c r="AG3" s="772"/>
      <c r="AH3" s="772"/>
      <c r="AI3" s="772"/>
      <c r="AJ3" s="772"/>
      <c r="AK3" s="772"/>
      <c r="AL3" s="772"/>
      <c r="AM3" s="772"/>
      <c r="AN3" s="772"/>
      <c r="AO3" s="772"/>
      <c r="AP3" s="772"/>
      <c r="AQ3" s="772"/>
      <c r="AR3" s="772"/>
      <c r="AS3" s="772"/>
      <c r="AT3" s="772"/>
      <c r="AU3" s="772"/>
      <c r="AV3" s="772"/>
      <c r="AW3" s="772"/>
      <c r="AX3" s="772"/>
      <c r="AY3" s="772"/>
      <c r="AZ3" s="772"/>
      <c r="BA3" s="772"/>
      <c r="BB3" s="772"/>
      <c r="BC3" s="772"/>
      <c r="BD3" s="772"/>
      <c r="BE3" s="772"/>
      <c r="BF3" s="772"/>
    </row>
    <row r="4" spans="2:58" s="45" customFormat="1" ht="30" customHeight="1">
      <c r="B4" s="846"/>
      <c r="C4" s="847"/>
      <c r="D4" s="847"/>
      <c r="E4" s="847"/>
      <c r="F4" s="859" t="s">
        <v>562</v>
      </c>
      <c r="G4" s="859"/>
      <c r="H4" s="859"/>
      <c r="I4" s="859"/>
      <c r="J4" s="859"/>
      <c r="K4" s="859"/>
      <c r="L4" s="859"/>
      <c r="M4" s="859"/>
      <c r="N4" s="859"/>
      <c r="O4" s="849" t="s">
        <v>563</v>
      </c>
      <c r="P4" s="849"/>
      <c r="Q4" s="849"/>
      <c r="R4" s="850"/>
      <c r="S4" s="65"/>
      <c r="T4" s="66"/>
      <c r="U4" s="846"/>
      <c r="V4" s="847"/>
      <c r="W4" s="847"/>
      <c r="X4" s="847"/>
      <c r="Y4" s="848" t="str">
        <f>F4</f>
        <v>영 수 증</v>
      </c>
      <c r="Z4" s="848"/>
      <c r="AA4" s="848"/>
      <c r="AB4" s="848"/>
      <c r="AC4" s="848"/>
      <c r="AD4" s="848"/>
      <c r="AE4" s="848"/>
      <c r="AF4" s="848"/>
      <c r="AG4" s="848"/>
      <c r="AH4" s="849" t="str">
        <f>"("&amp;B5&amp;"용"&amp;")"</f>
        <v>(임대인용)</v>
      </c>
      <c r="AI4" s="849"/>
      <c r="AJ4" s="849"/>
      <c r="AK4" s="850"/>
      <c r="AL4" s="65"/>
      <c r="AM4" s="67"/>
      <c r="AN4" s="846"/>
      <c r="AO4" s="847"/>
      <c r="AP4" s="847"/>
      <c r="AQ4" s="847"/>
      <c r="AR4" s="848" t="str">
        <f>F4</f>
        <v>영 수 증</v>
      </c>
      <c r="AS4" s="848"/>
      <c r="AT4" s="848"/>
      <c r="AU4" s="848"/>
      <c r="AV4" s="848"/>
      <c r="AW4" s="848"/>
      <c r="AX4" s="848"/>
      <c r="AY4" s="848"/>
      <c r="AZ4" s="848"/>
      <c r="BA4" s="849" t="str">
        <f>"("&amp;B6&amp;"용"&amp;")"</f>
        <v>(임차인용)</v>
      </c>
      <c r="BB4" s="849"/>
      <c r="BC4" s="849"/>
      <c r="BD4" s="850"/>
    </row>
    <row r="5" spans="2:58" s="45" customFormat="1" ht="16.5" customHeight="1">
      <c r="B5" s="851" t="s">
        <v>715</v>
      </c>
      <c r="C5" s="852"/>
      <c r="D5" s="852"/>
      <c r="E5" s="784">
        <f>계약서!AE27</f>
        <v>0</v>
      </c>
      <c r="F5" s="784"/>
      <c r="G5" s="784"/>
      <c r="H5" s="784"/>
      <c r="I5" s="784"/>
      <c r="J5" s="784"/>
      <c r="K5" s="784"/>
      <c r="L5" s="784"/>
      <c r="M5" s="784"/>
      <c r="N5" s="784"/>
      <c r="O5" s="784"/>
      <c r="P5" s="784"/>
      <c r="Q5" s="784"/>
      <c r="R5" s="785"/>
      <c r="S5" s="65"/>
      <c r="T5" s="66"/>
      <c r="U5" s="863"/>
      <c r="V5" s="864"/>
      <c r="W5" s="864"/>
      <c r="X5" s="864"/>
      <c r="Y5" s="864"/>
      <c r="Z5" s="864"/>
      <c r="AA5" s="864"/>
      <c r="AB5" s="864"/>
      <c r="AC5" s="864"/>
      <c r="AD5" s="864"/>
      <c r="AE5" s="864"/>
      <c r="AF5" s="864"/>
      <c r="AG5" s="864"/>
      <c r="AH5" s="864"/>
      <c r="AI5" s="864"/>
      <c r="AJ5" s="864"/>
      <c r="AK5" s="865"/>
      <c r="AL5" s="65"/>
      <c r="AM5" s="67"/>
      <c r="AN5" s="863"/>
      <c r="AO5" s="864"/>
      <c r="AP5" s="864"/>
      <c r="AQ5" s="864"/>
      <c r="AR5" s="864"/>
      <c r="AS5" s="864"/>
      <c r="AT5" s="864"/>
      <c r="AU5" s="864"/>
      <c r="AV5" s="864"/>
      <c r="AW5" s="864"/>
      <c r="AX5" s="864"/>
      <c r="AY5" s="864"/>
      <c r="AZ5" s="864"/>
      <c r="BA5" s="864"/>
      <c r="BB5" s="864"/>
      <c r="BC5" s="864"/>
      <c r="BD5" s="865"/>
    </row>
    <row r="6" spans="2:58" s="45" customFormat="1" ht="16.5" customHeight="1">
      <c r="B6" s="853" t="s">
        <v>716</v>
      </c>
      <c r="C6" s="854"/>
      <c r="D6" s="854"/>
      <c r="E6" s="855">
        <f>계약서!AE31</f>
        <v>0</v>
      </c>
      <c r="F6" s="855"/>
      <c r="G6" s="855"/>
      <c r="H6" s="855"/>
      <c r="I6" s="855"/>
      <c r="J6" s="855"/>
      <c r="K6" s="855"/>
      <c r="L6" s="855"/>
      <c r="M6" s="855"/>
      <c r="N6" s="855"/>
      <c r="O6" s="855"/>
      <c r="P6" s="855"/>
      <c r="Q6" s="855"/>
      <c r="R6" s="856"/>
      <c r="S6" s="65"/>
      <c r="T6" s="66"/>
      <c r="U6" s="857">
        <f>E5</f>
        <v>0</v>
      </c>
      <c r="V6" s="858"/>
      <c r="W6" s="858"/>
      <c r="X6" s="858"/>
      <c r="Y6" s="858"/>
      <c r="Z6" s="858"/>
      <c r="AA6" s="858"/>
      <c r="AB6" s="858"/>
      <c r="AC6" s="858"/>
      <c r="AD6" s="858"/>
      <c r="AE6" s="858"/>
      <c r="AF6" s="858"/>
      <c r="AG6" s="858"/>
      <c r="AH6" s="858"/>
      <c r="AI6" s="858"/>
      <c r="AJ6" s="830" t="s">
        <v>564</v>
      </c>
      <c r="AK6" s="831"/>
      <c r="AL6" s="65"/>
      <c r="AM6" s="67"/>
      <c r="AN6" s="857">
        <f>E6</f>
        <v>0</v>
      </c>
      <c r="AO6" s="858"/>
      <c r="AP6" s="858"/>
      <c r="AQ6" s="858"/>
      <c r="AR6" s="858"/>
      <c r="AS6" s="858"/>
      <c r="AT6" s="858"/>
      <c r="AU6" s="858"/>
      <c r="AV6" s="858"/>
      <c r="AW6" s="858"/>
      <c r="AX6" s="858"/>
      <c r="AY6" s="858"/>
      <c r="AZ6" s="858"/>
      <c r="BA6" s="858"/>
      <c r="BB6" s="858"/>
      <c r="BC6" s="830" t="s">
        <v>561</v>
      </c>
      <c r="BD6" s="831"/>
    </row>
    <row r="7" spans="2:58" s="45" customFormat="1" ht="28.5" customHeight="1">
      <c r="B7" s="832" t="s">
        <v>565</v>
      </c>
      <c r="C7" s="835" t="s">
        <v>566</v>
      </c>
      <c r="D7" s="835"/>
      <c r="E7" s="835"/>
      <c r="F7" s="835"/>
      <c r="G7" s="836" t="str">
        <f>[1]중개사무소정보!$C$7</f>
        <v>206-70-34358</v>
      </c>
      <c r="H7" s="837"/>
      <c r="I7" s="837"/>
      <c r="J7" s="837"/>
      <c r="K7" s="837"/>
      <c r="L7" s="837"/>
      <c r="M7" s="837"/>
      <c r="N7" s="837"/>
      <c r="O7" s="837"/>
      <c r="P7" s="837"/>
      <c r="Q7" s="837"/>
      <c r="R7" s="838"/>
      <c r="S7" s="68"/>
      <c r="T7" s="66"/>
      <c r="U7" s="832" t="s">
        <v>567</v>
      </c>
      <c r="V7" s="835" t="s">
        <v>568</v>
      </c>
      <c r="W7" s="835"/>
      <c r="X7" s="835"/>
      <c r="Y7" s="835"/>
      <c r="Z7" s="839" t="str">
        <f t="shared" ref="Z7:Z12" si="0">G7</f>
        <v>206-70-34358</v>
      </c>
      <c r="AA7" s="840"/>
      <c r="AB7" s="840"/>
      <c r="AC7" s="840"/>
      <c r="AD7" s="840"/>
      <c r="AE7" s="840"/>
      <c r="AF7" s="840"/>
      <c r="AG7" s="840"/>
      <c r="AH7" s="840"/>
      <c r="AI7" s="840"/>
      <c r="AJ7" s="840"/>
      <c r="AK7" s="841"/>
      <c r="AL7" s="68"/>
      <c r="AM7" s="67"/>
      <c r="AN7" s="832" t="s">
        <v>567</v>
      </c>
      <c r="AO7" s="835" t="s">
        <v>569</v>
      </c>
      <c r="AP7" s="835"/>
      <c r="AQ7" s="835"/>
      <c r="AR7" s="835"/>
      <c r="AS7" s="839" t="str">
        <f t="shared" ref="AS7:AS12" si="1">G7</f>
        <v>206-70-34358</v>
      </c>
      <c r="AT7" s="840"/>
      <c r="AU7" s="840"/>
      <c r="AV7" s="840"/>
      <c r="AW7" s="840"/>
      <c r="AX7" s="840"/>
      <c r="AY7" s="840"/>
      <c r="AZ7" s="840"/>
      <c r="BA7" s="840"/>
      <c r="BB7" s="840"/>
      <c r="BC7" s="840"/>
      <c r="BD7" s="841"/>
    </row>
    <row r="8" spans="2:58" s="45" customFormat="1" ht="30" customHeight="1">
      <c r="B8" s="833"/>
      <c r="C8" s="814" t="s">
        <v>570</v>
      </c>
      <c r="D8" s="814"/>
      <c r="E8" s="814"/>
      <c r="F8" s="814"/>
      <c r="G8" s="815" t="str">
        <f>계약서!K35</f>
        <v>원주랜드공인중개사사무소</v>
      </c>
      <c r="H8" s="816"/>
      <c r="I8" s="816"/>
      <c r="J8" s="816"/>
      <c r="K8" s="816"/>
      <c r="L8" s="816"/>
      <c r="M8" s="816"/>
      <c r="N8" s="816"/>
      <c r="O8" s="816"/>
      <c r="P8" s="816"/>
      <c r="Q8" s="816"/>
      <c r="R8" s="817"/>
      <c r="S8" s="69"/>
      <c r="T8" s="66"/>
      <c r="U8" s="833"/>
      <c r="V8" s="814" t="s">
        <v>570</v>
      </c>
      <c r="W8" s="814"/>
      <c r="X8" s="814"/>
      <c r="Y8" s="814"/>
      <c r="Z8" s="815" t="str">
        <f t="shared" si="0"/>
        <v>원주랜드공인중개사사무소</v>
      </c>
      <c r="AA8" s="816"/>
      <c r="AB8" s="816"/>
      <c r="AC8" s="816"/>
      <c r="AD8" s="816"/>
      <c r="AE8" s="816"/>
      <c r="AF8" s="816"/>
      <c r="AG8" s="816"/>
      <c r="AH8" s="816"/>
      <c r="AI8" s="816"/>
      <c r="AJ8" s="816"/>
      <c r="AK8" s="817"/>
      <c r="AL8" s="69"/>
      <c r="AM8" s="67"/>
      <c r="AN8" s="833"/>
      <c r="AO8" s="814" t="s">
        <v>570</v>
      </c>
      <c r="AP8" s="814"/>
      <c r="AQ8" s="814"/>
      <c r="AR8" s="814"/>
      <c r="AS8" s="815" t="str">
        <f t="shared" si="1"/>
        <v>원주랜드공인중개사사무소</v>
      </c>
      <c r="AT8" s="816"/>
      <c r="AU8" s="816"/>
      <c r="AV8" s="816"/>
      <c r="AW8" s="816"/>
      <c r="AX8" s="816"/>
      <c r="AY8" s="816"/>
      <c r="AZ8" s="816"/>
      <c r="BA8" s="816"/>
      <c r="BB8" s="816"/>
      <c r="BC8" s="816"/>
      <c r="BD8" s="817"/>
    </row>
    <row r="9" spans="2:58" s="45" customFormat="1" ht="16.5" customHeight="1">
      <c r="B9" s="833"/>
      <c r="C9" s="814" t="s">
        <v>571</v>
      </c>
      <c r="D9" s="814"/>
      <c r="E9" s="814"/>
      <c r="F9" s="814"/>
      <c r="G9" s="818" t="str">
        <f>계약서!AE35</f>
        <v>이용훈</v>
      </c>
      <c r="H9" s="819"/>
      <c r="I9" s="819"/>
      <c r="J9" s="819"/>
      <c r="K9" s="819"/>
      <c r="L9" s="819"/>
      <c r="M9" s="819"/>
      <c r="N9" s="819"/>
      <c r="O9" s="819"/>
      <c r="P9" s="819"/>
      <c r="Q9" s="820" t="s">
        <v>47</v>
      </c>
      <c r="R9" s="821"/>
      <c r="S9" s="68"/>
      <c r="T9" s="66"/>
      <c r="U9" s="833"/>
      <c r="V9" s="814" t="s">
        <v>571</v>
      </c>
      <c r="W9" s="814"/>
      <c r="X9" s="814"/>
      <c r="Y9" s="814"/>
      <c r="Z9" s="818" t="str">
        <f t="shared" si="0"/>
        <v>이용훈</v>
      </c>
      <c r="AA9" s="819"/>
      <c r="AB9" s="819"/>
      <c r="AC9" s="819"/>
      <c r="AD9" s="819"/>
      <c r="AE9" s="819"/>
      <c r="AF9" s="819"/>
      <c r="AG9" s="819"/>
      <c r="AH9" s="819"/>
      <c r="AI9" s="819"/>
      <c r="AJ9" s="820" t="s">
        <v>47</v>
      </c>
      <c r="AK9" s="821"/>
      <c r="AL9" s="68"/>
      <c r="AM9" s="67"/>
      <c r="AN9" s="833"/>
      <c r="AO9" s="814" t="s">
        <v>571</v>
      </c>
      <c r="AP9" s="814"/>
      <c r="AQ9" s="814"/>
      <c r="AR9" s="814"/>
      <c r="AS9" s="818" t="str">
        <f t="shared" si="1"/>
        <v>이용훈</v>
      </c>
      <c r="AT9" s="819"/>
      <c r="AU9" s="819"/>
      <c r="AV9" s="819"/>
      <c r="AW9" s="819"/>
      <c r="AX9" s="819"/>
      <c r="AY9" s="819"/>
      <c r="AZ9" s="819"/>
      <c r="BA9" s="819"/>
      <c r="BB9" s="819"/>
      <c r="BC9" s="820" t="s">
        <v>47</v>
      </c>
      <c r="BD9" s="821"/>
    </row>
    <row r="10" spans="2:58" s="45" customFormat="1" ht="37.5" customHeight="1">
      <c r="B10" s="833"/>
      <c r="C10" s="814" t="s">
        <v>572</v>
      </c>
      <c r="D10" s="814"/>
      <c r="E10" s="814"/>
      <c r="F10" s="814"/>
      <c r="G10" s="815" t="str">
        <f>계약서!K34</f>
        <v>강원도 원주시 흥양로51번길 22-1, 상가동 104호(태장동, 태장주공아파트1단지)</v>
      </c>
      <c r="H10" s="816"/>
      <c r="I10" s="816"/>
      <c r="J10" s="816"/>
      <c r="K10" s="816"/>
      <c r="L10" s="816"/>
      <c r="M10" s="816"/>
      <c r="N10" s="816"/>
      <c r="O10" s="816"/>
      <c r="P10" s="816"/>
      <c r="Q10" s="816"/>
      <c r="R10" s="817"/>
      <c r="S10" s="69"/>
      <c r="T10" s="66"/>
      <c r="U10" s="833"/>
      <c r="V10" s="814" t="s">
        <v>572</v>
      </c>
      <c r="W10" s="814"/>
      <c r="X10" s="814"/>
      <c r="Y10" s="814"/>
      <c r="Z10" s="815" t="str">
        <f t="shared" si="0"/>
        <v>강원도 원주시 흥양로51번길 22-1, 상가동 104호(태장동, 태장주공아파트1단지)</v>
      </c>
      <c r="AA10" s="816"/>
      <c r="AB10" s="816"/>
      <c r="AC10" s="816"/>
      <c r="AD10" s="816"/>
      <c r="AE10" s="816"/>
      <c r="AF10" s="816"/>
      <c r="AG10" s="816"/>
      <c r="AH10" s="816"/>
      <c r="AI10" s="816"/>
      <c r="AJ10" s="816"/>
      <c r="AK10" s="817"/>
      <c r="AL10" s="69"/>
      <c r="AM10" s="67"/>
      <c r="AN10" s="833"/>
      <c r="AO10" s="814" t="s">
        <v>572</v>
      </c>
      <c r="AP10" s="814"/>
      <c r="AQ10" s="814"/>
      <c r="AR10" s="814"/>
      <c r="AS10" s="815" t="str">
        <f t="shared" si="1"/>
        <v>강원도 원주시 흥양로51번길 22-1, 상가동 104호(태장동, 태장주공아파트1단지)</v>
      </c>
      <c r="AT10" s="816"/>
      <c r="AU10" s="816"/>
      <c r="AV10" s="816"/>
      <c r="AW10" s="816"/>
      <c r="AX10" s="816"/>
      <c r="AY10" s="816"/>
      <c r="AZ10" s="816"/>
      <c r="BA10" s="816"/>
      <c r="BB10" s="816"/>
      <c r="BC10" s="816"/>
      <c r="BD10" s="817"/>
    </row>
    <row r="11" spans="2:58" s="45" customFormat="1" ht="16.5" customHeight="1">
      <c r="B11" s="833"/>
      <c r="C11" s="814" t="s">
        <v>573</v>
      </c>
      <c r="D11" s="814"/>
      <c r="E11" s="814"/>
      <c r="F11" s="814"/>
      <c r="G11" s="842" t="str">
        <f>[1]중개사무소정보!$C$8</f>
        <v>부동산업 및 임대업</v>
      </c>
      <c r="H11" s="843"/>
      <c r="I11" s="843"/>
      <c r="J11" s="843"/>
      <c r="K11" s="843"/>
      <c r="L11" s="843"/>
      <c r="M11" s="843"/>
      <c r="N11" s="843"/>
      <c r="O11" s="843"/>
      <c r="P11" s="843"/>
      <c r="Q11" s="843"/>
      <c r="R11" s="844"/>
      <c r="S11" s="68"/>
      <c r="T11" s="66"/>
      <c r="U11" s="833"/>
      <c r="V11" s="814" t="s">
        <v>574</v>
      </c>
      <c r="W11" s="814"/>
      <c r="X11" s="814"/>
      <c r="Y11" s="814"/>
      <c r="Z11" s="818" t="str">
        <f t="shared" si="0"/>
        <v>부동산업 및 임대업</v>
      </c>
      <c r="AA11" s="819"/>
      <c r="AB11" s="819"/>
      <c r="AC11" s="819"/>
      <c r="AD11" s="819"/>
      <c r="AE11" s="819"/>
      <c r="AF11" s="819"/>
      <c r="AG11" s="819"/>
      <c r="AH11" s="819"/>
      <c r="AI11" s="819"/>
      <c r="AJ11" s="819"/>
      <c r="AK11" s="845"/>
      <c r="AL11" s="68"/>
      <c r="AM11" s="67"/>
      <c r="AN11" s="833"/>
      <c r="AO11" s="814" t="s">
        <v>573</v>
      </c>
      <c r="AP11" s="814"/>
      <c r="AQ11" s="814"/>
      <c r="AR11" s="814"/>
      <c r="AS11" s="818" t="str">
        <f t="shared" si="1"/>
        <v>부동산업 및 임대업</v>
      </c>
      <c r="AT11" s="819"/>
      <c r="AU11" s="819"/>
      <c r="AV11" s="819"/>
      <c r="AW11" s="819"/>
      <c r="AX11" s="819"/>
      <c r="AY11" s="819"/>
      <c r="AZ11" s="819"/>
      <c r="BA11" s="819"/>
      <c r="BB11" s="819"/>
      <c r="BC11" s="819"/>
      <c r="BD11" s="845"/>
    </row>
    <row r="12" spans="2:58" s="45" customFormat="1" ht="16.5" customHeight="1">
      <c r="B12" s="834"/>
      <c r="C12" s="825" t="s">
        <v>575</v>
      </c>
      <c r="D12" s="825"/>
      <c r="E12" s="825"/>
      <c r="F12" s="825"/>
      <c r="G12" s="390" t="str">
        <f>[1]중개사무소정보!$C$9</f>
        <v>부동산 자문 및 중개업</v>
      </c>
      <c r="H12" s="391"/>
      <c r="I12" s="391"/>
      <c r="J12" s="391"/>
      <c r="K12" s="391"/>
      <c r="L12" s="391"/>
      <c r="M12" s="391"/>
      <c r="N12" s="391"/>
      <c r="O12" s="391"/>
      <c r="P12" s="391"/>
      <c r="Q12" s="391"/>
      <c r="R12" s="826"/>
      <c r="S12" s="68"/>
      <c r="T12" s="66"/>
      <c r="U12" s="834"/>
      <c r="V12" s="825" t="s">
        <v>575</v>
      </c>
      <c r="W12" s="825"/>
      <c r="X12" s="825"/>
      <c r="Y12" s="825"/>
      <c r="Z12" s="827" t="str">
        <f t="shared" si="0"/>
        <v>부동산 자문 및 중개업</v>
      </c>
      <c r="AA12" s="828"/>
      <c r="AB12" s="828"/>
      <c r="AC12" s="828"/>
      <c r="AD12" s="828"/>
      <c r="AE12" s="828"/>
      <c r="AF12" s="828"/>
      <c r="AG12" s="828"/>
      <c r="AH12" s="828"/>
      <c r="AI12" s="828"/>
      <c r="AJ12" s="828"/>
      <c r="AK12" s="829"/>
      <c r="AL12" s="68"/>
      <c r="AM12" s="67"/>
      <c r="AN12" s="834"/>
      <c r="AO12" s="825" t="s">
        <v>575</v>
      </c>
      <c r="AP12" s="825"/>
      <c r="AQ12" s="825"/>
      <c r="AR12" s="825"/>
      <c r="AS12" s="827" t="str">
        <f t="shared" si="1"/>
        <v>부동산 자문 및 중개업</v>
      </c>
      <c r="AT12" s="828"/>
      <c r="AU12" s="828"/>
      <c r="AV12" s="828"/>
      <c r="AW12" s="828"/>
      <c r="AX12" s="828"/>
      <c r="AY12" s="828"/>
      <c r="AZ12" s="828"/>
      <c r="BA12" s="828"/>
      <c r="BB12" s="828"/>
      <c r="BC12" s="828"/>
      <c r="BD12" s="829"/>
    </row>
    <row r="13" spans="2:58" s="45" customFormat="1" ht="16.5" customHeight="1">
      <c r="B13" s="822" t="s">
        <v>576</v>
      </c>
      <c r="C13" s="823"/>
      <c r="D13" s="823"/>
      <c r="E13" s="823"/>
      <c r="F13" s="823"/>
      <c r="G13" s="823"/>
      <c r="H13" s="823"/>
      <c r="I13" s="823" t="s">
        <v>577</v>
      </c>
      <c r="J13" s="823"/>
      <c r="K13" s="823"/>
      <c r="L13" s="823"/>
      <c r="M13" s="823"/>
      <c r="N13" s="823"/>
      <c r="O13" s="823"/>
      <c r="P13" s="823"/>
      <c r="Q13" s="823"/>
      <c r="R13" s="824"/>
      <c r="S13" s="65"/>
      <c r="T13" s="66"/>
      <c r="U13" s="822" t="s">
        <v>578</v>
      </c>
      <c r="V13" s="823"/>
      <c r="W13" s="823"/>
      <c r="X13" s="823"/>
      <c r="Y13" s="823"/>
      <c r="Z13" s="823"/>
      <c r="AA13" s="823"/>
      <c r="AB13" s="823" t="s">
        <v>579</v>
      </c>
      <c r="AC13" s="823"/>
      <c r="AD13" s="823"/>
      <c r="AE13" s="823"/>
      <c r="AF13" s="823"/>
      <c r="AG13" s="823"/>
      <c r="AH13" s="823"/>
      <c r="AI13" s="823"/>
      <c r="AJ13" s="823"/>
      <c r="AK13" s="824"/>
      <c r="AL13" s="65"/>
      <c r="AM13" s="67"/>
      <c r="AN13" s="822" t="s">
        <v>580</v>
      </c>
      <c r="AO13" s="823"/>
      <c r="AP13" s="823"/>
      <c r="AQ13" s="823"/>
      <c r="AR13" s="823"/>
      <c r="AS13" s="823"/>
      <c r="AT13" s="823"/>
      <c r="AU13" s="823" t="s">
        <v>581</v>
      </c>
      <c r="AV13" s="823"/>
      <c r="AW13" s="823"/>
      <c r="AX13" s="823"/>
      <c r="AY13" s="823"/>
      <c r="AZ13" s="823"/>
      <c r="BA13" s="823"/>
      <c r="BB13" s="823"/>
      <c r="BC13" s="823"/>
      <c r="BD13" s="824"/>
    </row>
    <row r="14" spans="2:58" s="45" customFormat="1" ht="21" customHeight="1">
      <c r="B14" s="810">
        <f ca="1">TODAY()</f>
        <v>44502</v>
      </c>
      <c r="C14" s="811"/>
      <c r="D14" s="811"/>
      <c r="E14" s="811"/>
      <c r="F14" s="811"/>
      <c r="G14" s="811"/>
      <c r="H14" s="811"/>
      <c r="I14" s="812">
        <f>비주거용!K92</f>
        <v>0</v>
      </c>
      <c r="J14" s="812"/>
      <c r="K14" s="812"/>
      <c r="L14" s="812"/>
      <c r="M14" s="812"/>
      <c r="N14" s="812"/>
      <c r="O14" s="812"/>
      <c r="P14" s="812"/>
      <c r="Q14" s="812"/>
      <c r="R14" s="813"/>
      <c r="S14" s="70"/>
      <c r="T14" s="66"/>
      <c r="U14" s="810">
        <f ca="1">B14</f>
        <v>44502</v>
      </c>
      <c r="V14" s="811"/>
      <c r="W14" s="811"/>
      <c r="X14" s="811"/>
      <c r="Y14" s="811"/>
      <c r="Z14" s="811"/>
      <c r="AA14" s="811"/>
      <c r="AB14" s="812">
        <f>I14</f>
        <v>0</v>
      </c>
      <c r="AC14" s="812"/>
      <c r="AD14" s="812"/>
      <c r="AE14" s="812"/>
      <c r="AF14" s="812"/>
      <c r="AG14" s="812"/>
      <c r="AH14" s="812"/>
      <c r="AI14" s="812"/>
      <c r="AJ14" s="812"/>
      <c r="AK14" s="813"/>
      <c r="AL14" s="70"/>
      <c r="AM14" s="67"/>
      <c r="AN14" s="810">
        <f ca="1">B14</f>
        <v>44502</v>
      </c>
      <c r="AO14" s="811"/>
      <c r="AP14" s="811"/>
      <c r="AQ14" s="811"/>
      <c r="AR14" s="811"/>
      <c r="AS14" s="811"/>
      <c r="AT14" s="811"/>
      <c r="AU14" s="812">
        <f>I14</f>
        <v>0</v>
      </c>
      <c r="AV14" s="812"/>
      <c r="AW14" s="812"/>
      <c r="AX14" s="812"/>
      <c r="AY14" s="812"/>
      <c r="AZ14" s="812"/>
      <c r="BA14" s="812"/>
      <c r="BB14" s="812"/>
      <c r="BC14" s="812"/>
      <c r="BD14" s="813"/>
    </row>
    <row r="15" spans="2:58" s="95" customFormat="1" ht="45" customHeight="1">
      <c r="B15" s="804" t="s">
        <v>755</v>
      </c>
      <c r="C15" s="805"/>
      <c r="D15" s="805"/>
      <c r="E15" s="805"/>
      <c r="F15" s="805"/>
      <c r="G15" s="805"/>
      <c r="H15" s="805"/>
      <c r="I15" s="805"/>
      <c r="J15" s="805"/>
      <c r="K15" s="805"/>
      <c r="L15" s="805"/>
      <c r="M15" s="805"/>
      <c r="N15" s="805"/>
      <c r="O15" s="805"/>
      <c r="P15" s="805"/>
      <c r="Q15" s="805"/>
      <c r="R15" s="806"/>
      <c r="S15" s="72"/>
      <c r="T15" s="96"/>
      <c r="U15" s="807" t="str">
        <f>B15</f>
        <v>위 금액을 아래 중개대상물에 대한 
중개보수 및 실비로 정히 영수합니다.</v>
      </c>
      <c r="V15" s="808"/>
      <c r="W15" s="808"/>
      <c r="X15" s="808"/>
      <c r="Y15" s="808"/>
      <c r="Z15" s="808"/>
      <c r="AA15" s="808"/>
      <c r="AB15" s="808"/>
      <c r="AC15" s="808"/>
      <c r="AD15" s="808"/>
      <c r="AE15" s="808"/>
      <c r="AF15" s="808"/>
      <c r="AG15" s="808"/>
      <c r="AH15" s="808"/>
      <c r="AI15" s="808"/>
      <c r="AJ15" s="808"/>
      <c r="AK15" s="809"/>
      <c r="AL15" s="72"/>
      <c r="AM15" s="97"/>
      <c r="AN15" s="807" t="str">
        <f>B15</f>
        <v>위 금액을 아래 중개대상물에 대한 
중개보수 및 실비로 정히 영수합니다.</v>
      </c>
      <c r="AO15" s="808"/>
      <c r="AP15" s="808"/>
      <c r="AQ15" s="808"/>
      <c r="AR15" s="808"/>
      <c r="AS15" s="808"/>
      <c r="AT15" s="808"/>
      <c r="AU15" s="808"/>
      <c r="AV15" s="808"/>
      <c r="AW15" s="808"/>
      <c r="AX15" s="808"/>
      <c r="AY15" s="808"/>
      <c r="AZ15" s="808"/>
      <c r="BA15" s="808"/>
      <c r="BB15" s="808"/>
      <c r="BC15" s="808"/>
      <c r="BD15" s="809"/>
    </row>
    <row r="16" spans="2:58" s="45" customFormat="1" ht="16.5" customHeight="1">
      <c r="B16" s="783" t="s">
        <v>582</v>
      </c>
      <c r="C16" s="784"/>
      <c r="D16" s="784"/>
      <c r="E16" s="784"/>
      <c r="F16" s="784"/>
      <c r="G16" s="784"/>
      <c r="H16" s="784"/>
      <c r="I16" s="784"/>
      <c r="J16" s="784"/>
      <c r="K16" s="784"/>
      <c r="L16" s="784"/>
      <c r="M16" s="784"/>
      <c r="N16" s="784"/>
      <c r="O16" s="784"/>
      <c r="P16" s="784"/>
      <c r="Q16" s="784"/>
      <c r="R16" s="785"/>
      <c r="S16" s="71"/>
      <c r="T16" s="66"/>
      <c r="U16" s="780" t="str">
        <f>B16</f>
        <v>중개대상물</v>
      </c>
      <c r="V16" s="781"/>
      <c r="W16" s="781"/>
      <c r="X16" s="781"/>
      <c r="Y16" s="781"/>
      <c r="Z16" s="781"/>
      <c r="AA16" s="781"/>
      <c r="AB16" s="781"/>
      <c r="AC16" s="781"/>
      <c r="AD16" s="781"/>
      <c r="AE16" s="781"/>
      <c r="AF16" s="781"/>
      <c r="AG16" s="781"/>
      <c r="AH16" s="781"/>
      <c r="AI16" s="781"/>
      <c r="AJ16" s="781"/>
      <c r="AK16" s="782"/>
      <c r="AL16" s="71"/>
      <c r="AM16" s="67"/>
      <c r="AN16" s="780" t="str">
        <f>B16</f>
        <v>중개대상물</v>
      </c>
      <c r="AO16" s="781"/>
      <c r="AP16" s="781"/>
      <c r="AQ16" s="781"/>
      <c r="AR16" s="781"/>
      <c r="AS16" s="781"/>
      <c r="AT16" s="781"/>
      <c r="AU16" s="781"/>
      <c r="AV16" s="781"/>
      <c r="AW16" s="781"/>
      <c r="AX16" s="781"/>
      <c r="AY16" s="781"/>
      <c r="AZ16" s="781"/>
      <c r="BA16" s="781"/>
      <c r="BB16" s="781"/>
      <c r="BC16" s="781"/>
      <c r="BD16" s="782"/>
    </row>
    <row r="17" spans="1:56" s="45" customFormat="1" ht="48" customHeight="1">
      <c r="B17" s="786" t="str">
        <f>계약서!E3&amp;" "&amp;계약서!AH3&amp;IF(계약서!AH3="","","동")&amp;" "&amp;계약서!AL3&amp;IF(계약서!AL3="","","호")</f>
        <v xml:space="preserve">  </v>
      </c>
      <c r="C17" s="787"/>
      <c r="D17" s="787"/>
      <c r="E17" s="787"/>
      <c r="F17" s="787"/>
      <c r="G17" s="787"/>
      <c r="H17" s="787"/>
      <c r="I17" s="787"/>
      <c r="J17" s="787"/>
      <c r="K17" s="787"/>
      <c r="L17" s="787"/>
      <c r="M17" s="787"/>
      <c r="N17" s="787"/>
      <c r="O17" s="787"/>
      <c r="P17" s="787"/>
      <c r="Q17" s="787"/>
      <c r="R17" s="788"/>
      <c r="S17" s="73"/>
      <c r="T17" s="66"/>
      <c r="U17" s="789" t="str">
        <f>B17</f>
        <v xml:space="preserve">  </v>
      </c>
      <c r="V17" s="790"/>
      <c r="W17" s="790"/>
      <c r="X17" s="790"/>
      <c r="Y17" s="790"/>
      <c r="Z17" s="790"/>
      <c r="AA17" s="790"/>
      <c r="AB17" s="790"/>
      <c r="AC17" s="790"/>
      <c r="AD17" s="790"/>
      <c r="AE17" s="790"/>
      <c r="AF17" s="790"/>
      <c r="AG17" s="790"/>
      <c r="AH17" s="790"/>
      <c r="AI17" s="790"/>
      <c r="AJ17" s="790"/>
      <c r="AK17" s="791"/>
      <c r="AL17" s="73"/>
      <c r="AM17" s="67"/>
      <c r="AN17" s="789" t="str">
        <f>B17</f>
        <v xml:space="preserve">  </v>
      </c>
      <c r="AO17" s="790"/>
      <c r="AP17" s="790"/>
      <c r="AQ17" s="790"/>
      <c r="AR17" s="790"/>
      <c r="AS17" s="790"/>
      <c r="AT17" s="790"/>
      <c r="AU17" s="790"/>
      <c r="AV17" s="790"/>
      <c r="AW17" s="790"/>
      <c r="AX17" s="790"/>
      <c r="AY17" s="790"/>
      <c r="AZ17" s="790"/>
      <c r="BA17" s="790"/>
      <c r="BB17" s="790"/>
      <c r="BC17" s="790"/>
      <c r="BD17" s="791"/>
    </row>
    <row r="18" spans="1:56" s="45" customFormat="1" ht="16.5" customHeight="1">
      <c r="B18" s="794" t="s">
        <v>583</v>
      </c>
      <c r="C18" s="795"/>
      <c r="D18" s="795"/>
      <c r="E18" s="795"/>
      <c r="F18" s="796"/>
      <c r="G18" s="792" t="s">
        <v>607</v>
      </c>
      <c r="H18" s="793"/>
      <c r="I18" s="793"/>
      <c r="J18" s="802">
        <f>계약서!T9</f>
        <v>0</v>
      </c>
      <c r="K18" s="802"/>
      <c r="L18" s="802"/>
      <c r="M18" s="802"/>
      <c r="N18" s="802"/>
      <c r="O18" s="802"/>
      <c r="P18" s="802"/>
      <c r="Q18" s="802"/>
      <c r="R18" s="803"/>
      <c r="S18" s="74"/>
      <c r="T18" s="66"/>
      <c r="U18" s="794" t="str">
        <f>B18</f>
        <v>거래금액</v>
      </c>
      <c r="V18" s="795"/>
      <c r="W18" s="795"/>
      <c r="X18" s="795"/>
      <c r="Y18" s="796"/>
      <c r="Z18" s="792" t="str">
        <f>G18</f>
        <v>보증금</v>
      </c>
      <c r="AA18" s="793"/>
      <c r="AB18" s="793"/>
      <c r="AC18" s="802">
        <f>J18</f>
        <v>0</v>
      </c>
      <c r="AD18" s="802"/>
      <c r="AE18" s="802"/>
      <c r="AF18" s="802"/>
      <c r="AG18" s="802"/>
      <c r="AH18" s="802"/>
      <c r="AI18" s="802"/>
      <c r="AJ18" s="802"/>
      <c r="AK18" s="803"/>
      <c r="AL18" s="74"/>
      <c r="AM18" s="67"/>
      <c r="AN18" s="794" t="str">
        <f>B18</f>
        <v>거래금액</v>
      </c>
      <c r="AO18" s="795"/>
      <c r="AP18" s="795"/>
      <c r="AQ18" s="795"/>
      <c r="AR18" s="796"/>
      <c r="AS18" s="792" t="str">
        <f>G18</f>
        <v>보증금</v>
      </c>
      <c r="AT18" s="793"/>
      <c r="AU18" s="793"/>
      <c r="AV18" s="802">
        <f>J18</f>
        <v>0</v>
      </c>
      <c r="AW18" s="802"/>
      <c r="AX18" s="802"/>
      <c r="AY18" s="802"/>
      <c r="AZ18" s="802"/>
      <c r="BA18" s="802"/>
      <c r="BB18" s="802"/>
      <c r="BC18" s="802"/>
      <c r="BD18" s="803"/>
    </row>
    <row r="19" spans="1:56" s="45" customFormat="1" ht="16.5" hidden="1" customHeight="1">
      <c r="B19" s="797"/>
      <c r="C19" s="798"/>
      <c r="D19" s="798"/>
      <c r="E19" s="798"/>
      <c r="F19" s="799"/>
      <c r="G19" s="800" t="s">
        <v>754</v>
      </c>
      <c r="H19" s="801"/>
      <c r="I19" s="801"/>
      <c r="J19" s="778"/>
      <c r="K19" s="778"/>
      <c r="L19" s="778"/>
      <c r="M19" s="778"/>
      <c r="N19" s="778"/>
      <c r="O19" s="778"/>
      <c r="P19" s="778"/>
      <c r="Q19" s="778"/>
      <c r="R19" s="779"/>
      <c r="S19" s="74"/>
      <c r="T19" s="66"/>
      <c r="U19" s="797"/>
      <c r="V19" s="798"/>
      <c r="W19" s="798"/>
      <c r="X19" s="798"/>
      <c r="Y19" s="799"/>
      <c r="Z19" s="800" t="str">
        <f>G19</f>
        <v>월차임</v>
      </c>
      <c r="AA19" s="801"/>
      <c r="AB19" s="801"/>
      <c r="AC19" s="778">
        <f>J19</f>
        <v>0</v>
      </c>
      <c r="AD19" s="778"/>
      <c r="AE19" s="778"/>
      <c r="AF19" s="778"/>
      <c r="AG19" s="778"/>
      <c r="AH19" s="778"/>
      <c r="AI19" s="778"/>
      <c r="AJ19" s="778"/>
      <c r="AK19" s="779"/>
      <c r="AL19" s="74"/>
      <c r="AM19" s="67"/>
      <c r="AN19" s="797"/>
      <c r="AO19" s="798"/>
      <c r="AP19" s="798"/>
      <c r="AQ19" s="798"/>
      <c r="AR19" s="799"/>
      <c r="AS19" s="800" t="str">
        <f>G19</f>
        <v>월차임</v>
      </c>
      <c r="AT19" s="801"/>
      <c r="AU19" s="801"/>
      <c r="AV19" s="778">
        <f>J19</f>
        <v>0</v>
      </c>
      <c r="AW19" s="778"/>
      <c r="AX19" s="778"/>
      <c r="AY19" s="778"/>
      <c r="AZ19" s="778"/>
      <c r="BA19" s="778"/>
      <c r="BB19" s="778"/>
      <c r="BC19" s="778"/>
      <c r="BD19" s="779"/>
    </row>
    <row r="20" spans="1:56" s="45" customFormat="1" ht="16.5" customHeight="1">
      <c r="B20" s="775" t="s">
        <v>753</v>
      </c>
      <c r="C20" s="776"/>
      <c r="D20" s="776"/>
      <c r="E20" s="776"/>
      <c r="F20" s="776"/>
      <c r="G20" s="777">
        <f>비주거용!Z92</f>
        <v>0</v>
      </c>
      <c r="H20" s="778"/>
      <c r="I20" s="778"/>
      <c r="J20" s="778"/>
      <c r="K20" s="778"/>
      <c r="L20" s="778"/>
      <c r="M20" s="778"/>
      <c r="N20" s="778"/>
      <c r="O20" s="778"/>
      <c r="P20" s="778"/>
      <c r="Q20" s="778"/>
      <c r="R20" s="779"/>
      <c r="S20" s="74"/>
      <c r="T20" s="66"/>
      <c r="U20" s="775" t="str">
        <f>B20</f>
        <v>실비</v>
      </c>
      <c r="V20" s="776"/>
      <c r="W20" s="776"/>
      <c r="X20" s="776"/>
      <c r="Y20" s="776"/>
      <c r="Z20" s="777">
        <f>G20</f>
        <v>0</v>
      </c>
      <c r="AA20" s="778"/>
      <c r="AB20" s="778"/>
      <c r="AC20" s="778"/>
      <c r="AD20" s="778"/>
      <c r="AE20" s="778"/>
      <c r="AF20" s="778"/>
      <c r="AG20" s="778"/>
      <c r="AH20" s="778"/>
      <c r="AI20" s="778"/>
      <c r="AJ20" s="778"/>
      <c r="AK20" s="779"/>
      <c r="AL20" s="74"/>
      <c r="AM20" s="67"/>
      <c r="AN20" s="775" t="str">
        <f>B20</f>
        <v>실비</v>
      </c>
      <c r="AO20" s="776"/>
      <c r="AP20" s="776"/>
      <c r="AQ20" s="776"/>
      <c r="AR20" s="776"/>
      <c r="AS20" s="777">
        <f>G20</f>
        <v>0</v>
      </c>
      <c r="AT20" s="778"/>
      <c r="AU20" s="778"/>
      <c r="AV20" s="778"/>
      <c r="AW20" s="778"/>
      <c r="AX20" s="778"/>
      <c r="AY20" s="778"/>
      <c r="AZ20" s="778"/>
      <c r="BA20" s="778"/>
      <c r="BB20" s="778"/>
      <c r="BC20" s="778"/>
      <c r="BD20" s="779"/>
    </row>
    <row r="21" spans="1:56" s="45" customFormat="1" ht="16.5" customHeight="1">
      <c r="B21" s="773" t="s">
        <v>752</v>
      </c>
      <c r="C21" s="774"/>
      <c r="D21" s="774"/>
      <c r="E21" s="774"/>
      <c r="F21" s="774"/>
      <c r="G21" s="866" t="s">
        <v>873</v>
      </c>
      <c r="H21" s="867"/>
      <c r="I21" s="867"/>
      <c r="J21" s="867"/>
      <c r="K21" s="867"/>
      <c r="L21" s="868">
        <f>비주거용!K89+(비주거용!K89*비주거용!N93%)</f>
        <v>0</v>
      </c>
      <c r="M21" s="868"/>
      <c r="N21" s="868"/>
      <c r="O21" s="868"/>
      <c r="P21" s="868"/>
      <c r="Q21" s="868"/>
      <c r="R21" s="869"/>
      <c r="S21" s="74"/>
      <c r="T21" s="66"/>
      <c r="U21" s="773" t="str">
        <f>B21</f>
        <v>중개보수</v>
      </c>
      <c r="V21" s="774"/>
      <c r="W21" s="774"/>
      <c r="X21" s="774"/>
      <c r="Y21" s="774"/>
      <c r="Z21" s="866" t="s">
        <v>756</v>
      </c>
      <c r="AA21" s="867"/>
      <c r="AB21" s="867"/>
      <c r="AC21" s="867"/>
      <c r="AD21" s="867"/>
      <c r="AE21" s="868">
        <f>L21</f>
        <v>0</v>
      </c>
      <c r="AF21" s="868"/>
      <c r="AG21" s="868"/>
      <c r="AH21" s="868"/>
      <c r="AI21" s="868"/>
      <c r="AJ21" s="868"/>
      <c r="AK21" s="869"/>
      <c r="AL21" s="74"/>
      <c r="AM21" s="67"/>
      <c r="AN21" s="773" t="str">
        <f>B21</f>
        <v>중개보수</v>
      </c>
      <c r="AO21" s="774"/>
      <c r="AP21" s="774"/>
      <c r="AQ21" s="774"/>
      <c r="AR21" s="774"/>
      <c r="AS21" s="866" t="s">
        <v>756</v>
      </c>
      <c r="AT21" s="867"/>
      <c r="AU21" s="867"/>
      <c r="AV21" s="867"/>
      <c r="AW21" s="867"/>
      <c r="AX21" s="868">
        <f>L21</f>
        <v>0</v>
      </c>
      <c r="AY21" s="868"/>
      <c r="AZ21" s="868"/>
      <c r="BA21" s="868"/>
      <c r="BB21" s="868"/>
      <c r="BC21" s="868"/>
      <c r="BD21" s="869"/>
    </row>
    <row r="22" spans="1:56" s="45" customFormat="1" ht="18.75" customHeight="1">
      <c r="B22" s="860"/>
      <c r="C22" s="861"/>
      <c r="D22" s="861"/>
      <c r="E22" s="861"/>
      <c r="F22" s="861"/>
      <c r="G22" s="861"/>
      <c r="H22" s="861"/>
      <c r="I22" s="861"/>
      <c r="J22" s="861"/>
      <c r="K22" s="861"/>
      <c r="L22" s="861"/>
      <c r="M22" s="861"/>
      <c r="N22" s="861"/>
      <c r="O22" s="861"/>
      <c r="P22" s="861"/>
      <c r="Q22" s="861"/>
      <c r="R22" s="862"/>
      <c r="S22" s="71"/>
      <c r="T22" s="66"/>
      <c r="U22" s="860"/>
      <c r="V22" s="861"/>
      <c r="W22" s="861"/>
      <c r="X22" s="861"/>
      <c r="Y22" s="861"/>
      <c r="Z22" s="861"/>
      <c r="AA22" s="861"/>
      <c r="AB22" s="861"/>
      <c r="AC22" s="861"/>
      <c r="AD22" s="861"/>
      <c r="AE22" s="861"/>
      <c r="AF22" s="861"/>
      <c r="AG22" s="861"/>
      <c r="AH22" s="861"/>
      <c r="AI22" s="861"/>
      <c r="AJ22" s="861"/>
      <c r="AK22" s="862"/>
      <c r="AL22" s="71"/>
      <c r="AM22" s="67"/>
      <c r="AN22" s="860"/>
      <c r="AO22" s="861"/>
      <c r="AP22" s="861"/>
      <c r="AQ22" s="861"/>
      <c r="AR22" s="861"/>
      <c r="AS22" s="861"/>
      <c r="AT22" s="861"/>
      <c r="AU22" s="861"/>
      <c r="AV22" s="861"/>
      <c r="AW22" s="861"/>
      <c r="AX22" s="861"/>
      <c r="AY22" s="861"/>
      <c r="AZ22" s="861"/>
      <c r="BA22" s="861"/>
      <c r="BB22" s="861"/>
      <c r="BC22" s="861"/>
      <c r="BD22" s="862"/>
    </row>
    <row r="23" spans="1:56" s="45" customFormat="1">
      <c r="A23"/>
      <c r="B23" s="771"/>
      <c r="C23" s="771"/>
      <c r="D23" s="771"/>
      <c r="E23" s="771"/>
      <c r="F23" s="771"/>
      <c r="G23" s="771"/>
      <c r="H23" s="771"/>
      <c r="I23" s="771"/>
      <c r="J23" s="771"/>
      <c r="K23" s="771"/>
      <c r="L23" s="771"/>
      <c r="M23" s="771"/>
      <c r="N23" s="771"/>
      <c r="O23" s="771"/>
      <c r="P23" s="771"/>
      <c r="Q23" s="771"/>
      <c r="R23" s="771"/>
      <c r="S23" s="771"/>
      <c r="T23" s="771"/>
      <c r="U23" s="771"/>
      <c r="V23" s="771"/>
      <c r="W23" s="771"/>
      <c r="X23" s="771"/>
      <c r="Y23" s="771"/>
      <c r="Z23" s="771"/>
      <c r="AA23" s="771"/>
      <c r="AB23" s="771"/>
      <c r="AC23" s="771"/>
      <c r="AD23" s="771"/>
      <c r="AE23" s="771"/>
      <c r="AF23" s="771"/>
      <c r="AG23" s="771"/>
      <c r="AH23" s="771"/>
      <c r="AI23" s="771"/>
      <c r="AJ23" s="771"/>
      <c r="AK23" s="771"/>
      <c r="AL23" s="771"/>
      <c r="AM23" s="771"/>
      <c r="AN23" s="771"/>
      <c r="AO23" s="771"/>
      <c r="AP23" s="771"/>
      <c r="AQ23" s="771"/>
      <c r="AR23" s="771"/>
      <c r="AS23" s="771"/>
      <c r="AT23" s="771"/>
      <c r="AU23" s="771"/>
      <c r="AV23" s="771"/>
      <c r="AW23" s="771"/>
      <c r="AX23" s="771"/>
      <c r="AY23" s="771"/>
      <c r="AZ23" s="771"/>
      <c r="BA23" s="771"/>
      <c r="BB23" s="771"/>
      <c r="BC23" s="771"/>
      <c r="BD23" s="771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</row>
    <row r="4" spans="1:44" ht="37.5" customHeight="1" thickTop="1">
      <c r="A4" s="55"/>
      <c r="B4" s="768" t="s">
        <v>552</v>
      </c>
      <c r="C4" s="768"/>
      <c r="D4" s="768"/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8"/>
      <c r="AC4" s="768"/>
      <c r="AD4" s="768"/>
      <c r="AE4" s="768"/>
      <c r="AF4" s="768"/>
      <c r="AG4" s="768"/>
      <c r="AH4" s="768"/>
      <c r="AI4" s="768"/>
      <c r="AJ4" s="56"/>
    </row>
    <row r="5" spans="1:44" ht="25.5" customHeight="1">
      <c r="A5" s="57"/>
      <c r="B5" s="769">
        <f>계약서!AE31</f>
        <v>0</v>
      </c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  <c r="O5" s="769"/>
      <c r="P5" s="769"/>
      <c r="Q5" s="769"/>
      <c r="R5" s="769"/>
      <c r="S5" s="769"/>
      <c r="T5" s="769"/>
      <c r="U5" s="769"/>
      <c r="V5" s="769"/>
      <c r="W5" s="769"/>
      <c r="X5" s="769"/>
      <c r="Y5" s="769"/>
      <c r="Z5" s="769"/>
      <c r="AA5" s="769"/>
      <c r="AB5" s="769"/>
      <c r="AC5" s="769"/>
      <c r="AD5" s="769"/>
      <c r="AE5" s="769"/>
      <c r="AF5" s="769"/>
      <c r="AG5" s="766" t="s">
        <v>553</v>
      </c>
      <c r="AH5" s="766"/>
      <c r="AI5" s="766"/>
      <c r="AJ5" s="58"/>
    </row>
    <row r="6" spans="1:44" ht="30" customHeight="1">
      <c r="A6" s="57"/>
      <c r="B6" s="767" t="str">
        <f>"一金"&amp;NUMBERSTRING(B7,1)&amp;"원정"</f>
        <v>一金영원정</v>
      </c>
      <c r="C6" s="767"/>
      <c r="D6" s="767"/>
      <c r="E6" s="767"/>
      <c r="F6" s="767"/>
      <c r="G6" s="767"/>
      <c r="H6" s="767"/>
      <c r="I6" s="767"/>
      <c r="J6" s="767"/>
      <c r="K6" s="767"/>
      <c r="L6" s="767"/>
      <c r="M6" s="767"/>
      <c r="N6" s="767"/>
      <c r="O6" s="767"/>
      <c r="P6" s="767"/>
      <c r="Q6" s="767"/>
      <c r="R6" s="767"/>
      <c r="S6" s="767"/>
      <c r="T6" s="767"/>
      <c r="U6" s="767"/>
      <c r="V6" s="767"/>
      <c r="W6" s="767"/>
      <c r="X6" s="767"/>
      <c r="Y6" s="767"/>
      <c r="Z6" s="767"/>
      <c r="AA6" s="767"/>
      <c r="AB6" s="767"/>
      <c r="AC6" s="767"/>
      <c r="AD6" s="767"/>
      <c r="AE6" s="767"/>
      <c r="AF6" s="767"/>
      <c r="AG6" s="767"/>
      <c r="AH6" s="767"/>
      <c r="AI6" s="767"/>
      <c r="AJ6" s="59"/>
    </row>
    <row r="7" spans="1:44" ht="30" customHeight="1">
      <c r="A7" s="60"/>
      <c r="B7" s="770">
        <f>계약서!T10</f>
        <v>0</v>
      </c>
      <c r="C7" s="770"/>
      <c r="D7" s="770"/>
      <c r="E7" s="770"/>
      <c r="F7" s="770"/>
      <c r="G7" s="770"/>
      <c r="H7" s="770"/>
      <c r="I7" s="770"/>
      <c r="J7" s="770"/>
      <c r="K7" s="770"/>
      <c r="L7" s="770"/>
      <c r="M7" s="770"/>
      <c r="N7" s="770"/>
      <c r="O7" s="770"/>
      <c r="P7" s="770"/>
      <c r="Q7" s="770"/>
      <c r="R7" s="770"/>
      <c r="S7" s="770"/>
      <c r="T7" s="770"/>
      <c r="U7" s="770"/>
      <c r="V7" s="770"/>
      <c r="W7" s="770"/>
      <c r="X7" s="770"/>
      <c r="Y7" s="770"/>
      <c r="Z7" s="770"/>
      <c r="AA7" s="770"/>
      <c r="AB7" s="770"/>
      <c r="AC7" s="770"/>
      <c r="AD7" s="770"/>
      <c r="AE7" s="770"/>
      <c r="AF7" s="770"/>
      <c r="AG7" s="770"/>
      <c r="AH7" s="770"/>
      <c r="AI7" s="770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0" t="str">
        <f>계약서!E3&amp;" "&amp;계약서!AH3&amp;IF(계약서!AH3="","","동")&amp;" "&amp;계약서!AL3&amp;IF(계약서!AL3="","","호")</f>
        <v xml:space="preserve">  </v>
      </c>
      <c r="C9" s="760"/>
      <c r="D9" s="760"/>
      <c r="E9" s="760"/>
      <c r="F9" s="760"/>
      <c r="G9" s="760"/>
      <c r="H9" s="760"/>
      <c r="I9" s="760"/>
      <c r="J9" s="760"/>
      <c r="K9" s="760"/>
      <c r="L9" s="760"/>
      <c r="M9" s="760"/>
      <c r="N9" s="760"/>
      <c r="O9" s="760"/>
      <c r="P9" s="760"/>
      <c r="Q9" s="760"/>
      <c r="R9" s="760"/>
      <c r="S9" s="760"/>
      <c r="T9" s="760"/>
      <c r="U9" s="760"/>
      <c r="V9" s="760"/>
      <c r="W9" s="760"/>
      <c r="X9" s="760"/>
      <c r="Y9" s="760"/>
      <c r="Z9" s="760"/>
      <c r="AA9" s="760"/>
      <c r="AB9" s="760"/>
      <c r="AC9" s="760"/>
      <c r="AD9" s="760"/>
      <c r="AE9" s="760"/>
      <c r="AF9" s="760"/>
      <c r="AG9" s="760"/>
      <c r="AH9" s="760"/>
      <c r="AI9" s="760"/>
      <c r="AJ9" s="58"/>
    </row>
    <row r="10" spans="1:44" ht="52.5" customHeight="1">
      <c r="A10" s="57"/>
      <c r="B10" s="761" t="s">
        <v>666</v>
      </c>
      <c r="C10" s="761"/>
      <c r="D10" s="761"/>
      <c r="E10" s="761"/>
      <c r="F10" s="761"/>
      <c r="G10" s="761"/>
      <c r="H10" s="761"/>
      <c r="I10" s="761"/>
      <c r="J10" s="761"/>
      <c r="K10" s="761"/>
      <c r="L10" s="761"/>
      <c r="M10" s="761"/>
      <c r="N10" s="761"/>
      <c r="O10" s="761"/>
      <c r="P10" s="761"/>
      <c r="Q10" s="761"/>
      <c r="R10" s="761"/>
      <c r="S10" s="761"/>
      <c r="T10" s="761"/>
      <c r="U10" s="761"/>
      <c r="V10" s="761"/>
      <c r="W10" s="761"/>
      <c r="X10" s="761"/>
      <c r="Y10" s="761"/>
      <c r="Z10" s="761"/>
      <c r="AA10" s="761"/>
      <c r="AB10" s="761"/>
      <c r="AC10" s="761"/>
      <c r="AD10" s="761"/>
      <c r="AE10" s="761"/>
      <c r="AF10" s="761"/>
      <c r="AG10" s="761"/>
      <c r="AH10" s="761"/>
      <c r="AI10" s="761"/>
      <c r="AJ10" s="58"/>
    </row>
    <row r="11" spans="1:44">
      <c r="A11" s="57"/>
      <c r="B11" s="754" t="s">
        <v>555</v>
      </c>
      <c r="C11" s="754"/>
      <c r="D11" s="754"/>
      <c r="E11" s="754"/>
      <c r="F11" s="754"/>
      <c r="G11" s="2"/>
      <c r="H11" s="762">
        <f ca="1">TODAY()</f>
        <v>44502</v>
      </c>
      <c r="I11" s="762"/>
      <c r="J11" s="762"/>
      <c r="K11" s="762"/>
      <c r="L11" s="762"/>
      <c r="M11" s="762"/>
      <c r="N11" s="762"/>
      <c r="O11" s="762"/>
      <c r="P11" s="762"/>
      <c r="Q11" s="762"/>
      <c r="R11" s="747"/>
      <c r="S11" s="747"/>
      <c r="T11" s="747"/>
      <c r="U11" s="747"/>
      <c r="V11" s="747"/>
      <c r="W11" s="747"/>
      <c r="X11" s="747"/>
      <c r="Y11" s="747"/>
      <c r="Z11" s="747"/>
      <c r="AA11" s="747"/>
      <c r="AB11" s="747"/>
      <c r="AC11" s="747"/>
      <c r="AD11" s="747"/>
      <c r="AE11" s="747"/>
      <c r="AF11" s="747"/>
      <c r="AG11" s="747"/>
      <c r="AH11" s="747"/>
      <c r="AI11" s="747"/>
      <c r="AJ11" s="58"/>
    </row>
    <row r="12" spans="1:44" ht="33.75" customHeight="1">
      <c r="A12" s="57"/>
      <c r="B12" s="750" t="s">
        <v>556</v>
      </c>
      <c r="C12" s="750"/>
      <c r="D12" s="750"/>
      <c r="E12" s="750"/>
      <c r="F12" s="750"/>
      <c r="G12" s="61"/>
      <c r="H12" s="763">
        <f>계약서!K26</f>
        <v>0</v>
      </c>
      <c r="I12" s="763"/>
      <c r="J12" s="763"/>
      <c r="K12" s="763"/>
      <c r="L12" s="763"/>
      <c r="M12" s="763"/>
      <c r="N12" s="763"/>
      <c r="O12" s="763"/>
      <c r="P12" s="763"/>
      <c r="Q12" s="763"/>
      <c r="R12" s="763"/>
      <c r="S12" s="763"/>
      <c r="T12" s="763"/>
      <c r="U12" s="763"/>
      <c r="V12" s="763"/>
      <c r="W12" s="763"/>
      <c r="X12" s="763"/>
      <c r="Y12" s="763"/>
      <c r="Z12" s="763"/>
      <c r="AA12" s="763"/>
      <c r="AB12" s="763"/>
      <c r="AC12" s="763"/>
      <c r="AD12" s="763"/>
      <c r="AE12" s="763"/>
      <c r="AF12" s="763"/>
      <c r="AG12" s="763"/>
      <c r="AH12" s="763"/>
      <c r="AI12" s="763"/>
      <c r="AJ12" s="58"/>
    </row>
    <row r="13" spans="1:44" ht="18" customHeight="1">
      <c r="A13" s="57"/>
      <c r="B13" s="750" t="s">
        <v>557</v>
      </c>
      <c r="C13" s="750"/>
      <c r="D13" s="750"/>
      <c r="E13" s="750"/>
      <c r="F13" s="750"/>
      <c r="G13" s="61"/>
      <c r="H13" s="763">
        <f>계약서!AE27</f>
        <v>0</v>
      </c>
      <c r="I13" s="763"/>
      <c r="J13" s="763"/>
      <c r="K13" s="763"/>
      <c r="L13" s="763"/>
      <c r="M13" s="763"/>
      <c r="N13" s="763"/>
      <c r="O13" s="763"/>
      <c r="P13" s="763"/>
      <c r="Q13" s="763"/>
      <c r="R13" s="763"/>
      <c r="S13" s="763"/>
      <c r="T13" s="763"/>
      <c r="U13" s="763"/>
      <c r="V13" s="763"/>
      <c r="W13" s="763"/>
      <c r="X13" s="763"/>
      <c r="Y13" s="763"/>
      <c r="Z13" s="763"/>
      <c r="AA13" s="763"/>
      <c r="AB13" s="763"/>
      <c r="AC13" s="763"/>
      <c r="AD13" s="763"/>
      <c r="AE13" s="763"/>
      <c r="AF13" s="763"/>
      <c r="AG13" s="747" t="s">
        <v>558</v>
      </c>
      <c r="AH13" s="747"/>
      <c r="AI13" s="747"/>
      <c r="AJ13" s="58"/>
    </row>
    <row r="14" spans="1:44" ht="18" customHeight="1" thickBot="1">
      <c r="A14" s="62"/>
      <c r="B14" s="759"/>
      <c r="C14" s="759"/>
      <c r="D14" s="759"/>
      <c r="E14" s="759"/>
      <c r="F14" s="759"/>
      <c r="G14" s="759"/>
      <c r="H14" s="759"/>
      <c r="I14" s="759"/>
      <c r="J14" s="759"/>
      <c r="K14" s="759"/>
      <c r="L14" s="759"/>
      <c r="M14" s="759"/>
      <c r="N14" s="759"/>
      <c r="O14" s="759"/>
      <c r="P14" s="759"/>
      <c r="Q14" s="759"/>
      <c r="R14" s="759"/>
      <c r="S14" s="759"/>
      <c r="T14" s="759"/>
      <c r="U14" s="759"/>
      <c r="V14" s="759"/>
      <c r="W14" s="759"/>
      <c r="X14" s="759"/>
      <c r="Y14" s="759"/>
      <c r="Z14" s="759"/>
      <c r="AA14" s="759"/>
      <c r="AB14" s="759"/>
      <c r="AC14" s="759"/>
      <c r="AD14" s="759"/>
      <c r="AE14" s="759"/>
      <c r="AF14" s="759"/>
      <c r="AG14" s="759"/>
      <c r="AH14" s="759"/>
      <c r="AI14" s="759"/>
      <c r="AJ14" s="63"/>
    </row>
    <row r="15" spans="1:44" ht="22.5" customHeight="1" thickTop="1">
      <c r="A15" s="749"/>
      <c r="B15" s="749"/>
      <c r="C15" s="749"/>
      <c r="D15" s="749"/>
      <c r="E15" s="749"/>
      <c r="F15" s="749"/>
      <c r="G15" s="749"/>
      <c r="H15" s="749"/>
      <c r="I15" s="749"/>
      <c r="J15" s="749"/>
      <c r="K15" s="749"/>
      <c r="L15" s="749"/>
      <c r="M15" s="749"/>
      <c r="N15" s="749"/>
      <c r="O15" s="749"/>
      <c r="P15" s="749"/>
      <c r="Q15" s="749"/>
      <c r="R15" s="749"/>
      <c r="S15" s="749"/>
      <c r="T15" s="749"/>
      <c r="U15" s="749"/>
      <c r="V15" s="749"/>
      <c r="W15" s="749"/>
      <c r="X15" s="749"/>
      <c r="Y15" s="749"/>
      <c r="Z15" s="749"/>
      <c r="AA15" s="749"/>
      <c r="AB15" s="749"/>
      <c r="AC15" s="749"/>
      <c r="AD15" s="749"/>
      <c r="AE15" s="749"/>
      <c r="AF15" s="749"/>
      <c r="AG15" s="749"/>
      <c r="AH15" s="749"/>
      <c r="AI15" s="749"/>
      <c r="AJ15" s="749"/>
    </row>
    <row r="16" spans="1:44" ht="22.5" customHeight="1" thickBot="1">
      <c r="A16" s="748"/>
      <c r="B16" s="748"/>
      <c r="C16" s="748"/>
      <c r="D16" s="748"/>
      <c r="E16" s="748"/>
      <c r="F16" s="748"/>
      <c r="G16" s="748"/>
      <c r="H16" s="748"/>
      <c r="I16" s="748"/>
      <c r="J16" s="748"/>
      <c r="K16" s="748"/>
      <c r="L16" s="748"/>
      <c r="M16" s="748"/>
      <c r="N16" s="748"/>
      <c r="O16" s="748"/>
      <c r="P16" s="748"/>
      <c r="Q16" s="748"/>
      <c r="R16" s="748"/>
      <c r="S16" s="748"/>
      <c r="T16" s="748"/>
      <c r="U16" s="748"/>
      <c r="V16" s="748"/>
      <c r="W16" s="748"/>
      <c r="X16" s="748"/>
      <c r="Y16" s="748"/>
      <c r="Z16" s="748"/>
      <c r="AA16" s="748"/>
      <c r="AB16" s="748"/>
      <c r="AC16" s="748"/>
      <c r="AD16" s="748"/>
      <c r="AE16" s="748"/>
      <c r="AF16" s="748"/>
      <c r="AG16" s="748"/>
      <c r="AH16" s="748"/>
      <c r="AI16" s="748"/>
      <c r="AJ16" s="748"/>
    </row>
    <row r="17" spans="1:36" ht="37.5" customHeight="1" thickTop="1">
      <c r="A17" s="55"/>
      <c r="B17" s="764" t="str">
        <f>B4</f>
        <v>영   수   증</v>
      </c>
      <c r="C17" s="764"/>
      <c r="D17" s="764"/>
      <c r="E17" s="764"/>
      <c r="F17" s="764"/>
      <c r="G17" s="764"/>
      <c r="H17" s="764"/>
      <c r="I17" s="764"/>
      <c r="J17" s="764"/>
      <c r="K17" s="764"/>
      <c r="L17" s="764"/>
      <c r="M17" s="764"/>
      <c r="N17" s="764"/>
      <c r="O17" s="764"/>
      <c r="P17" s="764"/>
      <c r="Q17" s="764"/>
      <c r="R17" s="764"/>
      <c r="S17" s="764"/>
      <c r="T17" s="764"/>
      <c r="U17" s="764"/>
      <c r="V17" s="764"/>
      <c r="W17" s="764"/>
      <c r="X17" s="764"/>
      <c r="Y17" s="764"/>
      <c r="Z17" s="764"/>
      <c r="AA17" s="764"/>
      <c r="AB17" s="764"/>
      <c r="AC17" s="764"/>
      <c r="AD17" s="764"/>
      <c r="AE17" s="764"/>
      <c r="AF17" s="764"/>
      <c r="AG17" s="764"/>
      <c r="AH17" s="764"/>
      <c r="AI17" s="764"/>
      <c r="AJ17" s="56"/>
    </row>
    <row r="18" spans="1:36" ht="25.5" customHeight="1">
      <c r="A18" s="57"/>
      <c r="B18" s="765">
        <f>B5</f>
        <v>0</v>
      </c>
      <c r="C18" s="765"/>
      <c r="D18" s="765"/>
      <c r="E18" s="765"/>
      <c r="F18" s="765"/>
      <c r="G18" s="765"/>
      <c r="H18" s="765"/>
      <c r="I18" s="765"/>
      <c r="J18" s="765"/>
      <c r="K18" s="765"/>
      <c r="L18" s="765"/>
      <c r="M18" s="765"/>
      <c r="N18" s="765"/>
      <c r="O18" s="765"/>
      <c r="P18" s="765"/>
      <c r="Q18" s="765"/>
      <c r="R18" s="765"/>
      <c r="S18" s="765"/>
      <c r="T18" s="765"/>
      <c r="U18" s="765"/>
      <c r="V18" s="765"/>
      <c r="W18" s="765"/>
      <c r="X18" s="765"/>
      <c r="Y18" s="765"/>
      <c r="Z18" s="765"/>
      <c r="AA18" s="765"/>
      <c r="AB18" s="765"/>
      <c r="AC18" s="765"/>
      <c r="AD18" s="765"/>
      <c r="AE18" s="765"/>
      <c r="AF18" s="765"/>
      <c r="AG18" s="766" t="s">
        <v>559</v>
      </c>
      <c r="AH18" s="766"/>
      <c r="AI18" s="766"/>
      <c r="AJ18" s="58"/>
    </row>
    <row r="19" spans="1:36" ht="30" customHeight="1">
      <c r="A19" s="57"/>
      <c r="B19" s="767" t="str">
        <f>B6</f>
        <v>一金영원정</v>
      </c>
      <c r="C19" s="767"/>
      <c r="D19" s="767"/>
      <c r="E19" s="767"/>
      <c r="F19" s="767"/>
      <c r="G19" s="767"/>
      <c r="H19" s="767"/>
      <c r="I19" s="767"/>
      <c r="J19" s="767"/>
      <c r="K19" s="767"/>
      <c r="L19" s="767"/>
      <c r="M19" s="767"/>
      <c r="N19" s="767"/>
      <c r="O19" s="767"/>
      <c r="P19" s="767"/>
      <c r="Q19" s="767"/>
      <c r="R19" s="767"/>
      <c r="S19" s="767"/>
      <c r="T19" s="767"/>
      <c r="U19" s="767"/>
      <c r="V19" s="767"/>
      <c r="W19" s="767"/>
      <c r="X19" s="767"/>
      <c r="Y19" s="767"/>
      <c r="Z19" s="767"/>
      <c r="AA19" s="767"/>
      <c r="AB19" s="767"/>
      <c r="AC19" s="767"/>
      <c r="AD19" s="767"/>
      <c r="AE19" s="767"/>
      <c r="AF19" s="767"/>
      <c r="AG19" s="767"/>
      <c r="AH19" s="767"/>
      <c r="AI19" s="767"/>
      <c r="AJ19" s="59"/>
    </row>
    <row r="20" spans="1:36" ht="30" customHeight="1">
      <c r="A20" s="60"/>
      <c r="B20" s="758">
        <f>B7</f>
        <v>0</v>
      </c>
      <c r="C20" s="758"/>
      <c r="D20" s="758"/>
      <c r="E20" s="758"/>
      <c r="F20" s="758"/>
      <c r="G20" s="758"/>
      <c r="H20" s="758"/>
      <c r="I20" s="758"/>
      <c r="J20" s="758"/>
      <c r="K20" s="758"/>
      <c r="L20" s="758"/>
      <c r="M20" s="758"/>
      <c r="N20" s="758"/>
      <c r="O20" s="758"/>
      <c r="P20" s="758"/>
      <c r="Q20" s="758"/>
      <c r="R20" s="758"/>
      <c r="S20" s="758"/>
      <c r="T20" s="758"/>
      <c r="U20" s="758"/>
      <c r="V20" s="758"/>
      <c r="W20" s="758"/>
      <c r="X20" s="758"/>
      <c r="Y20" s="758"/>
      <c r="Z20" s="758"/>
      <c r="AA20" s="758"/>
      <c r="AB20" s="758"/>
      <c r="AC20" s="758"/>
      <c r="AD20" s="758"/>
      <c r="AE20" s="758"/>
      <c r="AF20" s="758"/>
      <c r="AG20" s="758"/>
      <c r="AH20" s="758"/>
      <c r="AI20" s="758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52" t="str">
        <f>B9</f>
        <v xml:space="preserve">  </v>
      </c>
      <c r="C22" s="752"/>
      <c r="D22" s="752"/>
      <c r="E22" s="752"/>
      <c r="F22" s="752"/>
      <c r="G22" s="752"/>
      <c r="H22" s="752"/>
      <c r="I22" s="752"/>
      <c r="J22" s="752"/>
      <c r="K22" s="752"/>
      <c r="L22" s="752"/>
      <c r="M22" s="752"/>
      <c r="N22" s="752"/>
      <c r="O22" s="752"/>
      <c r="P22" s="752"/>
      <c r="Q22" s="752"/>
      <c r="R22" s="752"/>
      <c r="S22" s="752"/>
      <c r="T22" s="752"/>
      <c r="U22" s="752"/>
      <c r="V22" s="752"/>
      <c r="W22" s="752"/>
      <c r="X22" s="752"/>
      <c r="Y22" s="752"/>
      <c r="Z22" s="752"/>
      <c r="AA22" s="752"/>
      <c r="AB22" s="752"/>
      <c r="AC22" s="752"/>
      <c r="AD22" s="752"/>
      <c r="AE22" s="752"/>
      <c r="AF22" s="752"/>
      <c r="AG22" s="752"/>
      <c r="AH22" s="752"/>
      <c r="AI22" s="752"/>
      <c r="AJ22" s="58"/>
    </row>
    <row r="23" spans="1:36" ht="52.5" customHeight="1">
      <c r="A23" s="57"/>
      <c r="B23" s="753" t="str">
        <f>B10</f>
        <v>위 부동산에 대한 임대차 계약금으로 정히 영수하고 본 영수증을 발행 합니다.</v>
      </c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3"/>
      <c r="O23" s="753"/>
      <c r="P23" s="753"/>
      <c r="Q23" s="753"/>
      <c r="R23" s="753"/>
      <c r="S23" s="753"/>
      <c r="T23" s="753"/>
      <c r="U23" s="753"/>
      <c r="V23" s="753"/>
      <c r="W23" s="753"/>
      <c r="X23" s="753"/>
      <c r="Y23" s="753"/>
      <c r="Z23" s="753"/>
      <c r="AA23" s="753"/>
      <c r="AB23" s="753"/>
      <c r="AC23" s="753"/>
      <c r="AD23" s="753"/>
      <c r="AE23" s="753"/>
      <c r="AF23" s="753"/>
      <c r="AG23" s="753"/>
      <c r="AH23" s="753"/>
      <c r="AI23" s="753"/>
      <c r="AJ23" s="58"/>
    </row>
    <row r="24" spans="1:36" ht="16.5" customHeight="1">
      <c r="A24" s="57"/>
      <c r="B24" s="754" t="str">
        <f>B11</f>
        <v>발행일</v>
      </c>
      <c r="C24" s="754"/>
      <c r="D24" s="754"/>
      <c r="E24" s="754"/>
      <c r="F24" s="754"/>
      <c r="G24" s="2"/>
      <c r="H24" s="755">
        <f ca="1">H11</f>
        <v>44502</v>
      </c>
      <c r="I24" s="756"/>
      <c r="J24" s="756"/>
      <c r="K24" s="756"/>
      <c r="L24" s="756"/>
      <c r="M24" s="756"/>
      <c r="N24" s="756"/>
      <c r="O24" s="756"/>
      <c r="P24" s="756"/>
      <c r="Q24" s="756"/>
      <c r="R24" s="747"/>
      <c r="S24" s="747"/>
      <c r="T24" s="747"/>
      <c r="U24" s="747"/>
      <c r="V24" s="747"/>
      <c r="W24" s="747"/>
      <c r="X24" s="747"/>
      <c r="Y24" s="747"/>
      <c r="Z24" s="747"/>
      <c r="AA24" s="747"/>
      <c r="AB24" s="747"/>
      <c r="AC24" s="747"/>
      <c r="AD24" s="747"/>
      <c r="AE24" s="747"/>
      <c r="AF24" s="747"/>
      <c r="AG24" s="747"/>
      <c r="AH24" s="747"/>
      <c r="AI24" s="747"/>
      <c r="AJ24" s="58"/>
    </row>
    <row r="25" spans="1:36" ht="33.75" customHeight="1">
      <c r="A25" s="57"/>
      <c r="B25" s="750" t="str">
        <f>B12</f>
        <v xml:space="preserve">발행인 주소 </v>
      </c>
      <c r="C25" s="750"/>
      <c r="D25" s="750"/>
      <c r="E25" s="750"/>
      <c r="F25" s="750"/>
      <c r="G25" s="61"/>
      <c r="H25" s="751">
        <f>H12</f>
        <v>0</v>
      </c>
      <c r="I25" s="751"/>
      <c r="J25" s="751"/>
      <c r="K25" s="751"/>
      <c r="L25" s="751"/>
      <c r="M25" s="751"/>
      <c r="N25" s="751"/>
      <c r="O25" s="751"/>
      <c r="P25" s="751"/>
      <c r="Q25" s="751"/>
      <c r="R25" s="751"/>
      <c r="S25" s="751"/>
      <c r="T25" s="751"/>
      <c r="U25" s="751"/>
      <c r="V25" s="751"/>
      <c r="W25" s="751"/>
      <c r="X25" s="751"/>
      <c r="Y25" s="751"/>
      <c r="Z25" s="751"/>
      <c r="AA25" s="751"/>
      <c r="AB25" s="751"/>
      <c r="AC25" s="751"/>
      <c r="AD25" s="751"/>
      <c r="AE25" s="751"/>
      <c r="AF25" s="751"/>
      <c r="AG25" s="751"/>
      <c r="AH25" s="751"/>
      <c r="AI25" s="751"/>
      <c r="AJ25" s="58"/>
    </row>
    <row r="26" spans="1:36" ht="18" customHeight="1">
      <c r="A26" s="57"/>
      <c r="B26" s="750" t="str">
        <f>B13</f>
        <v>발행인 성명</v>
      </c>
      <c r="C26" s="750"/>
      <c r="D26" s="750"/>
      <c r="E26" s="750"/>
      <c r="F26" s="750"/>
      <c r="G26" s="61"/>
      <c r="H26" s="751">
        <f>H13</f>
        <v>0</v>
      </c>
      <c r="I26" s="751"/>
      <c r="J26" s="751"/>
      <c r="K26" s="751"/>
      <c r="L26" s="751"/>
      <c r="M26" s="751"/>
      <c r="N26" s="751"/>
      <c r="O26" s="751"/>
      <c r="P26" s="751"/>
      <c r="Q26" s="751"/>
      <c r="R26" s="751"/>
      <c r="S26" s="751"/>
      <c r="T26" s="751"/>
      <c r="U26" s="751"/>
      <c r="V26" s="751"/>
      <c r="W26" s="751"/>
      <c r="X26" s="751"/>
      <c r="Y26" s="751"/>
      <c r="Z26" s="751"/>
      <c r="AA26" s="751"/>
      <c r="AB26" s="751"/>
      <c r="AC26" s="751"/>
      <c r="AD26" s="751"/>
      <c r="AE26" s="751"/>
      <c r="AF26" s="751"/>
      <c r="AG26" s="747" t="s">
        <v>558</v>
      </c>
      <c r="AH26" s="747"/>
      <c r="AI26" s="747"/>
      <c r="AJ26" s="58"/>
    </row>
    <row r="27" spans="1:36" ht="18" customHeight="1" thickBot="1">
      <c r="A27" s="746"/>
      <c r="B27" s="745"/>
      <c r="C27" s="745"/>
      <c r="D27" s="745"/>
      <c r="E27" s="745"/>
      <c r="F27" s="745"/>
      <c r="G27" s="745"/>
      <c r="H27" s="745"/>
      <c r="I27" s="745"/>
      <c r="J27" s="745"/>
      <c r="K27" s="745"/>
      <c r="L27" s="745"/>
      <c r="M27" s="745"/>
      <c r="N27" s="745"/>
      <c r="O27" s="745"/>
      <c r="P27" s="745"/>
      <c r="Q27" s="745"/>
      <c r="R27" s="745"/>
      <c r="S27" s="745"/>
      <c r="T27" s="745"/>
      <c r="U27" s="745"/>
      <c r="V27" s="745"/>
      <c r="W27" s="745"/>
      <c r="X27" s="745"/>
      <c r="Y27" s="745"/>
      <c r="Z27" s="745"/>
      <c r="AA27" s="745"/>
      <c r="AB27" s="745"/>
      <c r="AC27" s="745"/>
      <c r="AD27" s="745"/>
      <c r="AE27" s="745"/>
      <c r="AF27" s="745"/>
      <c r="AG27" s="745"/>
      <c r="AH27" s="745"/>
      <c r="AI27" s="745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zoomScaleNormal="100" workbookViewId="0">
      <selection activeCell="I31" sqref="I31:P31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32" t="s">
        <v>888</v>
      </c>
      <c r="C3" s="932"/>
      <c r="D3" s="932"/>
      <c r="E3" s="932"/>
      <c r="F3" s="932"/>
      <c r="G3" s="932"/>
      <c r="H3" s="932"/>
      <c r="I3" s="932"/>
      <c r="J3" s="932"/>
      <c r="K3" s="932"/>
      <c r="L3" s="932"/>
      <c r="M3" s="932"/>
      <c r="N3" s="932"/>
      <c r="O3" s="932"/>
      <c r="P3" s="932"/>
      <c r="Q3" s="932"/>
      <c r="R3" s="932"/>
      <c r="S3" s="932"/>
      <c r="T3" s="932"/>
      <c r="U3" s="932"/>
      <c r="V3" s="932"/>
      <c r="W3" s="932"/>
      <c r="X3" s="932"/>
      <c r="Y3" s="932"/>
      <c r="Z3" s="932"/>
      <c r="AA3" s="932"/>
      <c r="AB3" s="932"/>
      <c r="AC3" s="932"/>
      <c r="AD3" s="932"/>
      <c r="AE3" s="932"/>
      <c r="AF3" s="932"/>
      <c r="AG3" s="932"/>
      <c r="AH3" s="932"/>
      <c r="AI3" s="932"/>
    </row>
    <row r="4" spans="2:36" ht="18" customHeight="1">
      <c r="B4" s="933" t="s">
        <v>560</v>
      </c>
      <c r="C4" s="933"/>
      <c r="D4" s="933"/>
      <c r="E4" s="933"/>
      <c r="F4" s="933"/>
      <c r="G4" s="933"/>
      <c r="H4" s="933"/>
      <c r="I4" s="933"/>
      <c r="J4" s="933"/>
      <c r="K4" s="933"/>
      <c r="L4" s="933"/>
      <c r="M4" s="933"/>
      <c r="N4" s="933"/>
      <c r="O4" s="933"/>
      <c r="P4" s="933"/>
      <c r="Q4" s="933"/>
      <c r="R4" s="933"/>
      <c r="S4" s="933"/>
      <c r="T4" s="933"/>
      <c r="U4" s="933"/>
      <c r="V4" s="933"/>
      <c r="W4" s="933"/>
      <c r="X4" s="933"/>
      <c r="Y4" s="933"/>
      <c r="Z4" s="933"/>
      <c r="AA4" s="933"/>
      <c r="AB4" s="933"/>
      <c r="AC4" s="933"/>
      <c r="AD4" s="933"/>
      <c r="AE4" s="933"/>
      <c r="AF4" s="933"/>
      <c r="AG4" s="933"/>
      <c r="AH4" s="933"/>
      <c r="AI4" s="933"/>
    </row>
    <row r="5" spans="2:36" ht="18" customHeight="1">
      <c r="B5" s="939" t="str">
        <f>계약서!E3&amp;" "&amp;계약서!AH3&amp;IF(계약서!AH3="","","동")&amp;" "&amp;계약서!AL3&amp;IF(계약서!AL3="","","호")</f>
        <v xml:space="preserve">  </v>
      </c>
      <c r="C5" s="939"/>
      <c r="D5" s="939"/>
      <c r="E5" s="939"/>
      <c r="F5" s="939"/>
      <c r="G5" s="939"/>
      <c r="H5" s="939"/>
      <c r="I5" s="939"/>
      <c r="J5" s="939"/>
      <c r="K5" s="939"/>
      <c r="L5" s="939"/>
      <c r="M5" s="939"/>
      <c r="N5" s="939"/>
      <c r="O5" s="939"/>
      <c r="P5" s="939"/>
      <c r="Q5" s="939"/>
      <c r="R5" s="939"/>
      <c r="S5" s="939"/>
      <c r="T5" s="939"/>
      <c r="U5" s="939"/>
      <c r="V5" s="939"/>
      <c r="W5" s="939"/>
      <c r="X5" s="939"/>
      <c r="Y5" s="939"/>
      <c r="Z5" s="939"/>
      <c r="AA5" s="939"/>
      <c r="AB5" s="939"/>
      <c r="AC5" s="939"/>
      <c r="AD5" s="939"/>
      <c r="AE5" s="939"/>
      <c r="AF5" s="939"/>
      <c r="AG5" s="939"/>
      <c r="AH5" s="939"/>
      <c r="AI5" s="939"/>
    </row>
    <row r="6" spans="2:36">
      <c r="B6" s="938"/>
      <c r="C6" s="938"/>
      <c r="D6" s="938"/>
      <c r="E6" s="938"/>
      <c r="F6" s="938"/>
      <c r="G6" s="938"/>
      <c r="H6" s="938"/>
      <c r="I6" s="938"/>
      <c r="J6" s="938"/>
      <c r="K6" s="938"/>
      <c r="L6" s="938"/>
      <c r="M6" s="938"/>
      <c r="N6" s="938"/>
      <c r="O6" s="938"/>
      <c r="P6" s="938"/>
      <c r="Q6" s="938"/>
      <c r="R6" s="938"/>
      <c r="S6" s="938"/>
      <c r="T6" s="938"/>
      <c r="U6" s="938"/>
      <c r="V6" s="938"/>
      <c r="W6" s="938"/>
      <c r="X6" s="938"/>
      <c r="Y6" s="938"/>
      <c r="Z6" s="938"/>
      <c r="AA6" s="938"/>
      <c r="AB6" s="938"/>
      <c r="AC6" s="938"/>
      <c r="AD6" s="938"/>
      <c r="AE6" s="938"/>
      <c r="AF6" s="938"/>
      <c r="AG6" s="938"/>
      <c r="AH6" s="938"/>
      <c r="AI6" s="938"/>
    </row>
    <row r="7" spans="2:36" ht="16.5" customHeight="1">
      <c r="B7" s="934"/>
      <c r="C7" s="935"/>
      <c r="D7" s="935"/>
      <c r="E7" s="935"/>
      <c r="F7" s="935"/>
      <c r="G7" s="935"/>
      <c r="H7" s="935"/>
      <c r="I7" s="936" t="s">
        <v>584</v>
      </c>
      <c r="J7" s="936"/>
      <c r="K7" s="936"/>
      <c r="L7" s="936"/>
      <c r="M7" s="936"/>
      <c r="N7" s="936"/>
      <c r="O7" s="936"/>
      <c r="P7" s="936"/>
      <c r="Q7" s="936"/>
      <c r="R7" s="936"/>
      <c r="S7" s="936"/>
      <c r="T7" s="936"/>
      <c r="U7" s="936"/>
      <c r="V7" s="936"/>
      <c r="W7" s="936"/>
      <c r="X7" s="936"/>
      <c r="Y7" s="936"/>
      <c r="Z7" s="936" t="s">
        <v>585</v>
      </c>
      <c r="AA7" s="936"/>
      <c r="AB7" s="936"/>
      <c r="AC7" s="936"/>
      <c r="AD7" s="936"/>
      <c r="AE7" s="936"/>
      <c r="AF7" s="936"/>
      <c r="AG7" s="936"/>
      <c r="AH7" s="936"/>
      <c r="AI7" s="937"/>
    </row>
    <row r="8" spans="2:36" ht="16.5" customHeight="1">
      <c r="B8" s="912" t="s">
        <v>622</v>
      </c>
      <c r="C8" s="913"/>
      <c r="D8" s="913"/>
      <c r="E8" s="913"/>
      <c r="F8" s="913"/>
      <c r="G8" s="913"/>
      <c r="H8" s="913"/>
      <c r="I8" s="902" t="s">
        <v>780</v>
      </c>
      <c r="J8" s="902"/>
      <c r="K8" s="902"/>
      <c r="L8" s="902"/>
      <c r="M8" s="902"/>
      <c r="N8" s="902"/>
      <c r="O8" s="902"/>
      <c r="P8" s="902"/>
      <c r="Q8" s="902"/>
      <c r="R8" s="902"/>
      <c r="S8" s="902"/>
      <c r="T8" s="902"/>
      <c r="U8" s="902"/>
      <c r="V8" s="902"/>
      <c r="W8" s="902"/>
      <c r="X8" s="902"/>
      <c r="Y8" s="902"/>
      <c r="Z8" s="903">
        <f>계약서!T9</f>
        <v>0</v>
      </c>
      <c r="AA8" s="903"/>
      <c r="AB8" s="903"/>
      <c r="AC8" s="903"/>
      <c r="AD8" s="903"/>
      <c r="AE8" s="903"/>
      <c r="AF8" s="903"/>
      <c r="AG8" s="903"/>
      <c r="AH8" s="903"/>
      <c r="AI8" s="904"/>
    </row>
    <row r="9" spans="2:36" ht="16.5" customHeight="1">
      <c r="B9" s="914"/>
      <c r="C9" s="915"/>
      <c r="D9" s="915"/>
      <c r="E9" s="915"/>
      <c r="F9" s="915"/>
      <c r="G9" s="915"/>
      <c r="H9" s="915"/>
      <c r="I9" s="905" t="s">
        <v>781</v>
      </c>
      <c r="J9" s="905"/>
      <c r="K9" s="905"/>
      <c r="L9" s="905"/>
      <c r="M9" s="905"/>
      <c r="N9" s="905"/>
      <c r="O9" s="905"/>
      <c r="P9" s="905"/>
      <c r="Q9" s="905"/>
      <c r="R9" s="905"/>
      <c r="S9" s="905"/>
      <c r="T9" s="905"/>
      <c r="U9" s="905"/>
      <c r="V9" s="905"/>
      <c r="W9" s="905"/>
      <c r="X9" s="905"/>
      <c r="Y9" s="905"/>
      <c r="Z9" s="906">
        <v>185000</v>
      </c>
      <c r="AA9" s="906"/>
      <c r="AB9" s="906"/>
      <c r="AC9" s="906"/>
      <c r="AD9" s="906"/>
      <c r="AE9" s="906"/>
      <c r="AF9" s="906"/>
      <c r="AG9" s="906"/>
      <c r="AH9" s="906"/>
      <c r="AI9" s="907"/>
    </row>
    <row r="10" spans="2:36" ht="16.5" customHeight="1">
      <c r="B10" s="914"/>
      <c r="C10" s="915"/>
      <c r="D10" s="915"/>
      <c r="E10" s="915"/>
      <c r="F10" s="915"/>
      <c r="G10" s="915"/>
      <c r="H10" s="915"/>
      <c r="I10" s="905" t="s">
        <v>782</v>
      </c>
      <c r="J10" s="905"/>
      <c r="K10" s="905"/>
      <c r="L10" s="905"/>
      <c r="M10" s="905"/>
      <c r="N10" s="905"/>
      <c r="O10" s="905"/>
      <c r="P10" s="905"/>
      <c r="Q10" s="905"/>
      <c r="R10" s="905"/>
      <c r="S10" s="905"/>
      <c r="T10" s="905"/>
      <c r="U10" s="905"/>
      <c r="V10" s="905"/>
      <c r="W10" s="905"/>
      <c r="X10" s="905"/>
      <c r="Y10" s="905"/>
      <c r="Z10" s="906">
        <v>250000</v>
      </c>
      <c r="AA10" s="906"/>
      <c r="AB10" s="906"/>
      <c r="AC10" s="906"/>
      <c r="AD10" s="906"/>
      <c r="AE10" s="906"/>
      <c r="AF10" s="906"/>
      <c r="AG10" s="906"/>
      <c r="AH10" s="906"/>
      <c r="AI10" s="907"/>
    </row>
    <row r="11" spans="2:36" ht="16.5" customHeight="1">
      <c r="B11" s="914"/>
      <c r="C11" s="915"/>
      <c r="D11" s="915"/>
      <c r="E11" s="915"/>
      <c r="F11" s="915"/>
      <c r="G11" s="915"/>
      <c r="H11" s="915"/>
      <c r="I11" s="908"/>
      <c r="J11" s="908"/>
      <c r="K11" s="908"/>
      <c r="L11" s="908"/>
      <c r="M11" s="908"/>
      <c r="N11" s="908"/>
      <c r="O11" s="908"/>
      <c r="P11" s="908"/>
      <c r="Q11" s="908"/>
      <c r="R11" s="908"/>
      <c r="S11" s="908"/>
      <c r="T11" s="908"/>
      <c r="U11" s="908"/>
      <c r="V11" s="908"/>
      <c r="W11" s="908"/>
      <c r="X11" s="908"/>
      <c r="Y11" s="908"/>
      <c r="Z11" s="909"/>
      <c r="AA11" s="909"/>
      <c r="AB11" s="909"/>
      <c r="AC11" s="909"/>
      <c r="AD11" s="909"/>
      <c r="AE11" s="909"/>
      <c r="AF11" s="909"/>
      <c r="AG11" s="909"/>
      <c r="AH11" s="909"/>
      <c r="AI11" s="910"/>
    </row>
    <row r="12" spans="2:36" ht="16.5" customHeight="1">
      <c r="B12" s="916"/>
      <c r="C12" s="872"/>
      <c r="D12" s="872"/>
      <c r="E12" s="872"/>
      <c r="F12" s="872"/>
      <c r="G12" s="872"/>
      <c r="H12" s="872"/>
      <c r="I12" s="917" t="s">
        <v>783</v>
      </c>
      <c r="J12" s="918"/>
      <c r="K12" s="918"/>
      <c r="L12" s="918"/>
      <c r="M12" s="918"/>
      <c r="N12" s="918"/>
      <c r="O12" s="918"/>
      <c r="P12" s="918"/>
      <c r="Q12" s="918"/>
      <c r="R12" s="918"/>
      <c r="S12" s="918"/>
      <c r="T12" s="918"/>
      <c r="U12" s="918"/>
      <c r="V12" s="918"/>
      <c r="W12" s="918"/>
      <c r="X12" s="918"/>
      <c r="Y12" s="919"/>
      <c r="Z12" s="920">
        <f>SUM(Z8:AI11)</f>
        <v>435000</v>
      </c>
      <c r="AA12" s="921"/>
      <c r="AB12" s="921"/>
      <c r="AC12" s="921"/>
      <c r="AD12" s="921"/>
      <c r="AE12" s="921"/>
      <c r="AF12" s="921"/>
      <c r="AG12" s="921"/>
      <c r="AH12" s="921"/>
      <c r="AI12" s="922"/>
    </row>
    <row r="13" spans="2:36" ht="16.5" customHeight="1">
      <c r="B13" s="911"/>
      <c r="C13" s="911"/>
      <c r="D13" s="911"/>
      <c r="E13" s="911"/>
      <c r="F13" s="911"/>
      <c r="G13" s="911"/>
      <c r="H13" s="911"/>
      <c r="I13" s="911"/>
      <c r="J13" s="911"/>
      <c r="K13" s="911"/>
      <c r="L13" s="911"/>
      <c r="M13" s="911"/>
      <c r="N13" s="911"/>
      <c r="O13" s="911"/>
      <c r="P13" s="911"/>
      <c r="Q13" s="911"/>
      <c r="R13" s="911"/>
      <c r="S13" s="911"/>
      <c r="T13" s="911"/>
      <c r="U13" s="911"/>
      <c r="V13" s="911"/>
      <c r="W13" s="911"/>
      <c r="X13" s="911"/>
      <c r="Y13" s="911"/>
      <c r="Z13" s="911"/>
      <c r="AA13" s="911"/>
      <c r="AB13" s="911"/>
      <c r="AC13" s="911"/>
      <c r="AD13" s="911"/>
      <c r="AE13" s="911"/>
      <c r="AF13" s="911"/>
      <c r="AG13" s="911"/>
      <c r="AH13" s="911"/>
      <c r="AI13" s="911"/>
      <c r="AJ13" s="75"/>
    </row>
    <row r="14" spans="2:36" ht="16.5" customHeight="1">
      <c r="B14" s="896" t="s">
        <v>638</v>
      </c>
      <c r="C14" s="897"/>
      <c r="D14" s="897"/>
      <c r="E14" s="897"/>
      <c r="F14" s="897"/>
      <c r="G14" s="897"/>
      <c r="H14" s="897"/>
      <c r="I14" s="902" t="s">
        <v>775</v>
      </c>
      <c r="J14" s="902"/>
      <c r="K14" s="902"/>
      <c r="L14" s="902"/>
      <c r="M14" s="902"/>
      <c r="N14" s="902"/>
      <c r="O14" s="902"/>
      <c r="P14" s="902"/>
      <c r="Q14" s="902"/>
      <c r="R14" s="902"/>
      <c r="S14" s="902"/>
      <c r="T14" s="902"/>
      <c r="U14" s="902"/>
      <c r="V14" s="902"/>
      <c r="W14" s="902"/>
      <c r="X14" s="902"/>
      <c r="Y14" s="902"/>
      <c r="Z14" s="903">
        <v>250000</v>
      </c>
      <c r="AA14" s="903"/>
      <c r="AB14" s="903"/>
      <c r="AC14" s="903"/>
      <c r="AD14" s="903"/>
      <c r="AE14" s="903"/>
      <c r="AF14" s="903"/>
      <c r="AG14" s="903"/>
      <c r="AH14" s="903"/>
      <c r="AI14" s="904"/>
    </row>
    <row r="15" spans="2:36" ht="16.5" customHeight="1">
      <c r="B15" s="898"/>
      <c r="C15" s="899"/>
      <c r="D15" s="899"/>
      <c r="E15" s="899"/>
      <c r="F15" s="899"/>
      <c r="G15" s="899"/>
      <c r="H15" s="899"/>
      <c r="I15" s="905" t="s">
        <v>776</v>
      </c>
      <c r="J15" s="905"/>
      <c r="K15" s="905"/>
      <c r="L15" s="905"/>
      <c r="M15" s="905"/>
      <c r="N15" s="905"/>
      <c r="O15" s="905"/>
      <c r="P15" s="905"/>
      <c r="Q15" s="905"/>
      <c r="R15" s="905"/>
      <c r="S15" s="905"/>
      <c r="T15" s="905"/>
      <c r="U15" s="905"/>
      <c r="V15" s="905"/>
      <c r="W15" s="905"/>
      <c r="X15" s="905"/>
      <c r="Y15" s="905"/>
      <c r="Z15" s="906">
        <v>300000</v>
      </c>
      <c r="AA15" s="906"/>
      <c r="AB15" s="906"/>
      <c r="AC15" s="906"/>
      <c r="AD15" s="906"/>
      <c r="AE15" s="906"/>
      <c r="AF15" s="906"/>
      <c r="AG15" s="906"/>
      <c r="AH15" s="906"/>
      <c r="AI15" s="907"/>
    </row>
    <row r="16" spans="2:36" ht="16.5" customHeight="1">
      <c r="B16" s="898"/>
      <c r="C16" s="899"/>
      <c r="D16" s="899"/>
      <c r="E16" s="899"/>
      <c r="F16" s="899"/>
      <c r="G16" s="899"/>
      <c r="H16" s="899"/>
      <c r="I16" s="905" t="s">
        <v>777</v>
      </c>
      <c r="J16" s="905"/>
      <c r="K16" s="905"/>
      <c r="L16" s="905"/>
      <c r="M16" s="905"/>
      <c r="N16" s="905"/>
      <c r="O16" s="905"/>
      <c r="P16" s="905"/>
      <c r="Q16" s="905"/>
      <c r="R16" s="905"/>
      <c r="S16" s="905"/>
      <c r="T16" s="905"/>
      <c r="U16" s="905"/>
      <c r="V16" s="905"/>
      <c r="W16" s="905"/>
      <c r="X16" s="905"/>
      <c r="Y16" s="905"/>
      <c r="Z16" s="906"/>
      <c r="AA16" s="906"/>
      <c r="AB16" s="906"/>
      <c r="AC16" s="906"/>
      <c r="AD16" s="906"/>
      <c r="AE16" s="906"/>
      <c r="AF16" s="906"/>
      <c r="AG16" s="906"/>
      <c r="AH16" s="906"/>
      <c r="AI16" s="907"/>
    </row>
    <row r="17" spans="2:35" ht="16.5" customHeight="1">
      <c r="B17" s="898"/>
      <c r="C17" s="899"/>
      <c r="D17" s="899"/>
      <c r="E17" s="899"/>
      <c r="F17" s="899"/>
      <c r="G17" s="899"/>
      <c r="H17" s="899"/>
      <c r="I17" s="905" t="s">
        <v>778</v>
      </c>
      <c r="J17" s="905"/>
      <c r="K17" s="905"/>
      <c r="L17" s="905"/>
      <c r="M17" s="905"/>
      <c r="N17" s="905"/>
      <c r="O17" s="905"/>
      <c r="P17" s="905"/>
      <c r="Q17" s="905"/>
      <c r="R17" s="905"/>
      <c r="S17" s="905"/>
      <c r="T17" s="905"/>
      <c r="U17" s="905"/>
      <c r="V17" s="905"/>
      <c r="W17" s="905"/>
      <c r="X17" s="905"/>
      <c r="Y17" s="905"/>
      <c r="Z17" s="906"/>
      <c r="AA17" s="906"/>
      <c r="AB17" s="906"/>
      <c r="AC17" s="906"/>
      <c r="AD17" s="906"/>
      <c r="AE17" s="906"/>
      <c r="AF17" s="906"/>
      <c r="AG17" s="906"/>
      <c r="AH17" s="906"/>
      <c r="AI17" s="907"/>
    </row>
    <row r="18" spans="2:35" ht="16.5" customHeight="1">
      <c r="B18" s="898"/>
      <c r="C18" s="899"/>
      <c r="D18" s="899"/>
      <c r="E18" s="899"/>
      <c r="F18" s="899"/>
      <c r="G18" s="899"/>
      <c r="H18" s="899"/>
      <c r="I18" s="905" t="s">
        <v>779</v>
      </c>
      <c r="J18" s="905"/>
      <c r="K18" s="905"/>
      <c r="L18" s="905"/>
      <c r="M18" s="905"/>
      <c r="N18" s="905"/>
      <c r="O18" s="905"/>
      <c r="P18" s="905"/>
      <c r="Q18" s="905"/>
      <c r="R18" s="905"/>
      <c r="S18" s="905"/>
      <c r="T18" s="905"/>
      <c r="U18" s="905"/>
      <c r="V18" s="905"/>
      <c r="W18" s="905"/>
      <c r="X18" s="905"/>
      <c r="Y18" s="905"/>
      <c r="Z18" s="906"/>
      <c r="AA18" s="906"/>
      <c r="AB18" s="906"/>
      <c r="AC18" s="906"/>
      <c r="AD18" s="906"/>
      <c r="AE18" s="906"/>
      <c r="AF18" s="906"/>
      <c r="AG18" s="906"/>
      <c r="AH18" s="906"/>
      <c r="AI18" s="907"/>
    </row>
    <row r="19" spans="2:35" ht="16.5" customHeight="1">
      <c r="B19" s="898"/>
      <c r="C19" s="899"/>
      <c r="D19" s="899"/>
      <c r="E19" s="899"/>
      <c r="F19" s="899"/>
      <c r="G19" s="899"/>
      <c r="H19" s="899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6"/>
      <c r="AA19" s="906"/>
      <c r="AB19" s="906"/>
      <c r="AC19" s="906"/>
      <c r="AD19" s="906"/>
      <c r="AE19" s="906"/>
      <c r="AF19" s="906"/>
      <c r="AG19" s="906"/>
      <c r="AH19" s="906"/>
      <c r="AI19" s="907"/>
    </row>
    <row r="20" spans="2:35" ht="16.5" customHeight="1">
      <c r="B20" s="898"/>
      <c r="C20" s="899"/>
      <c r="D20" s="899"/>
      <c r="E20" s="899"/>
      <c r="F20" s="899"/>
      <c r="G20" s="899"/>
      <c r="H20" s="899"/>
      <c r="I20" s="905"/>
      <c r="J20" s="905"/>
      <c r="K20" s="905"/>
      <c r="L20" s="905"/>
      <c r="M20" s="905"/>
      <c r="N20" s="905"/>
      <c r="O20" s="905"/>
      <c r="P20" s="905"/>
      <c r="Q20" s="905"/>
      <c r="R20" s="905"/>
      <c r="S20" s="905"/>
      <c r="T20" s="905"/>
      <c r="U20" s="905"/>
      <c r="V20" s="905"/>
      <c r="W20" s="905"/>
      <c r="X20" s="905"/>
      <c r="Y20" s="905"/>
      <c r="Z20" s="906"/>
      <c r="AA20" s="906"/>
      <c r="AB20" s="906"/>
      <c r="AC20" s="906"/>
      <c r="AD20" s="906"/>
      <c r="AE20" s="906"/>
      <c r="AF20" s="906"/>
      <c r="AG20" s="906"/>
      <c r="AH20" s="906"/>
      <c r="AI20" s="907"/>
    </row>
    <row r="21" spans="2:35" ht="16.5" customHeight="1">
      <c r="B21" s="898"/>
      <c r="C21" s="899"/>
      <c r="D21" s="899"/>
      <c r="E21" s="899"/>
      <c r="F21" s="899"/>
      <c r="G21" s="899"/>
      <c r="H21" s="899"/>
      <c r="I21" s="905"/>
      <c r="J21" s="905"/>
      <c r="K21" s="905"/>
      <c r="L21" s="905"/>
      <c r="M21" s="905"/>
      <c r="N21" s="905"/>
      <c r="O21" s="905"/>
      <c r="P21" s="905"/>
      <c r="Q21" s="905"/>
      <c r="R21" s="905"/>
      <c r="S21" s="905"/>
      <c r="T21" s="905"/>
      <c r="U21" s="905"/>
      <c r="V21" s="905"/>
      <c r="W21" s="905"/>
      <c r="X21" s="905"/>
      <c r="Y21" s="905"/>
      <c r="Z21" s="906"/>
      <c r="AA21" s="906"/>
      <c r="AB21" s="906"/>
      <c r="AC21" s="906"/>
      <c r="AD21" s="906"/>
      <c r="AE21" s="906"/>
      <c r="AF21" s="906"/>
      <c r="AG21" s="906"/>
      <c r="AH21" s="906"/>
      <c r="AI21" s="907"/>
    </row>
    <row r="22" spans="2:35" ht="16.5" customHeight="1">
      <c r="B22" s="900"/>
      <c r="C22" s="901"/>
      <c r="D22" s="901"/>
      <c r="E22" s="901"/>
      <c r="F22" s="901"/>
      <c r="G22" s="901"/>
      <c r="H22" s="901"/>
      <c r="I22" s="880" t="s">
        <v>784</v>
      </c>
      <c r="J22" s="880"/>
      <c r="K22" s="880"/>
      <c r="L22" s="880"/>
      <c r="M22" s="880"/>
      <c r="N22" s="880"/>
      <c r="O22" s="880"/>
      <c r="P22" s="880"/>
      <c r="Q22" s="880"/>
      <c r="R22" s="880"/>
      <c r="S22" s="880"/>
      <c r="T22" s="880"/>
      <c r="U22" s="880"/>
      <c r="V22" s="880"/>
      <c r="W22" s="880"/>
      <c r="X22" s="880"/>
      <c r="Y22" s="881"/>
      <c r="Z22" s="882">
        <f>SUM(Z14:AI21)</f>
        <v>550000</v>
      </c>
      <c r="AA22" s="882"/>
      <c r="AB22" s="882"/>
      <c r="AC22" s="882"/>
      <c r="AD22" s="882"/>
      <c r="AE22" s="882"/>
      <c r="AF22" s="882"/>
      <c r="AG22" s="882"/>
      <c r="AH22" s="882"/>
      <c r="AI22" s="883"/>
    </row>
    <row r="23" spans="2:35" customFormat="1" ht="16.5" customHeight="1"/>
    <row r="24" spans="2:35" ht="33" customHeight="1">
      <c r="B24" s="884" t="s">
        <v>623</v>
      </c>
      <c r="C24" s="885"/>
      <c r="D24" s="885"/>
      <c r="E24" s="885"/>
      <c r="F24" s="885"/>
      <c r="G24" s="885"/>
      <c r="H24" s="885"/>
      <c r="I24" s="888" t="s">
        <v>758</v>
      </c>
      <c r="J24" s="888"/>
      <c r="K24" s="888"/>
      <c r="L24" s="888"/>
      <c r="M24" s="888"/>
      <c r="N24" s="888"/>
      <c r="O24" s="888"/>
      <c r="P24" s="888"/>
      <c r="Q24" s="888"/>
      <c r="R24" s="889">
        <v>3000000</v>
      </c>
      <c r="S24" s="889"/>
      <c r="T24" s="889"/>
      <c r="U24" s="889"/>
      <c r="V24" s="889"/>
      <c r="W24" s="889"/>
      <c r="X24" s="889"/>
      <c r="Y24" s="889"/>
      <c r="Z24" s="890">
        <f>Z12-Z22</f>
        <v>-115000</v>
      </c>
      <c r="AA24" s="890"/>
      <c r="AB24" s="890"/>
      <c r="AC24" s="890"/>
      <c r="AD24" s="890"/>
      <c r="AE24" s="890"/>
      <c r="AF24" s="890"/>
      <c r="AG24" s="890"/>
      <c r="AH24" s="890"/>
      <c r="AI24" s="891"/>
    </row>
    <row r="25" spans="2:35" ht="33" customHeight="1">
      <c r="B25" s="886"/>
      <c r="C25" s="887"/>
      <c r="D25" s="887"/>
      <c r="E25" s="887"/>
      <c r="F25" s="887"/>
      <c r="G25" s="887"/>
      <c r="H25" s="887"/>
      <c r="I25" s="894" t="s">
        <v>759</v>
      </c>
      <c r="J25" s="894"/>
      <c r="K25" s="894"/>
      <c r="L25" s="894"/>
      <c r="M25" s="894"/>
      <c r="N25" s="894"/>
      <c r="O25" s="894"/>
      <c r="P25" s="894"/>
      <c r="Q25" s="894"/>
      <c r="R25" s="895">
        <f>Z24-R24</f>
        <v>-3115000</v>
      </c>
      <c r="S25" s="895"/>
      <c r="T25" s="895"/>
      <c r="U25" s="895"/>
      <c r="V25" s="895"/>
      <c r="W25" s="895"/>
      <c r="X25" s="895"/>
      <c r="Y25" s="895"/>
      <c r="Z25" s="892"/>
      <c r="AA25" s="892"/>
      <c r="AB25" s="892"/>
      <c r="AC25" s="892"/>
      <c r="AD25" s="892"/>
      <c r="AE25" s="892"/>
      <c r="AF25" s="892"/>
      <c r="AG25" s="892"/>
      <c r="AH25" s="892"/>
      <c r="AI25" s="893"/>
    </row>
    <row r="26" spans="2:35">
      <c r="B26" s="871"/>
      <c r="C26" s="871"/>
      <c r="D26" s="871"/>
      <c r="E26" s="871"/>
      <c r="F26" s="871"/>
      <c r="G26" s="871"/>
      <c r="H26" s="871"/>
      <c r="I26" s="871"/>
      <c r="J26" s="871"/>
      <c r="K26" s="871"/>
      <c r="L26" s="871"/>
      <c r="M26" s="871"/>
      <c r="N26" s="871"/>
      <c r="O26" s="871"/>
      <c r="P26" s="871"/>
      <c r="Q26" s="871"/>
      <c r="R26" s="871"/>
      <c r="S26" s="871"/>
      <c r="T26" s="871"/>
      <c r="U26" s="871"/>
      <c r="V26" s="871"/>
      <c r="W26" s="871"/>
      <c r="X26" s="871"/>
      <c r="Y26" s="871"/>
      <c r="Z26" s="871"/>
      <c r="AA26" s="871"/>
      <c r="AB26" s="871"/>
      <c r="AC26" s="871"/>
      <c r="AD26" s="871"/>
      <c r="AE26" s="871"/>
      <c r="AF26" s="871"/>
      <c r="AG26" s="871"/>
      <c r="AH26" s="871"/>
      <c r="AI26" s="871"/>
    </row>
    <row r="27" spans="2:35" s="126" customFormat="1">
      <c r="B27" s="874" t="s">
        <v>760</v>
      </c>
      <c r="C27" s="874"/>
      <c r="D27" s="874"/>
      <c r="E27" s="874"/>
      <c r="F27" s="874"/>
      <c r="G27" s="874"/>
      <c r="H27" s="874"/>
      <c r="I27" s="872"/>
      <c r="J27" s="872"/>
      <c r="K27" s="872"/>
      <c r="L27" s="872"/>
      <c r="M27" s="872"/>
      <c r="N27" s="872"/>
      <c r="O27" s="872"/>
      <c r="P27" s="872"/>
      <c r="Q27" s="872"/>
      <c r="R27" s="872"/>
      <c r="S27" s="872"/>
      <c r="T27" s="872"/>
      <c r="U27" s="872"/>
      <c r="V27" s="872"/>
      <c r="W27" s="872"/>
      <c r="X27" s="872"/>
      <c r="Y27" s="872"/>
      <c r="Z27" s="872"/>
      <c r="AA27" s="872"/>
      <c r="AB27" s="872"/>
      <c r="AC27" s="872"/>
      <c r="AD27" s="872"/>
      <c r="AE27" s="872"/>
      <c r="AF27" s="872"/>
      <c r="AG27" s="872"/>
      <c r="AH27" s="872"/>
      <c r="AI27" s="872"/>
    </row>
    <row r="28" spans="2:35" s="126" customFormat="1" ht="18" customHeight="1">
      <c r="B28" s="943" t="s">
        <v>761</v>
      </c>
      <c r="C28" s="944"/>
      <c r="D28" s="944"/>
      <c r="E28" s="944"/>
      <c r="F28" s="944"/>
      <c r="G28" s="944"/>
      <c r="H28" s="944"/>
      <c r="I28" s="947" t="s">
        <v>762</v>
      </c>
      <c r="J28" s="948"/>
      <c r="K28" s="948"/>
      <c r="L28" s="948"/>
      <c r="M28" s="948"/>
      <c r="N28" s="948"/>
      <c r="O28" s="948"/>
      <c r="P28" s="948"/>
      <c r="Q28" s="135" t="s">
        <v>763</v>
      </c>
      <c r="R28" s="953" t="s">
        <v>764</v>
      </c>
      <c r="S28" s="953"/>
      <c r="T28" s="953"/>
      <c r="U28" s="953"/>
      <c r="V28" s="953"/>
      <c r="W28" s="953"/>
      <c r="X28" s="953"/>
      <c r="Y28" s="954"/>
      <c r="Z28" s="926">
        <f>I29*R29</f>
        <v>0</v>
      </c>
      <c r="AA28" s="927"/>
      <c r="AB28" s="927"/>
      <c r="AC28" s="927"/>
      <c r="AD28" s="927"/>
      <c r="AE28" s="927"/>
      <c r="AF28" s="927"/>
      <c r="AG28" s="927"/>
      <c r="AH28" s="927"/>
      <c r="AI28" s="928"/>
    </row>
    <row r="29" spans="2:35" s="126" customFormat="1" ht="18" customHeight="1">
      <c r="B29" s="945"/>
      <c r="C29" s="946"/>
      <c r="D29" s="946"/>
      <c r="E29" s="946"/>
      <c r="F29" s="946"/>
      <c r="G29" s="946"/>
      <c r="H29" s="946"/>
      <c r="I29" s="949"/>
      <c r="J29" s="950"/>
      <c r="K29" s="950"/>
      <c r="L29" s="950"/>
      <c r="M29" s="950"/>
      <c r="N29" s="950"/>
      <c r="O29" s="950"/>
      <c r="P29" s="950"/>
      <c r="Q29" s="136" t="s">
        <v>763</v>
      </c>
      <c r="R29" s="940"/>
      <c r="S29" s="940"/>
      <c r="T29" s="941" t="s">
        <v>765</v>
      </c>
      <c r="U29" s="941"/>
      <c r="V29" s="941"/>
      <c r="W29" s="941"/>
      <c r="X29" s="941"/>
      <c r="Y29" s="942"/>
      <c r="Z29" s="929"/>
      <c r="AA29" s="930"/>
      <c r="AB29" s="930"/>
      <c r="AC29" s="930"/>
      <c r="AD29" s="930"/>
      <c r="AE29" s="930"/>
      <c r="AF29" s="930"/>
      <c r="AG29" s="930"/>
      <c r="AH29" s="930"/>
      <c r="AI29" s="931"/>
    </row>
    <row r="30" spans="2:35" s="126" customFormat="1" ht="18" customHeight="1">
      <c r="B30" s="943" t="s">
        <v>766</v>
      </c>
      <c r="C30" s="944"/>
      <c r="D30" s="944"/>
      <c r="E30" s="944"/>
      <c r="F30" s="944"/>
      <c r="G30" s="944"/>
      <c r="H30" s="944"/>
      <c r="I30" s="947" t="s">
        <v>767</v>
      </c>
      <c r="J30" s="948"/>
      <c r="K30" s="948"/>
      <c r="L30" s="948"/>
      <c r="M30" s="948"/>
      <c r="N30" s="948"/>
      <c r="O30" s="948"/>
      <c r="P30" s="948"/>
      <c r="Q30" s="137" t="s">
        <v>768</v>
      </c>
      <c r="R30" s="948">
        <v>30</v>
      </c>
      <c r="S30" s="948"/>
      <c r="T30" s="953" t="s">
        <v>769</v>
      </c>
      <c r="U30" s="953"/>
      <c r="V30" s="79" t="s">
        <v>763</v>
      </c>
      <c r="W30" s="913" t="s">
        <v>770</v>
      </c>
      <c r="X30" s="913"/>
      <c r="Y30" s="956"/>
      <c r="Z30" s="926">
        <f>I31/R31*W31</f>
        <v>405166.66666666663</v>
      </c>
      <c r="AA30" s="927"/>
      <c r="AB30" s="927"/>
      <c r="AC30" s="927"/>
      <c r="AD30" s="927"/>
      <c r="AE30" s="927"/>
      <c r="AF30" s="927"/>
      <c r="AG30" s="927"/>
      <c r="AH30" s="927"/>
      <c r="AI30" s="928"/>
    </row>
    <row r="31" spans="2:35" s="126" customFormat="1" ht="18" customHeight="1">
      <c r="B31" s="951"/>
      <c r="C31" s="952"/>
      <c r="D31" s="952"/>
      <c r="E31" s="952"/>
      <c r="F31" s="952"/>
      <c r="G31" s="952"/>
      <c r="H31" s="952"/>
      <c r="I31" s="949">
        <v>715000</v>
      </c>
      <c r="J31" s="950"/>
      <c r="K31" s="950"/>
      <c r="L31" s="950"/>
      <c r="M31" s="950"/>
      <c r="N31" s="950"/>
      <c r="O31" s="950"/>
      <c r="P31" s="950"/>
      <c r="Q31" s="138" t="s">
        <v>771</v>
      </c>
      <c r="R31" s="955">
        <v>30</v>
      </c>
      <c r="S31" s="955"/>
      <c r="T31" s="941" t="s">
        <v>772</v>
      </c>
      <c r="U31" s="941"/>
      <c r="V31" s="139" t="s">
        <v>773</v>
      </c>
      <c r="W31" s="940">
        <v>17</v>
      </c>
      <c r="X31" s="940"/>
      <c r="Y31" s="957"/>
      <c r="Z31" s="929"/>
      <c r="AA31" s="930"/>
      <c r="AB31" s="930"/>
      <c r="AC31" s="930"/>
      <c r="AD31" s="930"/>
      <c r="AE31" s="930"/>
      <c r="AF31" s="930"/>
      <c r="AG31" s="930"/>
      <c r="AH31" s="930"/>
      <c r="AI31" s="931"/>
    </row>
    <row r="32" spans="2:35" s="126" customFormat="1" ht="18" customHeight="1">
      <c r="B32" s="878" t="s">
        <v>774</v>
      </c>
      <c r="C32" s="879"/>
      <c r="D32" s="879"/>
      <c r="E32" s="879"/>
      <c r="F32" s="879"/>
      <c r="G32" s="879"/>
      <c r="H32" s="879"/>
      <c r="I32" s="879"/>
      <c r="J32" s="879"/>
      <c r="K32" s="879"/>
      <c r="L32" s="879"/>
      <c r="M32" s="879"/>
      <c r="N32" s="879"/>
      <c r="O32" s="879"/>
      <c r="P32" s="879"/>
      <c r="Q32" s="879"/>
      <c r="R32" s="879"/>
      <c r="S32" s="879"/>
      <c r="T32" s="879"/>
      <c r="U32" s="879"/>
      <c r="V32" s="879"/>
      <c r="W32" s="879"/>
      <c r="X32" s="879"/>
      <c r="Y32" s="879"/>
      <c r="Z32" s="923">
        <f>SUM(Z30,Z28)</f>
        <v>405166.66666666663</v>
      </c>
      <c r="AA32" s="924"/>
      <c r="AB32" s="924"/>
      <c r="AC32" s="924"/>
      <c r="AD32" s="924"/>
      <c r="AE32" s="924"/>
      <c r="AF32" s="924"/>
      <c r="AG32" s="924"/>
      <c r="AH32" s="924"/>
      <c r="AI32" s="925"/>
    </row>
    <row r="33" spans="2:35" ht="33" customHeight="1">
      <c r="B33" s="873" t="s">
        <v>586</v>
      </c>
      <c r="C33" s="873"/>
      <c r="D33" s="873"/>
      <c r="E33" s="873"/>
      <c r="F33" s="873"/>
      <c r="G33" s="873"/>
      <c r="H33" s="873"/>
      <c r="I33" s="873"/>
      <c r="J33" s="873"/>
      <c r="K33" s="873"/>
      <c r="L33" s="873"/>
      <c r="M33" s="873"/>
      <c r="N33" s="873"/>
      <c r="O33" s="873"/>
      <c r="P33" s="873"/>
      <c r="Q33" s="873"/>
      <c r="R33" s="873"/>
      <c r="S33" s="873"/>
      <c r="T33" s="873"/>
      <c r="U33" s="873"/>
      <c r="V33" s="873"/>
      <c r="W33" s="873"/>
      <c r="X33" s="873"/>
      <c r="Y33" s="873"/>
      <c r="Z33" s="873"/>
      <c r="AA33" s="873"/>
      <c r="AB33" s="873"/>
      <c r="AC33" s="873"/>
      <c r="AD33" s="873"/>
      <c r="AE33" s="873"/>
      <c r="AF33" s="873"/>
      <c r="AG33" s="873"/>
      <c r="AH33" s="873"/>
      <c r="AI33" s="873"/>
    </row>
    <row r="34" spans="2:35" ht="26.25" customHeight="1">
      <c r="B34" s="876">
        <f ca="1">TODAY()</f>
        <v>44502</v>
      </c>
      <c r="C34" s="876"/>
      <c r="D34" s="876"/>
      <c r="E34" s="876"/>
      <c r="F34" s="876"/>
      <c r="G34" s="876"/>
      <c r="H34" s="876"/>
      <c r="I34" s="876"/>
      <c r="J34" s="876"/>
      <c r="K34" s="876"/>
      <c r="L34" s="876"/>
      <c r="M34" s="876"/>
      <c r="N34" s="876"/>
      <c r="O34" s="876"/>
      <c r="P34" s="876"/>
      <c r="Q34" s="876"/>
      <c r="R34" s="876"/>
      <c r="S34" s="876"/>
      <c r="T34" s="876"/>
      <c r="U34" s="876"/>
      <c r="V34" s="876"/>
      <c r="W34" s="876"/>
      <c r="X34" s="876"/>
      <c r="Y34" s="876"/>
      <c r="Z34" s="876"/>
      <c r="AA34" s="876"/>
      <c r="AB34" s="876"/>
      <c r="AC34" s="876"/>
      <c r="AD34" s="876"/>
      <c r="AE34" s="876"/>
      <c r="AF34" s="876"/>
      <c r="AG34" s="876"/>
      <c r="AH34" s="876"/>
      <c r="AI34" s="876"/>
    </row>
    <row r="35" spans="2:35">
      <c r="B35" s="873"/>
      <c r="C35" s="873"/>
      <c r="D35" s="873"/>
      <c r="E35" s="873"/>
      <c r="F35" s="873"/>
      <c r="G35" s="873"/>
      <c r="H35" s="873"/>
      <c r="I35" s="873"/>
      <c r="J35" s="873"/>
      <c r="K35" s="873"/>
      <c r="L35" s="873"/>
      <c r="M35" s="873"/>
      <c r="N35" s="873"/>
      <c r="O35" s="873"/>
      <c r="P35" s="873"/>
      <c r="Q35" s="873"/>
      <c r="R35" s="873"/>
      <c r="S35" s="873"/>
      <c r="T35" s="873"/>
      <c r="U35" s="873"/>
      <c r="V35" s="873"/>
      <c r="W35" s="873"/>
      <c r="X35" s="873"/>
      <c r="Y35" s="873"/>
      <c r="Z35" s="873"/>
      <c r="AA35" s="873"/>
      <c r="AB35" s="873"/>
      <c r="AC35" s="873"/>
      <c r="AD35" s="873"/>
      <c r="AE35" s="873"/>
      <c r="AF35" s="873"/>
      <c r="AG35" s="873"/>
      <c r="AH35" s="873"/>
      <c r="AI35" s="873"/>
    </row>
    <row r="36" spans="2:35" ht="24" customHeight="1">
      <c r="B36" s="870" t="s">
        <v>635</v>
      </c>
      <c r="C36" s="870"/>
      <c r="D36" s="870"/>
      <c r="E36" s="870"/>
      <c r="F36" s="870"/>
      <c r="G36" s="875">
        <f>계약서!AE31</f>
        <v>0</v>
      </c>
      <c r="H36" s="875"/>
      <c r="I36" s="875"/>
      <c r="J36" s="875"/>
      <c r="K36" s="875"/>
      <c r="L36" s="875"/>
      <c r="M36" s="875"/>
      <c r="N36" s="875"/>
      <c r="O36" s="875"/>
      <c r="P36" s="875"/>
      <c r="Q36" s="875"/>
      <c r="R36" s="875"/>
      <c r="S36" s="875"/>
      <c r="T36" s="875"/>
      <c r="U36" s="875"/>
      <c r="V36" s="875"/>
      <c r="W36" s="875"/>
      <c r="X36" s="875"/>
      <c r="Y36" s="875"/>
      <c r="Z36" s="875"/>
      <c r="AA36" s="875"/>
      <c r="AB36" s="875"/>
      <c r="AC36" s="875"/>
      <c r="AD36" s="877" t="s">
        <v>587</v>
      </c>
      <c r="AE36" s="877"/>
      <c r="AF36" s="870"/>
      <c r="AG36" s="870"/>
      <c r="AH36" s="870"/>
      <c r="AI36" s="870"/>
    </row>
    <row r="37" spans="2:35" ht="24" customHeight="1">
      <c r="B37" s="870" t="s">
        <v>636</v>
      </c>
      <c r="C37" s="870"/>
      <c r="D37" s="870"/>
      <c r="E37" s="870"/>
      <c r="F37" s="870"/>
      <c r="G37" s="875">
        <f>계약서!T31</f>
        <v>0</v>
      </c>
      <c r="H37" s="875"/>
      <c r="I37" s="875"/>
      <c r="J37" s="875"/>
      <c r="K37" s="875"/>
      <c r="L37" s="875"/>
      <c r="M37" s="875"/>
      <c r="N37" s="875"/>
      <c r="O37" s="875"/>
      <c r="P37" s="875"/>
      <c r="Q37" s="875"/>
      <c r="R37" s="875"/>
      <c r="S37" s="875"/>
      <c r="T37" s="875"/>
      <c r="U37" s="875"/>
      <c r="V37" s="875"/>
      <c r="W37" s="875"/>
      <c r="X37" s="875"/>
      <c r="Y37" s="875"/>
      <c r="Z37" s="875"/>
      <c r="AA37" s="875"/>
      <c r="AB37" s="875"/>
      <c r="AC37" s="875"/>
      <c r="AD37" s="875"/>
      <c r="AE37" s="875"/>
      <c r="AF37" s="870"/>
      <c r="AG37" s="870"/>
      <c r="AH37" s="870"/>
      <c r="AI37" s="870"/>
    </row>
    <row r="38" spans="2:35" ht="24" customHeight="1">
      <c r="B38" s="870" t="s">
        <v>637</v>
      </c>
      <c r="C38" s="870"/>
      <c r="D38" s="870"/>
      <c r="E38" s="870"/>
      <c r="F38" s="870"/>
      <c r="G38" s="875"/>
      <c r="H38" s="875"/>
      <c r="I38" s="875"/>
      <c r="J38" s="875"/>
      <c r="K38" s="875"/>
      <c r="L38" s="875"/>
      <c r="M38" s="875"/>
      <c r="N38" s="875"/>
      <c r="O38" s="875"/>
      <c r="P38" s="875"/>
      <c r="Q38" s="875"/>
      <c r="R38" s="875"/>
      <c r="S38" s="875"/>
      <c r="T38" s="875"/>
      <c r="U38" s="875"/>
      <c r="V38" s="875"/>
      <c r="W38" s="875"/>
      <c r="X38" s="875"/>
      <c r="Y38" s="875"/>
      <c r="Z38" s="875"/>
      <c r="AA38" s="875"/>
      <c r="AB38" s="875"/>
      <c r="AC38" s="875"/>
      <c r="AD38" s="875"/>
      <c r="AE38" s="875"/>
      <c r="AF38" s="870"/>
      <c r="AG38" s="870"/>
      <c r="AH38" s="870"/>
      <c r="AI38" s="870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계약서</vt:lpstr>
      <vt:lpstr>비주거용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2020-03-21T01:23:28Z</cp:lastPrinted>
  <dcterms:created xsi:type="dcterms:W3CDTF">2020-01-28T10:20:53Z</dcterms:created>
  <dcterms:modified xsi:type="dcterms:W3CDTF">2021-11-02T00:28:45Z</dcterms:modified>
</cp:coreProperties>
</file>